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4.xml" ContentType="application/vnd.openxmlformats-officedocument.drawingml.chartshapes+xml"/>
  <Override PartName="/xl/drawings/drawing2.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worksheets/sheet9.xml" ContentType="application/vnd.openxmlformats-officedocument.spreadsheetml.worksheet+xml"/>
  <Override PartName="/xl/charts/chart12.xml" ContentType="application/vnd.openxmlformats-officedocument.drawingml.chart+xml"/>
  <Override PartName="/xl/drawings/drawing9.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charts/chart11.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worksheets/sheet3.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styles.xml" ContentType="application/vnd.openxmlformats-officedocument.spreadsheetml.styles+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harts/chart5.xml" ContentType="application/vnd.openxmlformats-officedocument.drawingml.chart+xml"/>
  <Override PartName="/xl/worksheets/sheet23.xml" ContentType="application/vnd.openxmlformats-officedocument.spreadsheetml.worksheet+xml"/>
  <Override PartName="/xl/worksheets/sheet22.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charts/chart4.xml" ContentType="application/vnd.openxmlformats-officedocument.drawingml.chart+xml"/>
  <Override PartName="/xl/worksheets/sheet4.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3.xml" ContentType="application/vnd.openxmlformats-officedocument.drawingml.chart+xml"/>
  <Override PartName="/xl/worksheets/sheet7.xml" ContentType="application/vnd.openxmlformats-officedocument.spreadsheetml.workshee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05" windowWidth="15450" windowHeight="9690" tabRatio="581"/>
  </bookViews>
  <sheets>
    <sheet name="список" sheetId="14" r:id="rId1"/>
    <sheet name="Социально-коммуникативное разви" sheetId="5" r:id="rId2"/>
    <sheet name="Познавательное развитие" sheetId="12" r:id="rId3"/>
    <sheet name="мотивация май" sheetId="13" state="hidden" r:id="rId4"/>
    <sheet name="учебно-позн. интерес октябрь" sheetId="16" state="hidden" r:id="rId5"/>
    <sheet name="целеполагание" sheetId="17" state="hidden" r:id="rId6"/>
    <sheet name="целеполагание май" sheetId="23" state="hidden" r:id="rId7"/>
    <sheet name="учебные действия" sheetId="18" state="hidden" r:id="rId8"/>
    <sheet name="учебные действия май " sheetId="27" state="hidden" r:id="rId9"/>
    <sheet name="действия контроля" sheetId="19" state="hidden" r:id="rId10"/>
    <sheet name="действие контроля май" sheetId="24" state="hidden" r:id="rId11"/>
    <sheet name="действия оценки" sheetId="20" state="hidden" r:id="rId12"/>
    <sheet name="действия оценки май" sheetId="25" state="hidden" r:id="rId13"/>
    <sheet name="Художественно-эстетическое разв" sheetId="31" r:id="rId14"/>
    <sheet name="Речевое развитие" sheetId="32" r:id="rId15"/>
    <sheet name="Физическое развитие" sheetId="30" r:id="rId16"/>
    <sheet name="сводная по группе" sheetId="11" r:id="rId17"/>
    <sheet name="индивидуальная карта_1" sheetId="36" r:id="rId18"/>
    <sheet name="целевые ориентиры" sheetId="33" r:id="rId19"/>
    <sheet name="целевые ориентиры_сводная" sheetId="37" r:id="rId20"/>
    <sheet name="индивидуальная карта_2" sheetId="3" r:id="rId21"/>
    <sheet name="характ уровней" sheetId="26" state="hidden" r:id="rId22"/>
    <sheet name="Лист1" sheetId="29" state="hidden" r:id="rId23"/>
  </sheets>
  <externalReferences>
    <externalReference r:id="rId24"/>
    <externalReference r:id="rId25"/>
    <externalReference r:id="rId26"/>
  </externalReferences>
  <definedNames>
    <definedName name="OLE_LINK1" localSheetId="18">'целевые ориентиры'!$J$3</definedName>
    <definedName name="OLE_LINK1" localSheetId="19">'целевые ориентиры_сводная'!$M$3</definedName>
  </definedNames>
  <calcPr calcId="125725"/>
</workbook>
</file>

<file path=xl/calcChain.xml><?xml version="1.0" encoding="utf-8"?>
<calcChain xmlns="http://schemas.openxmlformats.org/spreadsheetml/2006/main">
  <c r="D4" i="14"/>
  <c r="D5" s="1"/>
  <c r="D6" s="1"/>
  <c r="D7" s="1"/>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D3"/>
  <c r="B4" i="3"/>
  <c r="D4" i="36"/>
  <c r="B3" i="3"/>
  <c r="D5" i="36"/>
  <c r="D3"/>
  <c r="B5" i="3" l="1"/>
  <c r="AY53" i="37" l="1"/>
  <c r="BR53"/>
  <c r="BX53"/>
  <c r="BZ53"/>
  <c r="CC53"/>
  <c r="CE53"/>
  <c r="CJ53"/>
  <c r="CP53"/>
  <c r="CV53"/>
  <c r="CY53"/>
  <c r="AY52"/>
  <c r="BR52"/>
  <c r="BX52"/>
  <c r="BZ52"/>
  <c r="CC52"/>
  <c r="CE52"/>
  <c r="CJ52"/>
  <c r="CP52"/>
  <c r="CV52"/>
  <c r="CY52"/>
  <c r="AY51"/>
  <c r="BR51"/>
  <c r="BX51"/>
  <c r="BZ51"/>
  <c r="CC51"/>
  <c r="CE51"/>
  <c r="CJ51"/>
  <c r="CP51"/>
  <c r="CV51"/>
  <c r="CY51"/>
  <c r="C50" l="1"/>
  <c r="CB39"/>
  <c r="CB40"/>
  <c r="CB41"/>
  <c r="CB42"/>
  <c r="CB43"/>
  <c r="CB44"/>
  <c r="CB45"/>
  <c r="CB46"/>
  <c r="CB47"/>
  <c r="CB48"/>
  <c r="BG39"/>
  <c r="BG40"/>
  <c r="BG41"/>
  <c r="BG42"/>
  <c r="BG43"/>
  <c r="BG44"/>
  <c r="BG45"/>
  <c r="BG46"/>
  <c r="BG47"/>
  <c r="BG48"/>
  <c r="AU39"/>
  <c r="AU40"/>
  <c r="AU41"/>
  <c r="AU42"/>
  <c r="AU43"/>
  <c r="AU44"/>
  <c r="AU45"/>
  <c r="AU46"/>
  <c r="AU47"/>
  <c r="AU48"/>
  <c r="P39"/>
  <c r="P40"/>
  <c r="P41"/>
  <c r="P42"/>
  <c r="P43"/>
  <c r="P44"/>
  <c r="P45"/>
  <c r="P46"/>
  <c r="P47"/>
  <c r="P48"/>
  <c r="C39"/>
  <c r="C40"/>
  <c r="C41"/>
  <c r="C42"/>
  <c r="C43"/>
  <c r="C44"/>
  <c r="C45"/>
  <c r="C46"/>
  <c r="C47"/>
  <c r="C48"/>
  <c r="C49"/>
  <c r="B27"/>
  <c r="B28"/>
  <c r="B29"/>
  <c r="B30"/>
  <c r="B31"/>
  <c r="B32"/>
  <c r="B33"/>
  <c r="B34"/>
  <c r="B35"/>
  <c r="B36"/>
  <c r="B37"/>
  <c r="B38"/>
  <c r="B39"/>
  <c r="B40"/>
  <c r="B41"/>
  <c r="B42"/>
  <c r="B43"/>
  <c r="B44"/>
  <c r="B45"/>
  <c r="B46"/>
  <c r="B47"/>
  <c r="B48"/>
  <c r="B49"/>
  <c r="A27"/>
  <c r="A28"/>
  <c r="A29"/>
  <c r="A30"/>
  <c r="A31"/>
  <c r="A32"/>
  <c r="A33"/>
  <c r="A34"/>
  <c r="A35"/>
  <c r="A36"/>
  <c r="A37"/>
  <c r="A38"/>
  <c r="V39" i="11"/>
  <c r="V40"/>
  <c r="V41"/>
  <c r="V42"/>
  <c r="V43"/>
  <c r="V44"/>
  <c r="V45"/>
  <c r="V46"/>
  <c r="V47"/>
  <c r="V48"/>
  <c r="I39"/>
  <c r="I40"/>
  <c r="I41"/>
  <c r="I42"/>
  <c r="I43"/>
  <c r="I44"/>
  <c r="I45"/>
  <c r="I46"/>
  <c r="I47"/>
  <c r="I48"/>
  <c r="H39"/>
  <c r="H40"/>
  <c r="H41"/>
  <c r="H42"/>
  <c r="H43"/>
  <c r="H44"/>
  <c r="H45"/>
  <c r="H46"/>
  <c r="H47"/>
  <c r="H48"/>
  <c r="D39"/>
  <c r="D40"/>
  <c r="D41"/>
  <c r="D42"/>
  <c r="D43"/>
  <c r="D44"/>
  <c r="D45"/>
  <c r="D46"/>
  <c r="D47"/>
  <c r="D48"/>
  <c r="B28"/>
  <c r="B29"/>
  <c r="B30"/>
  <c r="B31"/>
  <c r="B32"/>
  <c r="B33"/>
  <c r="B34"/>
  <c r="B35"/>
  <c r="B36"/>
  <c r="B37"/>
  <c r="B38"/>
  <c r="B39"/>
  <c r="B40"/>
  <c r="B41"/>
  <c r="B42"/>
  <c r="B43"/>
  <c r="B44"/>
  <c r="B45"/>
  <c r="B46"/>
  <c r="B47"/>
  <c r="B48"/>
  <c r="A29"/>
  <c r="A30"/>
  <c r="A31"/>
  <c r="A32"/>
  <c r="A33"/>
  <c r="A34"/>
  <c r="A35"/>
  <c r="A36"/>
  <c r="A37"/>
  <c r="A38"/>
  <c r="A28"/>
  <c r="W5" i="33" l="1"/>
  <c r="W6"/>
  <c r="W7"/>
  <c r="W8"/>
  <c r="W9"/>
  <c r="W10"/>
  <c r="W11"/>
  <c r="W12"/>
  <c r="W13"/>
  <c r="W14"/>
  <c r="W15"/>
  <c r="W16"/>
  <c r="W17"/>
  <c r="AB6" i="5" l="1"/>
  <c r="AB7"/>
  <c r="AB8"/>
  <c r="AB9"/>
  <c r="AB10"/>
  <c r="AB11"/>
  <c r="AB12"/>
  <c r="AB13"/>
  <c r="AB14"/>
  <c r="AB15"/>
  <c r="AB16"/>
  <c r="AB17"/>
  <c r="AB18"/>
  <c r="AB19"/>
  <c r="AB20"/>
  <c r="AB21"/>
  <c r="AB22"/>
  <c r="AB23"/>
  <c r="AB24"/>
  <c r="AB25"/>
  <c r="AB26"/>
  <c r="AB27"/>
  <c r="AB28"/>
  <c r="AB29"/>
  <c r="AB30"/>
  <c r="AB31"/>
  <c r="AB32"/>
  <c r="AB33"/>
  <c r="AB34"/>
  <c r="AB35"/>
  <c r="AB36"/>
  <c r="AB37"/>
  <c r="AB38"/>
  <c r="AB39"/>
  <c r="DB5" i="33" l="1"/>
  <c r="DB6"/>
  <c r="DB7"/>
  <c r="DB8"/>
  <c r="DB9"/>
  <c r="DB10"/>
  <c r="DB11"/>
  <c r="DB12"/>
  <c r="DB13"/>
  <c r="DB14"/>
  <c r="DB15"/>
  <c r="DB16"/>
  <c r="DB17"/>
  <c r="DB18"/>
  <c r="DB19"/>
  <c r="DB20"/>
  <c r="DB21"/>
  <c r="DB22"/>
  <c r="DB23"/>
  <c r="DB24"/>
  <c r="DB25"/>
  <c r="DB26"/>
  <c r="DB27"/>
  <c r="DB28"/>
  <c r="DB29"/>
  <c r="DB30"/>
  <c r="DB31"/>
  <c r="DB32"/>
  <c r="DB33"/>
  <c r="DB34"/>
  <c r="DB35"/>
  <c r="DB36"/>
  <c r="DB37"/>
  <c r="DB38"/>
  <c r="DB4"/>
  <c r="DA5"/>
  <c r="DA6"/>
  <c r="DA7"/>
  <c r="DA8"/>
  <c r="DA9"/>
  <c r="DA10"/>
  <c r="DA11"/>
  <c r="DA12"/>
  <c r="DA13"/>
  <c r="DA14"/>
  <c r="DA15"/>
  <c r="DA16"/>
  <c r="DA17"/>
  <c r="DA18"/>
  <c r="DA19"/>
  <c r="DA20"/>
  <c r="DA21"/>
  <c r="DA22"/>
  <c r="DA23"/>
  <c r="DA24"/>
  <c r="DA25"/>
  <c r="DA26"/>
  <c r="DA27"/>
  <c r="DA28"/>
  <c r="DA29"/>
  <c r="DA30"/>
  <c r="DA31"/>
  <c r="DA32"/>
  <c r="DA33"/>
  <c r="DA34"/>
  <c r="DA35"/>
  <c r="DA36"/>
  <c r="DA37"/>
  <c r="DA38"/>
  <c r="CZ5"/>
  <c r="CZ6"/>
  <c r="CZ7"/>
  <c r="CZ8"/>
  <c r="CZ9"/>
  <c r="CZ10"/>
  <c r="CZ11"/>
  <c r="CZ12"/>
  <c r="CZ13"/>
  <c r="CZ14"/>
  <c r="CZ15"/>
  <c r="CZ16"/>
  <c r="CZ17"/>
  <c r="CZ18"/>
  <c r="CZ19"/>
  <c r="CZ20"/>
  <c r="CZ21"/>
  <c r="CZ22"/>
  <c r="CZ23"/>
  <c r="CZ24"/>
  <c r="CZ25"/>
  <c r="CZ26"/>
  <c r="CZ27"/>
  <c r="CZ28"/>
  <c r="CZ29"/>
  <c r="CZ30"/>
  <c r="CZ31"/>
  <c r="CZ32"/>
  <c r="CZ33"/>
  <c r="CZ34"/>
  <c r="CZ35"/>
  <c r="CZ36"/>
  <c r="CZ37"/>
  <c r="CZ38"/>
  <c r="CY5"/>
  <c r="CY6"/>
  <c r="CY7"/>
  <c r="CY8"/>
  <c r="CY9"/>
  <c r="CY10"/>
  <c r="CY11"/>
  <c r="CY12"/>
  <c r="CY13"/>
  <c r="CY14"/>
  <c r="CY15"/>
  <c r="CY16"/>
  <c r="CY17"/>
  <c r="CY18"/>
  <c r="CY19"/>
  <c r="CY20"/>
  <c r="CY21"/>
  <c r="CY22"/>
  <c r="CY23"/>
  <c r="CY24"/>
  <c r="CY25"/>
  <c r="CY26"/>
  <c r="CY27"/>
  <c r="CY28"/>
  <c r="CY29"/>
  <c r="CY30"/>
  <c r="CY31"/>
  <c r="CY32"/>
  <c r="CY33"/>
  <c r="CY34"/>
  <c r="CY35"/>
  <c r="CY36"/>
  <c r="CY37"/>
  <c r="CY38"/>
  <c r="CX5"/>
  <c r="CX6"/>
  <c r="CX7"/>
  <c r="CX8"/>
  <c r="CX9"/>
  <c r="CX10"/>
  <c r="CX11"/>
  <c r="CX12"/>
  <c r="CX13"/>
  <c r="CX14"/>
  <c r="CX15"/>
  <c r="CX16"/>
  <c r="CX17"/>
  <c r="CX18"/>
  <c r="CX19"/>
  <c r="CX20"/>
  <c r="CX21"/>
  <c r="CX22"/>
  <c r="CX23"/>
  <c r="CX24"/>
  <c r="CX25"/>
  <c r="CX26"/>
  <c r="CX27"/>
  <c r="CX28"/>
  <c r="CX29"/>
  <c r="CX30"/>
  <c r="CX31"/>
  <c r="CX32"/>
  <c r="CX33"/>
  <c r="CX34"/>
  <c r="CX35"/>
  <c r="CX36"/>
  <c r="CX37"/>
  <c r="CX38"/>
  <c r="CW5"/>
  <c r="CW6"/>
  <c r="CW7"/>
  <c r="CW8"/>
  <c r="CW9"/>
  <c r="CW10"/>
  <c r="CW11"/>
  <c r="CW12"/>
  <c r="CW13"/>
  <c r="CW14"/>
  <c r="CW15"/>
  <c r="CW16"/>
  <c r="CW17"/>
  <c r="CW18"/>
  <c r="CW19"/>
  <c r="CW20"/>
  <c r="CW21"/>
  <c r="CW22"/>
  <c r="CW23"/>
  <c r="CW24"/>
  <c r="CW25"/>
  <c r="CW26"/>
  <c r="CW27"/>
  <c r="CW28"/>
  <c r="CW29"/>
  <c r="CW30"/>
  <c r="CW31"/>
  <c r="CW32"/>
  <c r="CW33"/>
  <c r="CW34"/>
  <c r="CW35"/>
  <c r="CW36"/>
  <c r="CW37"/>
  <c r="CW38"/>
  <c r="CV5"/>
  <c r="CV6"/>
  <c r="CV7"/>
  <c r="CV8"/>
  <c r="CV9"/>
  <c r="CV10"/>
  <c r="CV11"/>
  <c r="CV13"/>
  <c r="CV14"/>
  <c r="CV15"/>
  <c r="CV16"/>
  <c r="CV17"/>
  <c r="CV18"/>
  <c r="CV19"/>
  <c r="CV20"/>
  <c r="CV21"/>
  <c r="CV22"/>
  <c r="CV23"/>
  <c r="CV24"/>
  <c r="CV25"/>
  <c r="CV26"/>
  <c r="CV27"/>
  <c r="CV28"/>
  <c r="CV29"/>
  <c r="CV30"/>
  <c r="CV31"/>
  <c r="CV32"/>
  <c r="CV33"/>
  <c r="CV34"/>
  <c r="CV35"/>
  <c r="CV36"/>
  <c r="CV37"/>
  <c r="CV38"/>
  <c r="CV39"/>
  <c r="CV40"/>
  <c r="CV41"/>
  <c r="CU5"/>
  <c r="CU6"/>
  <c r="CU7"/>
  <c r="CU8"/>
  <c r="CU9"/>
  <c r="CU10"/>
  <c r="CU11"/>
  <c r="CU12"/>
  <c r="CU13"/>
  <c r="CU14"/>
  <c r="CU15"/>
  <c r="CU16"/>
  <c r="CU17"/>
  <c r="CU18"/>
  <c r="CU19"/>
  <c r="CU20"/>
  <c r="CU21"/>
  <c r="CU22"/>
  <c r="CU23"/>
  <c r="CU24"/>
  <c r="CU25"/>
  <c r="CU26"/>
  <c r="CU27"/>
  <c r="CU28"/>
  <c r="CU29"/>
  <c r="CU30"/>
  <c r="CU31"/>
  <c r="CU32"/>
  <c r="CU33"/>
  <c r="CU34"/>
  <c r="CU35"/>
  <c r="CU36"/>
  <c r="CU37"/>
  <c r="CU38"/>
  <c r="CU39"/>
  <c r="CU40"/>
  <c r="CU41"/>
  <c r="CU42"/>
  <c r="CT5"/>
  <c r="CT6"/>
  <c r="CT7"/>
  <c r="CT8"/>
  <c r="CT9"/>
  <c r="CT10"/>
  <c r="CT11"/>
  <c r="CT12"/>
  <c r="CT13"/>
  <c r="CT14"/>
  <c r="CT15"/>
  <c r="CT16"/>
  <c r="CT17"/>
  <c r="CT18"/>
  <c r="CT19"/>
  <c r="CT20"/>
  <c r="CT21"/>
  <c r="CT22"/>
  <c r="CT23"/>
  <c r="CT24"/>
  <c r="CT25"/>
  <c r="CT26"/>
  <c r="CT27"/>
  <c r="CT28"/>
  <c r="CT29"/>
  <c r="CT30"/>
  <c r="CT31"/>
  <c r="CT32"/>
  <c r="CT33"/>
  <c r="CT34"/>
  <c r="CT35"/>
  <c r="CT36"/>
  <c r="CT37"/>
  <c r="CT38"/>
  <c r="CT39"/>
  <c r="CT40"/>
  <c r="CS5"/>
  <c r="CS6"/>
  <c r="CS7"/>
  <c r="CS8"/>
  <c r="CS9"/>
  <c r="CS10"/>
  <c r="CS11"/>
  <c r="CS12"/>
  <c r="CS13"/>
  <c r="CS14"/>
  <c r="CS15"/>
  <c r="CS16"/>
  <c r="CS17"/>
  <c r="CS18"/>
  <c r="CS19"/>
  <c r="CS20"/>
  <c r="CS21"/>
  <c r="CS22"/>
  <c r="CS23"/>
  <c r="CS24"/>
  <c r="CS25"/>
  <c r="CS26"/>
  <c r="CS27"/>
  <c r="CS28"/>
  <c r="CS29"/>
  <c r="CS30"/>
  <c r="CS31"/>
  <c r="CS32"/>
  <c r="CS33"/>
  <c r="CS34"/>
  <c r="CS35"/>
  <c r="CS36"/>
  <c r="CS37"/>
  <c r="CS38"/>
  <c r="CS39"/>
  <c r="CR5"/>
  <c r="CR6"/>
  <c r="CR7"/>
  <c r="CR8"/>
  <c r="CR9"/>
  <c r="CR10"/>
  <c r="CR11"/>
  <c r="CR12"/>
  <c r="CR13"/>
  <c r="CR14"/>
  <c r="CR15"/>
  <c r="CR16"/>
  <c r="CR17"/>
  <c r="CR18"/>
  <c r="CR19"/>
  <c r="CR20"/>
  <c r="CR21"/>
  <c r="CR22"/>
  <c r="CR23"/>
  <c r="CR24"/>
  <c r="CR25"/>
  <c r="CR26"/>
  <c r="CR27"/>
  <c r="CR28"/>
  <c r="CR29"/>
  <c r="CR30"/>
  <c r="CR31"/>
  <c r="CR32"/>
  <c r="CR33"/>
  <c r="CR34"/>
  <c r="CR35"/>
  <c r="CR36"/>
  <c r="CR37"/>
  <c r="CR38"/>
  <c r="CR39"/>
  <c r="CR40"/>
  <c r="CQ5"/>
  <c r="CQ6"/>
  <c r="CQ7"/>
  <c r="CQ8"/>
  <c r="CQ9"/>
  <c r="CQ10"/>
  <c r="CQ11"/>
  <c r="CQ12"/>
  <c r="CQ13"/>
  <c r="CQ14"/>
  <c r="CQ15"/>
  <c r="CQ16"/>
  <c r="CQ17"/>
  <c r="CQ18"/>
  <c r="CQ19"/>
  <c r="CQ20"/>
  <c r="CQ21"/>
  <c r="CQ22"/>
  <c r="CQ23"/>
  <c r="CQ24"/>
  <c r="CQ25"/>
  <c r="CQ26"/>
  <c r="CQ27"/>
  <c r="CQ28"/>
  <c r="CQ29"/>
  <c r="CQ30"/>
  <c r="CQ31"/>
  <c r="CQ32"/>
  <c r="CQ33"/>
  <c r="CQ34"/>
  <c r="CQ35"/>
  <c r="CQ36"/>
  <c r="CQ37"/>
  <c r="CQ38"/>
  <c r="CQ39"/>
  <c r="CP5"/>
  <c r="CP6"/>
  <c r="CP7"/>
  <c r="CP8"/>
  <c r="CP9"/>
  <c r="CP10"/>
  <c r="CP11"/>
  <c r="CP12"/>
  <c r="CP13"/>
  <c r="CP14"/>
  <c r="CP15"/>
  <c r="CP16"/>
  <c r="CP17"/>
  <c r="CP18"/>
  <c r="CP19"/>
  <c r="CP20"/>
  <c r="CP21"/>
  <c r="CP22"/>
  <c r="CP23"/>
  <c r="CP24"/>
  <c r="CP25"/>
  <c r="CP26"/>
  <c r="CP27"/>
  <c r="CP28"/>
  <c r="CP29"/>
  <c r="CP30"/>
  <c r="CP31"/>
  <c r="CP32"/>
  <c r="CP33"/>
  <c r="CP34"/>
  <c r="CP35"/>
  <c r="CP36"/>
  <c r="CP37"/>
  <c r="CP38"/>
  <c r="CP39"/>
  <c r="CP40"/>
  <c r="CO5"/>
  <c r="CO6"/>
  <c r="CO7"/>
  <c r="CO8"/>
  <c r="CO9"/>
  <c r="CO10"/>
  <c r="CO11"/>
  <c r="CO12"/>
  <c r="CO13"/>
  <c r="CO14"/>
  <c r="CO15"/>
  <c r="CO16"/>
  <c r="CO17"/>
  <c r="CO18"/>
  <c r="CO19"/>
  <c r="CO20"/>
  <c r="CO21"/>
  <c r="CO22"/>
  <c r="CO23"/>
  <c r="CO24"/>
  <c r="CO25"/>
  <c r="CO26"/>
  <c r="CO27"/>
  <c r="CO28"/>
  <c r="CO29"/>
  <c r="CO30"/>
  <c r="CO31"/>
  <c r="CO32"/>
  <c r="CO33"/>
  <c r="CO34"/>
  <c r="CO35"/>
  <c r="CO36"/>
  <c r="CO37"/>
  <c r="CO38"/>
  <c r="CO39"/>
  <c r="CN5"/>
  <c r="CN6"/>
  <c r="CN7"/>
  <c r="CN8"/>
  <c r="CN9"/>
  <c r="CN10"/>
  <c r="CN11"/>
  <c r="CN12"/>
  <c r="CN13"/>
  <c r="CN14"/>
  <c r="CN15"/>
  <c r="CN16"/>
  <c r="CN17"/>
  <c r="CN18"/>
  <c r="CN19"/>
  <c r="CN20"/>
  <c r="CN21"/>
  <c r="CN22"/>
  <c r="CN23"/>
  <c r="CN24"/>
  <c r="CN25"/>
  <c r="CN26"/>
  <c r="CN27"/>
  <c r="CN28"/>
  <c r="CN29"/>
  <c r="CN30"/>
  <c r="CN31"/>
  <c r="CN32"/>
  <c r="CN33"/>
  <c r="CN34"/>
  <c r="CN35"/>
  <c r="CN36"/>
  <c r="CN37"/>
  <c r="CN38"/>
  <c r="CN39"/>
  <c r="CN40"/>
  <c r="CM5"/>
  <c r="CM6"/>
  <c r="CM7"/>
  <c r="CM8"/>
  <c r="CM9"/>
  <c r="CM10"/>
  <c r="CM11"/>
  <c r="CM12"/>
  <c r="CM13"/>
  <c r="CM14"/>
  <c r="CM15"/>
  <c r="CM16"/>
  <c r="CM17"/>
  <c r="CM18"/>
  <c r="CM19"/>
  <c r="CM20"/>
  <c r="CM21"/>
  <c r="CM22"/>
  <c r="CM23"/>
  <c r="CM24"/>
  <c r="CM25"/>
  <c r="CM26"/>
  <c r="CM27"/>
  <c r="CM28"/>
  <c r="CM29"/>
  <c r="CM30"/>
  <c r="CM31"/>
  <c r="CM32"/>
  <c r="CM33"/>
  <c r="CM34"/>
  <c r="CM35"/>
  <c r="CM36"/>
  <c r="CM37"/>
  <c r="CM38"/>
  <c r="CM39"/>
  <c r="CM40"/>
  <c r="CL5"/>
  <c r="CL6"/>
  <c r="CL7"/>
  <c r="CL8"/>
  <c r="CL9"/>
  <c r="CL10"/>
  <c r="CL11"/>
  <c r="CL12"/>
  <c r="CL13"/>
  <c r="CL14"/>
  <c r="CL15"/>
  <c r="CL16"/>
  <c r="CL17"/>
  <c r="CL18"/>
  <c r="CL19"/>
  <c r="CL20"/>
  <c r="CL21"/>
  <c r="CL22"/>
  <c r="CL23"/>
  <c r="CL24"/>
  <c r="CL25"/>
  <c r="CL26"/>
  <c r="CL27"/>
  <c r="CL28"/>
  <c r="CL29"/>
  <c r="CL30"/>
  <c r="CL31"/>
  <c r="CL32"/>
  <c r="CL33"/>
  <c r="CL34"/>
  <c r="CL35"/>
  <c r="CL36"/>
  <c r="CL37"/>
  <c r="CL38"/>
  <c r="CL39"/>
  <c r="CK5"/>
  <c r="CK6"/>
  <c r="CK7"/>
  <c r="CK8"/>
  <c r="CK9"/>
  <c r="CK10"/>
  <c r="CK11"/>
  <c r="CK12"/>
  <c r="CK13"/>
  <c r="CK14"/>
  <c r="CK15"/>
  <c r="CK16"/>
  <c r="CK17"/>
  <c r="CK18"/>
  <c r="CK19"/>
  <c r="CK20"/>
  <c r="CK21"/>
  <c r="CK22"/>
  <c r="CK23"/>
  <c r="CK24"/>
  <c r="CK25"/>
  <c r="CK26"/>
  <c r="CK27"/>
  <c r="CK28"/>
  <c r="CK29"/>
  <c r="CK30"/>
  <c r="CK31"/>
  <c r="CK32"/>
  <c r="CK33"/>
  <c r="CK34"/>
  <c r="CK35"/>
  <c r="CK36"/>
  <c r="CK37"/>
  <c r="CK38"/>
  <c r="CK39"/>
  <c r="CJ5"/>
  <c r="CJ6"/>
  <c r="CJ7"/>
  <c r="CJ8"/>
  <c r="CJ9"/>
  <c r="CJ10"/>
  <c r="CJ11"/>
  <c r="CJ12"/>
  <c r="CJ13"/>
  <c r="CJ14"/>
  <c r="CJ15"/>
  <c r="CJ16"/>
  <c r="CJ17"/>
  <c r="CJ18"/>
  <c r="CJ19"/>
  <c r="CJ20"/>
  <c r="CJ21"/>
  <c r="CJ22"/>
  <c r="CJ23"/>
  <c r="CJ24"/>
  <c r="CJ25"/>
  <c r="CJ26"/>
  <c r="CJ27"/>
  <c r="CJ28"/>
  <c r="CJ29"/>
  <c r="CJ30"/>
  <c r="CJ31"/>
  <c r="CJ32"/>
  <c r="CJ33"/>
  <c r="CJ34"/>
  <c r="CJ35"/>
  <c r="CJ36"/>
  <c r="CJ37"/>
  <c r="CJ38"/>
  <c r="CJ39"/>
  <c r="CI5"/>
  <c r="CI6"/>
  <c r="CI7"/>
  <c r="CI8"/>
  <c r="CI9"/>
  <c r="CI10"/>
  <c r="CI11"/>
  <c r="CI12"/>
  <c r="CI13"/>
  <c r="CI14"/>
  <c r="CI15"/>
  <c r="CI16"/>
  <c r="CI17"/>
  <c r="CI18"/>
  <c r="CI19"/>
  <c r="CI20"/>
  <c r="CI21"/>
  <c r="CI22"/>
  <c r="CI23"/>
  <c r="CI24"/>
  <c r="CI25"/>
  <c r="CI26"/>
  <c r="CI27"/>
  <c r="CI28"/>
  <c r="CI29"/>
  <c r="CI30"/>
  <c r="CI31"/>
  <c r="CI32"/>
  <c r="CI33"/>
  <c r="CI34"/>
  <c r="CI35"/>
  <c r="CI36"/>
  <c r="CI37"/>
  <c r="CI38"/>
  <c r="CI39"/>
  <c r="CI40"/>
  <c r="CH5"/>
  <c r="CH6"/>
  <c r="CH7"/>
  <c r="CH8"/>
  <c r="CH9"/>
  <c r="CH10"/>
  <c r="CH11"/>
  <c r="CH12"/>
  <c r="CH13"/>
  <c r="CH14"/>
  <c r="CH15"/>
  <c r="CH16"/>
  <c r="CH17"/>
  <c r="CH18"/>
  <c r="CH19"/>
  <c r="CH20"/>
  <c r="CH21"/>
  <c r="CH22"/>
  <c r="CH23"/>
  <c r="CH24"/>
  <c r="CH25"/>
  <c r="CH26"/>
  <c r="CH27"/>
  <c r="CH28"/>
  <c r="CH29"/>
  <c r="CH30"/>
  <c r="CH31"/>
  <c r="CH32"/>
  <c r="CH33"/>
  <c r="CH34"/>
  <c r="CH35"/>
  <c r="CH36"/>
  <c r="CH37"/>
  <c r="CH38"/>
  <c r="CH39"/>
  <c r="CH40"/>
  <c r="CG5"/>
  <c r="CG6"/>
  <c r="CG7"/>
  <c r="CG8"/>
  <c r="CG9"/>
  <c r="CG10"/>
  <c r="CG11"/>
  <c r="CG12"/>
  <c r="CG13"/>
  <c r="CG14"/>
  <c r="CG15"/>
  <c r="CG16"/>
  <c r="CG17"/>
  <c r="CG18"/>
  <c r="CG19"/>
  <c r="CG20"/>
  <c r="CG21"/>
  <c r="CG22"/>
  <c r="CG23"/>
  <c r="CG24"/>
  <c r="CG25"/>
  <c r="CG26"/>
  <c r="CG27"/>
  <c r="CG28"/>
  <c r="CG29"/>
  <c r="CG30"/>
  <c r="CG31"/>
  <c r="CG32"/>
  <c r="CG33"/>
  <c r="CG34"/>
  <c r="CG35"/>
  <c r="CG36"/>
  <c r="CG37"/>
  <c r="CG38"/>
  <c r="CG39"/>
  <c r="CG40"/>
  <c r="CF5"/>
  <c r="CF6"/>
  <c r="CF7"/>
  <c r="CF8"/>
  <c r="CF9"/>
  <c r="CF10"/>
  <c r="CF11"/>
  <c r="CF12"/>
  <c r="CF13"/>
  <c r="CF14"/>
  <c r="CF15"/>
  <c r="CF16"/>
  <c r="CF17"/>
  <c r="CF18"/>
  <c r="CF19"/>
  <c r="CF20"/>
  <c r="CF21"/>
  <c r="CF22"/>
  <c r="CF23"/>
  <c r="CF24"/>
  <c r="CF25"/>
  <c r="CF26"/>
  <c r="CF27"/>
  <c r="CF28"/>
  <c r="CF29"/>
  <c r="CF30"/>
  <c r="CF31"/>
  <c r="CF32"/>
  <c r="CF33"/>
  <c r="CF34"/>
  <c r="CF35"/>
  <c r="CF36"/>
  <c r="CF37"/>
  <c r="CF38"/>
  <c r="CF39"/>
  <c r="CF40"/>
  <c r="CE5"/>
  <c r="CE6"/>
  <c r="CE7"/>
  <c r="CE8"/>
  <c r="CE9"/>
  <c r="CE10"/>
  <c r="CE11"/>
  <c r="CE12"/>
  <c r="CE13"/>
  <c r="CE14"/>
  <c r="CE15"/>
  <c r="CE16"/>
  <c r="CE17"/>
  <c r="CE18"/>
  <c r="CE19"/>
  <c r="CE20"/>
  <c r="CE21"/>
  <c r="CE22"/>
  <c r="CE23"/>
  <c r="CE24"/>
  <c r="CE25"/>
  <c r="CE26"/>
  <c r="CE27"/>
  <c r="CE28"/>
  <c r="CE29"/>
  <c r="CE30"/>
  <c r="CE31"/>
  <c r="CE32"/>
  <c r="CE33"/>
  <c r="CE34"/>
  <c r="CE35"/>
  <c r="CE36"/>
  <c r="CE37"/>
  <c r="CE38"/>
  <c r="CE39"/>
  <c r="CE40"/>
  <c r="CE41"/>
  <c r="CD5"/>
  <c r="CD6"/>
  <c r="CD7"/>
  <c r="CD8"/>
  <c r="CD9"/>
  <c r="CD10"/>
  <c r="CD11"/>
  <c r="CD12"/>
  <c r="CD13"/>
  <c r="CD14"/>
  <c r="CD15"/>
  <c r="CD16"/>
  <c r="CD17"/>
  <c r="CD18"/>
  <c r="CD19"/>
  <c r="CD20"/>
  <c r="CD21"/>
  <c r="CD22"/>
  <c r="CD23"/>
  <c r="CD24"/>
  <c r="CD25"/>
  <c r="CD26"/>
  <c r="CD27"/>
  <c r="CD28"/>
  <c r="CD29"/>
  <c r="CD30"/>
  <c r="CD31"/>
  <c r="CD32"/>
  <c r="CD33"/>
  <c r="CD34"/>
  <c r="CD35"/>
  <c r="CD36"/>
  <c r="CD37"/>
  <c r="CD38"/>
  <c r="CD39"/>
  <c r="CD40"/>
  <c r="CC5"/>
  <c r="CC6"/>
  <c r="CC7"/>
  <c r="CC8"/>
  <c r="CC9"/>
  <c r="CC10"/>
  <c r="CC11"/>
  <c r="CC12"/>
  <c r="CC13"/>
  <c r="CC14"/>
  <c r="CC15"/>
  <c r="CC16"/>
  <c r="CC17"/>
  <c r="CC18"/>
  <c r="CC19"/>
  <c r="CC20"/>
  <c r="CC21"/>
  <c r="CC22"/>
  <c r="CC23"/>
  <c r="CC24"/>
  <c r="CC25"/>
  <c r="CC26"/>
  <c r="CC27"/>
  <c r="CC28"/>
  <c r="CC29"/>
  <c r="CC30"/>
  <c r="CC31"/>
  <c r="CC32"/>
  <c r="CC33"/>
  <c r="CC34"/>
  <c r="CC35"/>
  <c r="CC36"/>
  <c r="CC37"/>
  <c r="CC38"/>
  <c r="CC39"/>
  <c r="CC40"/>
  <c r="CB5"/>
  <c r="CB6"/>
  <c r="CB7"/>
  <c r="CB8"/>
  <c r="CB9"/>
  <c r="CB10"/>
  <c r="CB11"/>
  <c r="CB12"/>
  <c r="CB13"/>
  <c r="CB14"/>
  <c r="CB15"/>
  <c r="CB16"/>
  <c r="CB17"/>
  <c r="CB18"/>
  <c r="CB19"/>
  <c r="CB20"/>
  <c r="CB21"/>
  <c r="CB22"/>
  <c r="CB23"/>
  <c r="CB24"/>
  <c r="CB25"/>
  <c r="CB26"/>
  <c r="CB27"/>
  <c r="CB28"/>
  <c r="CB29"/>
  <c r="CB30"/>
  <c r="CB31"/>
  <c r="CB32"/>
  <c r="CB33"/>
  <c r="CB34"/>
  <c r="CB35"/>
  <c r="CB36"/>
  <c r="CB37"/>
  <c r="CB38"/>
  <c r="CB39"/>
  <c r="CB40"/>
  <c r="CA5"/>
  <c r="CA6"/>
  <c r="CA7"/>
  <c r="CA8"/>
  <c r="CA9"/>
  <c r="CA10"/>
  <c r="CA11"/>
  <c r="CA12"/>
  <c r="CA13"/>
  <c r="CA14"/>
  <c r="CA15"/>
  <c r="CA16"/>
  <c r="CA17"/>
  <c r="CA18"/>
  <c r="CA19"/>
  <c r="CA20"/>
  <c r="CA21"/>
  <c r="CA22"/>
  <c r="CA23"/>
  <c r="CA24"/>
  <c r="CA25"/>
  <c r="CA26"/>
  <c r="CA27"/>
  <c r="CA28"/>
  <c r="CA29"/>
  <c r="CA30"/>
  <c r="CA31"/>
  <c r="CA32"/>
  <c r="CA33"/>
  <c r="CA34"/>
  <c r="CA35"/>
  <c r="CA36"/>
  <c r="CA37"/>
  <c r="CA38"/>
  <c r="CA39"/>
  <c r="CA40"/>
  <c r="BU5"/>
  <c r="BU6"/>
  <c r="BU7"/>
  <c r="BU8"/>
  <c r="BU9"/>
  <c r="BU10"/>
  <c r="BU11"/>
  <c r="BU12"/>
  <c r="BU13"/>
  <c r="BU14"/>
  <c r="BU15"/>
  <c r="BU16"/>
  <c r="BU17"/>
  <c r="BU18"/>
  <c r="BU19"/>
  <c r="BU20"/>
  <c r="BU21"/>
  <c r="BU22"/>
  <c r="BU23"/>
  <c r="BU24"/>
  <c r="BU25"/>
  <c r="BU26"/>
  <c r="BU27"/>
  <c r="BU28"/>
  <c r="BU29"/>
  <c r="BU30"/>
  <c r="BU31"/>
  <c r="BU32"/>
  <c r="BU33"/>
  <c r="BU34"/>
  <c r="BU35"/>
  <c r="BU36"/>
  <c r="BU37"/>
  <c r="BU38"/>
  <c r="BU39"/>
  <c r="BU40"/>
  <c r="BU41"/>
  <c r="BU42"/>
  <c r="BU43"/>
  <c r="BU44"/>
  <c r="BT5"/>
  <c r="BT6"/>
  <c r="BT7"/>
  <c r="BT8"/>
  <c r="BT9"/>
  <c r="BT10"/>
  <c r="BT11"/>
  <c r="BT12"/>
  <c r="BT13"/>
  <c r="BT14"/>
  <c r="BT15"/>
  <c r="BT16"/>
  <c r="BT17"/>
  <c r="BT18"/>
  <c r="BT19"/>
  <c r="BT20"/>
  <c r="BT21"/>
  <c r="BT22"/>
  <c r="BT23"/>
  <c r="BT24"/>
  <c r="BT25"/>
  <c r="BT26"/>
  <c r="BT27"/>
  <c r="BT28"/>
  <c r="BT29"/>
  <c r="BT30"/>
  <c r="BT31"/>
  <c r="BT32"/>
  <c r="BT33"/>
  <c r="BT34"/>
  <c r="BT35"/>
  <c r="BT36"/>
  <c r="BT37"/>
  <c r="BT38"/>
  <c r="BT39"/>
  <c r="BT40"/>
  <c r="BT41"/>
  <c r="BT42"/>
  <c r="BT43"/>
  <c r="BT44"/>
  <c r="BS5"/>
  <c r="BS6"/>
  <c r="BS7"/>
  <c r="BS8"/>
  <c r="BS9"/>
  <c r="BS10"/>
  <c r="BS11"/>
  <c r="BS12"/>
  <c r="BS13"/>
  <c r="BS14"/>
  <c r="BS15"/>
  <c r="BS16"/>
  <c r="BS17"/>
  <c r="BS18"/>
  <c r="BS19"/>
  <c r="BS20"/>
  <c r="BS21"/>
  <c r="BS22"/>
  <c r="BS23"/>
  <c r="BS24"/>
  <c r="BS25"/>
  <c r="BS26"/>
  <c r="BS27"/>
  <c r="BS28"/>
  <c r="BS29"/>
  <c r="BS30"/>
  <c r="BS31"/>
  <c r="BS32"/>
  <c r="BS33"/>
  <c r="BS34"/>
  <c r="BS35"/>
  <c r="BS36"/>
  <c r="BS37"/>
  <c r="BS38"/>
  <c r="BS39"/>
  <c r="BS40"/>
  <c r="BS41"/>
  <c r="BS42"/>
  <c r="BS43"/>
  <c r="BS44"/>
  <c r="BR5"/>
  <c r="BR6"/>
  <c r="BR7"/>
  <c r="BR8"/>
  <c r="BR9"/>
  <c r="BR10"/>
  <c r="BR11"/>
  <c r="BR12"/>
  <c r="BR13"/>
  <c r="BR14"/>
  <c r="BR15"/>
  <c r="BR16"/>
  <c r="BR17"/>
  <c r="BR18"/>
  <c r="BR19"/>
  <c r="BR20"/>
  <c r="BR21"/>
  <c r="BR22"/>
  <c r="BR23"/>
  <c r="BR24"/>
  <c r="BR25"/>
  <c r="BR26"/>
  <c r="BR27"/>
  <c r="BR28"/>
  <c r="BR29"/>
  <c r="BR30"/>
  <c r="BR31"/>
  <c r="BR32"/>
  <c r="BR33"/>
  <c r="BR34"/>
  <c r="BR35"/>
  <c r="BR36"/>
  <c r="BR37"/>
  <c r="BR38"/>
  <c r="BR39"/>
  <c r="BR40"/>
  <c r="BR41"/>
  <c r="BR42"/>
  <c r="BR43"/>
  <c r="BR44"/>
  <c r="BQ5"/>
  <c r="BQ6"/>
  <c r="BQ7"/>
  <c r="BQ8"/>
  <c r="BQ9"/>
  <c r="BQ10"/>
  <c r="BQ11"/>
  <c r="BQ12"/>
  <c r="BQ13"/>
  <c r="BQ14"/>
  <c r="BQ15"/>
  <c r="BQ16"/>
  <c r="BQ17"/>
  <c r="BQ18"/>
  <c r="BQ19"/>
  <c r="BQ20"/>
  <c r="BQ21"/>
  <c r="BQ22"/>
  <c r="BQ23"/>
  <c r="BQ24"/>
  <c r="BQ25"/>
  <c r="BQ26"/>
  <c r="BQ27"/>
  <c r="BQ28"/>
  <c r="BQ29"/>
  <c r="BQ30"/>
  <c r="BQ31"/>
  <c r="BQ32"/>
  <c r="BQ33"/>
  <c r="BQ34"/>
  <c r="BQ35"/>
  <c r="BQ36"/>
  <c r="BQ37"/>
  <c r="BQ38"/>
  <c r="BQ39"/>
  <c r="BQ40"/>
  <c r="BQ41"/>
  <c r="BQ42"/>
  <c r="BQ43"/>
  <c r="BQ44"/>
  <c r="BP5"/>
  <c r="BP6"/>
  <c r="BP7"/>
  <c r="BP8"/>
  <c r="BP9"/>
  <c r="BP10"/>
  <c r="BP11"/>
  <c r="BP12"/>
  <c r="BP13"/>
  <c r="BP14"/>
  <c r="BP15"/>
  <c r="BP16"/>
  <c r="BP17"/>
  <c r="BP18"/>
  <c r="BP19"/>
  <c r="BP20"/>
  <c r="BP21"/>
  <c r="BP22"/>
  <c r="BP23"/>
  <c r="BP24"/>
  <c r="BP25"/>
  <c r="BP26"/>
  <c r="BP27"/>
  <c r="BP28"/>
  <c r="BP29"/>
  <c r="BP30"/>
  <c r="BP31"/>
  <c r="BP32"/>
  <c r="BP33"/>
  <c r="BP34"/>
  <c r="BP35"/>
  <c r="BP36"/>
  <c r="BP37"/>
  <c r="BP38"/>
  <c r="BP39"/>
  <c r="BP40"/>
  <c r="BP41"/>
  <c r="BP42"/>
  <c r="BP43"/>
  <c r="BP44"/>
  <c r="BO5"/>
  <c r="BO6"/>
  <c r="BO7"/>
  <c r="BO8"/>
  <c r="BO9"/>
  <c r="BO10"/>
  <c r="BO11"/>
  <c r="BO12"/>
  <c r="BO13"/>
  <c r="BO14"/>
  <c r="BO15"/>
  <c r="BO16"/>
  <c r="BO17"/>
  <c r="BO18"/>
  <c r="BO19"/>
  <c r="BO20"/>
  <c r="BO21"/>
  <c r="BO22"/>
  <c r="BO23"/>
  <c r="BO24"/>
  <c r="BO25"/>
  <c r="BO26"/>
  <c r="BO27"/>
  <c r="BO28"/>
  <c r="BO29"/>
  <c r="BO30"/>
  <c r="BO31"/>
  <c r="BO32"/>
  <c r="BO33"/>
  <c r="BO34"/>
  <c r="BO35"/>
  <c r="BO36"/>
  <c r="BO37"/>
  <c r="BO38"/>
  <c r="BO39"/>
  <c r="BO40"/>
  <c r="BO41"/>
  <c r="BO42"/>
  <c r="BN5"/>
  <c r="BN6"/>
  <c r="BN7"/>
  <c r="BN8"/>
  <c r="BN9"/>
  <c r="BN10"/>
  <c r="BN11"/>
  <c r="BN12"/>
  <c r="BN13"/>
  <c r="BN14"/>
  <c r="BN15"/>
  <c r="BN16"/>
  <c r="BN17"/>
  <c r="BN18"/>
  <c r="BN19"/>
  <c r="BN20"/>
  <c r="BN21"/>
  <c r="BN22"/>
  <c r="BN23"/>
  <c r="BN24"/>
  <c r="BN25"/>
  <c r="BN26"/>
  <c r="BN27"/>
  <c r="BN28"/>
  <c r="BN29"/>
  <c r="BN30"/>
  <c r="BN31"/>
  <c r="BN32"/>
  <c r="BN33"/>
  <c r="BN34"/>
  <c r="BN35"/>
  <c r="BN36"/>
  <c r="BN37"/>
  <c r="BN38"/>
  <c r="BN39"/>
  <c r="BN40"/>
  <c r="BN41"/>
  <c r="BN42"/>
  <c r="BM5"/>
  <c r="BM6"/>
  <c r="BM7"/>
  <c r="BM8"/>
  <c r="BM9"/>
  <c r="BM10"/>
  <c r="BM11"/>
  <c r="BM12"/>
  <c r="BM13"/>
  <c r="BM14"/>
  <c r="BM15"/>
  <c r="BM16"/>
  <c r="BM17"/>
  <c r="BM18"/>
  <c r="BM19"/>
  <c r="BM20"/>
  <c r="BM21"/>
  <c r="BM22"/>
  <c r="BM23"/>
  <c r="BM24"/>
  <c r="BM25"/>
  <c r="BM26"/>
  <c r="BM27"/>
  <c r="BM28"/>
  <c r="BM29"/>
  <c r="BM30"/>
  <c r="BM31"/>
  <c r="BM32"/>
  <c r="BM33"/>
  <c r="BM34"/>
  <c r="BM35"/>
  <c r="BM36"/>
  <c r="BM37"/>
  <c r="BM38"/>
  <c r="BM39"/>
  <c r="BM40"/>
  <c r="BM41"/>
  <c r="BM42"/>
  <c r="BL5"/>
  <c r="BL6"/>
  <c r="BL7"/>
  <c r="BL8"/>
  <c r="BL9"/>
  <c r="BL10"/>
  <c r="BL11"/>
  <c r="BL12"/>
  <c r="BL13"/>
  <c r="BL14"/>
  <c r="BL15"/>
  <c r="BL16"/>
  <c r="BL17"/>
  <c r="BL18"/>
  <c r="BL19"/>
  <c r="BL20"/>
  <c r="BL21"/>
  <c r="BL22"/>
  <c r="BL23"/>
  <c r="BL24"/>
  <c r="BL25"/>
  <c r="BL26"/>
  <c r="BL27"/>
  <c r="BL28"/>
  <c r="BL29"/>
  <c r="BL30"/>
  <c r="BL31"/>
  <c r="BL32"/>
  <c r="BL33"/>
  <c r="BL34"/>
  <c r="BL35"/>
  <c r="BL36"/>
  <c r="BL37"/>
  <c r="BL38"/>
  <c r="BL39"/>
  <c r="BL40"/>
  <c r="BK5"/>
  <c r="BK6"/>
  <c r="BK7"/>
  <c r="BK8"/>
  <c r="BK9"/>
  <c r="BK10"/>
  <c r="BK11"/>
  <c r="BK12"/>
  <c r="BK13"/>
  <c r="BK14"/>
  <c r="BK15"/>
  <c r="BK16"/>
  <c r="BK17"/>
  <c r="BK18"/>
  <c r="BK19"/>
  <c r="BK20"/>
  <c r="BK21"/>
  <c r="BK22"/>
  <c r="BK23"/>
  <c r="BK24"/>
  <c r="BK25"/>
  <c r="BK26"/>
  <c r="BK27"/>
  <c r="BK28"/>
  <c r="BK29"/>
  <c r="BK30"/>
  <c r="BK31"/>
  <c r="BK32"/>
  <c r="BK33"/>
  <c r="BK34"/>
  <c r="BK35"/>
  <c r="BK36"/>
  <c r="BK37"/>
  <c r="BK38"/>
  <c r="BK39"/>
  <c r="BK40"/>
  <c r="BK41"/>
  <c r="BK42"/>
  <c r="BK43"/>
  <c r="BK44"/>
  <c r="BJ5"/>
  <c r="BJ6"/>
  <c r="BJ7"/>
  <c r="BJ8"/>
  <c r="BJ9"/>
  <c r="BJ10"/>
  <c r="BJ11"/>
  <c r="BJ12"/>
  <c r="BJ13"/>
  <c r="BJ14"/>
  <c r="BJ15"/>
  <c r="BJ16"/>
  <c r="BJ17"/>
  <c r="BJ18"/>
  <c r="BJ19"/>
  <c r="BJ20"/>
  <c r="BJ21"/>
  <c r="BJ22"/>
  <c r="BJ23"/>
  <c r="BJ24"/>
  <c r="BJ25"/>
  <c r="BJ26"/>
  <c r="BJ27"/>
  <c r="BJ28"/>
  <c r="BJ29"/>
  <c r="BJ30"/>
  <c r="BJ31"/>
  <c r="BJ32"/>
  <c r="BJ33"/>
  <c r="BJ34"/>
  <c r="BJ35"/>
  <c r="BJ36"/>
  <c r="BJ37"/>
  <c r="BJ38"/>
  <c r="BJ39"/>
  <c r="BJ40"/>
  <c r="BJ41"/>
  <c r="BJ42"/>
  <c r="BJ43"/>
  <c r="BI5"/>
  <c r="BI6"/>
  <c r="BI7"/>
  <c r="BI8"/>
  <c r="BI9"/>
  <c r="BI10"/>
  <c r="BI11"/>
  <c r="BI12"/>
  <c r="BI13"/>
  <c r="BI14"/>
  <c r="BI15"/>
  <c r="BI16"/>
  <c r="BI17"/>
  <c r="BI18"/>
  <c r="BI19"/>
  <c r="BI20"/>
  <c r="BI21"/>
  <c r="BI22"/>
  <c r="BI23"/>
  <c r="BI24"/>
  <c r="BI25"/>
  <c r="BI26"/>
  <c r="BI27"/>
  <c r="BI28"/>
  <c r="BI29"/>
  <c r="BI30"/>
  <c r="BI31"/>
  <c r="BI32"/>
  <c r="BI33"/>
  <c r="BI34"/>
  <c r="BI35"/>
  <c r="BI36"/>
  <c r="BI37"/>
  <c r="BI38"/>
  <c r="BI39"/>
  <c r="BI40"/>
  <c r="CZ39"/>
  <c r="CZ40"/>
  <c r="CZ41"/>
  <c r="CY39"/>
  <c r="CY40"/>
  <c r="CY41"/>
  <c r="CY42"/>
  <c r="CY43"/>
  <c r="CX39"/>
  <c r="CW39"/>
  <c r="DA4"/>
  <c r="CZ4"/>
  <c r="CY4"/>
  <c r="CX4"/>
  <c r="CR4"/>
  <c r="CQ4"/>
  <c r="CP4"/>
  <c r="CO4"/>
  <c r="CN4"/>
  <c r="CM4"/>
  <c r="CL4"/>
  <c r="CK4"/>
  <c r="CJ4"/>
  <c r="CI4"/>
  <c r="CH4"/>
  <c r="CG4"/>
  <c r="CF4"/>
  <c r="CB4"/>
  <c r="CA4"/>
  <c r="BX5"/>
  <c r="BX6"/>
  <c r="BX7"/>
  <c r="BX8"/>
  <c r="BX9"/>
  <c r="BX10"/>
  <c r="BX11"/>
  <c r="BX12"/>
  <c r="BX13"/>
  <c r="BX14"/>
  <c r="BX15"/>
  <c r="BX16"/>
  <c r="BX17"/>
  <c r="BX18"/>
  <c r="BX19"/>
  <c r="BX20"/>
  <c r="BX21"/>
  <c r="BX22"/>
  <c r="BX23"/>
  <c r="BX24"/>
  <c r="BX25"/>
  <c r="BX26"/>
  <c r="BX27"/>
  <c r="BX28"/>
  <c r="BX29"/>
  <c r="BX30"/>
  <c r="BX31"/>
  <c r="BX32"/>
  <c r="BX33"/>
  <c r="BX34"/>
  <c r="BX35"/>
  <c r="BX36"/>
  <c r="BX37"/>
  <c r="BX38"/>
  <c r="BX39"/>
  <c r="BX4"/>
  <c r="BR4"/>
  <c r="BQ4"/>
  <c r="BP4"/>
  <c r="BO4"/>
  <c r="BN4"/>
  <c r="BM4"/>
  <c r="BL4"/>
  <c r="BK4"/>
  <c r="BJ4"/>
  <c r="BI4"/>
  <c r="AA4" i="30"/>
  <c r="AB4" s="1"/>
  <c r="AA5"/>
  <c r="AB5" s="1"/>
  <c r="AA6"/>
  <c r="AB6" s="1"/>
  <c r="AA7"/>
  <c r="AB7" s="1"/>
  <c r="AA8"/>
  <c r="AB8" s="1"/>
  <c r="AA9"/>
  <c r="AB9" s="1"/>
  <c r="AA10"/>
  <c r="AB10" s="1"/>
  <c r="AA11"/>
  <c r="AB11" s="1"/>
  <c r="AA12"/>
  <c r="AB12" s="1"/>
  <c r="AA13"/>
  <c r="AB13" s="1"/>
  <c r="AA14"/>
  <c r="AB14" s="1"/>
  <c r="AA15"/>
  <c r="AB15" s="1"/>
  <c r="AA16"/>
  <c r="AB16" s="1"/>
  <c r="AA17"/>
  <c r="AB17" s="1"/>
  <c r="AA18"/>
  <c r="AB18" s="1"/>
  <c r="AA19"/>
  <c r="AB19" s="1"/>
  <c r="AA20"/>
  <c r="AB20" s="1"/>
  <c r="AA21"/>
  <c r="AB21" s="1"/>
  <c r="AA22"/>
  <c r="AB22" s="1"/>
  <c r="AA23"/>
  <c r="AB23" s="1"/>
  <c r="AA24"/>
  <c r="AB24" s="1"/>
  <c r="AA25"/>
  <c r="AB25" s="1"/>
  <c r="AA26"/>
  <c r="AB26" s="1"/>
  <c r="AA27"/>
  <c r="AB27" s="1"/>
  <c r="AA28"/>
  <c r="AB28" s="1"/>
  <c r="V28" i="11" s="1"/>
  <c r="AA29" i="30"/>
  <c r="AB29" s="1"/>
  <c r="V29" i="11" s="1"/>
  <c r="AA30" i="30"/>
  <c r="AB30" s="1"/>
  <c r="V30" i="11" s="1"/>
  <c r="AA31" i="30"/>
  <c r="AB31" s="1"/>
  <c r="V31" i="11" s="1"/>
  <c r="AA32" i="30"/>
  <c r="AB32" s="1"/>
  <c r="V32" i="11" s="1"/>
  <c r="BF5" i="33" l="1"/>
  <c r="BF6"/>
  <c r="BF7"/>
  <c r="BF8"/>
  <c r="BF9"/>
  <c r="BF10"/>
  <c r="BF11"/>
  <c r="BF12"/>
  <c r="BF13"/>
  <c r="BF14"/>
  <c r="BF15"/>
  <c r="BF16"/>
  <c r="BF17"/>
  <c r="BF18"/>
  <c r="BF19"/>
  <c r="BF20"/>
  <c r="BF21"/>
  <c r="BF22"/>
  <c r="BF23"/>
  <c r="BF24"/>
  <c r="BF25"/>
  <c r="BF26"/>
  <c r="BF27"/>
  <c r="BF28"/>
  <c r="BF29"/>
  <c r="BF30"/>
  <c r="BF31"/>
  <c r="BF32"/>
  <c r="BF33"/>
  <c r="BF34"/>
  <c r="BF35"/>
  <c r="BF36"/>
  <c r="BF37"/>
  <c r="BF38"/>
  <c r="BF4"/>
  <c r="AQ5"/>
  <c r="AQ6"/>
  <c r="AQ7"/>
  <c r="AQ8"/>
  <c r="AQ9"/>
  <c r="AQ10"/>
  <c r="AQ11"/>
  <c r="AQ12"/>
  <c r="AQ13"/>
  <c r="AQ14"/>
  <c r="AQ15"/>
  <c r="AQ16"/>
  <c r="AQ17"/>
  <c r="AQ18"/>
  <c r="AQ19"/>
  <c r="AQ20"/>
  <c r="AQ21"/>
  <c r="AQ22"/>
  <c r="AQ23"/>
  <c r="AQ24"/>
  <c r="AQ25"/>
  <c r="AQ26"/>
  <c r="AQ27"/>
  <c r="AQ28"/>
  <c r="AQ29"/>
  <c r="AQ30"/>
  <c r="AQ31"/>
  <c r="AQ32"/>
  <c r="AQ33"/>
  <c r="AQ34"/>
  <c r="AQ35"/>
  <c r="AQ36"/>
  <c r="AQ37"/>
  <c r="AQ38"/>
  <c r="AQ4"/>
  <c r="AA33" i="30"/>
  <c r="AA34"/>
  <c r="AA35"/>
  <c r="AA36"/>
  <c r="AA37"/>
  <c r="AA38"/>
  <c r="V5"/>
  <c r="V6"/>
  <c r="V7"/>
  <c r="V8"/>
  <c r="V9"/>
  <c r="V10"/>
  <c r="V11"/>
  <c r="V12"/>
  <c r="V13"/>
  <c r="V14"/>
  <c r="V15"/>
  <c r="V16"/>
  <c r="V17"/>
  <c r="V18"/>
  <c r="V19"/>
  <c r="V20"/>
  <c r="V21"/>
  <c r="V22"/>
  <c r="V23"/>
  <c r="V24"/>
  <c r="V25"/>
  <c r="V26"/>
  <c r="V27"/>
  <c r="V28"/>
  <c r="V29"/>
  <c r="V30"/>
  <c r="V31"/>
  <c r="V32"/>
  <c r="V33"/>
  <c r="V34"/>
  <c r="V35"/>
  <c r="V36"/>
  <c r="V37"/>
  <c r="V38"/>
  <c r="V4"/>
  <c r="AG6" i="31"/>
  <c r="AH6" s="1"/>
  <c r="AG7"/>
  <c r="AH7" s="1"/>
  <c r="AG8"/>
  <c r="AH8" s="1"/>
  <c r="AG9"/>
  <c r="AH9" s="1"/>
  <c r="AG10"/>
  <c r="AH10" s="1"/>
  <c r="AG11"/>
  <c r="AH11" s="1"/>
  <c r="AG12"/>
  <c r="AH12" s="1"/>
  <c r="AG13"/>
  <c r="AH13" s="1"/>
  <c r="AG14"/>
  <c r="AH14" s="1"/>
  <c r="AG15"/>
  <c r="AH15" s="1"/>
  <c r="AG16"/>
  <c r="AH16" s="1"/>
  <c r="AG17"/>
  <c r="AH17" s="1"/>
  <c r="AG18"/>
  <c r="AH18" s="1"/>
  <c r="AG19"/>
  <c r="AH19" s="1"/>
  <c r="AG20"/>
  <c r="AH20" s="1"/>
  <c r="AG21"/>
  <c r="AH21" s="1"/>
  <c r="AG22"/>
  <c r="AH22" s="1"/>
  <c r="AG23"/>
  <c r="AH23" s="1"/>
  <c r="AG24"/>
  <c r="AH24" s="1"/>
  <c r="AG25"/>
  <c r="AH25" s="1"/>
  <c r="AG26"/>
  <c r="AH26" s="1"/>
  <c r="AG27"/>
  <c r="AH27" s="1"/>
  <c r="AG28"/>
  <c r="AH28" s="1"/>
  <c r="AG29"/>
  <c r="AH29" s="1"/>
  <c r="AG30"/>
  <c r="AH30" s="1"/>
  <c r="AG31"/>
  <c r="AH31" s="1"/>
  <c r="AG32"/>
  <c r="AH32" s="1"/>
  <c r="AG33"/>
  <c r="AH33" s="1"/>
  <c r="AG34"/>
  <c r="AH34" s="1"/>
  <c r="AG35"/>
  <c r="AH35" s="1"/>
  <c r="AG36"/>
  <c r="AH36" s="1"/>
  <c r="AG37"/>
  <c r="AH37" s="1"/>
  <c r="AG38"/>
  <c r="AH38" s="1"/>
  <c r="AG39"/>
  <c r="AH39" s="1"/>
  <c r="AG5"/>
  <c r="AH5" s="1"/>
  <c r="AB6"/>
  <c r="AB7"/>
  <c r="AB8"/>
  <c r="AB9"/>
  <c r="AB10"/>
  <c r="AB11"/>
  <c r="AB12"/>
  <c r="AB13"/>
  <c r="AB14"/>
  <c r="AB15"/>
  <c r="AB16"/>
  <c r="AB17"/>
  <c r="AB18"/>
  <c r="AB19"/>
  <c r="AB20"/>
  <c r="AB21"/>
  <c r="AB22"/>
  <c r="AB23"/>
  <c r="AB24"/>
  <c r="AB25"/>
  <c r="AB26"/>
  <c r="AB27"/>
  <c r="AB28"/>
  <c r="AB29"/>
  <c r="AB30"/>
  <c r="AB31"/>
  <c r="AB32"/>
  <c r="AB33"/>
  <c r="AB34"/>
  <c r="AB35"/>
  <c r="AB36"/>
  <c r="AB37"/>
  <c r="AB38"/>
  <c r="AB39"/>
  <c r="AB5"/>
  <c r="M6"/>
  <c r="M7"/>
  <c r="M8"/>
  <c r="M9"/>
  <c r="M10"/>
  <c r="M11"/>
  <c r="M12"/>
  <c r="M13"/>
  <c r="M14"/>
  <c r="M15"/>
  <c r="M16"/>
  <c r="M17"/>
  <c r="M18"/>
  <c r="M19"/>
  <c r="M20"/>
  <c r="M21"/>
  <c r="M22"/>
  <c r="M23"/>
  <c r="M24"/>
  <c r="M25"/>
  <c r="M26"/>
  <c r="M27"/>
  <c r="M28"/>
  <c r="M29"/>
  <c r="M30"/>
  <c r="M31"/>
  <c r="M32"/>
  <c r="M33"/>
  <c r="M34"/>
  <c r="M35"/>
  <c r="M36"/>
  <c r="M37"/>
  <c r="M38"/>
  <c r="M39"/>
  <c r="M5"/>
  <c r="Q5" i="32"/>
  <c r="Q6"/>
  <c r="Q7"/>
  <c r="Q8"/>
  <c r="Q9"/>
  <c r="Q10"/>
  <c r="Q11"/>
  <c r="Q12"/>
  <c r="Q13"/>
  <c r="Q14"/>
  <c r="Q15"/>
  <c r="Q16"/>
  <c r="Q17"/>
  <c r="Q18"/>
  <c r="Q19"/>
  <c r="Q20"/>
  <c r="Q21"/>
  <c r="Q22"/>
  <c r="Q23"/>
  <c r="Q24"/>
  <c r="Q25"/>
  <c r="Q26"/>
  <c r="Q27"/>
  <c r="Q28"/>
  <c r="Q29"/>
  <c r="Q30"/>
  <c r="Q31"/>
  <c r="Q32"/>
  <c r="Q33"/>
  <c r="Q34"/>
  <c r="Q35"/>
  <c r="Q36"/>
  <c r="Q37"/>
  <c r="Q38"/>
  <c r="Q4"/>
  <c r="AM6" i="12"/>
  <c r="AM7"/>
  <c r="AM8"/>
  <c r="AM9"/>
  <c r="AM10"/>
  <c r="AM11"/>
  <c r="AM12"/>
  <c r="AM13"/>
  <c r="AM14"/>
  <c r="AM15"/>
  <c r="AM16"/>
  <c r="AM17"/>
  <c r="AM18"/>
  <c r="AM19"/>
  <c r="AM20"/>
  <c r="AM21"/>
  <c r="AM22"/>
  <c r="AM23"/>
  <c r="AM24"/>
  <c r="AM25"/>
  <c r="AM26"/>
  <c r="AM27"/>
  <c r="AM28"/>
  <c r="AM29"/>
  <c r="AM30"/>
  <c r="AM31"/>
  <c r="AM32"/>
  <c r="AM33"/>
  <c r="AM34"/>
  <c r="AM35"/>
  <c r="AM36"/>
  <c r="AM37"/>
  <c r="AM38"/>
  <c r="AM39"/>
  <c r="AM5"/>
  <c r="X6"/>
  <c r="X7"/>
  <c r="X8"/>
  <c r="X9"/>
  <c r="X10"/>
  <c r="X11"/>
  <c r="X12"/>
  <c r="X13"/>
  <c r="X14"/>
  <c r="X15"/>
  <c r="X16"/>
  <c r="X17"/>
  <c r="X18"/>
  <c r="X19"/>
  <c r="X20"/>
  <c r="X21"/>
  <c r="X22"/>
  <c r="X23"/>
  <c r="X24"/>
  <c r="X25"/>
  <c r="X26"/>
  <c r="X27"/>
  <c r="X28"/>
  <c r="X29"/>
  <c r="X30"/>
  <c r="X31"/>
  <c r="X32"/>
  <c r="X33"/>
  <c r="X34"/>
  <c r="X35"/>
  <c r="X36"/>
  <c r="X37"/>
  <c r="X38"/>
  <c r="X39"/>
  <c r="X5"/>
  <c r="U6" i="5"/>
  <c r="U7"/>
  <c r="U8"/>
  <c r="U9"/>
  <c r="U10"/>
  <c r="U11"/>
  <c r="U12"/>
  <c r="U13"/>
  <c r="U14"/>
  <c r="U15"/>
  <c r="U16"/>
  <c r="U17"/>
  <c r="U18"/>
  <c r="U19"/>
  <c r="U20"/>
  <c r="U21"/>
  <c r="U22"/>
  <c r="U23"/>
  <c r="U24"/>
  <c r="U25"/>
  <c r="U26"/>
  <c r="U27"/>
  <c r="U28"/>
  <c r="U29"/>
  <c r="U30"/>
  <c r="U31"/>
  <c r="U32"/>
  <c r="U33"/>
  <c r="U34"/>
  <c r="U35"/>
  <c r="U36"/>
  <c r="U37"/>
  <c r="U38"/>
  <c r="U39"/>
  <c r="U5"/>
  <c r="L5" i="33"/>
  <c r="L6"/>
  <c r="L7"/>
  <c r="L8"/>
  <c r="L9"/>
  <c r="L10"/>
  <c r="L11"/>
  <c r="L12"/>
  <c r="L13"/>
  <c r="L14"/>
  <c r="L15"/>
  <c r="L16"/>
  <c r="L17"/>
  <c r="L18"/>
  <c r="L19"/>
  <c r="L20"/>
  <c r="L21"/>
  <c r="L22"/>
  <c r="L23"/>
  <c r="L24"/>
  <c r="L25"/>
  <c r="L26"/>
  <c r="L27"/>
  <c r="L28"/>
  <c r="L29"/>
  <c r="L30"/>
  <c r="L31"/>
  <c r="L32"/>
  <c r="L33"/>
  <c r="L34"/>
  <c r="L35"/>
  <c r="L36"/>
  <c r="L37"/>
  <c r="L38"/>
  <c r="L39"/>
  <c r="L4"/>
  <c r="J5"/>
  <c r="J6"/>
  <c r="J7"/>
  <c r="J8"/>
  <c r="J9"/>
  <c r="J10"/>
  <c r="J11"/>
  <c r="J12"/>
  <c r="J13"/>
  <c r="J14"/>
  <c r="J15"/>
  <c r="J16"/>
  <c r="J17"/>
  <c r="J18"/>
  <c r="J19"/>
  <c r="J20"/>
  <c r="J21"/>
  <c r="J22"/>
  <c r="J23"/>
  <c r="J24"/>
  <c r="J25"/>
  <c r="J26"/>
  <c r="J27"/>
  <c r="J28"/>
  <c r="J29"/>
  <c r="J30"/>
  <c r="J31"/>
  <c r="J32"/>
  <c r="J33"/>
  <c r="J34"/>
  <c r="J35"/>
  <c r="J36"/>
  <c r="J37"/>
  <c r="J38"/>
  <c r="J4"/>
  <c r="B5" i="37" l="1"/>
  <c r="B6"/>
  <c r="B7"/>
  <c r="B8"/>
  <c r="B9"/>
  <c r="B10"/>
  <c r="B11"/>
  <c r="B12"/>
  <c r="B13"/>
  <c r="B14"/>
  <c r="B15"/>
  <c r="B16"/>
  <c r="B17"/>
  <c r="B18"/>
  <c r="B19"/>
  <c r="B20"/>
  <c r="B21"/>
  <c r="B22"/>
  <c r="B23"/>
  <c r="B24"/>
  <c r="B25"/>
  <c r="B26"/>
  <c r="B5" i="33"/>
  <c r="B6"/>
  <c r="B7"/>
  <c r="B8"/>
  <c r="B9"/>
  <c r="B10"/>
  <c r="B11"/>
  <c r="B12"/>
  <c r="B13"/>
  <c r="B14"/>
  <c r="B15"/>
  <c r="B16"/>
  <c r="B17"/>
  <c r="B18"/>
  <c r="B19"/>
  <c r="B20"/>
  <c r="B21"/>
  <c r="B22"/>
  <c r="B23"/>
  <c r="B24"/>
  <c r="B25"/>
  <c r="B26"/>
  <c r="B27"/>
  <c r="B28"/>
  <c r="B29"/>
  <c r="B30"/>
  <c r="B31"/>
  <c r="B32"/>
  <c r="B33"/>
  <c r="B34"/>
  <c r="B35"/>
  <c r="B36"/>
  <c r="B37"/>
  <c r="B38"/>
  <c r="CW4"/>
  <c r="CT4"/>
  <c r="CU4"/>
  <c r="CV4"/>
  <c r="CS4"/>
  <c r="CD4"/>
  <c r="CE4"/>
  <c r="CC4"/>
  <c r="BZ5"/>
  <c r="BZ6"/>
  <c r="BZ7"/>
  <c r="BZ8"/>
  <c r="BZ9"/>
  <c r="BZ10"/>
  <c r="BZ11"/>
  <c r="BZ12"/>
  <c r="BZ13"/>
  <c r="BZ14"/>
  <c r="BZ15"/>
  <c r="BZ16"/>
  <c r="BZ17"/>
  <c r="BZ18"/>
  <c r="BZ19"/>
  <c r="BZ20"/>
  <c r="BZ21"/>
  <c r="BZ22"/>
  <c r="BZ23"/>
  <c r="BZ24"/>
  <c r="BZ25"/>
  <c r="BZ26"/>
  <c r="BZ27"/>
  <c r="BZ28"/>
  <c r="BZ29"/>
  <c r="BZ30"/>
  <c r="BZ31"/>
  <c r="BZ32"/>
  <c r="BZ33"/>
  <c r="BZ34"/>
  <c r="BZ35"/>
  <c r="BZ36"/>
  <c r="BZ37"/>
  <c r="BZ38"/>
  <c r="BZ4"/>
  <c r="BV5"/>
  <c r="BW5"/>
  <c r="BV6"/>
  <c r="BW6"/>
  <c r="BV7"/>
  <c r="BW7"/>
  <c r="BV8"/>
  <c r="BW8"/>
  <c r="BV9"/>
  <c r="BW9"/>
  <c r="BV10"/>
  <c r="BW10"/>
  <c r="BV11"/>
  <c r="BW11"/>
  <c r="BV12"/>
  <c r="BW12"/>
  <c r="BV13"/>
  <c r="BW13"/>
  <c r="BV14"/>
  <c r="BW14"/>
  <c r="BV15"/>
  <c r="BW15"/>
  <c r="BV16"/>
  <c r="BW16"/>
  <c r="BV17"/>
  <c r="BW17"/>
  <c r="BV18"/>
  <c r="BW18"/>
  <c r="BV19"/>
  <c r="BW19"/>
  <c r="BV20"/>
  <c r="BW20"/>
  <c r="BV21"/>
  <c r="BW21"/>
  <c r="BV22"/>
  <c r="BW22"/>
  <c r="BV23"/>
  <c r="BW23"/>
  <c r="BV24"/>
  <c r="BW24"/>
  <c r="BV25"/>
  <c r="BW25"/>
  <c r="BV26"/>
  <c r="BW26"/>
  <c r="BV27"/>
  <c r="BW27"/>
  <c r="BV28"/>
  <c r="BW28"/>
  <c r="BV29"/>
  <c r="BW29"/>
  <c r="BV30"/>
  <c r="BW30"/>
  <c r="BV31"/>
  <c r="BW31"/>
  <c r="BV32"/>
  <c r="BW32"/>
  <c r="BV33"/>
  <c r="BW33"/>
  <c r="BV34"/>
  <c r="BW34"/>
  <c r="BV35"/>
  <c r="BW35"/>
  <c r="BV36"/>
  <c r="BW36"/>
  <c r="BV37"/>
  <c r="BW37"/>
  <c r="BV38"/>
  <c r="BW38"/>
  <c r="BT4"/>
  <c r="BU4"/>
  <c r="BV4"/>
  <c r="BW4"/>
  <c r="BS4"/>
  <c r="BH5"/>
  <c r="BH6"/>
  <c r="BH7"/>
  <c r="BH8"/>
  <c r="BH9"/>
  <c r="BH10"/>
  <c r="BH11"/>
  <c r="BH12"/>
  <c r="BH13"/>
  <c r="BH14"/>
  <c r="BH15"/>
  <c r="BH16"/>
  <c r="BH17"/>
  <c r="BH18"/>
  <c r="BH19"/>
  <c r="BH20"/>
  <c r="BH21"/>
  <c r="BH22"/>
  <c r="BH23"/>
  <c r="BH24"/>
  <c r="BH25"/>
  <c r="BH26"/>
  <c r="BH27"/>
  <c r="BH28"/>
  <c r="BH29"/>
  <c r="BH30"/>
  <c r="BH31"/>
  <c r="BH32"/>
  <c r="BH33"/>
  <c r="BH34"/>
  <c r="BH35"/>
  <c r="BH36"/>
  <c r="BH37"/>
  <c r="BH38"/>
  <c r="BH4"/>
  <c r="AT5"/>
  <c r="AU5"/>
  <c r="AV5"/>
  <c r="AW5"/>
  <c r="AX5"/>
  <c r="AY5"/>
  <c r="AZ5"/>
  <c r="BA5"/>
  <c r="BB5"/>
  <c r="BC5"/>
  <c r="BD5"/>
  <c r="BE5"/>
  <c r="AT6"/>
  <c r="AU6"/>
  <c r="AV6"/>
  <c r="AW6"/>
  <c r="AX6"/>
  <c r="AY6"/>
  <c r="AZ6"/>
  <c r="BA6"/>
  <c r="BB6"/>
  <c r="BC6"/>
  <c r="BD6"/>
  <c r="BE6"/>
  <c r="AT7"/>
  <c r="AU7"/>
  <c r="AV7"/>
  <c r="AW7"/>
  <c r="AX7"/>
  <c r="AY7"/>
  <c r="AZ7"/>
  <c r="BA7"/>
  <c r="BB7"/>
  <c r="BC7"/>
  <c r="BD7"/>
  <c r="BE7"/>
  <c r="AT8"/>
  <c r="AU8"/>
  <c r="AV8"/>
  <c r="AW8"/>
  <c r="AX8"/>
  <c r="AY8"/>
  <c r="AZ8"/>
  <c r="BA8"/>
  <c r="BB8"/>
  <c r="BC8"/>
  <c r="BD8"/>
  <c r="BE8"/>
  <c r="AT9"/>
  <c r="AU9"/>
  <c r="AV9"/>
  <c r="AW9"/>
  <c r="AX9"/>
  <c r="AY9"/>
  <c r="AZ9"/>
  <c r="BA9"/>
  <c r="BB9"/>
  <c r="BC9"/>
  <c r="BD9"/>
  <c r="BE9"/>
  <c r="AT10"/>
  <c r="AU10"/>
  <c r="AV10"/>
  <c r="AW10"/>
  <c r="AX10"/>
  <c r="AY10"/>
  <c r="AZ10"/>
  <c r="BA10"/>
  <c r="BB10"/>
  <c r="BC10"/>
  <c r="BD10"/>
  <c r="BE10"/>
  <c r="AT11"/>
  <c r="AU11"/>
  <c r="AV11"/>
  <c r="AW11"/>
  <c r="AX11"/>
  <c r="AY11"/>
  <c r="AZ11"/>
  <c r="BA11"/>
  <c r="BB11"/>
  <c r="BC11"/>
  <c r="BD11"/>
  <c r="BE11"/>
  <c r="AT12"/>
  <c r="AU12"/>
  <c r="AV12"/>
  <c r="AW12"/>
  <c r="AX12"/>
  <c r="AY12"/>
  <c r="AZ12"/>
  <c r="BA12"/>
  <c r="BB12"/>
  <c r="BC12"/>
  <c r="BD12"/>
  <c r="BE12"/>
  <c r="AT13"/>
  <c r="AU13"/>
  <c r="AV13"/>
  <c r="AW13"/>
  <c r="AX13"/>
  <c r="AY13"/>
  <c r="AZ13"/>
  <c r="BA13"/>
  <c r="BB13"/>
  <c r="BC13"/>
  <c r="BD13"/>
  <c r="BE13"/>
  <c r="AT14"/>
  <c r="AU14"/>
  <c r="AV14"/>
  <c r="AW14"/>
  <c r="AX14"/>
  <c r="AY14"/>
  <c r="AZ14"/>
  <c r="BA14"/>
  <c r="BB14"/>
  <c r="BC14"/>
  <c r="BD14"/>
  <c r="BE14"/>
  <c r="AT15"/>
  <c r="AU15"/>
  <c r="AV15"/>
  <c r="AW15"/>
  <c r="AX15"/>
  <c r="AY15"/>
  <c r="AZ15"/>
  <c r="BA15"/>
  <c r="BB15"/>
  <c r="BC15"/>
  <c r="BD15"/>
  <c r="BE15"/>
  <c r="AT16"/>
  <c r="AU16"/>
  <c r="AV16"/>
  <c r="AW16"/>
  <c r="AX16"/>
  <c r="AY16"/>
  <c r="AZ16"/>
  <c r="BA16"/>
  <c r="BB16"/>
  <c r="BC16"/>
  <c r="BD16"/>
  <c r="BE16"/>
  <c r="AT17"/>
  <c r="AU17"/>
  <c r="AV17"/>
  <c r="AW17"/>
  <c r="AX17"/>
  <c r="AY17"/>
  <c r="AZ17"/>
  <c r="BA17"/>
  <c r="BB17"/>
  <c r="BC17"/>
  <c r="BD17"/>
  <c r="BE17"/>
  <c r="AT18"/>
  <c r="AU18"/>
  <c r="AV18"/>
  <c r="AW18"/>
  <c r="AX18"/>
  <c r="AY18"/>
  <c r="AZ18"/>
  <c r="BA18"/>
  <c r="BB18"/>
  <c r="BC18"/>
  <c r="BD18"/>
  <c r="BE18"/>
  <c r="AT19"/>
  <c r="AU19"/>
  <c r="AV19"/>
  <c r="AW19"/>
  <c r="AX19"/>
  <c r="AY19"/>
  <c r="AZ19"/>
  <c r="BA19"/>
  <c r="BB19"/>
  <c r="BC19"/>
  <c r="BD19"/>
  <c r="BE19"/>
  <c r="AT20"/>
  <c r="AU20"/>
  <c r="AV20"/>
  <c r="AW20"/>
  <c r="AX20"/>
  <c r="AY20"/>
  <c r="AZ20"/>
  <c r="BA20"/>
  <c r="BB20"/>
  <c r="BC20"/>
  <c r="BD20"/>
  <c r="BE20"/>
  <c r="AT21"/>
  <c r="AU21"/>
  <c r="AV21"/>
  <c r="AW21"/>
  <c r="AX21"/>
  <c r="AY21"/>
  <c r="AZ21"/>
  <c r="BA21"/>
  <c r="BB21"/>
  <c r="BC21"/>
  <c r="BD21"/>
  <c r="BE21"/>
  <c r="AT22"/>
  <c r="AU22"/>
  <c r="AV22"/>
  <c r="AW22"/>
  <c r="AX22"/>
  <c r="AY22"/>
  <c r="AZ22"/>
  <c r="BA22"/>
  <c r="BB22"/>
  <c r="BC22"/>
  <c r="BD22"/>
  <c r="BE22"/>
  <c r="AT23"/>
  <c r="AU23"/>
  <c r="AV23"/>
  <c r="AW23"/>
  <c r="AX23"/>
  <c r="AY23"/>
  <c r="AZ23"/>
  <c r="BA23"/>
  <c r="BB23"/>
  <c r="BC23"/>
  <c r="BD23"/>
  <c r="BE23"/>
  <c r="AT24"/>
  <c r="AU24"/>
  <c r="AV24"/>
  <c r="AW24"/>
  <c r="AX24"/>
  <c r="AY24"/>
  <c r="AZ24"/>
  <c r="BA24"/>
  <c r="BB24"/>
  <c r="BC24"/>
  <c r="BD24"/>
  <c r="BE24"/>
  <c r="AT25"/>
  <c r="AU25"/>
  <c r="AV25"/>
  <c r="AW25"/>
  <c r="AX25"/>
  <c r="AY25"/>
  <c r="AZ25"/>
  <c r="BA25"/>
  <c r="BB25"/>
  <c r="BC25"/>
  <c r="BD25"/>
  <c r="BE25"/>
  <c r="AT26"/>
  <c r="AU26"/>
  <c r="AV26"/>
  <c r="AW26"/>
  <c r="AX26"/>
  <c r="AY26"/>
  <c r="AZ26"/>
  <c r="BA26"/>
  <c r="BB26"/>
  <c r="BC26"/>
  <c r="BD26"/>
  <c r="BE26"/>
  <c r="AT27"/>
  <c r="AU27"/>
  <c r="AV27"/>
  <c r="AW27"/>
  <c r="AX27"/>
  <c r="AY27"/>
  <c r="AZ27"/>
  <c r="BA27"/>
  <c r="BB27"/>
  <c r="BC27"/>
  <c r="BD27"/>
  <c r="BE27"/>
  <c r="AT28"/>
  <c r="AU28"/>
  <c r="AV28"/>
  <c r="AW28"/>
  <c r="AX28"/>
  <c r="AY28"/>
  <c r="AZ28"/>
  <c r="BA28"/>
  <c r="BB28"/>
  <c r="BC28"/>
  <c r="BD28"/>
  <c r="BE28"/>
  <c r="AT29"/>
  <c r="AU29"/>
  <c r="AV29"/>
  <c r="AW29"/>
  <c r="AX29"/>
  <c r="AY29"/>
  <c r="AZ29"/>
  <c r="BA29"/>
  <c r="BB29"/>
  <c r="BC29"/>
  <c r="BD29"/>
  <c r="BE29"/>
  <c r="AT30"/>
  <c r="AU30"/>
  <c r="AV30"/>
  <c r="AW30"/>
  <c r="AX30"/>
  <c r="AY30"/>
  <c r="AZ30"/>
  <c r="BA30"/>
  <c r="BB30"/>
  <c r="BC30"/>
  <c r="BD30"/>
  <c r="BE30"/>
  <c r="AT31"/>
  <c r="AU31"/>
  <c r="AV31"/>
  <c r="AW31"/>
  <c r="AX31"/>
  <c r="AY31"/>
  <c r="AZ31"/>
  <c r="BA31"/>
  <c r="BB31"/>
  <c r="BC31"/>
  <c r="BD31"/>
  <c r="BE31"/>
  <c r="AT32"/>
  <c r="AU32"/>
  <c r="AV32"/>
  <c r="AW32"/>
  <c r="AX32"/>
  <c r="AY32"/>
  <c r="AZ32"/>
  <c r="BA32"/>
  <c r="BB32"/>
  <c r="BC32"/>
  <c r="BD32"/>
  <c r="BE32"/>
  <c r="AT33"/>
  <c r="AU33"/>
  <c r="AV33"/>
  <c r="AW33"/>
  <c r="AX33"/>
  <c r="AY33"/>
  <c r="AZ33"/>
  <c r="BA33"/>
  <c r="BB33"/>
  <c r="BC33"/>
  <c r="BD33"/>
  <c r="BE33"/>
  <c r="AT34"/>
  <c r="AU34"/>
  <c r="AV34"/>
  <c r="AW34"/>
  <c r="AX34"/>
  <c r="AY34"/>
  <c r="AZ34"/>
  <c r="BA34"/>
  <c r="BB34"/>
  <c r="BC34"/>
  <c r="BD34"/>
  <c r="BE34"/>
  <c r="AT35"/>
  <c r="AU35"/>
  <c r="AV35"/>
  <c r="AW35"/>
  <c r="AX35"/>
  <c r="AY35"/>
  <c r="AZ35"/>
  <c r="BA35"/>
  <c r="BB35"/>
  <c r="BC35"/>
  <c r="BD35"/>
  <c r="BE35"/>
  <c r="AT36"/>
  <c r="AU36"/>
  <c r="AV36"/>
  <c r="AW36"/>
  <c r="AX36"/>
  <c r="AY36"/>
  <c r="AZ36"/>
  <c r="BA36"/>
  <c r="BB36"/>
  <c r="BC36"/>
  <c r="BD36"/>
  <c r="BE36"/>
  <c r="AT37"/>
  <c r="AU37"/>
  <c r="AV37"/>
  <c r="AW37"/>
  <c r="AX37"/>
  <c r="AY37"/>
  <c r="AZ37"/>
  <c r="BA37"/>
  <c r="BB37"/>
  <c r="BC37"/>
  <c r="BD37"/>
  <c r="BE37"/>
  <c r="AT38"/>
  <c r="AU38"/>
  <c r="AV38"/>
  <c r="AW38"/>
  <c r="AX38"/>
  <c r="AY38"/>
  <c r="AZ38"/>
  <c r="BA38"/>
  <c r="BB38"/>
  <c r="BC38"/>
  <c r="BD38"/>
  <c r="BE38"/>
  <c r="AU4"/>
  <c r="AV4"/>
  <c r="AW4"/>
  <c r="AX4"/>
  <c r="AY4"/>
  <c r="AZ4"/>
  <c r="BA4"/>
  <c r="BB4"/>
  <c r="BC4"/>
  <c r="BD4"/>
  <c r="BE4"/>
  <c r="AT4"/>
  <c r="AS5"/>
  <c r="AS6"/>
  <c r="AS7"/>
  <c r="AS8"/>
  <c r="AS9"/>
  <c r="AS10"/>
  <c r="AS11"/>
  <c r="AS12"/>
  <c r="AS13"/>
  <c r="AS14"/>
  <c r="AS15"/>
  <c r="AS16"/>
  <c r="AS17"/>
  <c r="AS18"/>
  <c r="AS19"/>
  <c r="AS20"/>
  <c r="AS21"/>
  <c r="AS22"/>
  <c r="AS23"/>
  <c r="AS24"/>
  <c r="AS25"/>
  <c r="AS26"/>
  <c r="AS27"/>
  <c r="AS28"/>
  <c r="AS29"/>
  <c r="AS30"/>
  <c r="AS31"/>
  <c r="AS32"/>
  <c r="AS33"/>
  <c r="AS34"/>
  <c r="AS35"/>
  <c r="AS36"/>
  <c r="AS37"/>
  <c r="AS38"/>
  <c r="AS4"/>
  <c r="AI5"/>
  <c r="AJ5"/>
  <c r="AK5"/>
  <c r="AL5"/>
  <c r="AM5"/>
  <c r="AN5"/>
  <c r="AO5"/>
  <c r="AP5"/>
  <c r="AI6"/>
  <c r="AJ6"/>
  <c r="AK6"/>
  <c r="AL6"/>
  <c r="AM6"/>
  <c r="AN6"/>
  <c r="AO6"/>
  <c r="AP6"/>
  <c r="AI7"/>
  <c r="AJ7"/>
  <c r="AK7"/>
  <c r="AL7"/>
  <c r="AM7"/>
  <c r="AN7"/>
  <c r="AO7"/>
  <c r="AP7"/>
  <c r="AI8"/>
  <c r="AJ8"/>
  <c r="AK8"/>
  <c r="AL8"/>
  <c r="AM8"/>
  <c r="AN8"/>
  <c r="AO8"/>
  <c r="AP8"/>
  <c r="AI9"/>
  <c r="AJ9"/>
  <c r="AK9"/>
  <c r="AL9"/>
  <c r="AM9"/>
  <c r="AN9"/>
  <c r="AO9"/>
  <c r="AP9"/>
  <c r="AI10"/>
  <c r="AJ10"/>
  <c r="AK10"/>
  <c r="AL10"/>
  <c r="AM10"/>
  <c r="AN10"/>
  <c r="AO10"/>
  <c r="AP10"/>
  <c r="AI11"/>
  <c r="AJ11"/>
  <c r="AK11"/>
  <c r="AL11"/>
  <c r="AM11"/>
  <c r="AN11"/>
  <c r="AO11"/>
  <c r="AP11"/>
  <c r="AI12"/>
  <c r="AJ12"/>
  <c r="AK12"/>
  <c r="AL12"/>
  <c r="AM12"/>
  <c r="AN12"/>
  <c r="AO12"/>
  <c r="AP12"/>
  <c r="AI13"/>
  <c r="AJ13"/>
  <c r="AK13"/>
  <c r="AL13"/>
  <c r="AM13"/>
  <c r="AN13"/>
  <c r="AO13"/>
  <c r="AP13"/>
  <c r="AI14"/>
  <c r="AJ14"/>
  <c r="AK14"/>
  <c r="AL14"/>
  <c r="AM14"/>
  <c r="AN14"/>
  <c r="AO14"/>
  <c r="AP14"/>
  <c r="AI15"/>
  <c r="AJ15"/>
  <c r="AK15"/>
  <c r="AL15"/>
  <c r="AM15"/>
  <c r="AN15"/>
  <c r="AO15"/>
  <c r="AP15"/>
  <c r="AI16"/>
  <c r="AJ16"/>
  <c r="AK16"/>
  <c r="AL16"/>
  <c r="AM16"/>
  <c r="AN16"/>
  <c r="AO16"/>
  <c r="AP16"/>
  <c r="AI17"/>
  <c r="AJ17"/>
  <c r="AK17"/>
  <c r="AL17"/>
  <c r="AM17"/>
  <c r="AN17"/>
  <c r="AO17"/>
  <c r="AP17"/>
  <c r="AI18"/>
  <c r="AJ18"/>
  <c r="AK18"/>
  <c r="AL18"/>
  <c r="AM18"/>
  <c r="AN18"/>
  <c r="AO18"/>
  <c r="AP18"/>
  <c r="AI19"/>
  <c r="AJ19"/>
  <c r="AK19"/>
  <c r="AL19"/>
  <c r="AM19"/>
  <c r="AN19"/>
  <c r="AO19"/>
  <c r="AP19"/>
  <c r="AI20"/>
  <c r="AJ20"/>
  <c r="AK20"/>
  <c r="AL20"/>
  <c r="AM20"/>
  <c r="AN20"/>
  <c r="AO20"/>
  <c r="AP20"/>
  <c r="AI21"/>
  <c r="AJ21"/>
  <c r="AK21"/>
  <c r="AL21"/>
  <c r="AM21"/>
  <c r="AN21"/>
  <c r="AO21"/>
  <c r="AP21"/>
  <c r="AI22"/>
  <c r="AJ22"/>
  <c r="AK22"/>
  <c r="AL22"/>
  <c r="AM22"/>
  <c r="AN22"/>
  <c r="AO22"/>
  <c r="AP22"/>
  <c r="AI23"/>
  <c r="AJ23"/>
  <c r="AK23"/>
  <c r="AL23"/>
  <c r="AM23"/>
  <c r="AN23"/>
  <c r="AO23"/>
  <c r="AP23"/>
  <c r="AI24"/>
  <c r="AJ24"/>
  <c r="AK24"/>
  <c r="AL24"/>
  <c r="AM24"/>
  <c r="AN24"/>
  <c r="AO24"/>
  <c r="AP24"/>
  <c r="AI25"/>
  <c r="AJ25"/>
  <c r="AK25"/>
  <c r="AL25"/>
  <c r="AM25"/>
  <c r="AN25"/>
  <c r="AO25"/>
  <c r="AP25"/>
  <c r="AI26"/>
  <c r="AJ26"/>
  <c r="AK26"/>
  <c r="AL26"/>
  <c r="AM26"/>
  <c r="AN26"/>
  <c r="AO26"/>
  <c r="AP26"/>
  <c r="AI27"/>
  <c r="AJ27"/>
  <c r="AK27"/>
  <c r="AL27"/>
  <c r="AM27"/>
  <c r="AN27"/>
  <c r="AO27"/>
  <c r="AP27"/>
  <c r="AI28"/>
  <c r="AJ28"/>
  <c r="AK28"/>
  <c r="AL28"/>
  <c r="AM28"/>
  <c r="AN28"/>
  <c r="AO28"/>
  <c r="AP28"/>
  <c r="AI29"/>
  <c r="AJ29"/>
  <c r="AK29"/>
  <c r="AL29"/>
  <c r="AM29"/>
  <c r="AN29"/>
  <c r="AO29"/>
  <c r="AP29"/>
  <c r="AI30"/>
  <c r="AJ30"/>
  <c r="AK30"/>
  <c r="AL30"/>
  <c r="AM30"/>
  <c r="AN30"/>
  <c r="AO30"/>
  <c r="AP30"/>
  <c r="AI31"/>
  <c r="AJ31"/>
  <c r="AK31"/>
  <c r="AL31"/>
  <c r="AM31"/>
  <c r="AN31"/>
  <c r="AO31"/>
  <c r="AP31"/>
  <c r="AI32"/>
  <c r="AJ32"/>
  <c r="AK32"/>
  <c r="AL32"/>
  <c r="AM32"/>
  <c r="AN32"/>
  <c r="AO32"/>
  <c r="AP32"/>
  <c r="AI33"/>
  <c r="AJ33"/>
  <c r="AK33"/>
  <c r="AL33"/>
  <c r="AM33"/>
  <c r="AN33"/>
  <c r="AO33"/>
  <c r="AP33"/>
  <c r="AI34"/>
  <c r="AJ34"/>
  <c r="AK34"/>
  <c r="AL34"/>
  <c r="AM34"/>
  <c r="AN34"/>
  <c r="AO34"/>
  <c r="AP34"/>
  <c r="AI35"/>
  <c r="AJ35"/>
  <c r="AK35"/>
  <c r="AL35"/>
  <c r="AM35"/>
  <c r="AN35"/>
  <c r="AO35"/>
  <c r="AP35"/>
  <c r="AI36"/>
  <c r="AJ36"/>
  <c r="AK36"/>
  <c r="AL36"/>
  <c r="AM36"/>
  <c r="AN36"/>
  <c r="AO36"/>
  <c r="AP36"/>
  <c r="AI37"/>
  <c r="AJ37"/>
  <c r="AK37"/>
  <c r="AL37"/>
  <c r="AM37"/>
  <c r="AN37"/>
  <c r="AO37"/>
  <c r="AP37"/>
  <c r="AI38"/>
  <c r="AJ38"/>
  <c r="AK38"/>
  <c r="AL38"/>
  <c r="AM38"/>
  <c r="AN38"/>
  <c r="AO38"/>
  <c r="AP38"/>
  <c r="AJ4"/>
  <c r="AK4"/>
  <c r="AL4"/>
  <c r="AM4"/>
  <c r="AN4"/>
  <c r="AO4"/>
  <c r="AP4"/>
  <c r="AI4"/>
  <c r="AF5"/>
  <c r="AF6"/>
  <c r="AF7"/>
  <c r="AF8"/>
  <c r="AF9"/>
  <c r="AF10"/>
  <c r="AF11"/>
  <c r="AF12"/>
  <c r="AF13"/>
  <c r="AF14"/>
  <c r="AF15"/>
  <c r="AF16"/>
  <c r="AF17"/>
  <c r="AF18"/>
  <c r="AF19"/>
  <c r="AF20"/>
  <c r="AF21"/>
  <c r="AF22"/>
  <c r="AF23"/>
  <c r="AF24"/>
  <c r="AF25"/>
  <c r="AF26"/>
  <c r="AF27"/>
  <c r="AF28"/>
  <c r="AF29"/>
  <c r="AF30"/>
  <c r="AF31"/>
  <c r="AF32"/>
  <c r="AF33"/>
  <c r="AF34"/>
  <c r="AF35"/>
  <c r="AF36"/>
  <c r="AF37"/>
  <c r="AF38"/>
  <c r="AF4"/>
  <c r="AC5"/>
  <c r="AD5"/>
  <c r="AE5"/>
  <c r="AC6"/>
  <c r="AD6"/>
  <c r="AE6"/>
  <c r="AC7"/>
  <c r="AD7"/>
  <c r="AE7"/>
  <c r="AC8"/>
  <c r="AD8"/>
  <c r="AE8"/>
  <c r="AC9"/>
  <c r="AD9"/>
  <c r="AE9"/>
  <c r="AC10"/>
  <c r="AD10"/>
  <c r="AE10"/>
  <c r="AC11"/>
  <c r="AD11"/>
  <c r="AE11"/>
  <c r="AC12"/>
  <c r="AD12"/>
  <c r="AE12"/>
  <c r="AC13"/>
  <c r="AD13"/>
  <c r="AE13"/>
  <c r="AC14"/>
  <c r="AD14"/>
  <c r="AE14"/>
  <c r="AC15"/>
  <c r="AD15"/>
  <c r="AE15"/>
  <c r="AC16"/>
  <c r="AD16"/>
  <c r="AE16"/>
  <c r="AC17"/>
  <c r="AD17"/>
  <c r="AE17"/>
  <c r="AC18"/>
  <c r="AD18"/>
  <c r="AE18"/>
  <c r="AC19"/>
  <c r="AD19"/>
  <c r="AE19"/>
  <c r="AC20"/>
  <c r="AD20"/>
  <c r="AE20"/>
  <c r="AC21"/>
  <c r="AD21"/>
  <c r="AE21"/>
  <c r="AC22"/>
  <c r="AD22"/>
  <c r="AE22"/>
  <c r="AC23"/>
  <c r="AD23"/>
  <c r="AE23"/>
  <c r="AC24"/>
  <c r="AD24"/>
  <c r="AE24"/>
  <c r="AC25"/>
  <c r="AD25"/>
  <c r="AE25"/>
  <c r="AC26"/>
  <c r="AD26"/>
  <c r="AE26"/>
  <c r="AC27"/>
  <c r="AD27"/>
  <c r="AE27"/>
  <c r="AC28"/>
  <c r="AD28"/>
  <c r="AE28"/>
  <c r="AC29"/>
  <c r="AD29"/>
  <c r="AE29"/>
  <c r="AC30"/>
  <c r="AD30"/>
  <c r="AE30"/>
  <c r="AC31"/>
  <c r="AD31"/>
  <c r="AE31"/>
  <c r="AC32"/>
  <c r="AD32"/>
  <c r="AE32"/>
  <c r="AC33"/>
  <c r="AD33"/>
  <c r="AE33"/>
  <c r="AC34"/>
  <c r="AD34"/>
  <c r="AE34"/>
  <c r="AC35"/>
  <c r="AD35"/>
  <c r="AE35"/>
  <c r="AC36"/>
  <c r="AD36"/>
  <c r="AE36"/>
  <c r="AC37"/>
  <c r="AD37"/>
  <c r="AE37"/>
  <c r="AC38"/>
  <c r="AD38"/>
  <c r="AE38"/>
  <c r="AD4"/>
  <c r="AE4"/>
  <c r="AC4"/>
  <c r="AA5"/>
  <c r="AA6"/>
  <c r="AA7"/>
  <c r="AA8"/>
  <c r="AA9"/>
  <c r="AA10"/>
  <c r="AA11"/>
  <c r="AA12"/>
  <c r="AA13"/>
  <c r="AA14"/>
  <c r="AA15"/>
  <c r="AA16"/>
  <c r="AA17"/>
  <c r="AA18"/>
  <c r="AA19"/>
  <c r="AA20"/>
  <c r="AA21"/>
  <c r="AA22"/>
  <c r="AA23"/>
  <c r="AA24"/>
  <c r="AA25"/>
  <c r="AA26"/>
  <c r="AA27"/>
  <c r="AA28"/>
  <c r="AA29"/>
  <c r="AA30"/>
  <c r="AA31"/>
  <c r="AA32"/>
  <c r="AA33"/>
  <c r="AA34"/>
  <c r="AA35"/>
  <c r="AA36"/>
  <c r="AA37"/>
  <c r="AA38"/>
  <c r="AA4"/>
  <c r="Z5"/>
  <c r="Z6"/>
  <c r="Z7"/>
  <c r="Z8"/>
  <c r="Z9"/>
  <c r="Z10"/>
  <c r="Z11"/>
  <c r="Z12"/>
  <c r="Z13"/>
  <c r="Z14"/>
  <c r="Z15"/>
  <c r="Z16"/>
  <c r="Z17"/>
  <c r="Z18"/>
  <c r="Z19"/>
  <c r="Z20"/>
  <c r="Z21"/>
  <c r="Z22"/>
  <c r="Z23"/>
  <c r="Z24"/>
  <c r="Z25"/>
  <c r="Z26"/>
  <c r="Z27"/>
  <c r="Z28"/>
  <c r="Z29"/>
  <c r="Z30"/>
  <c r="Z31"/>
  <c r="Z32"/>
  <c r="Z33"/>
  <c r="Z34"/>
  <c r="Z35"/>
  <c r="Z36"/>
  <c r="Z37"/>
  <c r="Z38"/>
  <c r="Z4"/>
  <c r="Y5"/>
  <c r="Y6"/>
  <c r="Y7"/>
  <c r="Y8"/>
  <c r="Y9"/>
  <c r="Y10"/>
  <c r="Y11"/>
  <c r="Y12"/>
  <c r="Y13"/>
  <c r="Y14"/>
  <c r="Y15"/>
  <c r="Y16"/>
  <c r="Y17"/>
  <c r="Y18"/>
  <c r="Y19"/>
  <c r="Y20"/>
  <c r="Y21"/>
  <c r="Y22"/>
  <c r="Y23"/>
  <c r="Y24"/>
  <c r="Y25"/>
  <c r="Y26"/>
  <c r="Y27"/>
  <c r="Y28"/>
  <c r="Y29"/>
  <c r="Y30"/>
  <c r="Y31"/>
  <c r="Y32"/>
  <c r="Y33"/>
  <c r="Y34"/>
  <c r="Y35"/>
  <c r="Y36"/>
  <c r="Y37"/>
  <c r="Y38"/>
  <c r="Y4"/>
  <c r="N5"/>
  <c r="O5"/>
  <c r="P5"/>
  <c r="Q5"/>
  <c r="R5"/>
  <c r="S5"/>
  <c r="T5"/>
  <c r="U5"/>
  <c r="V5"/>
  <c r="N6"/>
  <c r="O6"/>
  <c r="P6"/>
  <c r="Q6"/>
  <c r="R6"/>
  <c r="S6"/>
  <c r="T6"/>
  <c r="U6"/>
  <c r="V6"/>
  <c r="N7"/>
  <c r="O7"/>
  <c r="P7"/>
  <c r="Q7"/>
  <c r="R7"/>
  <c r="S7"/>
  <c r="T7"/>
  <c r="U7"/>
  <c r="V7"/>
  <c r="N8"/>
  <c r="O8"/>
  <c r="P8"/>
  <c r="Q8"/>
  <c r="R8"/>
  <c r="S8"/>
  <c r="T8"/>
  <c r="U8"/>
  <c r="V8"/>
  <c r="N9"/>
  <c r="O9"/>
  <c r="P9"/>
  <c r="Q9"/>
  <c r="R9"/>
  <c r="S9"/>
  <c r="T9"/>
  <c r="U9"/>
  <c r="V9"/>
  <c r="N10"/>
  <c r="O10"/>
  <c r="P10"/>
  <c r="Q10"/>
  <c r="R10"/>
  <c r="S10"/>
  <c r="T10"/>
  <c r="U10"/>
  <c r="V10"/>
  <c r="N11"/>
  <c r="O11"/>
  <c r="P11"/>
  <c r="Q11"/>
  <c r="R11"/>
  <c r="S11"/>
  <c r="T11"/>
  <c r="U11"/>
  <c r="V11"/>
  <c r="N12"/>
  <c r="O12"/>
  <c r="P12"/>
  <c r="Q12"/>
  <c r="R12"/>
  <c r="S12"/>
  <c r="T12"/>
  <c r="U12"/>
  <c r="V12"/>
  <c r="N13"/>
  <c r="O13"/>
  <c r="P13"/>
  <c r="Q13"/>
  <c r="R13"/>
  <c r="S13"/>
  <c r="T13"/>
  <c r="U13"/>
  <c r="V13"/>
  <c r="N14"/>
  <c r="O14"/>
  <c r="P14"/>
  <c r="Q14"/>
  <c r="R14"/>
  <c r="S14"/>
  <c r="T14"/>
  <c r="U14"/>
  <c r="V14"/>
  <c r="N15"/>
  <c r="O15"/>
  <c r="P15"/>
  <c r="Q15"/>
  <c r="R15"/>
  <c r="S15"/>
  <c r="T15"/>
  <c r="U15"/>
  <c r="V15"/>
  <c r="N16"/>
  <c r="O16"/>
  <c r="P16"/>
  <c r="Q16"/>
  <c r="R16"/>
  <c r="S16"/>
  <c r="T16"/>
  <c r="U16"/>
  <c r="V16"/>
  <c r="N17"/>
  <c r="O17"/>
  <c r="P17"/>
  <c r="Q17"/>
  <c r="R17"/>
  <c r="S17"/>
  <c r="T17"/>
  <c r="U17"/>
  <c r="V17"/>
  <c r="N18"/>
  <c r="O18"/>
  <c r="P18"/>
  <c r="Q18"/>
  <c r="R18"/>
  <c r="S18"/>
  <c r="T18"/>
  <c r="U18"/>
  <c r="V18"/>
  <c r="N19"/>
  <c r="O19"/>
  <c r="P19"/>
  <c r="Q19"/>
  <c r="R19"/>
  <c r="S19"/>
  <c r="T19"/>
  <c r="U19"/>
  <c r="V19"/>
  <c r="N20"/>
  <c r="O20"/>
  <c r="P20"/>
  <c r="Q20"/>
  <c r="R20"/>
  <c r="S20"/>
  <c r="T20"/>
  <c r="U20"/>
  <c r="V20"/>
  <c r="N21"/>
  <c r="O21"/>
  <c r="P21"/>
  <c r="Q21"/>
  <c r="R21"/>
  <c r="S21"/>
  <c r="T21"/>
  <c r="U21"/>
  <c r="V21"/>
  <c r="N22"/>
  <c r="O22"/>
  <c r="P22"/>
  <c r="Q22"/>
  <c r="R22"/>
  <c r="S22"/>
  <c r="T22"/>
  <c r="U22"/>
  <c r="V22"/>
  <c r="N23"/>
  <c r="O23"/>
  <c r="P23"/>
  <c r="Q23"/>
  <c r="R23"/>
  <c r="S23"/>
  <c r="T23"/>
  <c r="U23"/>
  <c r="V23"/>
  <c r="N24"/>
  <c r="O24"/>
  <c r="P24"/>
  <c r="Q24"/>
  <c r="R24"/>
  <c r="S24"/>
  <c r="T24"/>
  <c r="U24"/>
  <c r="V24"/>
  <c r="N25"/>
  <c r="O25"/>
  <c r="P25"/>
  <c r="Q25"/>
  <c r="R25"/>
  <c r="S25"/>
  <c r="T25"/>
  <c r="U25"/>
  <c r="V25"/>
  <c r="N26"/>
  <c r="O26"/>
  <c r="P26"/>
  <c r="Q26"/>
  <c r="R26"/>
  <c r="S26"/>
  <c r="T26"/>
  <c r="U26"/>
  <c r="V26"/>
  <c r="N27"/>
  <c r="O27"/>
  <c r="P27"/>
  <c r="Q27"/>
  <c r="R27"/>
  <c r="S27"/>
  <c r="T27"/>
  <c r="U27"/>
  <c r="V27"/>
  <c r="N28"/>
  <c r="O28"/>
  <c r="P28"/>
  <c r="Q28"/>
  <c r="R28"/>
  <c r="S28"/>
  <c r="T28"/>
  <c r="U28"/>
  <c r="V28"/>
  <c r="N29"/>
  <c r="O29"/>
  <c r="P29"/>
  <c r="Q29"/>
  <c r="R29"/>
  <c r="S29"/>
  <c r="T29"/>
  <c r="U29"/>
  <c r="V29"/>
  <c r="N30"/>
  <c r="O30"/>
  <c r="P30"/>
  <c r="Q30"/>
  <c r="R30"/>
  <c r="S30"/>
  <c r="T30"/>
  <c r="U30"/>
  <c r="V30"/>
  <c r="N31"/>
  <c r="O31"/>
  <c r="P31"/>
  <c r="Q31"/>
  <c r="R31"/>
  <c r="S31"/>
  <c r="T31"/>
  <c r="U31"/>
  <c r="V31"/>
  <c r="N32"/>
  <c r="O32"/>
  <c r="P32"/>
  <c r="Q32"/>
  <c r="R32"/>
  <c r="S32"/>
  <c r="T32"/>
  <c r="U32"/>
  <c r="V32"/>
  <c r="N33"/>
  <c r="O33"/>
  <c r="P33"/>
  <c r="Q33"/>
  <c r="R33"/>
  <c r="S33"/>
  <c r="T33"/>
  <c r="U33"/>
  <c r="V33"/>
  <c r="N34"/>
  <c r="O34"/>
  <c r="P34"/>
  <c r="Q34"/>
  <c r="R34"/>
  <c r="S34"/>
  <c r="T34"/>
  <c r="U34"/>
  <c r="V34"/>
  <c r="N35"/>
  <c r="O35"/>
  <c r="P35"/>
  <c r="Q35"/>
  <c r="R35"/>
  <c r="S35"/>
  <c r="T35"/>
  <c r="U35"/>
  <c r="V35"/>
  <c r="N36"/>
  <c r="O36"/>
  <c r="P36"/>
  <c r="Q36"/>
  <c r="R36"/>
  <c r="S36"/>
  <c r="T36"/>
  <c r="U36"/>
  <c r="V36"/>
  <c r="N37"/>
  <c r="O37"/>
  <c r="P37"/>
  <c r="Q37"/>
  <c r="R37"/>
  <c r="S37"/>
  <c r="T37"/>
  <c r="U37"/>
  <c r="V37"/>
  <c r="N38"/>
  <c r="O38"/>
  <c r="P38"/>
  <c r="Q38"/>
  <c r="R38"/>
  <c r="S38"/>
  <c r="T38"/>
  <c r="U38"/>
  <c r="V38"/>
  <c r="O4"/>
  <c r="P4"/>
  <c r="Q4"/>
  <c r="R4"/>
  <c r="S4"/>
  <c r="T4"/>
  <c r="U4"/>
  <c r="V4"/>
  <c r="N4"/>
  <c r="M37"/>
  <c r="P37" i="37" s="1"/>
  <c r="M38" i="33"/>
  <c r="P38" i="37" s="1"/>
  <c r="K5" i="33"/>
  <c r="K6"/>
  <c r="K7"/>
  <c r="K8"/>
  <c r="K9"/>
  <c r="K10"/>
  <c r="K11"/>
  <c r="K12"/>
  <c r="K13"/>
  <c r="K14"/>
  <c r="K15"/>
  <c r="K16"/>
  <c r="K17"/>
  <c r="K18"/>
  <c r="K19"/>
  <c r="K20"/>
  <c r="K21"/>
  <c r="K22"/>
  <c r="K23"/>
  <c r="K24"/>
  <c r="K25"/>
  <c r="K26"/>
  <c r="K27"/>
  <c r="K28"/>
  <c r="K29"/>
  <c r="K30"/>
  <c r="K31"/>
  <c r="K32"/>
  <c r="K33"/>
  <c r="K34"/>
  <c r="K35"/>
  <c r="K36"/>
  <c r="K37"/>
  <c r="K38"/>
  <c r="K4"/>
  <c r="I5"/>
  <c r="I6"/>
  <c r="I7"/>
  <c r="I8"/>
  <c r="I9"/>
  <c r="I10"/>
  <c r="I11"/>
  <c r="I12"/>
  <c r="I13"/>
  <c r="I14"/>
  <c r="I15"/>
  <c r="I16"/>
  <c r="I17"/>
  <c r="I18"/>
  <c r="I19"/>
  <c r="I20"/>
  <c r="I21"/>
  <c r="I22"/>
  <c r="I23"/>
  <c r="I24"/>
  <c r="I25"/>
  <c r="I26"/>
  <c r="I27"/>
  <c r="I28"/>
  <c r="I29"/>
  <c r="I30"/>
  <c r="I31"/>
  <c r="I32"/>
  <c r="I33"/>
  <c r="I34"/>
  <c r="I35"/>
  <c r="I36"/>
  <c r="I37"/>
  <c r="I38"/>
  <c r="I4"/>
  <c r="D5"/>
  <c r="E5"/>
  <c r="F5"/>
  <c r="D6"/>
  <c r="E6"/>
  <c r="F6"/>
  <c r="D7"/>
  <c r="E7"/>
  <c r="F7"/>
  <c r="D8"/>
  <c r="E8"/>
  <c r="F8"/>
  <c r="D9"/>
  <c r="E9"/>
  <c r="F9"/>
  <c r="D10"/>
  <c r="E10"/>
  <c r="F10"/>
  <c r="D11"/>
  <c r="E11"/>
  <c r="F11"/>
  <c r="D12"/>
  <c r="E12"/>
  <c r="F12"/>
  <c r="D13"/>
  <c r="E13"/>
  <c r="F13"/>
  <c r="D14"/>
  <c r="E14"/>
  <c r="F14"/>
  <c r="D15"/>
  <c r="E15"/>
  <c r="F15"/>
  <c r="D16"/>
  <c r="E16"/>
  <c r="F16"/>
  <c r="D17"/>
  <c r="E17"/>
  <c r="F17"/>
  <c r="D18"/>
  <c r="E18"/>
  <c r="F18"/>
  <c r="D19"/>
  <c r="E19"/>
  <c r="F19"/>
  <c r="D20"/>
  <c r="E20"/>
  <c r="F20"/>
  <c r="D21"/>
  <c r="E21"/>
  <c r="F21"/>
  <c r="D22"/>
  <c r="E22"/>
  <c r="F22"/>
  <c r="D23"/>
  <c r="E23"/>
  <c r="F23"/>
  <c r="D24"/>
  <c r="E24"/>
  <c r="F24"/>
  <c r="D25"/>
  <c r="E25"/>
  <c r="F25"/>
  <c r="D26"/>
  <c r="E26"/>
  <c r="F26"/>
  <c r="D27"/>
  <c r="E27"/>
  <c r="F27"/>
  <c r="D28"/>
  <c r="E28"/>
  <c r="F28"/>
  <c r="D29"/>
  <c r="E29"/>
  <c r="F29"/>
  <c r="D30"/>
  <c r="E30"/>
  <c r="F30"/>
  <c r="D31"/>
  <c r="E31"/>
  <c r="F31"/>
  <c r="D32"/>
  <c r="E32"/>
  <c r="F32"/>
  <c r="D33"/>
  <c r="E33"/>
  <c r="F33"/>
  <c r="D34"/>
  <c r="E34"/>
  <c r="F34"/>
  <c r="D35"/>
  <c r="E35"/>
  <c r="F35"/>
  <c r="D36"/>
  <c r="E36"/>
  <c r="F36"/>
  <c r="D37"/>
  <c r="E37"/>
  <c r="F37"/>
  <c r="D38"/>
  <c r="E38"/>
  <c r="F38"/>
  <c r="E4"/>
  <c r="F4"/>
  <c r="D4"/>
  <c r="BG5"/>
  <c r="BG6"/>
  <c r="BG7"/>
  <c r="BG8"/>
  <c r="BG9"/>
  <c r="BG10"/>
  <c r="BG11"/>
  <c r="BG12"/>
  <c r="BG13"/>
  <c r="BG14"/>
  <c r="BG15"/>
  <c r="BG16"/>
  <c r="BG17"/>
  <c r="BG18"/>
  <c r="BG19"/>
  <c r="BG20"/>
  <c r="BG21"/>
  <c r="BG22"/>
  <c r="BG23"/>
  <c r="BG24"/>
  <c r="BG25"/>
  <c r="BG26"/>
  <c r="BG27"/>
  <c r="BG27" i="37" s="1"/>
  <c r="BG28" i="33"/>
  <c r="BG28" i="37" s="1"/>
  <c r="BG29" i="33"/>
  <c r="BG29" i="37" s="1"/>
  <c r="BG30" i="33"/>
  <c r="BG30" i="37" s="1"/>
  <c r="BG31" i="33"/>
  <c r="BG31" i="37" s="1"/>
  <c r="BG32" i="33"/>
  <c r="BG32" i="37" s="1"/>
  <c r="BG33" i="33"/>
  <c r="BG33" i="37" s="1"/>
  <c r="BG34" i="33"/>
  <c r="BG34" i="37" s="1"/>
  <c r="BG35" i="33"/>
  <c r="BG35" i="37" s="1"/>
  <c r="BG36" i="33"/>
  <c r="BG36" i="37" s="1"/>
  <c r="BG37" i="33"/>
  <c r="BG37" i="37" s="1"/>
  <c r="BG38" i="33"/>
  <c r="BG38" i="37" s="1"/>
  <c r="DC5" i="33"/>
  <c r="DC6"/>
  <c r="DC7"/>
  <c r="DC8"/>
  <c r="DC9"/>
  <c r="DC10"/>
  <c r="DC11"/>
  <c r="DC12"/>
  <c r="DC13"/>
  <c r="DC14"/>
  <c r="DC15"/>
  <c r="DC16"/>
  <c r="DC17"/>
  <c r="DC18"/>
  <c r="DC19"/>
  <c r="DC20"/>
  <c r="DC21"/>
  <c r="DC22"/>
  <c r="DC23"/>
  <c r="DC24"/>
  <c r="DC25"/>
  <c r="DC26"/>
  <c r="DC27"/>
  <c r="DI27" i="37" s="1"/>
  <c r="DC28" i="33"/>
  <c r="DI28" i="37" s="1"/>
  <c r="DC29" i="33"/>
  <c r="DI29" i="37" s="1"/>
  <c r="DC30" i="33"/>
  <c r="DI30" i="37" s="1"/>
  <c r="DC31" i="33"/>
  <c r="DI31" i="37" s="1"/>
  <c r="DC32" i="33"/>
  <c r="DI32" i="37" s="1"/>
  <c r="DC33" i="33"/>
  <c r="DI33" i="37" s="1"/>
  <c r="DC34" i="33"/>
  <c r="DI34" i="37" s="1"/>
  <c r="DC35" i="33"/>
  <c r="DI35" i="37" s="1"/>
  <c r="DC36" i="33"/>
  <c r="DI36" i="37" s="1"/>
  <c r="DC37" i="33"/>
  <c r="DC38"/>
  <c r="BY5"/>
  <c r="BY6"/>
  <c r="BY7"/>
  <c r="BY8"/>
  <c r="BY9"/>
  <c r="BY10"/>
  <c r="BY11"/>
  <c r="BY12"/>
  <c r="BY13"/>
  <c r="BY14"/>
  <c r="BY15"/>
  <c r="BY16"/>
  <c r="BY17"/>
  <c r="BY18"/>
  <c r="BY19"/>
  <c r="BY20"/>
  <c r="BY21"/>
  <c r="BY22"/>
  <c r="BY23"/>
  <c r="BY24"/>
  <c r="BY25"/>
  <c r="BY26"/>
  <c r="BY27"/>
  <c r="CB27" i="37" s="1"/>
  <c r="BY28" i="33"/>
  <c r="CB28" i="37" s="1"/>
  <c r="BY29" i="33"/>
  <c r="CB29" i="37" s="1"/>
  <c r="BY30" i="33"/>
  <c r="CB30" i="37" s="1"/>
  <c r="BY31" i="33"/>
  <c r="CB31" i="37" s="1"/>
  <c r="BY32" i="33"/>
  <c r="CB32" i="37" s="1"/>
  <c r="BY33" i="33"/>
  <c r="CB33" i="37" s="1"/>
  <c r="BY34" i="33"/>
  <c r="CB34" i="37" s="1"/>
  <c r="BY35" i="33"/>
  <c r="CB35" i="37" s="1"/>
  <c r="BY36" i="33"/>
  <c r="CB36" i="37" s="1"/>
  <c r="BY37" i="33"/>
  <c r="CB37" i="37" s="1"/>
  <c r="BY38" i="33"/>
  <c r="CB38" i="37" s="1"/>
  <c r="AR5" i="33"/>
  <c r="AR6"/>
  <c r="AR7"/>
  <c r="AR8"/>
  <c r="AR9"/>
  <c r="AR10"/>
  <c r="AR11"/>
  <c r="AR12"/>
  <c r="AR13"/>
  <c r="AR14"/>
  <c r="AR15"/>
  <c r="AR16"/>
  <c r="AR17"/>
  <c r="AR18"/>
  <c r="AR19"/>
  <c r="AR20"/>
  <c r="AR21"/>
  <c r="AR22"/>
  <c r="AR23"/>
  <c r="AR24"/>
  <c r="AR25"/>
  <c r="AR26"/>
  <c r="AR27"/>
  <c r="AU27" i="37" s="1"/>
  <c r="AR28" i="33"/>
  <c r="AU28" i="37" s="1"/>
  <c r="AR29" i="33"/>
  <c r="AU29" i="37" s="1"/>
  <c r="AR30" i="33"/>
  <c r="AU30" i="37" s="1"/>
  <c r="AR31" i="33"/>
  <c r="AU31" i="37" s="1"/>
  <c r="AR32" i="33"/>
  <c r="AU32" i="37" s="1"/>
  <c r="AR33" i="33"/>
  <c r="AU33" i="37" s="1"/>
  <c r="AR34" i="33"/>
  <c r="AU34" i="37" s="1"/>
  <c r="AR35" i="33"/>
  <c r="AU35" i="37" s="1"/>
  <c r="AR36" i="33"/>
  <c r="AU36" i="37" s="1"/>
  <c r="AR37" i="33"/>
  <c r="AU37" i="37" s="1"/>
  <c r="AR38" i="33"/>
  <c r="AU38" i="37" s="1"/>
  <c r="AG5" i="33"/>
  <c r="AH5" s="1"/>
  <c r="AG6"/>
  <c r="AH6" s="1"/>
  <c r="AG7"/>
  <c r="AH7" s="1"/>
  <c r="AG8"/>
  <c r="AH8" s="1"/>
  <c r="AG9"/>
  <c r="AH9" s="1"/>
  <c r="AG10"/>
  <c r="AH10" s="1"/>
  <c r="AG11"/>
  <c r="AH11" s="1"/>
  <c r="AG12"/>
  <c r="AH12" s="1"/>
  <c r="AG13"/>
  <c r="AH13" s="1"/>
  <c r="AG14"/>
  <c r="AH14" s="1"/>
  <c r="AG15"/>
  <c r="AH15" s="1"/>
  <c r="AG16"/>
  <c r="AH16" s="1"/>
  <c r="AG17"/>
  <c r="AH17" s="1"/>
  <c r="AG18"/>
  <c r="AH18" s="1"/>
  <c r="AG19"/>
  <c r="AH19" s="1"/>
  <c r="AG20"/>
  <c r="AH20" s="1"/>
  <c r="AG21"/>
  <c r="AH21" s="1"/>
  <c r="AG22"/>
  <c r="AH22" s="1"/>
  <c r="AG23"/>
  <c r="AH23" s="1"/>
  <c r="AG24"/>
  <c r="AH24" s="1"/>
  <c r="AG25"/>
  <c r="AH25" s="1"/>
  <c r="AG26"/>
  <c r="AH26" s="1"/>
  <c r="AG27"/>
  <c r="AH27" s="1"/>
  <c r="AJ27" i="37" s="1"/>
  <c r="AG28" i="33"/>
  <c r="AH28" s="1"/>
  <c r="AJ28" i="37" s="1"/>
  <c r="AG29" i="33"/>
  <c r="AH29" s="1"/>
  <c r="AJ29" i="37" s="1"/>
  <c r="AG30" i="33"/>
  <c r="AH30" s="1"/>
  <c r="AJ30" i="37" s="1"/>
  <c r="AG31" i="33"/>
  <c r="AH31" s="1"/>
  <c r="AJ31" i="37" s="1"/>
  <c r="AG32" i="33"/>
  <c r="AH32" s="1"/>
  <c r="AJ32" i="37" s="1"/>
  <c r="AG33" i="33"/>
  <c r="AH33" s="1"/>
  <c r="AJ33" i="37" s="1"/>
  <c r="AG34" i="33"/>
  <c r="AH34" s="1"/>
  <c r="AJ34" i="37" s="1"/>
  <c r="AG35" i="33"/>
  <c r="AH35" s="1"/>
  <c r="AJ35" i="37" s="1"/>
  <c r="AG36" i="33"/>
  <c r="AH36" s="1"/>
  <c r="AJ36" i="37" s="1"/>
  <c r="AG37" i="33"/>
  <c r="AH37" s="1"/>
  <c r="AG38"/>
  <c r="AH38" s="1"/>
  <c r="X5"/>
  <c r="X6"/>
  <c r="X7"/>
  <c r="X8"/>
  <c r="X9"/>
  <c r="X10"/>
  <c r="X11"/>
  <c r="X12"/>
  <c r="X13"/>
  <c r="X14"/>
  <c r="X15"/>
  <c r="X16"/>
  <c r="X17"/>
  <c r="W18"/>
  <c r="X18" s="1"/>
  <c r="W19"/>
  <c r="X19" s="1"/>
  <c r="W20"/>
  <c r="X20" s="1"/>
  <c r="W21"/>
  <c r="X21" s="1"/>
  <c r="W22"/>
  <c r="X22" s="1"/>
  <c r="W23"/>
  <c r="X23" s="1"/>
  <c r="W24"/>
  <c r="X24" s="1"/>
  <c r="W25"/>
  <c r="X25" s="1"/>
  <c r="W26"/>
  <c r="X26" s="1"/>
  <c r="W27"/>
  <c r="X27" s="1"/>
  <c r="AA27" i="37" s="1"/>
  <c r="W28" i="33"/>
  <c r="X28" s="1"/>
  <c r="AA28" i="37" s="1"/>
  <c r="W29" i="33"/>
  <c r="X29" s="1"/>
  <c r="AA29" i="37" s="1"/>
  <c r="W30" i="33"/>
  <c r="X30" s="1"/>
  <c r="AA30" i="37" s="1"/>
  <c r="W31" i="33"/>
  <c r="X31" s="1"/>
  <c r="AA31" i="37" s="1"/>
  <c r="W32" i="33"/>
  <c r="X32" s="1"/>
  <c r="AA32" i="37" s="1"/>
  <c r="W33" i="33"/>
  <c r="X33" s="1"/>
  <c r="AA33" i="37" s="1"/>
  <c r="W34" i="33"/>
  <c r="X34" s="1"/>
  <c r="AA34" i="37" s="1"/>
  <c r="W35" i="33"/>
  <c r="X35" s="1"/>
  <c r="AA35" i="37" s="1"/>
  <c r="W36" i="33"/>
  <c r="X36" s="1"/>
  <c r="AA36" i="37" s="1"/>
  <c r="W37" i="33"/>
  <c r="X37" s="1"/>
  <c r="W38"/>
  <c r="X38" s="1"/>
  <c r="M5"/>
  <c r="M6"/>
  <c r="M7"/>
  <c r="M8"/>
  <c r="M9"/>
  <c r="M10"/>
  <c r="M11"/>
  <c r="M12"/>
  <c r="M13"/>
  <c r="M14"/>
  <c r="M15"/>
  <c r="M16"/>
  <c r="M17"/>
  <c r="M18"/>
  <c r="M19"/>
  <c r="M20"/>
  <c r="M21"/>
  <c r="M22"/>
  <c r="M23"/>
  <c r="M24"/>
  <c r="M25"/>
  <c r="M26"/>
  <c r="M27"/>
  <c r="P27" i="37" s="1"/>
  <c r="M28" i="33"/>
  <c r="P28" i="37" s="1"/>
  <c r="M29" i="33"/>
  <c r="P29" i="37" s="1"/>
  <c r="M30" i="33"/>
  <c r="P30" i="37" s="1"/>
  <c r="M31" i="33"/>
  <c r="P31" i="37" s="1"/>
  <c r="M32" i="33"/>
  <c r="P32" i="37" s="1"/>
  <c r="M33" i="33"/>
  <c r="P33" i="37" s="1"/>
  <c r="M34" i="33"/>
  <c r="P34" i="37" s="1"/>
  <c r="M35" i="33"/>
  <c r="P35" i="37" s="1"/>
  <c r="M36" i="33"/>
  <c r="P36" i="37" s="1"/>
  <c r="AA48" l="1"/>
  <c r="AA38"/>
  <c r="AJ48"/>
  <c r="AJ38"/>
  <c r="DI48"/>
  <c r="DI38"/>
  <c r="AA47"/>
  <c r="AA37"/>
  <c r="AJ47"/>
  <c r="AJ37"/>
  <c r="DI47"/>
  <c r="DI37"/>
  <c r="AB38" i="30"/>
  <c r="V38" i="11" s="1"/>
  <c r="AA39" i="30"/>
  <c r="AB39" s="1"/>
  <c r="V39"/>
  <c r="W39" s="1"/>
  <c r="B37"/>
  <c r="B38"/>
  <c r="Y38" i="32"/>
  <c r="Z38" s="1"/>
  <c r="Y39"/>
  <c r="Z39" s="1"/>
  <c r="Q39"/>
  <c r="R39" s="1"/>
  <c r="B37"/>
  <c r="B38"/>
  <c r="A4"/>
  <c r="AC38" i="31"/>
  <c r="AC39"/>
  <c r="P38"/>
  <c r="Q38" s="1"/>
  <c r="P39"/>
  <c r="Q39" s="1"/>
  <c r="N38"/>
  <c r="N39"/>
  <c r="I38"/>
  <c r="I39"/>
  <c r="B38"/>
  <c r="B39"/>
  <c r="AN38" i="12"/>
  <c r="AN39"/>
  <c r="Y38"/>
  <c r="Y39"/>
  <c r="K38" i="11" s="1"/>
  <c r="Q38" i="12"/>
  <c r="Q39"/>
  <c r="N38"/>
  <c r="N39"/>
  <c r="G37"/>
  <c r="G38"/>
  <c r="G39"/>
  <c r="B38"/>
  <c r="B39"/>
  <c r="AN38" i="5"/>
  <c r="AO38" s="1"/>
  <c r="AN39"/>
  <c r="AO39" s="1"/>
  <c r="F38" i="11" s="1"/>
  <c r="AC38" i="5"/>
  <c r="AC39"/>
  <c r="E38" i="11" s="1"/>
  <c r="B38" i="5"/>
  <c r="B39"/>
  <c r="DC4" i="33"/>
  <c r="BY4"/>
  <c r="BG4"/>
  <c r="AC7" i="31"/>
  <c r="AC8"/>
  <c r="AC9"/>
  <c r="AC10"/>
  <c r="AC11"/>
  <c r="AC12"/>
  <c r="AC13"/>
  <c r="AC14"/>
  <c r="AC15"/>
  <c r="AC16"/>
  <c r="AC17"/>
  <c r="AC18"/>
  <c r="AC19"/>
  <c r="AC20"/>
  <c r="AC21"/>
  <c r="AC22"/>
  <c r="AC23"/>
  <c r="AC24"/>
  <c r="AC25"/>
  <c r="AC26"/>
  <c r="AC27"/>
  <c r="AC28"/>
  <c r="AC29"/>
  <c r="AC30"/>
  <c r="AC31"/>
  <c r="AC32"/>
  <c r="AC33"/>
  <c r="AC34"/>
  <c r="AC35"/>
  <c r="AC36"/>
  <c r="AC37"/>
  <c r="AC5"/>
  <c r="AG4" i="33"/>
  <c r="AH4" s="1"/>
  <c r="M4"/>
  <c r="AB33" i="30"/>
  <c r="V33" i="11" s="1"/>
  <c r="AB34" i="30"/>
  <c r="V34" i="11" s="1"/>
  <c r="AB35" i="30"/>
  <c r="V35" i="11" s="1"/>
  <c r="AB36" i="30"/>
  <c r="V36" i="11" s="1"/>
  <c r="AB37" i="30"/>
  <c r="V37" i="11" s="1"/>
  <c r="I6" i="31"/>
  <c r="I7"/>
  <c r="I8"/>
  <c r="I9"/>
  <c r="I10"/>
  <c r="I11"/>
  <c r="I12"/>
  <c r="I13"/>
  <c r="I14"/>
  <c r="I15"/>
  <c r="I16"/>
  <c r="I17"/>
  <c r="I18"/>
  <c r="I19"/>
  <c r="I20"/>
  <c r="I21"/>
  <c r="I22"/>
  <c r="I23"/>
  <c r="I24"/>
  <c r="I25"/>
  <c r="I26"/>
  <c r="I27"/>
  <c r="I28"/>
  <c r="I29"/>
  <c r="I30"/>
  <c r="I31"/>
  <c r="I32"/>
  <c r="I33"/>
  <c r="I34"/>
  <c r="I35"/>
  <c r="I36"/>
  <c r="I37"/>
  <c r="I5"/>
  <c r="AN7" i="12"/>
  <c r="AN8"/>
  <c r="AN9"/>
  <c r="AN10"/>
  <c r="AN11"/>
  <c r="AN12"/>
  <c r="AN13"/>
  <c r="AN14"/>
  <c r="AN15"/>
  <c r="AN16"/>
  <c r="AN17"/>
  <c r="AN18"/>
  <c r="AN19"/>
  <c r="AN20"/>
  <c r="AN21"/>
  <c r="AN22"/>
  <c r="AN23"/>
  <c r="AN24"/>
  <c r="AN25"/>
  <c r="AN26"/>
  <c r="AN27"/>
  <c r="AN28"/>
  <c r="AN29"/>
  <c r="L28" i="11" s="1"/>
  <c r="AN30" i="12"/>
  <c r="L29" i="11" s="1"/>
  <c r="AN31" i="12"/>
  <c r="L30" i="11" s="1"/>
  <c r="AN32" i="12"/>
  <c r="L31" i="11" s="1"/>
  <c r="AN33" i="12"/>
  <c r="L32" i="11" s="1"/>
  <c r="AN34" i="12"/>
  <c r="L33" i="11" s="1"/>
  <c r="AN35" i="12"/>
  <c r="L34" i="11" s="1"/>
  <c r="AN36" i="12"/>
  <c r="L35" i="11" s="1"/>
  <c r="AN37" i="12"/>
  <c r="L36" i="11" s="1"/>
  <c r="AN5" i="12"/>
  <c r="Y7"/>
  <c r="Y8"/>
  <c r="Y9"/>
  <c r="Y10"/>
  <c r="Y11"/>
  <c r="Y12"/>
  <c r="Y13"/>
  <c r="Y14"/>
  <c r="Y15"/>
  <c r="Y16"/>
  <c r="Y17"/>
  <c r="Y18"/>
  <c r="Y19"/>
  <c r="Y20"/>
  <c r="Y21"/>
  <c r="Y22"/>
  <c r="Y23"/>
  <c r="Y24"/>
  <c r="Y25"/>
  <c r="Y26"/>
  <c r="Y27"/>
  <c r="Y28"/>
  <c r="Y29"/>
  <c r="K28" i="11" s="1"/>
  <c r="Y30" i="12"/>
  <c r="K29" i="11" s="1"/>
  <c r="Y31" i="12"/>
  <c r="K30" i="11" s="1"/>
  <c r="Y32" i="12"/>
  <c r="K31" i="11" s="1"/>
  <c r="Y33" i="12"/>
  <c r="K32" i="11" s="1"/>
  <c r="Y34" i="12"/>
  <c r="K33" i="11" s="1"/>
  <c r="Y35" i="12"/>
  <c r="K34" i="11" s="1"/>
  <c r="Y36" i="12"/>
  <c r="K35" i="11" s="1"/>
  <c r="Y37" i="12"/>
  <c r="K36" i="11" s="1"/>
  <c r="Y5" i="12"/>
  <c r="Q6"/>
  <c r="Q7"/>
  <c r="Q8"/>
  <c r="Q9"/>
  <c r="Q10"/>
  <c r="Q11"/>
  <c r="Q12"/>
  <c r="Q13"/>
  <c r="Q14"/>
  <c r="Q15"/>
  <c r="Q16"/>
  <c r="Q17"/>
  <c r="Q18"/>
  <c r="Q19"/>
  <c r="Q20"/>
  <c r="Q21"/>
  <c r="Q22"/>
  <c r="Q23"/>
  <c r="Q24"/>
  <c r="Q25"/>
  <c r="Q26"/>
  <c r="Q27"/>
  <c r="Q28"/>
  <c r="Q29"/>
  <c r="Q30"/>
  <c r="Q31"/>
  <c r="Q32"/>
  <c r="Q33"/>
  <c r="Q34"/>
  <c r="Q35"/>
  <c r="Q36"/>
  <c r="Q37"/>
  <c r="Q5"/>
  <c r="N6"/>
  <c r="N7"/>
  <c r="N8"/>
  <c r="N9"/>
  <c r="N10"/>
  <c r="N11"/>
  <c r="N12"/>
  <c r="N13"/>
  <c r="N14"/>
  <c r="N15"/>
  <c r="N16"/>
  <c r="N17"/>
  <c r="N18"/>
  <c r="N19"/>
  <c r="N20"/>
  <c r="N21"/>
  <c r="N22"/>
  <c r="N23"/>
  <c r="N24"/>
  <c r="N25"/>
  <c r="N26"/>
  <c r="N27"/>
  <c r="N28"/>
  <c r="N29"/>
  <c r="N30"/>
  <c r="N31"/>
  <c r="N32"/>
  <c r="N33"/>
  <c r="N34"/>
  <c r="N35"/>
  <c r="N36"/>
  <c r="N37"/>
  <c r="N5"/>
  <c r="G6"/>
  <c r="G7"/>
  <c r="G8"/>
  <c r="G9"/>
  <c r="G10"/>
  <c r="G11"/>
  <c r="G12"/>
  <c r="G13"/>
  <c r="G14"/>
  <c r="G15"/>
  <c r="G16"/>
  <c r="G17"/>
  <c r="G18"/>
  <c r="G19"/>
  <c r="G20"/>
  <c r="G21"/>
  <c r="G22"/>
  <c r="G23"/>
  <c r="G24"/>
  <c r="G25"/>
  <c r="G26"/>
  <c r="G27"/>
  <c r="G28"/>
  <c r="G29"/>
  <c r="G30"/>
  <c r="G31"/>
  <c r="G32"/>
  <c r="G33"/>
  <c r="G34"/>
  <c r="G35"/>
  <c r="G36"/>
  <c r="G5"/>
  <c r="AN6" i="5"/>
  <c r="AN7"/>
  <c r="AO7" s="1"/>
  <c r="AN8"/>
  <c r="AO8" s="1"/>
  <c r="AN9"/>
  <c r="AO9" s="1"/>
  <c r="AN10"/>
  <c r="AO10" s="1"/>
  <c r="AN11"/>
  <c r="AO11" s="1"/>
  <c r="AN12"/>
  <c r="AO12" s="1"/>
  <c r="AN13"/>
  <c r="AO13" s="1"/>
  <c r="AN14"/>
  <c r="AO14" s="1"/>
  <c r="AN15"/>
  <c r="AO15" s="1"/>
  <c r="AN16"/>
  <c r="AO16" s="1"/>
  <c r="AN17"/>
  <c r="AO17" s="1"/>
  <c r="AN18"/>
  <c r="AO18" s="1"/>
  <c r="AN19"/>
  <c r="AO19" s="1"/>
  <c r="AN20"/>
  <c r="AO20" s="1"/>
  <c r="AN21"/>
  <c r="AO21" s="1"/>
  <c r="AN22"/>
  <c r="AO22" s="1"/>
  <c r="AN23"/>
  <c r="AO23" s="1"/>
  <c r="AN24"/>
  <c r="AO24" s="1"/>
  <c r="AN25"/>
  <c r="AO25" s="1"/>
  <c r="AN26"/>
  <c r="AO26" s="1"/>
  <c r="AN27"/>
  <c r="AO27" s="1"/>
  <c r="AN28"/>
  <c r="AO28" s="1"/>
  <c r="AN29"/>
  <c r="AO29" s="1"/>
  <c r="F28" i="11" s="1"/>
  <c r="AN30" i="5"/>
  <c r="AO30" s="1"/>
  <c r="F29" i="11" s="1"/>
  <c r="AN31" i="5"/>
  <c r="AO31" s="1"/>
  <c r="F30" i="11" s="1"/>
  <c r="AN32" i="5"/>
  <c r="AO32" s="1"/>
  <c r="F31" i="11" s="1"/>
  <c r="AN33" i="5"/>
  <c r="AO33" s="1"/>
  <c r="F32" i="11" s="1"/>
  <c r="AN34" i="5"/>
  <c r="AO34" s="1"/>
  <c r="F33" i="11" s="1"/>
  <c r="AN35" i="5"/>
  <c r="AO35" s="1"/>
  <c r="F34" i="11" s="1"/>
  <c r="AN36" i="5"/>
  <c r="AO36" s="1"/>
  <c r="F35" i="11" s="1"/>
  <c r="AN37" i="5"/>
  <c r="AO37" s="1"/>
  <c r="F36" i="11" s="1"/>
  <c r="AN5" i="5"/>
  <c r="AO5" s="1"/>
  <c r="AC7"/>
  <c r="E6" i="11" s="1"/>
  <c r="AC8" i="5"/>
  <c r="E7" i="11" s="1"/>
  <c r="AC9" i="5"/>
  <c r="E8" i="11" s="1"/>
  <c r="AC10" i="5"/>
  <c r="E9" i="11" s="1"/>
  <c r="AC11" i="5"/>
  <c r="E10" i="11" s="1"/>
  <c r="AC12" i="5"/>
  <c r="E11" i="11" s="1"/>
  <c r="AC13" i="5"/>
  <c r="E12" i="11" s="1"/>
  <c r="AC14" i="5"/>
  <c r="E13" i="11" s="1"/>
  <c r="AC15" i="5"/>
  <c r="E14" i="11" s="1"/>
  <c r="AC16" i="5"/>
  <c r="E15" i="11" s="1"/>
  <c r="AC17" i="5"/>
  <c r="E16" i="11" s="1"/>
  <c r="AC18" i="5"/>
  <c r="E17" i="11" s="1"/>
  <c r="AC19" i="5"/>
  <c r="E18" i="11" s="1"/>
  <c r="AC20" i="5"/>
  <c r="E19" i="11" s="1"/>
  <c r="AC21" i="5"/>
  <c r="E20" i="11" s="1"/>
  <c r="AC22" i="5"/>
  <c r="E21" i="11" s="1"/>
  <c r="AC23" i="5"/>
  <c r="E22" i="11" s="1"/>
  <c r="AC24" i="5"/>
  <c r="E23" i="11" s="1"/>
  <c r="AC25" i="5"/>
  <c r="E24" i="11" s="1"/>
  <c r="AC26" i="5"/>
  <c r="E25" i="11" s="1"/>
  <c r="AC27" i="5"/>
  <c r="E26" i="11" s="1"/>
  <c r="AC28" i="5"/>
  <c r="E27" i="11" s="1"/>
  <c r="AC29" i="5"/>
  <c r="E28" i="11" s="1"/>
  <c r="AC30" i="5"/>
  <c r="E29" i="11" s="1"/>
  <c r="AC31" i="5"/>
  <c r="E30" i="11" s="1"/>
  <c r="AC32" i="5"/>
  <c r="E31" i="11" s="1"/>
  <c r="AC33" i="5"/>
  <c r="E32" i="11" s="1"/>
  <c r="AC34" i="5"/>
  <c r="E33" i="11" s="1"/>
  <c r="AC35" i="5"/>
  <c r="E34" i="11" s="1"/>
  <c r="AC36" i="5"/>
  <c r="E35" i="11" s="1"/>
  <c r="AC37" i="5"/>
  <c r="E36" i="11" s="1"/>
  <c r="AB5" i="5"/>
  <c r="AC5" s="1"/>
  <c r="S48" i="11" l="1"/>
  <c r="S38"/>
  <c r="O35"/>
  <c r="P35"/>
  <c r="O33"/>
  <c r="P33"/>
  <c r="P48"/>
  <c r="P38"/>
  <c r="O38"/>
  <c r="P36"/>
  <c r="O36"/>
  <c r="P34"/>
  <c r="O34"/>
  <c r="P32"/>
  <c r="O32"/>
  <c r="P47"/>
  <c r="O37"/>
  <c r="P37"/>
  <c r="L48"/>
  <c r="L38"/>
  <c r="L47"/>
  <c r="L37"/>
  <c r="K47"/>
  <c r="K37"/>
  <c r="F47"/>
  <c r="F37"/>
  <c r="E47"/>
  <c r="E37"/>
  <c r="P30"/>
  <c r="O30"/>
  <c r="P28"/>
  <c r="O28"/>
  <c r="O31"/>
  <c r="P31"/>
  <c r="O29"/>
  <c r="P29"/>
  <c r="W38" i="30"/>
  <c r="AB38" i="33"/>
  <c r="R38" i="32"/>
  <c r="E25" i="36"/>
  <c r="D25"/>
  <c r="W36" i="30"/>
  <c r="U36" i="11" s="1"/>
  <c r="W34" i="30"/>
  <c r="U34" i="11" s="1"/>
  <c r="W32" i="30"/>
  <c r="U32" i="11" s="1"/>
  <c r="W30" i="30"/>
  <c r="U30" i="11" s="1"/>
  <c r="W28" i="30"/>
  <c r="U28" i="11" s="1"/>
  <c r="W26" i="30"/>
  <c r="W24"/>
  <c r="W22"/>
  <c r="W20"/>
  <c r="W18"/>
  <c r="W16"/>
  <c r="W14"/>
  <c r="W12"/>
  <c r="W10"/>
  <c r="W8"/>
  <c r="W6"/>
  <c r="W35"/>
  <c r="U35" i="11" s="1"/>
  <c r="W33" i="30"/>
  <c r="U33" i="11" s="1"/>
  <c r="W31" i="30"/>
  <c r="U31" i="11" s="1"/>
  <c r="W29" i="30"/>
  <c r="U29" i="11" s="1"/>
  <c r="W27" i="30"/>
  <c r="W25"/>
  <c r="W23"/>
  <c r="W21"/>
  <c r="W19"/>
  <c r="W17"/>
  <c r="W15"/>
  <c r="W13"/>
  <c r="W11"/>
  <c r="W9"/>
  <c r="W7"/>
  <c r="W5"/>
  <c r="D24" i="36"/>
  <c r="W4" i="30"/>
  <c r="AB36" i="33"/>
  <c r="R36" i="32"/>
  <c r="R36" i="11" s="1"/>
  <c r="AB34" i="33"/>
  <c r="R34" i="32"/>
  <c r="R34" i="11" s="1"/>
  <c r="AB32" i="33"/>
  <c r="R32" i="32"/>
  <c r="R32" i="11" s="1"/>
  <c r="AB30" i="33"/>
  <c r="R30" i="32"/>
  <c r="R30" i="11" s="1"/>
  <c r="AB28" i="33"/>
  <c r="R28" i="32"/>
  <c r="R28" i="11" s="1"/>
  <c r="AB26" i="33"/>
  <c r="R26" i="32"/>
  <c r="AB24" i="33"/>
  <c r="R24" i="32"/>
  <c r="AB22" i="33"/>
  <c r="R22" i="32"/>
  <c r="AB20" i="33"/>
  <c r="R20" i="32"/>
  <c r="AB18" i="33"/>
  <c r="R18" i="32"/>
  <c r="AB16" i="33"/>
  <c r="R16" i="32"/>
  <c r="AB14" i="33"/>
  <c r="R14" i="32"/>
  <c r="AB12" i="33"/>
  <c r="R12" i="32"/>
  <c r="AB10" i="33"/>
  <c r="R10" i="32"/>
  <c r="AB8" i="33"/>
  <c r="R8" i="32"/>
  <c r="AB6" i="33"/>
  <c r="R6" i="32"/>
  <c r="AB4" i="33"/>
  <c r="R4" i="32"/>
  <c r="AB35" i="33"/>
  <c r="R35" i="32"/>
  <c r="R35" i="11" s="1"/>
  <c r="AB33" i="33"/>
  <c r="R33" i="32"/>
  <c r="R33" i="11" s="1"/>
  <c r="AB31" i="33"/>
  <c r="R31" i="32"/>
  <c r="R31" i="11" s="1"/>
  <c r="AB29" i="33"/>
  <c r="R29" i="32"/>
  <c r="R29" i="11" s="1"/>
  <c r="AB27" i="33"/>
  <c r="R27" i="32"/>
  <c r="AB25" i="33"/>
  <c r="R25" i="32"/>
  <c r="AB23" i="33"/>
  <c r="R23" i="32"/>
  <c r="AB21" i="33"/>
  <c r="R21" i="32"/>
  <c r="AB19" i="33"/>
  <c r="R19" i="32"/>
  <c r="AB17" i="33"/>
  <c r="R17" i="32"/>
  <c r="AB15" i="33"/>
  <c r="R15" i="32"/>
  <c r="AB13" i="33"/>
  <c r="R13" i="32"/>
  <c r="AB11" i="33"/>
  <c r="R11" i="32"/>
  <c r="AB9" i="33"/>
  <c r="R9" i="32"/>
  <c r="AB7" i="33"/>
  <c r="R7" i="32"/>
  <c r="AB5" i="33"/>
  <c r="R5" i="32"/>
  <c r="D21" i="36"/>
  <c r="AC6" i="31"/>
  <c r="E18" i="36" s="1"/>
  <c r="D18"/>
  <c r="O47" i="11"/>
  <c r="O48"/>
  <c r="J37" i="31"/>
  <c r="J35"/>
  <c r="J33"/>
  <c r="J31"/>
  <c r="J29"/>
  <c r="J27"/>
  <c r="J25"/>
  <c r="J23"/>
  <c r="J21"/>
  <c r="J19"/>
  <c r="J17"/>
  <c r="J15"/>
  <c r="J13"/>
  <c r="J11"/>
  <c r="J9"/>
  <c r="J7"/>
  <c r="J39"/>
  <c r="R39"/>
  <c r="S39" s="1"/>
  <c r="J5"/>
  <c r="J36"/>
  <c r="J34"/>
  <c r="J32"/>
  <c r="J30"/>
  <c r="J28"/>
  <c r="J26"/>
  <c r="J24"/>
  <c r="J22"/>
  <c r="J20"/>
  <c r="J18"/>
  <c r="J16"/>
  <c r="J14"/>
  <c r="J12"/>
  <c r="J10"/>
  <c r="J8"/>
  <c r="J6"/>
  <c r="J38"/>
  <c r="R38"/>
  <c r="S38" s="1"/>
  <c r="AN6" i="12"/>
  <c r="E15" i="36" s="1"/>
  <c r="D15"/>
  <c r="Y6" i="12"/>
  <c r="E14" i="36" s="1"/>
  <c r="D14"/>
  <c r="K48" i="11"/>
  <c r="R37" i="12"/>
  <c r="J36" i="11" s="1"/>
  <c r="R35" i="12"/>
  <c r="J34" i="11" s="1"/>
  <c r="R33" i="12"/>
  <c r="J32" i="11" s="1"/>
  <c r="R31" i="12"/>
  <c r="J30" i="11" s="1"/>
  <c r="R29" i="12"/>
  <c r="J28" i="11" s="1"/>
  <c r="R27" i="12"/>
  <c r="R25"/>
  <c r="R23"/>
  <c r="R21"/>
  <c r="R19"/>
  <c r="R17"/>
  <c r="R15"/>
  <c r="R13"/>
  <c r="R11"/>
  <c r="R9"/>
  <c r="R7"/>
  <c r="R39"/>
  <c r="J38" i="11" s="1"/>
  <c r="R5" i="12"/>
  <c r="R36"/>
  <c r="J35" i="11" s="1"/>
  <c r="R34" i="12"/>
  <c r="J33" i="11" s="1"/>
  <c r="R32" i="12"/>
  <c r="J31" i="11" s="1"/>
  <c r="R30" i="12"/>
  <c r="J29" i="11" s="1"/>
  <c r="R28" i="12"/>
  <c r="R26"/>
  <c r="R24"/>
  <c r="R22"/>
  <c r="R20"/>
  <c r="R18"/>
  <c r="R16"/>
  <c r="R14"/>
  <c r="R12"/>
  <c r="R10"/>
  <c r="R8"/>
  <c r="R6"/>
  <c r="D13" i="36"/>
  <c r="R38" i="12"/>
  <c r="J37" i="11" s="1"/>
  <c r="O5" i="12"/>
  <c r="O36"/>
  <c r="I35" i="11" s="1"/>
  <c r="O34" i="12"/>
  <c r="I33" i="11" s="1"/>
  <c r="O32" i="12"/>
  <c r="I31" i="11" s="1"/>
  <c r="O30" i="12"/>
  <c r="I29" i="11" s="1"/>
  <c r="O28" i="12"/>
  <c r="O26"/>
  <c r="O24"/>
  <c r="O22"/>
  <c r="O20"/>
  <c r="O18"/>
  <c r="O16"/>
  <c r="O14"/>
  <c r="O12"/>
  <c r="O10"/>
  <c r="O8"/>
  <c r="O6"/>
  <c r="D12" i="36"/>
  <c r="O39" i="12"/>
  <c r="I38" i="11" s="1"/>
  <c r="O37" i="12"/>
  <c r="I36" i="11" s="1"/>
  <c r="O35" i="12"/>
  <c r="I34" i="11" s="1"/>
  <c r="O33" i="12"/>
  <c r="I32" i="11" s="1"/>
  <c r="O31" i="12"/>
  <c r="I30" i="11" s="1"/>
  <c r="O29" i="12"/>
  <c r="I28" i="11" s="1"/>
  <c r="O27" i="12"/>
  <c r="O25"/>
  <c r="O23"/>
  <c r="O21"/>
  <c r="O19"/>
  <c r="O17"/>
  <c r="O15"/>
  <c r="O13"/>
  <c r="O11"/>
  <c r="O9"/>
  <c r="O7"/>
  <c r="O38"/>
  <c r="I37" i="11" s="1"/>
  <c r="H5" i="12"/>
  <c r="H35"/>
  <c r="H34" i="11" s="1"/>
  <c r="H33" i="12"/>
  <c r="H32" i="11" s="1"/>
  <c r="H31" i="12"/>
  <c r="H30" i="11" s="1"/>
  <c r="H29" i="12"/>
  <c r="H28" i="11" s="1"/>
  <c r="H27" i="12"/>
  <c r="H25"/>
  <c r="H23"/>
  <c r="H21"/>
  <c r="H19"/>
  <c r="H17"/>
  <c r="H15"/>
  <c r="H13"/>
  <c r="H11"/>
  <c r="H9"/>
  <c r="H7"/>
  <c r="H38"/>
  <c r="H37" i="11" s="1"/>
  <c r="H36" i="12"/>
  <c r="H35" i="11" s="1"/>
  <c r="H34" i="12"/>
  <c r="H33" i="11" s="1"/>
  <c r="H32" i="12"/>
  <c r="H31" i="11" s="1"/>
  <c r="H30" i="12"/>
  <c r="H29" i="11" s="1"/>
  <c r="H28" i="12"/>
  <c r="H26"/>
  <c r="H24"/>
  <c r="H22"/>
  <c r="H20"/>
  <c r="H18"/>
  <c r="H16"/>
  <c r="H14"/>
  <c r="H12"/>
  <c r="H10"/>
  <c r="H8"/>
  <c r="H6"/>
  <c r="D11" i="36"/>
  <c r="H39" i="12"/>
  <c r="H38" i="11" s="1"/>
  <c r="H37" i="12"/>
  <c r="H36" i="11" s="1"/>
  <c r="AO6" i="5"/>
  <c r="E9" i="36" s="1"/>
  <c r="D9"/>
  <c r="F48" i="11"/>
  <c r="D8" i="36"/>
  <c r="AC6" i="5"/>
  <c r="E48" i="11"/>
  <c r="G4" i="33"/>
  <c r="V5" i="5"/>
  <c r="G36" i="33"/>
  <c r="V37" i="5"/>
  <c r="D36" i="11" s="1"/>
  <c r="G34" i="33"/>
  <c r="V35" i="5"/>
  <c r="D34" i="11" s="1"/>
  <c r="G32" i="33"/>
  <c r="V33" i="5"/>
  <c r="D32" i="11" s="1"/>
  <c r="G30" i="33"/>
  <c r="V31" i="5"/>
  <c r="D30" i="11" s="1"/>
  <c r="G28" i="33"/>
  <c r="V29" i="5"/>
  <c r="D28" i="11" s="1"/>
  <c r="G26" i="33"/>
  <c r="V27" i="5"/>
  <c r="G24" i="33"/>
  <c r="V25" i="5"/>
  <c r="G22" i="33"/>
  <c r="V23" i="5"/>
  <c r="G20" i="33"/>
  <c r="V21" i="5"/>
  <c r="G18" i="33"/>
  <c r="V19" i="5"/>
  <c r="G16" i="33"/>
  <c r="V17" i="5"/>
  <c r="G14" i="33"/>
  <c r="V15" i="5"/>
  <c r="G12" i="33"/>
  <c r="V13" i="5"/>
  <c r="G10" i="33"/>
  <c r="V11" i="5"/>
  <c r="G8" i="33"/>
  <c r="V9" i="5"/>
  <c r="G6" i="33"/>
  <c r="V7" i="5"/>
  <c r="V38"/>
  <c r="D37" i="11" s="1"/>
  <c r="G37" i="33"/>
  <c r="V36" i="5"/>
  <c r="D35" i="11" s="1"/>
  <c r="G35" i="33"/>
  <c r="V34" i="5"/>
  <c r="D33" i="11" s="1"/>
  <c r="G33" i="33"/>
  <c r="V32" i="5"/>
  <c r="D31" i="11" s="1"/>
  <c r="G31" i="33"/>
  <c r="V30" i="5"/>
  <c r="D29" i="11" s="1"/>
  <c r="G29" i="33"/>
  <c r="V28" i="5"/>
  <c r="G27" i="33"/>
  <c r="V26" i="5"/>
  <c r="G25" i="33"/>
  <c r="V24" i="5"/>
  <c r="G23" i="33"/>
  <c r="V22" i="5"/>
  <c r="G21" i="33"/>
  <c r="V20" i="5"/>
  <c r="G19" i="33"/>
  <c r="V18" i="5"/>
  <c r="G17" i="33"/>
  <c r="V16" i="5"/>
  <c r="G15" i="33"/>
  <c r="V14" i="5"/>
  <c r="G13" i="33"/>
  <c r="V12" i="5"/>
  <c r="G11" i="33"/>
  <c r="V10" i="5"/>
  <c r="G9" i="33"/>
  <c r="V8" i="5"/>
  <c r="G7" i="33"/>
  <c r="V6" i="5"/>
  <c r="D7" i="36"/>
  <c r="G5" i="33"/>
  <c r="G38"/>
  <c r="V39" i="5"/>
  <c r="D38" i="11" s="1"/>
  <c r="C3" i="14"/>
  <c r="C4" s="1"/>
  <c r="U48" i="11" l="1"/>
  <c r="U38"/>
  <c r="R48"/>
  <c r="R38"/>
  <c r="N47"/>
  <c r="N37"/>
  <c r="N48"/>
  <c r="N38"/>
  <c r="C5" i="14"/>
  <c r="C6" i="33"/>
  <c r="E8" i="36"/>
  <c r="E5" i="11"/>
  <c r="E21" i="36"/>
  <c r="E24"/>
  <c r="J47" i="11"/>
  <c r="J48"/>
  <c r="E13" i="36"/>
  <c r="E12"/>
  <c r="E11"/>
  <c r="H7" i="33"/>
  <c r="H11"/>
  <c r="H15"/>
  <c r="H19"/>
  <c r="H23"/>
  <c r="H27"/>
  <c r="H31"/>
  <c r="H35"/>
  <c r="H6"/>
  <c r="H10"/>
  <c r="H14"/>
  <c r="H18"/>
  <c r="H22"/>
  <c r="H26"/>
  <c r="H30"/>
  <c r="H34"/>
  <c r="H4"/>
  <c r="H38"/>
  <c r="H5"/>
  <c r="E7" i="36"/>
  <c r="H9" i="33"/>
  <c r="H13"/>
  <c r="H17"/>
  <c r="H21"/>
  <c r="H25"/>
  <c r="H29"/>
  <c r="H33"/>
  <c r="H37"/>
  <c r="H8"/>
  <c r="H12"/>
  <c r="H16"/>
  <c r="H20"/>
  <c r="H24"/>
  <c r="H28"/>
  <c r="H32"/>
  <c r="H36"/>
  <c r="DH46" i="37"/>
  <c r="DG46"/>
  <c r="DF46"/>
  <c r="DE46"/>
  <c r="DD46"/>
  <c r="DC46"/>
  <c r="DB46"/>
  <c r="DA46"/>
  <c r="CZ46"/>
  <c r="CY46"/>
  <c r="CX46"/>
  <c r="CW46"/>
  <c r="CV46"/>
  <c r="CU46"/>
  <c r="CT46"/>
  <c r="CS46"/>
  <c r="CR46"/>
  <c r="CQ46"/>
  <c r="CP46"/>
  <c r="CO46"/>
  <c r="CN46"/>
  <c r="CM46"/>
  <c r="CL46"/>
  <c r="CK46"/>
  <c r="CJ46"/>
  <c r="CI46"/>
  <c r="CH46"/>
  <c r="CG46"/>
  <c r="CF46"/>
  <c r="CE46"/>
  <c r="CD46"/>
  <c r="CC46"/>
  <c r="CA46"/>
  <c r="BZ46"/>
  <c r="BY46"/>
  <c r="BX46"/>
  <c r="BW46"/>
  <c r="BV46"/>
  <c r="BU46"/>
  <c r="BT46"/>
  <c r="BS46"/>
  <c r="BR46"/>
  <c r="BQ46"/>
  <c r="BP46"/>
  <c r="BO46"/>
  <c r="BN46"/>
  <c r="BM46"/>
  <c r="BL46"/>
  <c r="BK46"/>
  <c r="BJ46"/>
  <c r="BI46"/>
  <c r="BH46"/>
  <c r="BF46"/>
  <c r="BE46"/>
  <c r="BD46"/>
  <c r="BC46"/>
  <c r="BB46"/>
  <c r="BA46"/>
  <c r="AZ46"/>
  <c r="AY46"/>
  <c r="AX46"/>
  <c r="AW46"/>
  <c r="AV46"/>
  <c r="AT46"/>
  <c r="AS46"/>
  <c r="AR46"/>
  <c r="AQ46"/>
  <c r="AP46"/>
  <c r="AO46"/>
  <c r="AN46"/>
  <c r="AM46"/>
  <c r="AL46"/>
  <c r="AK46"/>
  <c r="AI46"/>
  <c r="AH46"/>
  <c r="AG46"/>
  <c r="AF46"/>
  <c r="AE46"/>
  <c r="AD46"/>
  <c r="AC46"/>
  <c r="AB46"/>
  <c r="Z46"/>
  <c r="Y46"/>
  <c r="X46"/>
  <c r="W46"/>
  <c r="V46"/>
  <c r="U46"/>
  <c r="T46"/>
  <c r="S46"/>
  <c r="R46"/>
  <c r="Q46"/>
  <c r="O46"/>
  <c r="N46"/>
  <c r="M46"/>
  <c r="L46"/>
  <c r="K46"/>
  <c r="I46"/>
  <c r="H46"/>
  <c r="G46"/>
  <c r="F46"/>
  <c r="E46"/>
  <c r="D46"/>
  <c r="DH45"/>
  <c r="DG45"/>
  <c r="DF45"/>
  <c r="DE45"/>
  <c r="DD45"/>
  <c r="DC45"/>
  <c r="DB45"/>
  <c r="DA45"/>
  <c r="CY45"/>
  <c r="CX45"/>
  <c r="CW45"/>
  <c r="CV45"/>
  <c r="CU45"/>
  <c r="CT45"/>
  <c r="CS45"/>
  <c r="CR45"/>
  <c r="CQ45"/>
  <c r="CP45"/>
  <c r="CO45"/>
  <c r="CN45"/>
  <c r="CM45"/>
  <c r="CL45"/>
  <c r="CK45"/>
  <c r="CJ45"/>
  <c r="CI45"/>
  <c r="CH45"/>
  <c r="CG45"/>
  <c r="CF45"/>
  <c r="CE45"/>
  <c r="CD45"/>
  <c r="CC45"/>
  <c r="CA45"/>
  <c r="BZ45"/>
  <c r="BY45"/>
  <c r="BX45"/>
  <c r="BW45"/>
  <c r="BV45"/>
  <c r="BU45"/>
  <c r="BT45"/>
  <c r="BS45"/>
  <c r="BR45"/>
  <c r="BQ45"/>
  <c r="BP45"/>
  <c r="BO45"/>
  <c r="BN45"/>
  <c r="BM45"/>
  <c r="BL45"/>
  <c r="BK45"/>
  <c r="BJ45"/>
  <c r="BI45"/>
  <c r="BH45"/>
  <c r="BF45"/>
  <c r="BE45"/>
  <c r="BD45"/>
  <c r="BC45"/>
  <c r="BB45"/>
  <c r="BA45"/>
  <c r="AZ45"/>
  <c r="AY45"/>
  <c r="AX45"/>
  <c r="AW45"/>
  <c r="AV45"/>
  <c r="AT45"/>
  <c r="AS45"/>
  <c r="AR45"/>
  <c r="AQ45"/>
  <c r="AP45"/>
  <c r="AO45"/>
  <c r="AN45"/>
  <c r="AM45"/>
  <c r="AL45"/>
  <c r="AK45"/>
  <c r="AI45"/>
  <c r="AH45"/>
  <c r="AG45"/>
  <c r="AF45"/>
  <c r="AE45"/>
  <c r="AD45"/>
  <c r="AC45"/>
  <c r="AB45"/>
  <c r="Z45"/>
  <c r="Y45"/>
  <c r="X45"/>
  <c r="W45"/>
  <c r="V45"/>
  <c r="U45"/>
  <c r="T45"/>
  <c r="S45"/>
  <c r="R45"/>
  <c r="Q45"/>
  <c r="O45"/>
  <c r="N45"/>
  <c r="M45"/>
  <c r="L45"/>
  <c r="K45"/>
  <c r="I45"/>
  <c r="H45"/>
  <c r="G45"/>
  <c r="F45"/>
  <c r="E45"/>
  <c r="D45"/>
  <c r="DH44"/>
  <c r="DG44"/>
  <c r="DF44"/>
  <c r="DE44"/>
  <c r="DD44"/>
  <c r="DC44"/>
  <c r="DB44"/>
  <c r="DA44"/>
  <c r="CY44"/>
  <c r="CX44"/>
  <c r="CW44"/>
  <c r="CV44"/>
  <c r="CU44"/>
  <c r="CT44"/>
  <c r="CS44"/>
  <c r="CR44"/>
  <c r="CQ44"/>
  <c r="CP44"/>
  <c r="CO44"/>
  <c r="CN44"/>
  <c r="CM44"/>
  <c r="CL44"/>
  <c r="CK44"/>
  <c r="CJ44"/>
  <c r="CI44"/>
  <c r="CH44"/>
  <c r="CG44"/>
  <c r="CF44"/>
  <c r="CE44"/>
  <c r="CD44"/>
  <c r="CC44"/>
  <c r="CA44"/>
  <c r="BZ44"/>
  <c r="BY44"/>
  <c r="BX44"/>
  <c r="BW44"/>
  <c r="BV44"/>
  <c r="BU44"/>
  <c r="BT44"/>
  <c r="BS44"/>
  <c r="BR44"/>
  <c r="BQ44"/>
  <c r="BP44"/>
  <c r="BO44"/>
  <c r="BN44"/>
  <c r="BM44"/>
  <c r="BL44"/>
  <c r="BK44"/>
  <c r="BJ44"/>
  <c r="BI44"/>
  <c r="BH44"/>
  <c r="BF44"/>
  <c r="BE44"/>
  <c r="BD44"/>
  <c r="BC44"/>
  <c r="BB44"/>
  <c r="BA44"/>
  <c r="AZ44"/>
  <c r="AY44"/>
  <c r="AX44"/>
  <c r="AW44"/>
  <c r="AV44"/>
  <c r="AT44"/>
  <c r="AS44"/>
  <c r="AR44"/>
  <c r="AQ44"/>
  <c r="AP44"/>
  <c r="AO44"/>
  <c r="AN44"/>
  <c r="AM44"/>
  <c r="AL44"/>
  <c r="AK44"/>
  <c r="AI44"/>
  <c r="AH44"/>
  <c r="AG44"/>
  <c r="AF44"/>
  <c r="AE44"/>
  <c r="AD44"/>
  <c r="AC44"/>
  <c r="AB44"/>
  <c r="Z44"/>
  <c r="Y44"/>
  <c r="X44"/>
  <c r="W44"/>
  <c r="V44"/>
  <c r="U44"/>
  <c r="T44"/>
  <c r="S44"/>
  <c r="R44"/>
  <c r="Q44"/>
  <c r="O44"/>
  <c r="N44"/>
  <c r="M44"/>
  <c r="L44"/>
  <c r="K44"/>
  <c r="I44"/>
  <c r="H44"/>
  <c r="G44"/>
  <c r="F44"/>
  <c r="E44"/>
  <c r="D44"/>
  <c r="DH43"/>
  <c r="DG43"/>
  <c r="DF43"/>
  <c r="DE43"/>
  <c r="DD43"/>
  <c r="DC43"/>
  <c r="DB43"/>
  <c r="DA43"/>
  <c r="CY43"/>
  <c r="CX43"/>
  <c r="CW43"/>
  <c r="CV43"/>
  <c r="CU43"/>
  <c r="CT43"/>
  <c r="CS43"/>
  <c r="CR43"/>
  <c r="CQ43"/>
  <c r="CP43"/>
  <c r="CO43"/>
  <c r="CN43"/>
  <c r="CM43"/>
  <c r="CL43"/>
  <c r="CK43"/>
  <c r="CJ43"/>
  <c r="CI43"/>
  <c r="CH43"/>
  <c r="CG43"/>
  <c r="CF43"/>
  <c r="CE43"/>
  <c r="CD43"/>
  <c r="CC43"/>
  <c r="CA43"/>
  <c r="BZ43"/>
  <c r="BY43"/>
  <c r="BX43"/>
  <c r="BW43"/>
  <c r="BV43"/>
  <c r="BU43"/>
  <c r="BT43"/>
  <c r="BS43"/>
  <c r="BR43"/>
  <c r="BQ43"/>
  <c r="BP43"/>
  <c r="BO43"/>
  <c r="BN43"/>
  <c r="BM43"/>
  <c r="BL43"/>
  <c r="BK43"/>
  <c r="BJ43"/>
  <c r="BI43"/>
  <c r="BH43"/>
  <c r="BF43"/>
  <c r="BE43"/>
  <c r="BD43"/>
  <c r="BC43"/>
  <c r="BB43"/>
  <c r="BA43"/>
  <c r="AZ43"/>
  <c r="AY43"/>
  <c r="AX43"/>
  <c r="AW43"/>
  <c r="AV43"/>
  <c r="AT43"/>
  <c r="AS43"/>
  <c r="AR43"/>
  <c r="AQ43"/>
  <c r="AP43"/>
  <c r="AO43"/>
  <c r="AN43"/>
  <c r="AM43"/>
  <c r="AL43"/>
  <c r="AK43"/>
  <c r="AI43"/>
  <c r="AH43"/>
  <c r="AG43"/>
  <c r="AF43"/>
  <c r="AE43"/>
  <c r="AD43"/>
  <c r="AC43"/>
  <c r="AB43"/>
  <c r="Z43"/>
  <c r="Y43"/>
  <c r="X43"/>
  <c r="W43"/>
  <c r="V43"/>
  <c r="U43"/>
  <c r="T43"/>
  <c r="S43"/>
  <c r="R43"/>
  <c r="Q43"/>
  <c r="O43"/>
  <c r="N43"/>
  <c r="M43"/>
  <c r="L43"/>
  <c r="K43"/>
  <c r="I43"/>
  <c r="H43"/>
  <c r="G43"/>
  <c r="F43"/>
  <c r="E43"/>
  <c r="D43"/>
  <c r="DH42"/>
  <c r="DG42"/>
  <c r="DF42"/>
  <c r="DE42"/>
  <c r="DD42"/>
  <c r="DC42"/>
  <c r="DB42"/>
  <c r="DA42"/>
  <c r="CY42"/>
  <c r="CX42"/>
  <c r="CW42"/>
  <c r="CV42"/>
  <c r="CU42"/>
  <c r="CT42"/>
  <c r="CS42"/>
  <c r="CR42"/>
  <c r="CQ42"/>
  <c r="CP42"/>
  <c r="CO42"/>
  <c r="CN42"/>
  <c r="CM42"/>
  <c r="CL42"/>
  <c r="CK42"/>
  <c r="CJ42"/>
  <c r="CI42"/>
  <c r="CH42"/>
  <c r="CG42"/>
  <c r="CF42"/>
  <c r="CE42"/>
  <c r="CD42"/>
  <c r="CC42"/>
  <c r="CA42"/>
  <c r="BZ42"/>
  <c r="BY42"/>
  <c r="BX42"/>
  <c r="BW42"/>
  <c r="BV42"/>
  <c r="BU42"/>
  <c r="BT42"/>
  <c r="BS42"/>
  <c r="BR42"/>
  <c r="BQ42"/>
  <c r="BP42"/>
  <c r="BO42"/>
  <c r="BN42"/>
  <c r="BM42"/>
  <c r="BL42"/>
  <c r="BK42"/>
  <c r="BJ42"/>
  <c r="BI42"/>
  <c r="BH42"/>
  <c r="BF42"/>
  <c r="BE42"/>
  <c r="BD42"/>
  <c r="BC42"/>
  <c r="BB42"/>
  <c r="BA42"/>
  <c r="AZ42"/>
  <c r="AY42"/>
  <c r="AX42"/>
  <c r="AW42"/>
  <c r="AV42"/>
  <c r="AT42"/>
  <c r="AS42"/>
  <c r="AR42"/>
  <c r="AQ42"/>
  <c r="AP42"/>
  <c r="AO42"/>
  <c r="AN42"/>
  <c r="AM42"/>
  <c r="AL42"/>
  <c r="AK42"/>
  <c r="AI42"/>
  <c r="AH42"/>
  <c r="AG42"/>
  <c r="AF42"/>
  <c r="AE42"/>
  <c r="AD42"/>
  <c r="AC42"/>
  <c r="AB42"/>
  <c r="Z42"/>
  <c r="Y42"/>
  <c r="X42"/>
  <c r="W42"/>
  <c r="V42"/>
  <c r="U42"/>
  <c r="T42"/>
  <c r="S42"/>
  <c r="R42"/>
  <c r="Q42"/>
  <c r="O42"/>
  <c r="N42"/>
  <c r="M42"/>
  <c r="L42"/>
  <c r="K42"/>
  <c r="I42"/>
  <c r="H42"/>
  <c r="G42"/>
  <c r="F42"/>
  <c r="E42"/>
  <c r="D42"/>
  <c r="DH41"/>
  <c r="DG41"/>
  <c r="DF41"/>
  <c r="DE41"/>
  <c r="DD41"/>
  <c r="DC41"/>
  <c r="DB41"/>
  <c r="DA41"/>
  <c r="CY41"/>
  <c r="CX41"/>
  <c r="CW41"/>
  <c r="CV41"/>
  <c r="CU41"/>
  <c r="CT41"/>
  <c r="CS41"/>
  <c r="CR41"/>
  <c r="CQ41"/>
  <c r="CP41"/>
  <c r="CO41"/>
  <c r="CN41"/>
  <c r="CM41"/>
  <c r="CL41"/>
  <c r="CK41"/>
  <c r="CJ41"/>
  <c r="CI41"/>
  <c r="CH41"/>
  <c r="CG41"/>
  <c r="CF41"/>
  <c r="CE41"/>
  <c r="CD41"/>
  <c r="CC41"/>
  <c r="CA41"/>
  <c r="BZ41"/>
  <c r="BY41"/>
  <c r="BX41"/>
  <c r="BW41"/>
  <c r="BV41"/>
  <c r="BU41"/>
  <c r="BT41"/>
  <c r="BS41"/>
  <c r="BR41"/>
  <c r="BQ41"/>
  <c r="BP41"/>
  <c r="BO41"/>
  <c r="BN41"/>
  <c r="BM41"/>
  <c r="BL41"/>
  <c r="BK41"/>
  <c r="BJ41"/>
  <c r="BI41"/>
  <c r="BH41"/>
  <c r="BF41"/>
  <c r="BE41"/>
  <c r="BD41"/>
  <c r="BC41"/>
  <c r="BB41"/>
  <c r="BA41"/>
  <c r="AZ41"/>
  <c r="AY41"/>
  <c r="AX41"/>
  <c r="AW41"/>
  <c r="AV41"/>
  <c r="AT41"/>
  <c r="AS41"/>
  <c r="AR41"/>
  <c r="AQ41"/>
  <c r="AP41"/>
  <c r="AO41"/>
  <c r="AN41"/>
  <c r="AM41"/>
  <c r="AL41"/>
  <c r="AK41"/>
  <c r="AI41"/>
  <c r="AH41"/>
  <c r="AG41"/>
  <c r="AF41"/>
  <c r="AE41"/>
  <c r="AD41"/>
  <c r="AC41"/>
  <c r="AB41"/>
  <c r="Z41"/>
  <c r="Y41"/>
  <c r="X41"/>
  <c r="W41"/>
  <c r="V41"/>
  <c r="U41"/>
  <c r="T41"/>
  <c r="S41"/>
  <c r="R41"/>
  <c r="Q41"/>
  <c r="O41"/>
  <c r="N41"/>
  <c r="M41"/>
  <c r="L41"/>
  <c r="K41"/>
  <c r="I41"/>
  <c r="H41"/>
  <c r="G41"/>
  <c r="F41"/>
  <c r="E41"/>
  <c r="D41"/>
  <c r="DH40"/>
  <c r="DG40"/>
  <c r="DF40"/>
  <c r="DE40"/>
  <c r="DD40"/>
  <c r="DC40"/>
  <c r="DB40"/>
  <c r="DA40"/>
  <c r="CY40"/>
  <c r="CX40"/>
  <c r="CW40"/>
  <c r="CV40"/>
  <c r="CU40"/>
  <c r="CT40"/>
  <c r="CS40"/>
  <c r="CR40"/>
  <c r="CQ40"/>
  <c r="CP40"/>
  <c r="CO40"/>
  <c r="CN40"/>
  <c r="CM40"/>
  <c r="CL40"/>
  <c r="CK40"/>
  <c r="CJ40"/>
  <c r="CI40"/>
  <c r="CH40"/>
  <c r="CG40"/>
  <c r="CF40"/>
  <c r="CE40"/>
  <c r="CD40"/>
  <c r="CC40"/>
  <c r="CA40"/>
  <c r="BZ40"/>
  <c r="BY40"/>
  <c r="BX40"/>
  <c r="BW40"/>
  <c r="BV40"/>
  <c r="BU40"/>
  <c r="BT40"/>
  <c r="BS40"/>
  <c r="BR40"/>
  <c r="BQ40"/>
  <c r="BP40"/>
  <c r="BO40"/>
  <c r="BN40"/>
  <c r="BM40"/>
  <c r="BL40"/>
  <c r="BK40"/>
  <c r="BJ40"/>
  <c r="BI40"/>
  <c r="BH40"/>
  <c r="BF40"/>
  <c r="BE40"/>
  <c r="BD40"/>
  <c r="BC40"/>
  <c r="BB40"/>
  <c r="BA40"/>
  <c r="AZ40"/>
  <c r="AY40"/>
  <c r="AX40"/>
  <c r="AW40"/>
  <c r="AV40"/>
  <c r="AT40"/>
  <c r="AS40"/>
  <c r="AR40"/>
  <c r="AQ40"/>
  <c r="AP40"/>
  <c r="AO40"/>
  <c r="AN40"/>
  <c r="AM40"/>
  <c r="AL40"/>
  <c r="AK40"/>
  <c r="AI40"/>
  <c r="AH40"/>
  <c r="AG40"/>
  <c r="AF40"/>
  <c r="AE40"/>
  <c r="AD40"/>
  <c r="AC40"/>
  <c r="AB40"/>
  <c r="Z40"/>
  <c r="Y40"/>
  <c r="X40"/>
  <c r="W40"/>
  <c r="V40"/>
  <c r="U40"/>
  <c r="T40"/>
  <c r="S40"/>
  <c r="R40"/>
  <c r="Q40"/>
  <c r="O40"/>
  <c r="N40"/>
  <c r="M40"/>
  <c r="L40"/>
  <c r="K40"/>
  <c r="I40"/>
  <c r="H40"/>
  <c r="G40"/>
  <c r="F40"/>
  <c r="E40"/>
  <c r="D40"/>
  <c r="DH39"/>
  <c r="DG39"/>
  <c r="DF39"/>
  <c r="DE39"/>
  <c r="DD39"/>
  <c r="DC39"/>
  <c r="DB39"/>
  <c r="DA39"/>
  <c r="CY39"/>
  <c r="CX39"/>
  <c r="CW39"/>
  <c r="CV39"/>
  <c r="CU39"/>
  <c r="CT39"/>
  <c r="CS39"/>
  <c r="CR39"/>
  <c r="CQ39"/>
  <c r="CP39"/>
  <c r="CO39"/>
  <c r="CN39"/>
  <c r="CM39"/>
  <c r="CL39"/>
  <c r="CK39"/>
  <c r="CJ39"/>
  <c r="CI39"/>
  <c r="CH39"/>
  <c r="CG39"/>
  <c r="CF39"/>
  <c r="CE39"/>
  <c r="CD39"/>
  <c r="CC39"/>
  <c r="CA39"/>
  <c r="BZ39"/>
  <c r="BY39"/>
  <c r="BX39"/>
  <c r="BW39"/>
  <c r="BV39"/>
  <c r="BU39"/>
  <c r="BT39"/>
  <c r="BS39"/>
  <c r="BR39"/>
  <c r="BQ39"/>
  <c r="BP39"/>
  <c r="BO39"/>
  <c r="BN39"/>
  <c r="BM39"/>
  <c r="BL39"/>
  <c r="BK39"/>
  <c r="BJ39"/>
  <c r="BI39"/>
  <c r="BH39"/>
  <c r="BF39"/>
  <c r="BE39"/>
  <c r="BD39"/>
  <c r="BC39"/>
  <c r="BB39"/>
  <c r="BA39"/>
  <c r="AZ39"/>
  <c r="AY39"/>
  <c r="AX39"/>
  <c r="AW39"/>
  <c r="AV39"/>
  <c r="AT39"/>
  <c r="AS39"/>
  <c r="AR39"/>
  <c r="AQ39"/>
  <c r="AP39"/>
  <c r="AO39"/>
  <c r="AN39"/>
  <c r="AM39"/>
  <c r="AL39"/>
  <c r="AK39"/>
  <c r="AI39"/>
  <c r="AH39"/>
  <c r="AG39"/>
  <c r="AF39"/>
  <c r="AE39"/>
  <c r="AD39"/>
  <c r="AC39"/>
  <c r="AB39"/>
  <c r="Z39"/>
  <c r="Y39"/>
  <c r="X39"/>
  <c r="W39"/>
  <c r="V39"/>
  <c r="U39"/>
  <c r="T39"/>
  <c r="S39"/>
  <c r="R39"/>
  <c r="Q39"/>
  <c r="O39"/>
  <c r="N39"/>
  <c r="M39"/>
  <c r="L39"/>
  <c r="K39"/>
  <c r="I39"/>
  <c r="H39"/>
  <c r="G39"/>
  <c r="F39"/>
  <c r="E39"/>
  <c r="D39"/>
  <c r="DH38"/>
  <c r="DG38"/>
  <c r="DF38"/>
  <c r="DE38"/>
  <c r="DD38"/>
  <c r="DC38"/>
  <c r="DB38"/>
  <c r="DA38"/>
  <c r="CZ38"/>
  <c r="CY38"/>
  <c r="CX38"/>
  <c r="CW38"/>
  <c r="CV38"/>
  <c r="CU38"/>
  <c r="CT38"/>
  <c r="CS38"/>
  <c r="CR38"/>
  <c r="CQ38"/>
  <c r="CP38"/>
  <c r="CO38"/>
  <c r="CN38"/>
  <c r="CM38"/>
  <c r="CL38"/>
  <c r="CK38"/>
  <c r="CJ38"/>
  <c r="CI38"/>
  <c r="CH38"/>
  <c r="CG38"/>
  <c r="CF38"/>
  <c r="CE38"/>
  <c r="CD38"/>
  <c r="CC38"/>
  <c r="CA38"/>
  <c r="BZ38"/>
  <c r="BY38"/>
  <c r="BX38"/>
  <c r="BW38"/>
  <c r="BV38"/>
  <c r="BU38"/>
  <c r="BT38"/>
  <c r="BS38"/>
  <c r="BR38"/>
  <c r="BQ38"/>
  <c r="BP38"/>
  <c r="BO38"/>
  <c r="BN38"/>
  <c r="BM38"/>
  <c r="BL38"/>
  <c r="BK38"/>
  <c r="BJ38"/>
  <c r="BI38"/>
  <c r="BH38"/>
  <c r="BF38"/>
  <c r="BE38"/>
  <c r="BD38"/>
  <c r="BC38"/>
  <c r="BB38"/>
  <c r="BA38"/>
  <c r="AZ38"/>
  <c r="AY38"/>
  <c r="AX38"/>
  <c r="AW38"/>
  <c r="AV38"/>
  <c r="AT38"/>
  <c r="AS38"/>
  <c r="AR38"/>
  <c r="AQ38"/>
  <c r="AP38"/>
  <c r="AO38"/>
  <c r="AN38"/>
  <c r="AM38"/>
  <c r="AL38"/>
  <c r="AK38"/>
  <c r="AI38"/>
  <c r="AH38"/>
  <c r="AG38"/>
  <c r="AF38"/>
  <c r="AE38"/>
  <c r="AD38"/>
  <c r="AC38"/>
  <c r="AB38"/>
  <c r="Z38"/>
  <c r="Y38"/>
  <c r="X38"/>
  <c r="W38"/>
  <c r="V38"/>
  <c r="U38"/>
  <c r="T38"/>
  <c r="S38"/>
  <c r="R38"/>
  <c r="Q38"/>
  <c r="O38"/>
  <c r="N38"/>
  <c r="M38"/>
  <c r="L38"/>
  <c r="K38"/>
  <c r="I38"/>
  <c r="H38"/>
  <c r="G38"/>
  <c r="F38"/>
  <c r="E38"/>
  <c r="D38"/>
  <c r="DH32"/>
  <c r="DG32"/>
  <c r="DF32"/>
  <c r="DE32"/>
  <c r="DD32"/>
  <c r="DC32"/>
  <c r="DB32"/>
  <c r="DA32"/>
  <c r="CZ32"/>
  <c r="CY32"/>
  <c r="CX32"/>
  <c r="CW32"/>
  <c r="CV32"/>
  <c r="CU32"/>
  <c r="CT32"/>
  <c r="CS32"/>
  <c r="CR32"/>
  <c r="CQ32"/>
  <c r="CP32"/>
  <c r="CO32"/>
  <c r="CN32"/>
  <c r="CM32"/>
  <c r="CL32"/>
  <c r="CK32"/>
  <c r="CJ32"/>
  <c r="CI32"/>
  <c r="CH32"/>
  <c r="CG32"/>
  <c r="CF32"/>
  <c r="CE32"/>
  <c r="CD32"/>
  <c r="CC32"/>
  <c r="CA32"/>
  <c r="BZ32"/>
  <c r="BY32"/>
  <c r="BX32"/>
  <c r="BW32"/>
  <c r="BV32"/>
  <c r="BU32"/>
  <c r="BT32"/>
  <c r="BS32"/>
  <c r="BR32"/>
  <c r="BQ32"/>
  <c r="BP32"/>
  <c r="BO32"/>
  <c r="BN32"/>
  <c r="BM32"/>
  <c r="BL32"/>
  <c r="BK32"/>
  <c r="BJ32"/>
  <c r="BI32"/>
  <c r="BH32"/>
  <c r="BF32"/>
  <c r="BE32"/>
  <c r="BD32"/>
  <c r="BC32"/>
  <c r="BB32"/>
  <c r="BA32"/>
  <c r="AZ32"/>
  <c r="AY32"/>
  <c r="AX32"/>
  <c r="AW32"/>
  <c r="AV32"/>
  <c r="AT32"/>
  <c r="AS32"/>
  <c r="AR32"/>
  <c r="AQ32"/>
  <c r="AP32"/>
  <c r="AO32"/>
  <c r="AN32"/>
  <c r="AM32"/>
  <c r="AL32"/>
  <c r="AK32"/>
  <c r="AI32"/>
  <c r="AH32"/>
  <c r="AG32"/>
  <c r="AF32"/>
  <c r="AE32"/>
  <c r="AD32"/>
  <c r="AC32"/>
  <c r="AB32"/>
  <c r="Z32"/>
  <c r="Y32"/>
  <c r="X32"/>
  <c r="W32"/>
  <c r="V32"/>
  <c r="U32"/>
  <c r="T32"/>
  <c r="S32"/>
  <c r="R32"/>
  <c r="Q32"/>
  <c r="O32"/>
  <c r="N32"/>
  <c r="M32"/>
  <c r="L32"/>
  <c r="K32"/>
  <c r="I32"/>
  <c r="H32"/>
  <c r="G32"/>
  <c r="F32"/>
  <c r="E32"/>
  <c r="D32"/>
  <c r="DH26"/>
  <c r="DG26"/>
  <c r="DF26"/>
  <c r="DE26"/>
  <c r="DD26"/>
  <c r="DC26"/>
  <c r="DB26"/>
  <c r="DA26"/>
  <c r="CZ26"/>
  <c r="CY26"/>
  <c r="CX26"/>
  <c r="CW26"/>
  <c r="CV26"/>
  <c r="CU26"/>
  <c r="CT26"/>
  <c r="CS26"/>
  <c r="CR26"/>
  <c r="CQ26"/>
  <c r="CP26"/>
  <c r="CO26"/>
  <c r="CN26"/>
  <c r="CM26"/>
  <c r="CL26"/>
  <c r="CK26"/>
  <c r="CJ26"/>
  <c r="CI26"/>
  <c r="CH26"/>
  <c r="CG26"/>
  <c r="CF26"/>
  <c r="CE26"/>
  <c r="CD26"/>
  <c r="CC26"/>
  <c r="CA26"/>
  <c r="BZ26"/>
  <c r="BY26"/>
  <c r="BX26"/>
  <c r="BW26"/>
  <c r="BV26"/>
  <c r="BU26"/>
  <c r="BT26"/>
  <c r="BS26"/>
  <c r="BR26"/>
  <c r="BQ26"/>
  <c r="BP26"/>
  <c r="BO26"/>
  <c r="BN26"/>
  <c r="BM26"/>
  <c r="BL26"/>
  <c r="BK26"/>
  <c r="BJ26"/>
  <c r="BI26"/>
  <c r="BH26"/>
  <c r="BF26"/>
  <c r="BE26"/>
  <c r="BD26"/>
  <c r="BC26"/>
  <c r="BB26"/>
  <c r="BA26"/>
  <c r="AZ26"/>
  <c r="AY26"/>
  <c r="AX26"/>
  <c r="AW26"/>
  <c r="AV26"/>
  <c r="AT26"/>
  <c r="AS26"/>
  <c r="AR26"/>
  <c r="AQ26"/>
  <c r="AP26"/>
  <c r="AO26"/>
  <c r="AN26"/>
  <c r="AM26"/>
  <c r="AL26"/>
  <c r="AK26"/>
  <c r="AI26"/>
  <c r="AH26"/>
  <c r="AG26"/>
  <c r="AF26"/>
  <c r="AE26"/>
  <c r="AD26"/>
  <c r="AC26"/>
  <c r="AB26"/>
  <c r="Z26"/>
  <c r="Y26"/>
  <c r="X26"/>
  <c r="W26"/>
  <c r="V26"/>
  <c r="U26"/>
  <c r="T26"/>
  <c r="S26"/>
  <c r="R26"/>
  <c r="Q26"/>
  <c r="O26"/>
  <c r="N26"/>
  <c r="M26"/>
  <c r="L26"/>
  <c r="K26"/>
  <c r="I26"/>
  <c r="H26"/>
  <c r="G26"/>
  <c r="F26"/>
  <c r="E26"/>
  <c r="D26"/>
  <c r="DH25"/>
  <c r="DG25"/>
  <c r="DF25"/>
  <c r="DE25"/>
  <c r="DD25"/>
  <c r="DC25"/>
  <c r="DB25"/>
  <c r="DA25"/>
  <c r="CZ25"/>
  <c r="CY25"/>
  <c r="CX25"/>
  <c r="CW25"/>
  <c r="CV25"/>
  <c r="CU25"/>
  <c r="CT25"/>
  <c r="CS25"/>
  <c r="CR25"/>
  <c r="CQ25"/>
  <c r="CP25"/>
  <c r="CO25"/>
  <c r="CN25"/>
  <c r="CM25"/>
  <c r="CL25"/>
  <c r="CK25"/>
  <c r="CJ25"/>
  <c r="CI25"/>
  <c r="CH25"/>
  <c r="CG25"/>
  <c r="CF25"/>
  <c r="CE25"/>
  <c r="CD25"/>
  <c r="CC25"/>
  <c r="CA25"/>
  <c r="BZ25"/>
  <c r="BY25"/>
  <c r="BX25"/>
  <c r="BW25"/>
  <c r="BV25"/>
  <c r="BU25"/>
  <c r="BT25"/>
  <c r="BS25"/>
  <c r="BR25"/>
  <c r="BQ25"/>
  <c r="BP25"/>
  <c r="BO25"/>
  <c r="BN25"/>
  <c r="BM25"/>
  <c r="BL25"/>
  <c r="BK25"/>
  <c r="BJ25"/>
  <c r="BI25"/>
  <c r="BH25"/>
  <c r="BF25"/>
  <c r="BE25"/>
  <c r="BD25"/>
  <c r="BC25"/>
  <c r="BB25"/>
  <c r="BA25"/>
  <c r="AZ25"/>
  <c r="AY25"/>
  <c r="AX25"/>
  <c r="AW25"/>
  <c r="AV25"/>
  <c r="AT25"/>
  <c r="AS25"/>
  <c r="AR25"/>
  <c r="AQ25"/>
  <c r="AP25"/>
  <c r="AO25"/>
  <c r="AN25"/>
  <c r="AM25"/>
  <c r="AL25"/>
  <c r="AK25"/>
  <c r="AI25"/>
  <c r="AH25"/>
  <c r="AG25"/>
  <c r="AF25"/>
  <c r="AE25"/>
  <c r="AD25"/>
  <c r="AC25"/>
  <c r="AB25"/>
  <c r="Z25"/>
  <c r="Y25"/>
  <c r="X25"/>
  <c r="W25"/>
  <c r="V25"/>
  <c r="U25"/>
  <c r="T25"/>
  <c r="S25"/>
  <c r="R25"/>
  <c r="Q25"/>
  <c r="O25"/>
  <c r="N25"/>
  <c r="M25"/>
  <c r="L25"/>
  <c r="K25"/>
  <c r="I25"/>
  <c r="H25"/>
  <c r="G25"/>
  <c r="F25"/>
  <c r="E25"/>
  <c r="D25"/>
  <c r="DH24"/>
  <c r="DG24"/>
  <c r="DF24"/>
  <c r="DE24"/>
  <c r="DD24"/>
  <c r="DC24"/>
  <c r="DB24"/>
  <c r="DA24"/>
  <c r="CZ24"/>
  <c r="CY24"/>
  <c r="CX24"/>
  <c r="CW24"/>
  <c r="CV24"/>
  <c r="CU24"/>
  <c r="CT24"/>
  <c r="CS24"/>
  <c r="CR24"/>
  <c r="CQ24"/>
  <c r="CP24"/>
  <c r="CO24"/>
  <c r="CN24"/>
  <c r="CM24"/>
  <c r="CL24"/>
  <c r="CK24"/>
  <c r="CJ24"/>
  <c r="CI24"/>
  <c r="CH24"/>
  <c r="CG24"/>
  <c r="CF24"/>
  <c r="CE24"/>
  <c r="CD24"/>
  <c r="CC24"/>
  <c r="CA24"/>
  <c r="BZ24"/>
  <c r="BY24"/>
  <c r="BX24"/>
  <c r="BW24"/>
  <c r="BV24"/>
  <c r="BU24"/>
  <c r="BT24"/>
  <c r="BS24"/>
  <c r="BR24"/>
  <c r="BQ24"/>
  <c r="BP24"/>
  <c r="BO24"/>
  <c r="BN24"/>
  <c r="BM24"/>
  <c r="BL24"/>
  <c r="BK24"/>
  <c r="BJ24"/>
  <c r="BI24"/>
  <c r="BH24"/>
  <c r="BF24"/>
  <c r="BE24"/>
  <c r="BD24"/>
  <c r="BC24"/>
  <c r="BB24"/>
  <c r="BA24"/>
  <c r="AZ24"/>
  <c r="AY24"/>
  <c r="AX24"/>
  <c r="AW24"/>
  <c r="AV24"/>
  <c r="AT24"/>
  <c r="AS24"/>
  <c r="AR24"/>
  <c r="AQ24"/>
  <c r="AP24"/>
  <c r="AO24"/>
  <c r="AN24"/>
  <c r="AM24"/>
  <c r="AL24"/>
  <c r="AK24"/>
  <c r="AI24"/>
  <c r="AH24"/>
  <c r="AG24"/>
  <c r="AF24"/>
  <c r="AE24"/>
  <c r="AD24"/>
  <c r="AC24"/>
  <c r="AB24"/>
  <c r="Z24"/>
  <c r="Y24"/>
  <c r="X24"/>
  <c r="W24"/>
  <c r="V24"/>
  <c r="U24"/>
  <c r="T24"/>
  <c r="S24"/>
  <c r="R24"/>
  <c r="Q24"/>
  <c r="O24"/>
  <c r="N24"/>
  <c r="M24"/>
  <c r="L24"/>
  <c r="K24"/>
  <c r="I24"/>
  <c r="H24"/>
  <c r="G24"/>
  <c r="F24"/>
  <c r="E24"/>
  <c r="D24"/>
  <c r="DH23"/>
  <c r="DG23"/>
  <c r="DF23"/>
  <c r="DE23"/>
  <c r="DD23"/>
  <c r="DC23"/>
  <c r="DB23"/>
  <c r="DA23"/>
  <c r="CZ23"/>
  <c r="CY23"/>
  <c r="CX23"/>
  <c r="CW23"/>
  <c r="CV23"/>
  <c r="CU23"/>
  <c r="CT23"/>
  <c r="CS23"/>
  <c r="CR23"/>
  <c r="CQ23"/>
  <c r="CP23"/>
  <c r="CO23"/>
  <c r="CN23"/>
  <c r="CM23"/>
  <c r="CL23"/>
  <c r="CK23"/>
  <c r="CJ23"/>
  <c r="CI23"/>
  <c r="CH23"/>
  <c r="CG23"/>
  <c r="CF23"/>
  <c r="CE23"/>
  <c r="CD23"/>
  <c r="CC23"/>
  <c r="CA23"/>
  <c r="BZ23"/>
  <c r="BY23"/>
  <c r="BX23"/>
  <c r="BW23"/>
  <c r="BV23"/>
  <c r="BU23"/>
  <c r="BT23"/>
  <c r="BS23"/>
  <c r="BR23"/>
  <c r="BQ23"/>
  <c r="BP23"/>
  <c r="BO23"/>
  <c r="BN23"/>
  <c r="BM23"/>
  <c r="BL23"/>
  <c r="BK23"/>
  <c r="BJ23"/>
  <c r="BI23"/>
  <c r="BH23"/>
  <c r="BF23"/>
  <c r="BE23"/>
  <c r="BD23"/>
  <c r="BC23"/>
  <c r="BB23"/>
  <c r="BA23"/>
  <c r="AZ23"/>
  <c r="AY23"/>
  <c r="AX23"/>
  <c r="AW23"/>
  <c r="AV23"/>
  <c r="AT23"/>
  <c r="AS23"/>
  <c r="AR23"/>
  <c r="AQ23"/>
  <c r="AP23"/>
  <c r="AO23"/>
  <c r="AN23"/>
  <c r="AM23"/>
  <c r="AL23"/>
  <c r="AK23"/>
  <c r="AI23"/>
  <c r="AH23"/>
  <c r="AG23"/>
  <c r="AF23"/>
  <c r="AE23"/>
  <c r="AD23"/>
  <c r="AC23"/>
  <c r="AB23"/>
  <c r="Z23"/>
  <c r="Y23"/>
  <c r="X23"/>
  <c r="W23"/>
  <c r="V23"/>
  <c r="U23"/>
  <c r="T23"/>
  <c r="S23"/>
  <c r="R23"/>
  <c r="Q23"/>
  <c r="O23"/>
  <c r="N23"/>
  <c r="M23"/>
  <c r="L23"/>
  <c r="K23"/>
  <c r="I23"/>
  <c r="H23"/>
  <c r="G23"/>
  <c r="F23"/>
  <c r="E23"/>
  <c r="D23"/>
  <c r="DH22"/>
  <c r="DG22"/>
  <c r="DF22"/>
  <c r="DE22"/>
  <c r="DD22"/>
  <c r="DC22"/>
  <c r="DB22"/>
  <c r="DA22"/>
  <c r="CZ22"/>
  <c r="CY22"/>
  <c r="CX22"/>
  <c r="CW22"/>
  <c r="CV22"/>
  <c r="CU22"/>
  <c r="CT22"/>
  <c r="CS22"/>
  <c r="CR22"/>
  <c r="CQ22"/>
  <c r="CP22"/>
  <c r="CO22"/>
  <c r="CN22"/>
  <c r="CM22"/>
  <c r="CL22"/>
  <c r="CK22"/>
  <c r="CJ22"/>
  <c r="CI22"/>
  <c r="CH22"/>
  <c r="CG22"/>
  <c r="CF22"/>
  <c r="CE22"/>
  <c r="CD22"/>
  <c r="CC22"/>
  <c r="CA22"/>
  <c r="BZ22"/>
  <c r="BY22"/>
  <c r="BX22"/>
  <c r="BW22"/>
  <c r="BV22"/>
  <c r="BU22"/>
  <c r="BT22"/>
  <c r="BS22"/>
  <c r="BR22"/>
  <c r="BQ22"/>
  <c r="BP22"/>
  <c r="BO22"/>
  <c r="BN22"/>
  <c r="BM22"/>
  <c r="BL22"/>
  <c r="BK22"/>
  <c r="BJ22"/>
  <c r="BI22"/>
  <c r="BH22"/>
  <c r="BF22"/>
  <c r="BE22"/>
  <c r="BD22"/>
  <c r="BC22"/>
  <c r="BB22"/>
  <c r="BA22"/>
  <c r="AZ22"/>
  <c r="AY22"/>
  <c r="AX22"/>
  <c r="AW22"/>
  <c r="AV22"/>
  <c r="AT22"/>
  <c r="AS22"/>
  <c r="AR22"/>
  <c r="AQ22"/>
  <c r="AP22"/>
  <c r="AO22"/>
  <c r="AN22"/>
  <c r="AM22"/>
  <c r="AL22"/>
  <c r="AK22"/>
  <c r="AI22"/>
  <c r="AH22"/>
  <c r="AG22"/>
  <c r="AF22"/>
  <c r="AE22"/>
  <c r="AD22"/>
  <c r="AC22"/>
  <c r="AB22"/>
  <c r="Z22"/>
  <c r="Y22"/>
  <c r="X22"/>
  <c r="W22"/>
  <c r="V22"/>
  <c r="U22"/>
  <c r="T22"/>
  <c r="S22"/>
  <c r="R22"/>
  <c r="Q22"/>
  <c r="O22"/>
  <c r="N22"/>
  <c r="M22"/>
  <c r="L22"/>
  <c r="K22"/>
  <c r="I22"/>
  <c r="H22"/>
  <c r="G22"/>
  <c r="F22"/>
  <c r="E22"/>
  <c r="D22"/>
  <c r="DH21"/>
  <c r="DG21"/>
  <c r="DF21"/>
  <c r="DE21"/>
  <c r="DD21"/>
  <c r="DC21"/>
  <c r="DB21"/>
  <c r="DA21"/>
  <c r="CZ21"/>
  <c r="CY21"/>
  <c r="CX21"/>
  <c r="CW21"/>
  <c r="CV21"/>
  <c r="CU21"/>
  <c r="CT21"/>
  <c r="CS21"/>
  <c r="CR21"/>
  <c r="CQ21"/>
  <c r="CP21"/>
  <c r="CO21"/>
  <c r="CN21"/>
  <c r="CM21"/>
  <c r="CL21"/>
  <c r="CK21"/>
  <c r="CJ21"/>
  <c r="CI21"/>
  <c r="CH21"/>
  <c r="CG21"/>
  <c r="CF21"/>
  <c r="CE21"/>
  <c r="CD21"/>
  <c r="CC21"/>
  <c r="CA21"/>
  <c r="BZ21"/>
  <c r="BY21"/>
  <c r="BX21"/>
  <c r="BW21"/>
  <c r="BV21"/>
  <c r="BU21"/>
  <c r="BT21"/>
  <c r="BS21"/>
  <c r="BR21"/>
  <c r="BQ21"/>
  <c r="BP21"/>
  <c r="BO21"/>
  <c r="BN21"/>
  <c r="BM21"/>
  <c r="BL21"/>
  <c r="BK21"/>
  <c r="BJ21"/>
  <c r="BI21"/>
  <c r="BH21"/>
  <c r="BF21"/>
  <c r="BE21"/>
  <c r="BD21"/>
  <c r="BC21"/>
  <c r="BB21"/>
  <c r="BA21"/>
  <c r="AZ21"/>
  <c r="AY21"/>
  <c r="AX21"/>
  <c r="AW21"/>
  <c r="AV21"/>
  <c r="AT21"/>
  <c r="AS21"/>
  <c r="AR21"/>
  <c r="AQ21"/>
  <c r="AP21"/>
  <c r="AO21"/>
  <c r="AN21"/>
  <c r="AM21"/>
  <c r="AL21"/>
  <c r="AK21"/>
  <c r="AI21"/>
  <c r="AH21"/>
  <c r="AG21"/>
  <c r="AF21"/>
  <c r="AE21"/>
  <c r="AD21"/>
  <c r="AC21"/>
  <c r="AB21"/>
  <c r="Z21"/>
  <c r="Y21"/>
  <c r="X21"/>
  <c r="W21"/>
  <c r="V21"/>
  <c r="U21"/>
  <c r="T21"/>
  <c r="S21"/>
  <c r="R21"/>
  <c r="Q21"/>
  <c r="O21"/>
  <c r="N21"/>
  <c r="M21"/>
  <c r="L21"/>
  <c r="K21"/>
  <c r="I21"/>
  <c r="H21"/>
  <c r="G21"/>
  <c r="F21"/>
  <c r="E21"/>
  <c r="D21"/>
  <c r="DH20"/>
  <c r="DG20"/>
  <c r="DF20"/>
  <c r="DE20"/>
  <c r="DD20"/>
  <c r="DC20"/>
  <c r="DB20"/>
  <c r="DA20"/>
  <c r="CZ20"/>
  <c r="CY20"/>
  <c r="CX20"/>
  <c r="CW20"/>
  <c r="CV20"/>
  <c r="CU20"/>
  <c r="CT20"/>
  <c r="CS20"/>
  <c r="CR20"/>
  <c r="CQ20"/>
  <c r="CP20"/>
  <c r="CO20"/>
  <c r="CN20"/>
  <c r="CM20"/>
  <c r="CL20"/>
  <c r="CK20"/>
  <c r="CJ20"/>
  <c r="CI20"/>
  <c r="CH20"/>
  <c r="CG20"/>
  <c r="CF20"/>
  <c r="CE20"/>
  <c r="CD20"/>
  <c r="CC20"/>
  <c r="CA20"/>
  <c r="BZ20"/>
  <c r="BY20"/>
  <c r="BX20"/>
  <c r="BW20"/>
  <c r="BV20"/>
  <c r="BU20"/>
  <c r="BT20"/>
  <c r="BS20"/>
  <c r="BR20"/>
  <c r="BQ20"/>
  <c r="BP20"/>
  <c r="BO20"/>
  <c r="BN20"/>
  <c r="BM20"/>
  <c r="BL20"/>
  <c r="BK20"/>
  <c r="BJ20"/>
  <c r="BI20"/>
  <c r="BH20"/>
  <c r="BF20"/>
  <c r="BE20"/>
  <c r="BD20"/>
  <c r="BC20"/>
  <c r="BB20"/>
  <c r="BA20"/>
  <c r="AZ20"/>
  <c r="AY20"/>
  <c r="AX20"/>
  <c r="AW20"/>
  <c r="AV20"/>
  <c r="AT20"/>
  <c r="AS20"/>
  <c r="AR20"/>
  <c r="AQ20"/>
  <c r="AP20"/>
  <c r="AO20"/>
  <c r="AN20"/>
  <c r="AM20"/>
  <c r="AL20"/>
  <c r="AK20"/>
  <c r="AI20"/>
  <c r="AH20"/>
  <c r="AG20"/>
  <c r="AF20"/>
  <c r="AE20"/>
  <c r="AD20"/>
  <c r="AC20"/>
  <c r="AB20"/>
  <c r="Z20"/>
  <c r="Y20"/>
  <c r="X20"/>
  <c r="W20"/>
  <c r="V20"/>
  <c r="U20"/>
  <c r="T20"/>
  <c r="S20"/>
  <c r="R20"/>
  <c r="Q20"/>
  <c r="O20"/>
  <c r="N20"/>
  <c r="M20"/>
  <c r="L20"/>
  <c r="K20"/>
  <c r="I20"/>
  <c r="H20"/>
  <c r="G20"/>
  <c r="F20"/>
  <c r="E20"/>
  <c r="D20"/>
  <c r="DH19"/>
  <c r="DG19"/>
  <c r="DF19"/>
  <c r="DE19"/>
  <c r="DD19"/>
  <c r="DC19"/>
  <c r="DB19"/>
  <c r="DA19"/>
  <c r="CZ19"/>
  <c r="CY19"/>
  <c r="CX19"/>
  <c r="CW19"/>
  <c r="CV19"/>
  <c r="CU19"/>
  <c r="CT19"/>
  <c r="CS19"/>
  <c r="CR19"/>
  <c r="CQ19"/>
  <c r="CP19"/>
  <c r="CO19"/>
  <c r="CN19"/>
  <c r="CM19"/>
  <c r="CL19"/>
  <c r="CK19"/>
  <c r="CJ19"/>
  <c r="CI19"/>
  <c r="CH19"/>
  <c r="CG19"/>
  <c r="CF19"/>
  <c r="CE19"/>
  <c r="CD19"/>
  <c r="CC19"/>
  <c r="CA19"/>
  <c r="BZ19"/>
  <c r="BY19"/>
  <c r="BX19"/>
  <c r="BW19"/>
  <c r="BV19"/>
  <c r="BU19"/>
  <c r="BT19"/>
  <c r="BS19"/>
  <c r="BR19"/>
  <c r="BQ19"/>
  <c r="BP19"/>
  <c r="BO19"/>
  <c r="BN19"/>
  <c r="BM19"/>
  <c r="BL19"/>
  <c r="BK19"/>
  <c r="BJ19"/>
  <c r="BI19"/>
  <c r="BH19"/>
  <c r="BF19"/>
  <c r="BE19"/>
  <c r="BD19"/>
  <c r="BC19"/>
  <c r="BB19"/>
  <c r="BA19"/>
  <c r="AZ19"/>
  <c r="AY19"/>
  <c r="AX19"/>
  <c r="AW19"/>
  <c r="AV19"/>
  <c r="AT19"/>
  <c r="AS19"/>
  <c r="AR19"/>
  <c r="AQ19"/>
  <c r="AP19"/>
  <c r="AO19"/>
  <c r="AN19"/>
  <c r="AM19"/>
  <c r="AL19"/>
  <c r="AK19"/>
  <c r="AI19"/>
  <c r="AH19"/>
  <c r="AG19"/>
  <c r="AF19"/>
  <c r="AE19"/>
  <c r="AD19"/>
  <c r="AC19"/>
  <c r="AB19"/>
  <c r="Z19"/>
  <c r="Y19"/>
  <c r="X19"/>
  <c r="W19"/>
  <c r="V19"/>
  <c r="U19"/>
  <c r="T19"/>
  <c r="S19"/>
  <c r="R19"/>
  <c r="Q19"/>
  <c r="O19"/>
  <c r="N19"/>
  <c r="M19"/>
  <c r="L19"/>
  <c r="K19"/>
  <c r="I19"/>
  <c r="H19"/>
  <c r="G19"/>
  <c r="F19"/>
  <c r="E19"/>
  <c r="D19"/>
  <c r="DH18"/>
  <c r="DG18"/>
  <c r="DF18"/>
  <c r="DE18"/>
  <c r="DD18"/>
  <c r="DC18"/>
  <c r="DB18"/>
  <c r="DA18"/>
  <c r="CZ18"/>
  <c r="CY18"/>
  <c r="CX18"/>
  <c r="CW18"/>
  <c r="CV18"/>
  <c r="CU18"/>
  <c r="CT18"/>
  <c r="CS18"/>
  <c r="CR18"/>
  <c r="CQ18"/>
  <c r="CP18"/>
  <c r="CO18"/>
  <c r="CN18"/>
  <c r="CM18"/>
  <c r="CL18"/>
  <c r="CK18"/>
  <c r="CJ18"/>
  <c r="CI18"/>
  <c r="CH18"/>
  <c r="CG18"/>
  <c r="CF18"/>
  <c r="CE18"/>
  <c r="CD18"/>
  <c r="CC18"/>
  <c r="CA18"/>
  <c r="BZ18"/>
  <c r="BY18"/>
  <c r="BX18"/>
  <c r="BW18"/>
  <c r="BV18"/>
  <c r="BU18"/>
  <c r="BT18"/>
  <c r="BS18"/>
  <c r="BR18"/>
  <c r="BQ18"/>
  <c r="BP18"/>
  <c r="BO18"/>
  <c r="BN18"/>
  <c r="BM18"/>
  <c r="BL18"/>
  <c r="BK18"/>
  <c r="BJ18"/>
  <c r="BI18"/>
  <c r="BH18"/>
  <c r="BF18"/>
  <c r="BE18"/>
  <c r="BD18"/>
  <c r="BC18"/>
  <c r="BB18"/>
  <c r="BA18"/>
  <c r="AZ18"/>
  <c r="AY18"/>
  <c r="AX18"/>
  <c r="AW18"/>
  <c r="AV18"/>
  <c r="AT18"/>
  <c r="AS18"/>
  <c r="AR18"/>
  <c r="AQ18"/>
  <c r="AP18"/>
  <c r="AO18"/>
  <c r="AN18"/>
  <c r="AM18"/>
  <c r="AL18"/>
  <c r="AK18"/>
  <c r="AI18"/>
  <c r="AH18"/>
  <c r="AG18"/>
  <c r="AF18"/>
  <c r="AE18"/>
  <c r="AD18"/>
  <c r="AC18"/>
  <c r="AB18"/>
  <c r="Z18"/>
  <c r="Y18"/>
  <c r="X18"/>
  <c r="W18"/>
  <c r="V18"/>
  <c r="U18"/>
  <c r="T18"/>
  <c r="S18"/>
  <c r="R18"/>
  <c r="Q18"/>
  <c r="O18"/>
  <c r="N18"/>
  <c r="M18"/>
  <c r="L18"/>
  <c r="K18"/>
  <c r="I18"/>
  <c r="H18"/>
  <c r="G18"/>
  <c r="F18"/>
  <c r="E18"/>
  <c r="D18"/>
  <c r="DH17"/>
  <c r="DG17"/>
  <c r="DF17"/>
  <c r="DE17"/>
  <c r="DD17"/>
  <c r="DC17"/>
  <c r="DB17"/>
  <c r="DA17"/>
  <c r="CZ17"/>
  <c r="CY17"/>
  <c r="CX17"/>
  <c r="CW17"/>
  <c r="CV17"/>
  <c r="CU17"/>
  <c r="CT17"/>
  <c r="CS17"/>
  <c r="CR17"/>
  <c r="CQ17"/>
  <c r="CP17"/>
  <c r="CO17"/>
  <c r="CN17"/>
  <c r="CM17"/>
  <c r="CL17"/>
  <c r="CK17"/>
  <c r="CJ17"/>
  <c r="CI17"/>
  <c r="CH17"/>
  <c r="CG17"/>
  <c r="CF17"/>
  <c r="CE17"/>
  <c r="CD17"/>
  <c r="CC17"/>
  <c r="CA17"/>
  <c r="BZ17"/>
  <c r="BY17"/>
  <c r="BX17"/>
  <c r="BW17"/>
  <c r="BV17"/>
  <c r="BU17"/>
  <c r="BT17"/>
  <c r="BS17"/>
  <c r="BR17"/>
  <c r="BQ17"/>
  <c r="BP17"/>
  <c r="BO17"/>
  <c r="BN17"/>
  <c r="BM17"/>
  <c r="BL17"/>
  <c r="BK17"/>
  <c r="BJ17"/>
  <c r="BI17"/>
  <c r="BH17"/>
  <c r="BF17"/>
  <c r="BE17"/>
  <c r="BD17"/>
  <c r="BC17"/>
  <c r="BB17"/>
  <c r="BA17"/>
  <c r="AZ17"/>
  <c r="AY17"/>
  <c r="AX17"/>
  <c r="AW17"/>
  <c r="AV17"/>
  <c r="AT17"/>
  <c r="AS17"/>
  <c r="AR17"/>
  <c r="AQ17"/>
  <c r="AP17"/>
  <c r="AO17"/>
  <c r="AN17"/>
  <c r="AM17"/>
  <c r="AL17"/>
  <c r="AK17"/>
  <c r="AI17"/>
  <c r="AH17"/>
  <c r="AG17"/>
  <c r="AF17"/>
  <c r="AE17"/>
  <c r="AD17"/>
  <c r="AC17"/>
  <c r="AB17"/>
  <c r="Z17"/>
  <c r="Y17"/>
  <c r="X17"/>
  <c r="W17"/>
  <c r="V17"/>
  <c r="U17"/>
  <c r="T17"/>
  <c r="S17"/>
  <c r="R17"/>
  <c r="Q17"/>
  <c r="O17"/>
  <c r="N17"/>
  <c r="M17"/>
  <c r="L17"/>
  <c r="K17"/>
  <c r="I17"/>
  <c r="H17"/>
  <c r="G17"/>
  <c r="F17"/>
  <c r="E17"/>
  <c r="D17"/>
  <c r="DH16"/>
  <c r="DG16"/>
  <c r="DF16"/>
  <c r="DE16"/>
  <c r="DD16"/>
  <c r="DC16"/>
  <c r="DB16"/>
  <c r="DA16"/>
  <c r="CZ16"/>
  <c r="CY16"/>
  <c r="CX16"/>
  <c r="CW16"/>
  <c r="CV16"/>
  <c r="CU16"/>
  <c r="CT16"/>
  <c r="CS16"/>
  <c r="CR16"/>
  <c r="CQ16"/>
  <c r="CP16"/>
  <c r="CO16"/>
  <c r="CN16"/>
  <c r="CM16"/>
  <c r="CL16"/>
  <c r="CK16"/>
  <c r="CJ16"/>
  <c r="CI16"/>
  <c r="CH16"/>
  <c r="CG16"/>
  <c r="CF16"/>
  <c r="CE16"/>
  <c r="CD16"/>
  <c r="CC16"/>
  <c r="CA16"/>
  <c r="BZ16"/>
  <c r="BY16"/>
  <c r="BX16"/>
  <c r="BW16"/>
  <c r="BV16"/>
  <c r="BU16"/>
  <c r="BT16"/>
  <c r="BS16"/>
  <c r="BR16"/>
  <c r="BQ16"/>
  <c r="BP16"/>
  <c r="BO16"/>
  <c r="BN16"/>
  <c r="BM16"/>
  <c r="BL16"/>
  <c r="BK16"/>
  <c r="BJ16"/>
  <c r="BI16"/>
  <c r="BH16"/>
  <c r="BF16"/>
  <c r="BE16"/>
  <c r="BD16"/>
  <c r="BC16"/>
  <c r="BB16"/>
  <c r="BA16"/>
  <c r="AZ16"/>
  <c r="AY16"/>
  <c r="AX16"/>
  <c r="AW16"/>
  <c r="AV16"/>
  <c r="AT16"/>
  <c r="AS16"/>
  <c r="AR16"/>
  <c r="AQ16"/>
  <c r="AP16"/>
  <c r="AO16"/>
  <c r="AN16"/>
  <c r="AM16"/>
  <c r="AL16"/>
  <c r="AK16"/>
  <c r="AI16"/>
  <c r="AH16"/>
  <c r="AG16"/>
  <c r="AF16"/>
  <c r="AE16"/>
  <c r="AD16"/>
  <c r="AC16"/>
  <c r="AB16"/>
  <c r="Z16"/>
  <c r="Y16"/>
  <c r="X16"/>
  <c r="W16"/>
  <c r="V16"/>
  <c r="U16"/>
  <c r="T16"/>
  <c r="S16"/>
  <c r="R16"/>
  <c r="Q16"/>
  <c r="O16"/>
  <c r="N16"/>
  <c r="M16"/>
  <c r="L16"/>
  <c r="K16"/>
  <c r="I16"/>
  <c r="H16"/>
  <c r="G16"/>
  <c r="F16"/>
  <c r="E16"/>
  <c r="D16"/>
  <c r="DH15"/>
  <c r="DG15"/>
  <c r="DF15"/>
  <c r="DE15"/>
  <c r="DD15"/>
  <c r="DC15"/>
  <c r="DB15"/>
  <c r="DA15"/>
  <c r="CZ15"/>
  <c r="CY15"/>
  <c r="CX15"/>
  <c r="CW15"/>
  <c r="CV15"/>
  <c r="CU15"/>
  <c r="CT15"/>
  <c r="CS15"/>
  <c r="CR15"/>
  <c r="CQ15"/>
  <c r="CP15"/>
  <c r="CO15"/>
  <c r="CN15"/>
  <c r="CM15"/>
  <c r="CL15"/>
  <c r="CK15"/>
  <c r="CJ15"/>
  <c r="CI15"/>
  <c r="CH15"/>
  <c r="CG15"/>
  <c r="CF15"/>
  <c r="CE15"/>
  <c r="CD15"/>
  <c r="CC15"/>
  <c r="CA15"/>
  <c r="BZ15"/>
  <c r="BY15"/>
  <c r="BX15"/>
  <c r="BW15"/>
  <c r="BV15"/>
  <c r="BU15"/>
  <c r="BT15"/>
  <c r="BS15"/>
  <c r="BR15"/>
  <c r="BQ15"/>
  <c r="BP15"/>
  <c r="BO15"/>
  <c r="BN15"/>
  <c r="BM15"/>
  <c r="BL15"/>
  <c r="BK15"/>
  <c r="BJ15"/>
  <c r="BI15"/>
  <c r="BH15"/>
  <c r="BF15"/>
  <c r="BE15"/>
  <c r="BD15"/>
  <c r="BC15"/>
  <c r="BB15"/>
  <c r="BA15"/>
  <c r="AZ15"/>
  <c r="AY15"/>
  <c r="AX15"/>
  <c r="AW15"/>
  <c r="AV15"/>
  <c r="AT15"/>
  <c r="AS15"/>
  <c r="AR15"/>
  <c r="AQ15"/>
  <c r="AP15"/>
  <c r="AO15"/>
  <c r="AN15"/>
  <c r="AM15"/>
  <c r="AL15"/>
  <c r="AK15"/>
  <c r="AI15"/>
  <c r="AH15"/>
  <c r="AG15"/>
  <c r="AF15"/>
  <c r="AE15"/>
  <c r="AD15"/>
  <c r="AC15"/>
  <c r="AB15"/>
  <c r="Z15"/>
  <c r="Y15"/>
  <c r="X15"/>
  <c r="W15"/>
  <c r="V15"/>
  <c r="U15"/>
  <c r="T15"/>
  <c r="S15"/>
  <c r="R15"/>
  <c r="Q15"/>
  <c r="O15"/>
  <c r="N15"/>
  <c r="M15"/>
  <c r="L15"/>
  <c r="K15"/>
  <c r="I15"/>
  <c r="H15"/>
  <c r="G15"/>
  <c r="F15"/>
  <c r="E15"/>
  <c r="D15"/>
  <c r="DH14"/>
  <c r="DG14"/>
  <c r="DF14"/>
  <c r="DE14"/>
  <c r="DD14"/>
  <c r="DC14"/>
  <c r="DB14"/>
  <c r="DA14"/>
  <c r="CZ14"/>
  <c r="CY14"/>
  <c r="CX14"/>
  <c r="CW14"/>
  <c r="CV14"/>
  <c r="CU14"/>
  <c r="CT14"/>
  <c r="CS14"/>
  <c r="CR14"/>
  <c r="CQ14"/>
  <c r="CP14"/>
  <c r="CO14"/>
  <c r="CN14"/>
  <c r="CM14"/>
  <c r="CL14"/>
  <c r="CK14"/>
  <c r="CJ14"/>
  <c r="CI14"/>
  <c r="CH14"/>
  <c r="CG14"/>
  <c r="CF14"/>
  <c r="CE14"/>
  <c r="CD14"/>
  <c r="CC14"/>
  <c r="CA14"/>
  <c r="BZ14"/>
  <c r="BY14"/>
  <c r="BX14"/>
  <c r="BW14"/>
  <c r="BV14"/>
  <c r="BU14"/>
  <c r="BT14"/>
  <c r="BS14"/>
  <c r="BR14"/>
  <c r="BQ14"/>
  <c r="BP14"/>
  <c r="BO14"/>
  <c r="BN14"/>
  <c r="BM14"/>
  <c r="BL14"/>
  <c r="BK14"/>
  <c r="BJ14"/>
  <c r="BI14"/>
  <c r="BH14"/>
  <c r="BF14"/>
  <c r="BE14"/>
  <c r="BD14"/>
  <c r="BC14"/>
  <c r="BB14"/>
  <c r="BA14"/>
  <c r="AZ14"/>
  <c r="AY14"/>
  <c r="AX14"/>
  <c r="AW14"/>
  <c r="AV14"/>
  <c r="AT14"/>
  <c r="AS14"/>
  <c r="AR14"/>
  <c r="AQ14"/>
  <c r="AP14"/>
  <c r="AO14"/>
  <c r="AN14"/>
  <c r="AM14"/>
  <c r="AL14"/>
  <c r="AK14"/>
  <c r="AI14"/>
  <c r="AH14"/>
  <c r="AG14"/>
  <c r="AF14"/>
  <c r="AE14"/>
  <c r="AD14"/>
  <c r="AC14"/>
  <c r="AB14"/>
  <c r="Z14"/>
  <c r="Y14"/>
  <c r="X14"/>
  <c r="W14"/>
  <c r="V14"/>
  <c r="U14"/>
  <c r="T14"/>
  <c r="S14"/>
  <c r="R14"/>
  <c r="Q14"/>
  <c r="O14"/>
  <c r="N14"/>
  <c r="M14"/>
  <c r="L14"/>
  <c r="K14"/>
  <c r="I14"/>
  <c r="H14"/>
  <c r="G14"/>
  <c r="F14"/>
  <c r="E14"/>
  <c r="D14"/>
  <c r="DH13"/>
  <c r="DG13"/>
  <c r="DF13"/>
  <c r="DE13"/>
  <c r="DD13"/>
  <c r="DC13"/>
  <c r="DB13"/>
  <c r="DA13"/>
  <c r="CZ13"/>
  <c r="CY13"/>
  <c r="CX13"/>
  <c r="CW13"/>
  <c r="CV13"/>
  <c r="CU13"/>
  <c r="CT13"/>
  <c r="CS13"/>
  <c r="CR13"/>
  <c r="CQ13"/>
  <c r="CP13"/>
  <c r="CO13"/>
  <c r="CN13"/>
  <c r="CM13"/>
  <c r="CL13"/>
  <c r="CK13"/>
  <c r="CJ13"/>
  <c r="CI13"/>
  <c r="CH13"/>
  <c r="CG13"/>
  <c r="CF13"/>
  <c r="CE13"/>
  <c r="CD13"/>
  <c r="CC13"/>
  <c r="CA13"/>
  <c r="BZ13"/>
  <c r="BY13"/>
  <c r="BX13"/>
  <c r="BW13"/>
  <c r="BV13"/>
  <c r="BU13"/>
  <c r="BT13"/>
  <c r="BS13"/>
  <c r="BR13"/>
  <c r="BQ13"/>
  <c r="BP13"/>
  <c r="BO13"/>
  <c r="BN13"/>
  <c r="BM13"/>
  <c r="BL13"/>
  <c r="BK13"/>
  <c r="BJ13"/>
  <c r="BI13"/>
  <c r="BH13"/>
  <c r="BF13"/>
  <c r="BE13"/>
  <c r="BD13"/>
  <c r="BC13"/>
  <c r="BB13"/>
  <c r="BA13"/>
  <c r="AZ13"/>
  <c r="AY13"/>
  <c r="AX13"/>
  <c r="AW13"/>
  <c r="AV13"/>
  <c r="AT13"/>
  <c r="AS13"/>
  <c r="AR13"/>
  <c r="AQ13"/>
  <c r="AP13"/>
  <c r="AO13"/>
  <c r="AN13"/>
  <c r="AM13"/>
  <c r="AL13"/>
  <c r="AK13"/>
  <c r="AI13"/>
  <c r="AH13"/>
  <c r="AG13"/>
  <c r="AF13"/>
  <c r="AE13"/>
  <c r="AD13"/>
  <c r="AC13"/>
  <c r="AB13"/>
  <c r="Z13"/>
  <c r="Y13"/>
  <c r="X13"/>
  <c r="W13"/>
  <c r="V13"/>
  <c r="U13"/>
  <c r="T13"/>
  <c r="S13"/>
  <c r="R13"/>
  <c r="Q13"/>
  <c r="O13"/>
  <c r="N13"/>
  <c r="M13"/>
  <c r="L13"/>
  <c r="K13"/>
  <c r="I13"/>
  <c r="H13"/>
  <c r="G13"/>
  <c r="F13"/>
  <c r="E13"/>
  <c r="D13"/>
  <c r="DH12"/>
  <c r="DG12"/>
  <c r="DF12"/>
  <c r="DE12"/>
  <c r="DC12"/>
  <c r="DB12"/>
  <c r="DA12"/>
  <c r="CZ12"/>
  <c r="CY12"/>
  <c r="CX12"/>
  <c r="CW12"/>
  <c r="CV12"/>
  <c r="CU12"/>
  <c r="CT12"/>
  <c r="CS12"/>
  <c r="CR12"/>
  <c r="CQ12"/>
  <c r="CP12"/>
  <c r="CO12"/>
  <c r="CN12"/>
  <c r="CM12"/>
  <c r="CL12"/>
  <c r="CK12"/>
  <c r="CJ12"/>
  <c r="CI12"/>
  <c r="CH12"/>
  <c r="CG12"/>
  <c r="CF12"/>
  <c r="CE12"/>
  <c r="CD12"/>
  <c r="CC12"/>
  <c r="CA12"/>
  <c r="BZ12"/>
  <c r="BY12"/>
  <c r="BX12"/>
  <c r="BW12"/>
  <c r="BV12"/>
  <c r="BU12"/>
  <c r="BT12"/>
  <c r="BS12"/>
  <c r="BR12"/>
  <c r="BQ12"/>
  <c r="BP12"/>
  <c r="BO12"/>
  <c r="BN12"/>
  <c r="BM12"/>
  <c r="BL12"/>
  <c r="BK12"/>
  <c r="BJ12"/>
  <c r="BI12"/>
  <c r="BH12"/>
  <c r="BF12"/>
  <c r="BE12"/>
  <c r="BD12"/>
  <c r="BC12"/>
  <c r="BB12"/>
  <c r="BA12"/>
  <c r="AZ12"/>
  <c r="AY12"/>
  <c r="AX12"/>
  <c r="AW12"/>
  <c r="AV12"/>
  <c r="AT12"/>
  <c r="AS12"/>
  <c r="AR12"/>
  <c r="AQ12"/>
  <c r="AP12"/>
  <c r="AO12"/>
  <c r="AN12"/>
  <c r="AM12"/>
  <c r="AL12"/>
  <c r="AK12"/>
  <c r="AI12"/>
  <c r="AH12"/>
  <c r="AG12"/>
  <c r="AF12"/>
  <c r="AE12"/>
  <c r="AD12"/>
  <c r="AC12"/>
  <c r="AB12"/>
  <c r="Z12"/>
  <c r="Y12"/>
  <c r="X12"/>
  <c r="W12"/>
  <c r="V12"/>
  <c r="U12"/>
  <c r="T12"/>
  <c r="S12"/>
  <c r="R12"/>
  <c r="Q12"/>
  <c r="O12"/>
  <c r="N12"/>
  <c r="M12"/>
  <c r="L12"/>
  <c r="K12"/>
  <c r="I12"/>
  <c r="H12"/>
  <c r="G12"/>
  <c r="F12"/>
  <c r="E12"/>
  <c r="D12"/>
  <c r="DH11"/>
  <c r="DG11"/>
  <c r="DF11"/>
  <c r="DE11"/>
  <c r="DD11"/>
  <c r="DC11"/>
  <c r="DB11"/>
  <c r="DA11"/>
  <c r="CZ11"/>
  <c r="CY11"/>
  <c r="CX11"/>
  <c r="CW11"/>
  <c r="CV11"/>
  <c r="CU11"/>
  <c r="CT11"/>
  <c r="CS11"/>
  <c r="CR11"/>
  <c r="CQ11"/>
  <c r="CP11"/>
  <c r="CO11"/>
  <c r="CN11"/>
  <c r="CM11"/>
  <c r="CL11"/>
  <c r="CK11"/>
  <c r="CJ11"/>
  <c r="CI11"/>
  <c r="CH11"/>
  <c r="CG11"/>
  <c r="CF11"/>
  <c r="CE11"/>
  <c r="CD11"/>
  <c r="CC11"/>
  <c r="CA11"/>
  <c r="BZ11"/>
  <c r="BY11"/>
  <c r="BX11"/>
  <c r="BW11"/>
  <c r="BV11"/>
  <c r="BU11"/>
  <c r="BT11"/>
  <c r="BS11"/>
  <c r="BR11"/>
  <c r="BQ11"/>
  <c r="BP11"/>
  <c r="BO11"/>
  <c r="BN11"/>
  <c r="BM11"/>
  <c r="BL11"/>
  <c r="BK11"/>
  <c r="BJ11"/>
  <c r="BI11"/>
  <c r="BH11"/>
  <c r="BF11"/>
  <c r="BE11"/>
  <c r="BD11"/>
  <c r="BC11"/>
  <c r="BB11"/>
  <c r="BA11"/>
  <c r="AZ11"/>
  <c r="AY11"/>
  <c r="AX11"/>
  <c r="AW11"/>
  <c r="AV11"/>
  <c r="AT11"/>
  <c r="AS11"/>
  <c r="AR11"/>
  <c r="AQ11"/>
  <c r="AP11"/>
  <c r="AO11"/>
  <c r="AN11"/>
  <c r="AM11"/>
  <c r="AL11"/>
  <c r="AK11"/>
  <c r="AI11"/>
  <c r="AH11"/>
  <c r="AG11"/>
  <c r="AF11"/>
  <c r="AE11"/>
  <c r="AD11"/>
  <c r="AC11"/>
  <c r="AB11"/>
  <c r="Z11"/>
  <c r="Y11"/>
  <c r="X11"/>
  <c r="W11"/>
  <c r="V11"/>
  <c r="U11"/>
  <c r="T11"/>
  <c r="S11"/>
  <c r="R11"/>
  <c r="Q11"/>
  <c r="O11"/>
  <c r="N11"/>
  <c r="M11"/>
  <c r="L11"/>
  <c r="K11"/>
  <c r="I11"/>
  <c r="H11"/>
  <c r="G11"/>
  <c r="F11"/>
  <c r="E11"/>
  <c r="D11"/>
  <c r="DH10"/>
  <c r="DG10"/>
  <c r="DF10"/>
  <c r="DE10"/>
  <c r="DD10"/>
  <c r="DC10"/>
  <c r="DB10"/>
  <c r="DA10"/>
  <c r="CZ10"/>
  <c r="CY10"/>
  <c r="CX10"/>
  <c r="CW10"/>
  <c r="CV10"/>
  <c r="CU10"/>
  <c r="CT10"/>
  <c r="CS10"/>
  <c r="CR10"/>
  <c r="CQ10"/>
  <c r="CP10"/>
  <c r="CO10"/>
  <c r="CN10"/>
  <c r="CM10"/>
  <c r="CL10"/>
  <c r="CK10"/>
  <c r="CJ10"/>
  <c r="CI10"/>
  <c r="CH10"/>
  <c r="CG10"/>
  <c r="CF10"/>
  <c r="CE10"/>
  <c r="CD10"/>
  <c r="CC10"/>
  <c r="CA10"/>
  <c r="BZ10"/>
  <c r="BY10"/>
  <c r="BX10"/>
  <c r="BW10"/>
  <c r="BV10"/>
  <c r="BU10"/>
  <c r="BT10"/>
  <c r="BS10"/>
  <c r="BR10"/>
  <c r="BQ10"/>
  <c r="BP10"/>
  <c r="BO10"/>
  <c r="BN10"/>
  <c r="BM10"/>
  <c r="BL10"/>
  <c r="BK10"/>
  <c r="BJ10"/>
  <c r="BI10"/>
  <c r="BH10"/>
  <c r="BF10"/>
  <c r="BE10"/>
  <c r="BD10"/>
  <c r="BC10"/>
  <c r="BB10"/>
  <c r="BA10"/>
  <c r="AZ10"/>
  <c r="AY10"/>
  <c r="AX10"/>
  <c r="AW10"/>
  <c r="AV10"/>
  <c r="AT10"/>
  <c r="AS10"/>
  <c r="AR10"/>
  <c r="AQ10"/>
  <c r="AP10"/>
  <c r="AO10"/>
  <c r="AN10"/>
  <c r="AM10"/>
  <c r="AL10"/>
  <c r="AK10"/>
  <c r="AI10"/>
  <c r="AH10"/>
  <c r="AG10"/>
  <c r="AF10"/>
  <c r="AE10"/>
  <c r="AD10"/>
  <c r="AC10"/>
  <c r="AB10"/>
  <c r="Z10"/>
  <c r="Y10"/>
  <c r="X10"/>
  <c r="W10"/>
  <c r="V10"/>
  <c r="U10"/>
  <c r="T10"/>
  <c r="S10"/>
  <c r="R10"/>
  <c r="Q10"/>
  <c r="O10"/>
  <c r="N10"/>
  <c r="M10"/>
  <c r="L10"/>
  <c r="K10"/>
  <c r="I10"/>
  <c r="H10"/>
  <c r="G10"/>
  <c r="F10"/>
  <c r="E10"/>
  <c r="D10"/>
  <c r="DH9"/>
  <c r="DG9"/>
  <c r="DF9"/>
  <c r="DE9"/>
  <c r="DD9"/>
  <c r="DC9"/>
  <c r="DB9"/>
  <c r="DA9"/>
  <c r="CZ9"/>
  <c r="CY9"/>
  <c r="CX9"/>
  <c r="CW9"/>
  <c r="CV9"/>
  <c r="CU9"/>
  <c r="CT9"/>
  <c r="CS9"/>
  <c r="CR9"/>
  <c r="CQ9"/>
  <c r="CP9"/>
  <c r="CO9"/>
  <c r="CN9"/>
  <c r="CM9"/>
  <c r="CL9"/>
  <c r="CK9"/>
  <c r="CJ9"/>
  <c r="CI9"/>
  <c r="CH9"/>
  <c r="CG9"/>
  <c r="CF9"/>
  <c r="CE9"/>
  <c r="CD9"/>
  <c r="CC9"/>
  <c r="CA9"/>
  <c r="BZ9"/>
  <c r="BY9"/>
  <c r="BX9"/>
  <c r="BW9"/>
  <c r="BV9"/>
  <c r="BU9"/>
  <c r="BT9"/>
  <c r="BS9"/>
  <c r="BR9"/>
  <c r="BQ9"/>
  <c r="BP9"/>
  <c r="BO9"/>
  <c r="BN9"/>
  <c r="BM9"/>
  <c r="BL9"/>
  <c r="BK9"/>
  <c r="BJ9"/>
  <c r="BI9"/>
  <c r="BH9"/>
  <c r="BF9"/>
  <c r="BE9"/>
  <c r="BD9"/>
  <c r="BC9"/>
  <c r="BB9"/>
  <c r="BA9"/>
  <c r="AZ9"/>
  <c r="AY9"/>
  <c r="AX9"/>
  <c r="AW9"/>
  <c r="AV9"/>
  <c r="AT9"/>
  <c r="AS9"/>
  <c r="AR9"/>
  <c r="AQ9"/>
  <c r="AP9"/>
  <c r="AO9"/>
  <c r="AN9"/>
  <c r="AM9"/>
  <c r="AL9"/>
  <c r="AK9"/>
  <c r="AI9"/>
  <c r="AH9"/>
  <c r="AG9"/>
  <c r="AF9"/>
  <c r="AE9"/>
  <c r="AD9"/>
  <c r="AC9"/>
  <c r="AB9"/>
  <c r="Z9"/>
  <c r="Y9"/>
  <c r="X9"/>
  <c r="W9"/>
  <c r="V9"/>
  <c r="U9"/>
  <c r="T9"/>
  <c r="S9"/>
  <c r="R9"/>
  <c r="Q9"/>
  <c r="O9"/>
  <c r="N9"/>
  <c r="M9"/>
  <c r="L9"/>
  <c r="K9"/>
  <c r="I9"/>
  <c r="H9"/>
  <c r="G9"/>
  <c r="F9"/>
  <c r="E9"/>
  <c r="D9"/>
  <c r="DH8"/>
  <c r="DG8"/>
  <c r="DF8"/>
  <c r="DE8"/>
  <c r="DD8"/>
  <c r="DC8"/>
  <c r="DB8"/>
  <c r="DA8"/>
  <c r="CZ8"/>
  <c r="CY8"/>
  <c r="CX8"/>
  <c r="CW8"/>
  <c r="CV8"/>
  <c r="CU8"/>
  <c r="CT8"/>
  <c r="CS8"/>
  <c r="CR8"/>
  <c r="CQ8"/>
  <c r="CP8"/>
  <c r="CO8"/>
  <c r="CN8"/>
  <c r="CM8"/>
  <c r="CL8"/>
  <c r="CK8"/>
  <c r="CJ8"/>
  <c r="CI8"/>
  <c r="CH8"/>
  <c r="CG8"/>
  <c r="CF8"/>
  <c r="CE8"/>
  <c r="CD8"/>
  <c r="CC8"/>
  <c r="CA8"/>
  <c r="BZ8"/>
  <c r="BY8"/>
  <c r="BX8"/>
  <c r="BW8"/>
  <c r="BV8"/>
  <c r="BU8"/>
  <c r="BT8"/>
  <c r="BS8"/>
  <c r="BR8"/>
  <c r="BQ8"/>
  <c r="BP8"/>
  <c r="BO8"/>
  <c r="BN8"/>
  <c r="BM8"/>
  <c r="BL8"/>
  <c r="BK8"/>
  <c r="BJ8"/>
  <c r="BI8"/>
  <c r="BH8"/>
  <c r="BF8"/>
  <c r="BE8"/>
  <c r="BD8"/>
  <c r="BC8"/>
  <c r="BB8"/>
  <c r="BA8"/>
  <c r="AZ8"/>
  <c r="AY8"/>
  <c r="AX8"/>
  <c r="AW8"/>
  <c r="AV8"/>
  <c r="AT8"/>
  <c r="AS8"/>
  <c r="AR8"/>
  <c r="AQ8"/>
  <c r="AP8"/>
  <c r="AO8"/>
  <c r="AN8"/>
  <c r="AM8"/>
  <c r="AL8"/>
  <c r="AK8"/>
  <c r="AI8"/>
  <c r="AH8"/>
  <c r="AG8"/>
  <c r="AF8"/>
  <c r="AE8"/>
  <c r="AD8"/>
  <c r="AC8"/>
  <c r="AB8"/>
  <c r="Z8"/>
  <c r="Y8"/>
  <c r="X8"/>
  <c r="W8"/>
  <c r="V8"/>
  <c r="U8"/>
  <c r="T8"/>
  <c r="S8"/>
  <c r="R8"/>
  <c r="Q8"/>
  <c r="O8"/>
  <c r="N8"/>
  <c r="M8"/>
  <c r="L8"/>
  <c r="K8"/>
  <c r="I8"/>
  <c r="H8"/>
  <c r="G8"/>
  <c r="F8"/>
  <c r="E8"/>
  <c r="D8"/>
  <c r="DH7"/>
  <c r="DG7"/>
  <c r="DF7"/>
  <c r="DE7"/>
  <c r="DD7"/>
  <c r="DC7"/>
  <c r="DB7"/>
  <c r="DA7"/>
  <c r="CZ7"/>
  <c r="CY7"/>
  <c r="CX7"/>
  <c r="CW7"/>
  <c r="CV7"/>
  <c r="CU7"/>
  <c r="CT7"/>
  <c r="CS7"/>
  <c r="CR7"/>
  <c r="CQ7"/>
  <c r="CP7"/>
  <c r="CO7"/>
  <c r="CN7"/>
  <c r="CM7"/>
  <c r="CL7"/>
  <c r="CK7"/>
  <c r="CJ7"/>
  <c r="CI7"/>
  <c r="CH7"/>
  <c r="CG7"/>
  <c r="CF7"/>
  <c r="CE7"/>
  <c r="CD7"/>
  <c r="CC7"/>
  <c r="CA7"/>
  <c r="BZ7"/>
  <c r="BY7"/>
  <c r="BX7"/>
  <c r="BW7"/>
  <c r="BV7"/>
  <c r="BU7"/>
  <c r="BT7"/>
  <c r="BS7"/>
  <c r="BR7"/>
  <c r="BQ7"/>
  <c r="BP7"/>
  <c r="BO7"/>
  <c r="BN7"/>
  <c r="BM7"/>
  <c r="BL7"/>
  <c r="BK7"/>
  <c r="BJ7"/>
  <c r="BI7"/>
  <c r="BH7"/>
  <c r="BF7"/>
  <c r="BE7"/>
  <c r="BD7"/>
  <c r="BC7"/>
  <c r="BB7"/>
  <c r="BA7"/>
  <c r="AZ7"/>
  <c r="AY7"/>
  <c r="AX7"/>
  <c r="AW7"/>
  <c r="AV7"/>
  <c r="AT7"/>
  <c r="AS7"/>
  <c r="AR7"/>
  <c r="AQ7"/>
  <c r="AP7"/>
  <c r="AO7"/>
  <c r="AN7"/>
  <c r="AM7"/>
  <c r="AL7"/>
  <c r="AK7"/>
  <c r="AI7"/>
  <c r="AH7"/>
  <c r="AG7"/>
  <c r="AF7"/>
  <c r="AE7"/>
  <c r="AD7"/>
  <c r="AC7"/>
  <c r="AB7"/>
  <c r="Z7"/>
  <c r="Y7"/>
  <c r="X7"/>
  <c r="W7"/>
  <c r="V7"/>
  <c r="U7"/>
  <c r="T7"/>
  <c r="S7"/>
  <c r="R7"/>
  <c r="Q7"/>
  <c r="O7"/>
  <c r="N7"/>
  <c r="M7"/>
  <c r="L7"/>
  <c r="K7"/>
  <c r="I7"/>
  <c r="H7"/>
  <c r="G7"/>
  <c r="F7"/>
  <c r="E7"/>
  <c r="D7"/>
  <c r="C7"/>
  <c r="DH6"/>
  <c r="DG6"/>
  <c r="DF6"/>
  <c r="DE6"/>
  <c r="DD6"/>
  <c r="DC6"/>
  <c r="DB6"/>
  <c r="DA6"/>
  <c r="CZ6"/>
  <c r="CY6"/>
  <c r="CX6"/>
  <c r="CW6"/>
  <c r="CV6"/>
  <c r="CU6"/>
  <c r="CT6"/>
  <c r="CS6"/>
  <c r="CR6"/>
  <c r="CQ6"/>
  <c r="CP6"/>
  <c r="CO6"/>
  <c r="CN6"/>
  <c r="CM6"/>
  <c r="CL6"/>
  <c r="CK6"/>
  <c r="CJ6"/>
  <c r="CI6"/>
  <c r="CH6"/>
  <c r="CG6"/>
  <c r="CF6"/>
  <c r="CE6"/>
  <c r="CD6"/>
  <c r="CC6"/>
  <c r="CA6"/>
  <c r="BZ6"/>
  <c r="BY6"/>
  <c r="BX6"/>
  <c r="BW6"/>
  <c r="BV6"/>
  <c r="BU6"/>
  <c r="BT6"/>
  <c r="BS6"/>
  <c r="BR6"/>
  <c r="BQ6"/>
  <c r="BP6"/>
  <c r="BO6"/>
  <c r="BN6"/>
  <c r="BM6"/>
  <c r="BL6"/>
  <c r="BK6"/>
  <c r="BJ6"/>
  <c r="BI6"/>
  <c r="BH6"/>
  <c r="BF6"/>
  <c r="BE6"/>
  <c r="BD6"/>
  <c r="BC6"/>
  <c r="BB6"/>
  <c r="BA6"/>
  <c r="AZ6"/>
  <c r="AY6"/>
  <c r="AX6"/>
  <c r="AW6"/>
  <c r="AV6"/>
  <c r="AT6"/>
  <c r="AS6"/>
  <c r="AR6"/>
  <c r="AQ6"/>
  <c r="AP6"/>
  <c r="AO6"/>
  <c r="AN6"/>
  <c r="AM6"/>
  <c r="AL6"/>
  <c r="AK6"/>
  <c r="AI6"/>
  <c r="AH6"/>
  <c r="AG6"/>
  <c r="AF6"/>
  <c r="AE6"/>
  <c r="AD6"/>
  <c r="AC6"/>
  <c r="AB6"/>
  <c r="Z6"/>
  <c r="Y6"/>
  <c r="X6"/>
  <c r="W6"/>
  <c r="V6"/>
  <c r="U6"/>
  <c r="T6"/>
  <c r="S6"/>
  <c r="R6"/>
  <c r="Q6"/>
  <c r="O6"/>
  <c r="N6"/>
  <c r="M6"/>
  <c r="L6"/>
  <c r="K6"/>
  <c r="I6"/>
  <c r="H6"/>
  <c r="G6"/>
  <c r="F6"/>
  <c r="E6"/>
  <c r="D6"/>
  <c r="C6"/>
  <c r="DH5"/>
  <c r="DG5"/>
  <c r="DF5"/>
  <c r="DE5"/>
  <c r="DD5"/>
  <c r="DC5"/>
  <c r="DB5"/>
  <c r="DA5"/>
  <c r="CZ5"/>
  <c r="CY5"/>
  <c r="CX5"/>
  <c r="CW5"/>
  <c r="CV5"/>
  <c r="CU5"/>
  <c r="CT5"/>
  <c r="CS5"/>
  <c r="CR5"/>
  <c r="CQ5"/>
  <c r="CP5"/>
  <c r="CO5"/>
  <c r="CN5"/>
  <c r="CM5"/>
  <c r="CL5"/>
  <c r="CK5"/>
  <c r="CJ5"/>
  <c r="CI5"/>
  <c r="CH5"/>
  <c r="CG5"/>
  <c r="CF5"/>
  <c r="CE5"/>
  <c r="CD5"/>
  <c r="CC5"/>
  <c r="CA5"/>
  <c r="BZ5"/>
  <c r="BY5"/>
  <c r="BX5"/>
  <c r="BW5"/>
  <c r="BV5"/>
  <c r="BU5"/>
  <c r="BT5"/>
  <c r="BS5"/>
  <c r="BR5"/>
  <c r="BQ5"/>
  <c r="BP5"/>
  <c r="BO5"/>
  <c r="BN5"/>
  <c r="BM5"/>
  <c r="BL5"/>
  <c r="BK5"/>
  <c r="BJ5"/>
  <c r="BI5"/>
  <c r="BH5"/>
  <c r="BF5"/>
  <c r="BE5"/>
  <c r="BD5"/>
  <c r="BC5"/>
  <c r="BB5"/>
  <c r="BA5"/>
  <c r="AZ5"/>
  <c r="AY5"/>
  <c r="AX5"/>
  <c r="AW5"/>
  <c r="AV5"/>
  <c r="AT5"/>
  <c r="AS5"/>
  <c r="AR5"/>
  <c r="AQ5"/>
  <c r="AP5"/>
  <c r="AO5"/>
  <c r="AN5"/>
  <c r="AM5"/>
  <c r="AL5"/>
  <c r="AK5"/>
  <c r="AI5"/>
  <c r="AH5"/>
  <c r="AG5"/>
  <c r="AF5"/>
  <c r="AE5"/>
  <c r="AD5"/>
  <c r="AC5"/>
  <c r="AB5"/>
  <c r="Z5"/>
  <c r="Y5"/>
  <c r="X5"/>
  <c r="W5"/>
  <c r="V5"/>
  <c r="U5"/>
  <c r="T5"/>
  <c r="S5"/>
  <c r="R5"/>
  <c r="Q5"/>
  <c r="O5"/>
  <c r="N5"/>
  <c r="M5"/>
  <c r="L5"/>
  <c r="K5"/>
  <c r="I5"/>
  <c r="H5"/>
  <c r="G5"/>
  <c r="F5"/>
  <c r="E5"/>
  <c r="D5"/>
  <c r="C5"/>
  <c r="DH4"/>
  <c r="DG4"/>
  <c r="DF4"/>
  <c r="DE4"/>
  <c r="DD4"/>
  <c r="DC4"/>
  <c r="DB4"/>
  <c r="DA4"/>
  <c r="CZ4"/>
  <c r="CY4"/>
  <c r="CX4"/>
  <c r="CW4"/>
  <c r="CV4"/>
  <c r="CU4"/>
  <c r="CT4"/>
  <c r="CS4"/>
  <c r="CR4"/>
  <c r="CQ4"/>
  <c r="CP4"/>
  <c r="CO4"/>
  <c r="CN4"/>
  <c r="CM4"/>
  <c r="CL4"/>
  <c r="CK4"/>
  <c r="CJ4"/>
  <c r="CI4"/>
  <c r="CH4"/>
  <c r="CG4"/>
  <c r="CF4"/>
  <c r="CE4"/>
  <c r="CD4"/>
  <c r="CC4"/>
  <c r="CA4"/>
  <c r="BZ4"/>
  <c r="BY4"/>
  <c r="BX4"/>
  <c r="BW4"/>
  <c r="BV4"/>
  <c r="BU4"/>
  <c r="BT4"/>
  <c r="BS4"/>
  <c r="BR4"/>
  <c r="BQ4"/>
  <c r="BP4"/>
  <c r="BO4"/>
  <c r="BN4"/>
  <c r="BM4"/>
  <c r="BL4"/>
  <c r="BK4"/>
  <c r="BJ4"/>
  <c r="BI4"/>
  <c r="BH4"/>
  <c r="BF4"/>
  <c r="BE4"/>
  <c r="BD4"/>
  <c r="BC4"/>
  <c r="BB4"/>
  <c r="BA4"/>
  <c r="AZ4"/>
  <c r="AY4"/>
  <c r="AX4"/>
  <c r="AW4"/>
  <c r="AV4"/>
  <c r="AT4"/>
  <c r="AS4"/>
  <c r="AR4"/>
  <c r="AQ4"/>
  <c r="AP4"/>
  <c r="AO4"/>
  <c r="AN4"/>
  <c r="AM4"/>
  <c r="AL4"/>
  <c r="AK4"/>
  <c r="AI4"/>
  <c r="AH4"/>
  <c r="AG4"/>
  <c r="AF4"/>
  <c r="AE4"/>
  <c r="AD4"/>
  <c r="AC4"/>
  <c r="AB4"/>
  <c r="Z4"/>
  <c r="Y4"/>
  <c r="X4"/>
  <c r="W4"/>
  <c r="V4"/>
  <c r="U4"/>
  <c r="T4"/>
  <c r="S4"/>
  <c r="R4"/>
  <c r="Q4"/>
  <c r="O4"/>
  <c r="N4"/>
  <c r="M4"/>
  <c r="L4"/>
  <c r="K4"/>
  <c r="I4"/>
  <c r="H4"/>
  <c r="G4"/>
  <c r="F4"/>
  <c r="E4"/>
  <c r="D4"/>
  <c r="C4"/>
  <c r="B4"/>
  <c r="A4"/>
  <c r="C2"/>
  <c r="B2"/>
  <c r="A2"/>
  <c r="A15" i="36"/>
  <c r="A13"/>
  <c r="F11"/>
  <c r="CB5" i="37"/>
  <c r="CB6"/>
  <c r="CB7"/>
  <c r="CB8"/>
  <c r="CB9"/>
  <c r="CB10"/>
  <c r="CB11"/>
  <c r="CB12"/>
  <c r="CB13"/>
  <c r="CB14"/>
  <c r="CB15"/>
  <c r="CB16"/>
  <c r="CB17"/>
  <c r="CB18"/>
  <c r="CB19"/>
  <c r="CB20"/>
  <c r="CB21"/>
  <c r="CB22"/>
  <c r="CB23"/>
  <c r="CB24"/>
  <c r="CB25"/>
  <c r="CB26"/>
  <c r="E11" i="3"/>
  <c r="CB4" i="37"/>
  <c r="BG5"/>
  <c r="BG6"/>
  <c r="BG7"/>
  <c r="BG8"/>
  <c r="BG9"/>
  <c r="BG10"/>
  <c r="BG11"/>
  <c r="BG12"/>
  <c r="BG13"/>
  <c r="BG14"/>
  <c r="BG15"/>
  <c r="BG16"/>
  <c r="BG17"/>
  <c r="BG18"/>
  <c r="BG19"/>
  <c r="BG20"/>
  <c r="BG21"/>
  <c r="BG22"/>
  <c r="BG23"/>
  <c r="BG24"/>
  <c r="BG25"/>
  <c r="BG26"/>
  <c r="AU5"/>
  <c r="AU6"/>
  <c r="AU7"/>
  <c r="AU8"/>
  <c r="AU9"/>
  <c r="AU10"/>
  <c r="AU11"/>
  <c r="AU12"/>
  <c r="AU13"/>
  <c r="AU14"/>
  <c r="AU15"/>
  <c r="AU16"/>
  <c r="AU17"/>
  <c r="AU18"/>
  <c r="AU19"/>
  <c r="AU20"/>
  <c r="AU21"/>
  <c r="AU22"/>
  <c r="AU23"/>
  <c r="AU24"/>
  <c r="AU25"/>
  <c r="AU26"/>
  <c r="BG4"/>
  <c r="E10" i="3" s="1"/>
  <c r="P4" i="37"/>
  <c r="W4" i="33"/>
  <c r="AJ4" i="37"/>
  <c r="AJ5"/>
  <c r="AJ6"/>
  <c r="AJ7"/>
  <c r="AJ8"/>
  <c r="AJ9"/>
  <c r="AJ10"/>
  <c r="AJ11"/>
  <c r="AJ12"/>
  <c r="AJ13"/>
  <c r="AJ14"/>
  <c r="AJ15"/>
  <c r="AJ16"/>
  <c r="AJ17"/>
  <c r="AJ18"/>
  <c r="AJ19"/>
  <c r="AJ20"/>
  <c r="AJ21"/>
  <c r="AJ22"/>
  <c r="AJ23"/>
  <c r="AJ24"/>
  <c r="AJ25"/>
  <c r="AJ26"/>
  <c r="E8" i="3"/>
  <c r="AJ39" i="37"/>
  <c r="AJ40"/>
  <c r="AJ41"/>
  <c r="AJ42"/>
  <c r="AJ43"/>
  <c r="AJ44"/>
  <c r="AJ45"/>
  <c r="AJ46"/>
  <c r="AA5"/>
  <c r="AA6"/>
  <c r="AA7"/>
  <c r="AA8"/>
  <c r="AA9"/>
  <c r="AA10"/>
  <c r="AA11"/>
  <c r="AA12"/>
  <c r="AA13"/>
  <c r="AA14"/>
  <c r="AA15"/>
  <c r="AA16"/>
  <c r="AA17"/>
  <c r="AA18"/>
  <c r="AA19"/>
  <c r="AA20"/>
  <c r="AA21"/>
  <c r="AA22"/>
  <c r="AA23"/>
  <c r="AA24"/>
  <c r="AA25"/>
  <c r="AA26"/>
  <c r="AA39"/>
  <c r="AA40"/>
  <c r="AA41"/>
  <c r="AA42"/>
  <c r="AA43"/>
  <c r="AA44"/>
  <c r="AA45"/>
  <c r="AA46"/>
  <c r="P5"/>
  <c r="P6"/>
  <c r="P7"/>
  <c r="P8"/>
  <c r="P9"/>
  <c r="P10"/>
  <c r="P11"/>
  <c r="P12"/>
  <c r="P13"/>
  <c r="P14"/>
  <c r="P15"/>
  <c r="P16"/>
  <c r="P17"/>
  <c r="P18"/>
  <c r="P19"/>
  <c r="P20"/>
  <c r="P21"/>
  <c r="P22"/>
  <c r="P23"/>
  <c r="P24"/>
  <c r="P25"/>
  <c r="P26"/>
  <c r="E6" i="3"/>
  <c r="BW53" i="37" l="1"/>
  <c r="BW51"/>
  <c r="BW52"/>
  <c r="BY53"/>
  <c r="BY51"/>
  <c r="BY52"/>
  <c r="BV52"/>
  <c r="BV53"/>
  <c r="BV51"/>
  <c r="AW52"/>
  <c r="AW53"/>
  <c r="AW51"/>
  <c r="BA52"/>
  <c r="BA53"/>
  <c r="BA51"/>
  <c r="BC52"/>
  <c r="BC53"/>
  <c r="BC51"/>
  <c r="BE52"/>
  <c r="BE53"/>
  <c r="BE51"/>
  <c r="BT52"/>
  <c r="BT53"/>
  <c r="BT51"/>
  <c r="AH52"/>
  <c r="AH53"/>
  <c r="AH51"/>
  <c r="AV53"/>
  <c r="AV51"/>
  <c r="AV52"/>
  <c r="AX53"/>
  <c r="AX51"/>
  <c r="AX52"/>
  <c r="AZ53"/>
  <c r="AZ51"/>
  <c r="AZ52"/>
  <c r="BB53"/>
  <c r="BB51"/>
  <c r="BB52"/>
  <c r="BD53"/>
  <c r="BD51"/>
  <c r="BD52"/>
  <c r="BF53"/>
  <c r="BF51"/>
  <c r="BF52"/>
  <c r="BS53"/>
  <c r="BS51"/>
  <c r="BS52"/>
  <c r="BU53"/>
  <c r="BU51"/>
  <c r="BU52"/>
  <c r="AD53"/>
  <c r="AD52"/>
  <c r="AD51"/>
  <c r="DB53"/>
  <c r="DB52"/>
  <c r="DB51"/>
  <c r="DA53"/>
  <c r="DA52"/>
  <c r="DA51"/>
  <c r="DC51"/>
  <c r="DC53"/>
  <c r="DC52"/>
  <c r="AK52"/>
  <c r="AK53"/>
  <c r="AK51"/>
  <c r="AM52"/>
  <c r="AM53"/>
  <c r="AM51"/>
  <c r="AO52"/>
  <c r="AO53"/>
  <c r="AO51"/>
  <c r="AQ52"/>
  <c r="AQ53"/>
  <c r="AQ51"/>
  <c r="AS52"/>
  <c r="AS53"/>
  <c r="AS51"/>
  <c r="AL53"/>
  <c r="AL51"/>
  <c r="AL52"/>
  <c r="AL56" s="1"/>
  <c r="AN53"/>
  <c r="AN51"/>
  <c r="AN52"/>
  <c r="AP53"/>
  <c r="AP51"/>
  <c r="AP52"/>
  <c r="AR53"/>
  <c r="AR51"/>
  <c r="AR52"/>
  <c r="AT53"/>
  <c r="AT51"/>
  <c r="AT52"/>
  <c r="AT56" s="1"/>
  <c r="AF53"/>
  <c r="AF51"/>
  <c r="AF52"/>
  <c r="AG52"/>
  <c r="AG53"/>
  <c r="AG51"/>
  <c r="AE53"/>
  <c r="AE51"/>
  <c r="AE52"/>
  <c r="BG53"/>
  <c r="BG51"/>
  <c r="BG52"/>
  <c r="DG53"/>
  <c r="DG52"/>
  <c r="DG56" s="1"/>
  <c r="DG51"/>
  <c r="DF53"/>
  <c r="DF51"/>
  <c r="DF52"/>
  <c r="DE53"/>
  <c r="DE52"/>
  <c r="DE51"/>
  <c r="CX52"/>
  <c r="CX51"/>
  <c r="CX53"/>
  <c r="CZ53"/>
  <c r="CZ52"/>
  <c r="CZ51"/>
  <c r="CW52"/>
  <c r="CW53"/>
  <c r="CW51"/>
  <c r="CU53"/>
  <c r="CU51"/>
  <c r="CU52"/>
  <c r="CR51"/>
  <c r="CR53"/>
  <c r="CR52"/>
  <c r="CT52"/>
  <c r="CT53"/>
  <c r="CT51"/>
  <c r="AC53"/>
  <c r="AC52"/>
  <c r="AC51"/>
  <c r="CS53"/>
  <c r="CS52"/>
  <c r="CS51"/>
  <c r="CL53"/>
  <c r="CL51"/>
  <c r="CL52"/>
  <c r="CN53"/>
  <c r="CN51"/>
  <c r="CN52"/>
  <c r="CM52"/>
  <c r="CM53"/>
  <c r="CM51"/>
  <c r="CO52"/>
  <c r="CO53"/>
  <c r="CO51"/>
  <c r="CQ52"/>
  <c r="CQ53"/>
  <c r="CQ51"/>
  <c r="CH53"/>
  <c r="CH52"/>
  <c r="CH51"/>
  <c r="CI53"/>
  <c r="CI52"/>
  <c r="CI51"/>
  <c r="CK53"/>
  <c r="CK52"/>
  <c r="CK51"/>
  <c r="BI53"/>
  <c r="BI51"/>
  <c r="BI52"/>
  <c r="BK53"/>
  <c r="BK51"/>
  <c r="BK52"/>
  <c r="BM53"/>
  <c r="BM51"/>
  <c r="BM52"/>
  <c r="BO53"/>
  <c r="BO51"/>
  <c r="BO52"/>
  <c r="BQ53"/>
  <c r="BQ51"/>
  <c r="BQ52"/>
  <c r="BJ52"/>
  <c r="BJ53"/>
  <c r="BJ51"/>
  <c r="BL52"/>
  <c r="BL53"/>
  <c r="BL51"/>
  <c r="BN52"/>
  <c r="BN53"/>
  <c r="BN51"/>
  <c r="BP52"/>
  <c r="BP53"/>
  <c r="BP51"/>
  <c r="Y52"/>
  <c r="Y51"/>
  <c r="Y53"/>
  <c r="CG52"/>
  <c r="CG51"/>
  <c r="CG53"/>
  <c r="AJ53"/>
  <c r="AJ52"/>
  <c r="AJ51"/>
  <c r="AB53"/>
  <c r="AB52"/>
  <c r="AB51"/>
  <c r="AI53"/>
  <c r="AI52"/>
  <c r="AI51"/>
  <c r="P52"/>
  <c r="P53"/>
  <c r="P57" s="1"/>
  <c r="P51"/>
  <c r="CB53"/>
  <c r="CB52"/>
  <c r="CB51"/>
  <c r="CB55" s="1"/>
  <c r="CA53"/>
  <c r="CA57" s="1"/>
  <c r="CA52"/>
  <c r="CA51"/>
  <c r="CF53"/>
  <c r="CF52"/>
  <c r="CF51"/>
  <c r="BH53"/>
  <c r="BH52"/>
  <c r="BH51"/>
  <c r="U52"/>
  <c r="U53"/>
  <c r="U51"/>
  <c r="W52"/>
  <c r="W53"/>
  <c r="W51"/>
  <c r="CD53"/>
  <c r="CD51"/>
  <c r="CD52"/>
  <c r="DH53"/>
  <c r="DH57" s="1"/>
  <c r="DH51"/>
  <c r="DH52"/>
  <c r="V53"/>
  <c r="V51"/>
  <c r="V52"/>
  <c r="X53"/>
  <c r="X51"/>
  <c r="X52"/>
  <c r="Q52"/>
  <c r="Q53"/>
  <c r="Q51"/>
  <c r="S52"/>
  <c r="S53"/>
  <c r="S51"/>
  <c r="R53"/>
  <c r="R51"/>
  <c r="R52"/>
  <c r="T53"/>
  <c r="T51"/>
  <c r="T52"/>
  <c r="Z53"/>
  <c r="Z51"/>
  <c r="Z52"/>
  <c r="Z56" s="1"/>
  <c r="C7" i="33"/>
  <c r="C6" i="14"/>
  <c r="AR4" i="33"/>
  <c r="AU4" i="37" s="1"/>
  <c r="E9" i="3" s="1"/>
  <c r="X4" i="33"/>
  <c r="AA4" i="37" s="1"/>
  <c r="E7" i="3" s="1"/>
  <c r="DI4" i="37"/>
  <c r="E12" i="3" s="1"/>
  <c r="DI45" i="37"/>
  <c r="DI43"/>
  <c r="DI41"/>
  <c r="DI39"/>
  <c r="DI25"/>
  <c r="DI23"/>
  <c r="DI21"/>
  <c r="DI19"/>
  <c r="DI17"/>
  <c r="DI15"/>
  <c r="DI13"/>
  <c r="DI11"/>
  <c r="DI9"/>
  <c r="DI7"/>
  <c r="DI5"/>
  <c r="DI46"/>
  <c r="DI44"/>
  <c r="DI42"/>
  <c r="DI40"/>
  <c r="DI26"/>
  <c r="DI24"/>
  <c r="DI22"/>
  <c r="DI20"/>
  <c r="DI18"/>
  <c r="DI16"/>
  <c r="DI14"/>
  <c r="DI12"/>
  <c r="DI10"/>
  <c r="DI8"/>
  <c r="DI6"/>
  <c r="P55"/>
  <c r="P56"/>
  <c r="CB56"/>
  <c r="CB57"/>
  <c r="R56"/>
  <c r="R57"/>
  <c r="R55"/>
  <c r="T56"/>
  <c r="T57"/>
  <c r="T55"/>
  <c r="V56"/>
  <c r="V57"/>
  <c r="V55"/>
  <c r="X56"/>
  <c r="X57"/>
  <c r="X55"/>
  <c r="Z57"/>
  <c r="Z55"/>
  <c r="AC57"/>
  <c r="AC55"/>
  <c r="AC56"/>
  <c r="AE57"/>
  <c r="AE55"/>
  <c r="AE56"/>
  <c r="AG57"/>
  <c r="AG55"/>
  <c r="AG56"/>
  <c r="AI57"/>
  <c r="AI55"/>
  <c r="AI56"/>
  <c r="AL57"/>
  <c r="AL55"/>
  <c r="AN56"/>
  <c r="AN57"/>
  <c r="AN55"/>
  <c r="AP56"/>
  <c r="AP57"/>
  <c r="AP55"/>
  <c r="AR56"/>
  <c r="AR57"/>
  <c r="AR55"/>
  <c r="AT57"/>
  <c r="AT55"/>
  <c r="AW57"/>
  <c r="AW55"/>
  <c r="AW56"/>
  <c r="AY57"/>
  <c r="AY55"/>
  <c r="AY56"/>
  <c r="BA57"/>
  <c r="BA55"/>
  <c r="BA56"/>
  <c r="BC57"/>
  <c r="BC55"/>
  <c r="BC56"/>
  <c r="BE57"/>
  <c r="BE55"/>
  <c r="BE56"/>
  <c r="BH56"/>
  <c r="BH57"/>
  <c r="BH55"/>
  <c r="BJ56"/>
  <c r="BJ57"/>
  <c r="BJ55"/>
  <c r="BL56"/>
  <c r="BL57"/>
  <c r="BL55"/>
  <c r="BN56"/>
  <c r="BN57"/>
  <c r="BN55"/>
  <c r="BP56"/>
  <c r="BP57"/>
  <c r="BP55"/>
  <c r="BR56"/>
  <c r="BR57"/>
  <c r="BR55"/>
  <c r="BT56"/>
  <c r="BT57"/>
  <c r="BT55"/>
  <c r="BV56"/>
  <c r="BV57"/>
  <c r="BV55"/>
  <c r="BX56"/>
  <c r="BX57"/>
  <c r="BX55"/>
  <c r="BZ56"/>
  <c r="BZ57"/>
  <c r="BZ55"/>
  <c r="CC57"/>
  <c r="CC55"/>
  <c r="CC56"/>
  <c r="CE57"/>
  <c r="CE55"/>
  <c r="CE56"/>
  <c r="CG57"/>
  <c r="CG55"/>
  <c r="CG56"/>
  <c r="CI57"/>
  <c r="CI55"/>
  <c r="CI56"/>
  <c r="CK57"/>
  <c r="CK55"/>
  <c r="CK56"/>
  <c r="CM57"/>
  <c r="CM55"/>
  <c r="CM56"/>
  <c r="CO57"/>
  <c r="CO55"/>
  <c r="CO56"/>
  <c r="CQ57"/>
  <c r="CQ55"/>
  <c r="CQ56"/>
  <c r="CS57"/>
  <c r="CS55"/>
  <c r="CS56"/>
  <c r="CU57"/>
  <c r="CU55"/>
  <c r="CU56"/>
  <c r="CW57"/>
  <c r="CW55"/>
  <c r="CW56"/>
  <c r="CY57"/>
  <c r="CY55"/>
  <c r="CY56"/>
  <c r="DA57"/>
  <c r="DA55"/>
  <c r="DA56"/>
  <c r="DC57"/>
  <c r="DC56"/>
  <c r="DC55"/>
  <c r="DE57"/>
  <c r="DE55"/>
  <c r="DE56"/>
  <c r="DG57"/>
  <c r="DG55"/>
  <c r="AJ56"/>
  <c r="AJ57"/>
  <c r="AJ55"/>
  <c r="BG57"/>
  <c r="BG55"/>
  <c r="BG56"/>
  <c r="Q57"/>
  <c r="Q55"/>
  <c r="Q56"/>
  <c r="S57"/>
  <c r="S55"/>
  <c r="S56"/>
  <c r="U57"/>
  <c r="U55"/>
  <c r="U56"/>
  <c r="W57"/>
  <c r="W55"/>
  <c r="W56"/>
  <c r="Y57"/>
  <c r="Y55"/>
  <c r="Y56"/>
  <c r="AB56"/>
  <c r="AB57"/>
  <c r="AB55"/>
  <c r="AD56"/>
  <c r="AD57"/>
  <c r="AD55"/>
  <c r="AF56"/>
  <c r="AF57"/>
  <c r="AF55"/>
  <c r="AH56"/>
  <c r="AH57"/>
  <c r="AH55"/>
  <c r="AK57"/>
  <c r="AK55"/>
  <c r="AK56"/>
  <c r="AM57"/>
  <c r="AM55"/>
  <c r="AM56"/>
  <c r="AO57"/>
  <c r="AO55"/>
  <c r="AO56"/>
  <c r="AQ57"/>
  <c r="AQ55"/>
  <c r="AQ56"/>
  <c r="AS57"/>
  <c r="AS55"/>
  <c r="AS56"/>
  <c r="AV56"/>
  <c r="AV57"/>
  <c r="AV55"/>
  <c r="AX56"/>
  <c r="AX57"/>
  <c r="AX55"/>
  <c r="AZ56"/>
  <c r="AZ57"/>
  <c r="AZ55"/>
  <c r="BB56"/>
  <c r="BB57"/>
  <c r="BB55"/>
  <c r="BD56"/>
  <c r="BD57"/>
  <c r="BD55"/>
  <c r="BF56"/>
  <c r="BF57"/>
  <c r="BF55"/>
  <c r="BI57"/>
  <c r="BI55"/>
  <c r="BI56"/>
  <c r="BK57"/>
  <c r="BK55"/>
  <c r="BK56"/>
  <c r="BM57"/>
  <c r="BM55"/>
  <c r="BM56"/>
  <c r="BO57"/>
  <c r="BO55"/>
  <c r="BO56"/>
  <c r="BQ57"/>
  <c r="BQ55"/>
  <c r="BQ56"/>
  <c r="BS57"/>
  <c r="BS55"/>
  <c r="BS56"/>
  <c r="BU57"/>
  <c r="BU55"/>
  <c r="BU56"/>
  <c r="BW57"/>
  <c r="BW55"/>
  <c r="BW56"/>
  <c r="BY57"/>
  <c r="BY55"/>
  <c r="BY56"/>
  <c r="CA55"/>
  <c r="CA56"/>
  <c r="CD56"/>
  <c r="CD57"/>
  <c r="CD55"/>
  <c r="CF56"/>
  <c r="CF57"/>
  <c r="CF55"/>
  <c r="CH56"/>
  <c r="CH57"/>
  <c r="CH55"/>
  <c r="CJ56"/>
  <c r="CJ57"/>
  <c r="CJ55"/>
  <c r="CL56"/>
  <c r="CL57"/>
  <c r="CL55"/>
  <c r="CN56"/>
  <c r="CN57"/>
  <c r="CN55"/>
  <c r="CP56"/>
  <c r="CP57"/>
  <c r="CP55"/>
  <c r="CR56"/>
  <c r="CR57"/>
  <c r="CR55"/>
  <c r="CT56"/>
  <c r="CT57"/>
  <c r="CT55"/>
  <c r="CV56"/>
  <c r="CV57"/>
  <c r="CV55"/>
  <c r="CX56"/>
  <c r="CX57"/>
  <c r="CX55"/>
  <c r="DB56"/>
  <c r="DB57"/>
  <c r="DB55"/>
  <c r="DF56"/>
  <c r="DF57"/>
  <c r="DF55"/>
  <c r="DH56"/>
  <c r="DH55"/>
  <c r="C5" i="33"/>
  <c r="C4"/>
  <c r="B4"/>
  <c r="A4"/>
  <c r="C2"/>
  <c r="B2"/>
  <c r="A2"/>
  <c r="AU52" i="37" l="1"/>
  <c r="AU53"/>
  <c r="AU51"/>
  <c r="AU55" s="1"/>
  <c r="DI52"/>
  <c r="DI53"/>
  <c r="DI57" s="1"/>
  <c r="DI51"/>
  <c r="DI55" s="1"/>
  <c r="AA52"/>
  <c r="AA53"/>
  <c r="AA51"/>
  <c r="AA55" s="1"/>
  <c r="C8" i="33"/>
  <c r="C7" i="14"/>
  <c r="C8" i="37"/>
  <c r="AU57"/>
  <c r="AU56"/>
  <c r="AA57"/>
  <c r="AA56"/>
  <c r="DI56"/>
  <c r="B6" i="5"/>
  <c r="B7"/>
  <c r="B8"/>
  <c r="B9"/>
  <c r="B10"/>
  <c r="B11"/>
  <c r="B12"/>
  <c r="B13"/>
  <c r="B14"/>
  <c r="B15"/>
  <c r="B16"/>
  <c r="B17"/>
  <c r="B18"/>
  <c r="B19"/>
  <c r="B20"/>
  <c r="B21"/>
  <c r="B22"/>
  <c r="B23"/>
  <c r="B24"/>
  <c r="B25"/>
  <c r="B26"/>
  <c r="B27"/>
  <c r="B28"/>
  <c r="B29"/>
  <c r="B30"/>
  <c r="B31"/>
  <c r="B32"/>
  <c r="B33"/>
  <c r="B34"/>
  <c r="B35"/>
  <c r="B36"/>
  <c r="B37"/>
  <c r="B5"/>
  <c r="C9" i="33" l="1"/>
  <c r="C8" i="14"/>
  <c r="C9" i="37"/>
  <c r="B5" i="32"/>
  <c r="B6"/>
  <c r="B7"/>
  <c r="B8"/>
  <c r="B9"/>
  <c r="B10"/>
  <c r="B11"/>
  <c r="B12"/>
  <c r="B13"/>
  <c r="B14"/>
  <c r="B15"/>
  <c r="B16"/>
  <c r="B17"/>
  <c r="B18"/>
  <c r="B19"/>
  <c r="B20"/>
  <c r="B21"/>
  <c r="B22"/>
  <c r="B23"/>
  <c r="B24"/>
  <c r="B25"/>
  <c r="B26"/>
  <c r="B27"/>
  <c r="B28"/>
  <c r="B29"/>
  <c r="B30"/>
  <c r="B31"/>
  <c r="B32"/>
  <c r="B33"/>
  <c r="B34"/>
  <c r="B35"/>
  <c r="B36"/>
  <c r="B4"/>
  <c r="B5" i="31"/>
  <c r="C5" i="32"/>
  <c r="C6"/>
  <c r="C7"/>
  <c r="C8"/>
  <c r="C9"/>
  <c r="C10"/>
  <c r="C4"/>
  <c r="C6" i="5"/>
  <c r="C7"/>
  <c r="C8"/>
  <c r="C9"/>
  <c r="C10"/>
  <c r="C11"/>
  <c r="C5"/>
  <c r="C5" i="12"/>
  <c r="C10" i="33" l="1"/>
  <c r="C9" i="14"/>
  <c r="C10" i="37"/>
  <c r="D23" i="36"/>
  <c r="E23" s="1"/>
  <c r="Y5" i="32"/>
  <c r="Y6"/>
  <c r="Z6" s="1"/>
  <c r="Y7"/>
  <c r="Z7" s="1"/>
  <c r="Y8"/>
  <c r="Z8" s="1"/>
  <c r="Y9"/>
  <c r="Z9" s="1"/>
  <c r="Y10"/>
  <c r="Z10" s="1"/>
  <c r="Y11"/>
  <c r="Z11" s="1"/>
  <c r="Y12"/>
  <c r="Z12" s="1"/>
  <c r="Y13"/>
  <c r="Z13" s="1"/>
  <c r="Y14"/>
  <c r="Z14" s="1"/>
  <c r="Y15"/>
  <c r="Z15" s="1"/>
  <c r="Y16"/>
  <c r="Z16" s="1"/>
  <c r="Y17"/>
  <c r="Z17" s="1"/>
  <c r="Y18"/>
  <c r="Z18" s="1"/>
  <c r="Y19"/>
  <c r="Z19" s="1"/>
  <c r="Y20"/>
  <c r="Z20" s="1"/>
  <c r="Y21"/>
  <c r="Z21" s="1"/>
  <c r="Y22"/>
  <c r="Z22" s="1"/>
  <c r="Y23"/>
  <c r="Z23" s="1"/>
  <c r="Y24"/>
  <c r="Z24" s="1"/>
  <c r="Y25"/>
  <c r="Z25" s="1"/>
  <c r="Y26"/>
  <c r="Z26" s="1"/>
  <c r="Y27"/>
  <c r="Z27" s="1"/>
  <c r="Y28"/>
  <c r="Z28" s="1"/>
  <c r="S28" i="11" s="1"/>
  <c r="Y29" i="32"/>
  <c r="Z29" s="1"/>
  <c r="S29" i="11" s="1"/>
  <c r="Y30" i="32"/>
  <c r="Z30" s="1"/>
  <c r="S30" i="11" s="1"/>
  <c r="Y31" i="32"/>
  <c r="Z31" s="1"/>
  <c r="S31" i="11" s="1"/>
  <c r="Y32" i="32"/>
  <c r="Z32" s="1"/>
  <c r="S32" i="11" s="1"/>
  <c r="Y33" i="32"/>
  <c r="Z33" s="1"/>
  <c r="S33" i="11" s="1"/>
  <c r="Y34" i="32"/>
  <c r="Z34" s="1"/>
  <c r="S34" i="11" s="1"/>
  <c r="Y35" i="32"/>
  <c r="Z35" s="1"/>
  <c r="S35" i="11" s="1"/>
  <c r="Y36" i="32"/>
  <c r="Z36" s="1"/>
  <c r="S36" i="11" s="1"/>
  <c r="Y37" i="32"/>
  <c r="Z37" s="1"/>
  <c r="Y4"/>
  <c r="Z4" s="1"/>
  <c r="P6" i="31"/>
  <c r="Q6" s="1"/>
  <c r="P7"/>
  <c r="Q7" s="1"/>
  <c r="P8"/>
  <c r="Q8" s="1"/>
  <c r="P9"/>
  <c r="Q9" s="1"/>
  <c r="P10"/>
  <c r="Q10" s="1"/>
  <c r="P11"/>
  <c r="Q11" s="1"/>
  <c r="P12"/>
  <c r="Q12" s="1"/>
  <c r="P13"/>
  <c r="Q13" s="1"/>
  <c r="P14"/>
  <c r="Q14" s="1"/>
  <c r="P15"/>
  <c r="Q15" s="1"/>
  <c r="P16"/>
  <c r="Q16" s="1"/>
  <c r="P17"/>
  <c r="Q17" s="1"/>
  <c r="P18"/>
  <c r="Q18" s="1"/>
  <c r="P19"/>
  <c r="Q19" s="1"/>
  <c r="P20"/>
  <c r="Q20" s="1"/>
  <c r="P21"/>
  <c r="Q21" s="1"/>
  <c r="P22"/>
  <c r="Q22" s="1"/>
  <c r="P23"/>
  <c r="Q23" s="1"/>
  <c r="P24"/>
  <c r="Q24" s="1"/>
  <c r="P25"/>
  <c r="Q25" s="1"/>
  <c r="P26"/>
  <c r="Q26" s="1"/>
  <c r="P27"/>
  <c r="Q27" s="1"/>
  <c r="P28"/>
  <c r="Q28" s="1"/>
  <c r="P29"/>
  <c r="Q29" s="1"/>
  <c r="P30"/>
  <c r="Q30" s="1"/>
  <c r="P31"/>
  <c r="Q31" s="1"/>
  <c r="P32"/>
  <c r="Q32" s="1"/>
  <c r="P33"/>
  <c r="Q33" s="1"/>
  <c r="P34"/>
  <c r="Q34" s="1"/>
  <c r="P35"/>
  <c r="Q35" s="1"/>
  <c r="P36"/>
  <c r="Q36" s="1"/>
  <c r="P37"/>
  <c r="Q37" s="1"/>
  <c r="P5"/>
  <c r="Q5" s="1"/>
  <c r="N6"/>
  <c r="N7"/>
  <c r="N8"/>
  <c r="N9"/>
  <c r="N10"/>
  <c r="N11"/>
  <c r="N12"/>
  <c r="N13"/>
  <c r="N14"/>
  <c r="N15"/>
  <c r="N16"/>
  <c r="N17"/>
  <c r="N18"/>
  <c r="N19"/>
  <c r="N20"/>
  <c r="N21"/>
  <c r="N22"/>
  <c r="N23"/>
  <c r="N24"/>
  <c r="N25"/>
  <c r="N26"/>
  <c r="N27"/>
  <c r="N28"/>
  <c r="N29"/>
  <c r="N30"/>
  <c r="N31"/>
  <c r="N32"/>
  <c r="N33"/>
  <c r="N34"/>
  <c r="N35"/>
  <c r="N36"/>
  <c r="N37"/>
  <c r="N5"/>
  <c r="S47" i="11" l="1"/>
  <c r="S37"/>
  <c r="C11" i="33"/>
  <c r="C10" i="14"/>
  <c r="C11" i="37"/>
  <c r="C12" i="5"/>
  <c r="C11" i="32"/>
  <c r="W37" i="30"/>
  <c r="AB37" i="33"/>
  <c r="R37" i="32"/>
  <c r="Z5"/>
  <c r="E22" i="36" s="1"/>
  <c r="D22"/>
  <c r="D20" s="1"/>
  <c r="E20" s="1"/>
  <c r="E19"/>
  <c r="D19"/>
  <c r="D6"/>
  <c r="E6" s="1"/>
  <c r="R6" i="11"/>
  <c r="R5"/>
  <c r="R6" i="31"/>
  <c r="R7"/>
  <c r="S7" s="1"/>
  <c r="D10" i="36"/>
  <c r="E10" s="1"/>
  <c r="U47" i="11" l="1"/>
  <c r="U37"/>
  <c r="R47"/>
  <c r="R37"/>
  <c r="C12" i="33"/>
  <c r="C11" i="14"/>
  <c r="C12" i="37"/>
  <c r="C12" i="32"/>
  <c r="C13" i="5"/>
  <c r="S6" i="31"/>
  <c r="E4" i="11"/>
  <c r="J4" i="37"/>
  <c r="J45"/>
  <c r="J43"/>
  <c r="J41"/>
  <c r="J39"/>
  <c r="J32"/>
  <c r="J25"/>
  <c r="J23"/>
  <c r="J21"/>
  <c r="J19"/>
  <c r="J17"/>
  <c r="J15"/>
  <c r="J13"/>
  <c r="J11"/>
  <c r="J9"/>
  <c r="J7"/>
  <c r="J46"/>
  <c r="J44"/>
  <c r="J42"/>
  <c r="J40"/>
  <c r="J38"/>
  <c r="J26"/>
  <c r="J24"/>
  <c r="J22"/>
  <c r="J20"/>
  <c r="J18"/>
  <c r="J16"/>
  <c r="J14"/>
  <c r="J12"/>
  <c r="J10"/>
  <c r="J8"/>
  <c r="J6"/>
  <c r="D25" i="11"/>
  <c r="D9"/>
  <c r="E40"/>
  <c r="F24"/>
  <c r="F12"/>
  <c r="H13"/>
  <c r="I25"/>
  <c r="D26"/>
  <c r="D22"/>
  <c r="D18"/>
  <c r="D14"/>
  <c r="D10"/>
  <c r="D6"/>
  <c r="E45"/>
  <c r="E41"/>
  <c r="F43"/>
  <c r="F39"/>
  <c r="F25"/>
  <c r="F21"/>
  <c r="F17"/>
  <c r="F13"/>
  <c r="F9"/>
  <c r="F5"/>
  <c r="H26"/>
  <c r="H22"/>
  <c r="H18"/>
  <c r="H14"/>
  <c r="H10"/>
  <c r="H6"/>
  <c r="I26"/>
  <c r="I22"/>
  <c r="I18"/>
  <c r="I14"/>
  <c r="I10"/>
  <c r="I6"/>
  <c r="J46"/>
  <c r="J42"/>
  <c r="J24"/>
  <c r="J20"/>
  <c r="J16"/>
  <c r="J12"/>
  <c r="J8"/>
  <c r="K46"/>
  <c r="K42"/>
  <c r="K24"/>
  <c r="K20"/>
  <c r="K16"/>
  <c r="K12"/>
  <c r="K8"/>
  <c r="L4"/>
  <c r="L43"/>
  <c r="L39"/>
  <c r="L25"/>
  <c r="L21"/>
  <c r="L17"/>
  <c r="L13"/>
  <c r="R44"/>
  <c r="R40"/>
  <c r="R26"/>
  <c r="R22"/>
  <c r="R18"/>
  <c r="R14"/>
  <c r="R10"/>
  <c r="S44"/>
  <c r="S40"/>
  <c r="S26"/>
  <c r="S22"/>
  <c r="S18"/>
  <c r="S14"/>
  <c r="S10"/>
  <c r="S6"/>
  <c r="U45"/>
  <c r="U41"/>
  <c r="U27"/>
  <c r="U23"/>
  <c r="U19"/>
  <c r="U15"/>
  <c r="U11"/>
  <c r="U7"/>
  <c r="V25"/>
  <c r="V21"/>
  <c r="V17"/>
  <c r="V13"/>
  <c r="V9"/>
  <c r="D17"/>
  <c r="F42"/>
  <c r="H21"/>
  <c r="I4"/>
  <c r="I17"/>
  <c r="I13"/>
  <c r="I9"/>
  <c r="I5"/>
  <c r="J45"/>
  <c r="J41"/>
  <c r="J27"/>
  <c r="J23"/>
  <c r="J19"/>
  <c r="J15"/>
  <c r="J11"/>
  <c r="J7"/>
  <c r="K45"/>
  <c r="K41"/>
  <c r="K27"/>
  <c r="K23"/>
  <c r="K19"/>
  <c r="K15"/>
  <c r="K11"/>
  <c r="K7"/>
  <c r="L46"/>
  <c r="L42"/>
  <c r="L24"/>
  <c r="L20"/>
  <c r="L16"/>
  <c r="L12"/>
  <c r="R43"/>
  <c r="R39"/>
  <c r="R25"/>
  <c r="R21"/>
  <c r="R17"/>
  <c r="R13"/>
  <c r="R9"/>
  <c r="S43"/>
  <c r="S39"/>
  <c r="S25"/>
  <c r="S21"/>
  <c r="S17"/>
  <c r="S13"/>
  <c r="S9"/>
  <c r="S5"/>
  <c r="U44"/>
  <c r="U40"/>
  <c r="U26"/>
  <c r="U22"/>
  <c r="U18"/>
  <c r="U14"/>
  <c r="U10"/>
  <c r="U6"/>
  <c r="V24"/>
  <c r="V20"/>
  <c r="V16"/>
  <c r="V12"/>
  <c r="V8"/>
  <c r="D13"/>
  <c r="E44"/>
  <c r="F16"/>
  <c r="H17"/>
  <c r="D20"/>
  <c r="D12"/>
  <c r="D8"/>
  <c r="E43"/>
  <c r="F45"/>
  <c r="F27"/>
  <c r="F15"/>
  <c r="H24"/>
  <c r="H20"/>
  <c r="H16"/>
  <c r="H12"/>
  <c r="H8"/>
  <c r="I24"/>
  <c r="I20"/>
  <c r="I16"/>
  <c r="I12"/>
  <c r="I8"/>
  <c r="J4"/>
  <c r="J44"/>
  <c r="J40"/>
  <c r="J26"/>
  <c r="J22"/>
  <c r="J18"/>
  <c r="J14"/>
  <c r="J10"/>
  <c r="J6"/>
  <c r="K44"/>
  <c r="K40"/>
  <c r="K26"/>
  <c r="K22"/>
  <c r="K18"/>
  <c r="K14"/>
  <c r="K10"/>
  <c r="K6"/>
  <c r="L45"/>
  <c r="L41"/>
  <c r="L27"/>
  <c r="L23"/>
  <c r="L19"/>
  <c r="L15"/>
  <c r="L11"/>
  <c r="R46"/>
  <c r="R42"/>
  <c r="R24"/>
  <c r="R20"/>
  <c r="R16"/>
  <c r="R12"/>
  <c r="R8"/>
  <c r="S46"/>
  <c r="S42"/>
  <c r="S24"/>
  <c r="S20"/>
  <c r="S16"/>
  <c r="S12"/>
  <c r="S8"/>
  <c r="U43"/>
  <c r="U39"/>
  <c r="U25"/>
  <c r="U21"/>
  <c r="U17"/>
  <c r="U13"/>
  <c r="U9"/>
  <c r="U5"/>
  <c r="V27"/>
  <c r="V23"/>
  <c r="V19"/>
  <c r="V15"/>
  <c r="V11"/>
  <c r="V7"/>
  <c r="D21"/>
  <c r="F46"/>
  <c r="F20"/>
  <c r="F8"/>
  <c r="H25"/>
  <c r="H9"/>
  <c r="I21"/>
  <c r="D24"/>
  <c r="D16"/>
  <c r="E39"/>
  <c r="F41"/>
  <c r="F23"/>
  <c r="F19"/>
  <c r="F11"/>
  <c r="F7"/>
  <c r="D27"/>
  <c r="D23"/>
  <c r="D19"/>
  <c r="D15"/>
  <c r="D11"/>
  <c r="D7"/>
  <c r="E46"/>
  <c r="E42"/>
  <c r="F44"/>
  <c r="F40"/>
  <c r="F26"/>
  <c r="F22"/>
  <c r="F18"/>
  <c r="F14"/>
  <c r="F10"/>
  <c r="F6"/>
  <c r="H27"/>
  <c r="H23"/>
  <c r="H19"/>
  <c r="H15"/>
  <c r="H11"/>
  <c r="H7"/>
  <c r="I27"/>
  <c r="I23"/>
  <c r="I19"/>
  <c r="I15"/>
  <c r="I11"/>
  <c r="I7"/>
  <c r="J5"/>
  <c r="J43"/>
  <c r="J39"/>
  <c r="J25"/>
  <c r="J21"/>
  <c r="J17"/>
  <c r="J13"/>
  <c r="J9"/>
  <c r="K4"/>
  <c r="K43"/>
  <c r="K39"/>
  <c r="K25"/>
  <c r="K21"/>
  <c r="K17"/>
  <c r="K13"/>
  <c r="K9"/>
  <c r="K5"/>
  <c r="L44"/>
  <c r="L40"/>
  <c r="L26"/>
  <c r="L22"/>
  <c r="L18"/>
  <c r="L14"/>
  <c r="L10"/>
  <c r="R45"/>
  <c r="R41"/>
  <c r="R27"/>
  <c r="R23"/>
  <c r="R19"/>
  <c r="R15"/>
  <c r="R11"/>
  <c r="R7"/>
  <c r="S45"/>
  <c r="S41"/>
  <c r="S27"/>
  <c r="S23"/>
  <c r="S19"/>
  <c r="S15"/>
  <c r="S11"/>
  <c r="S7"/>
  <c r="U46"/>
  <c r="U42"/>
  <c r="U24"/>
  <c r="U20"/>
  <c r="U16"/>
  <c r="U12"/>
  <c r="U8"/>
  <c r="V5"/>
  <c r="V26"/>
  <c r="V22"/>
  <c r="V18"/>
  <c r="V14"/>
  <c r="V10"/>
  <c r="V6"/>
  <c r="O45"/>
  <c r="P45"/>
  <c r="O41"/>
  <c r="P41"/>
  <c r="O27"/>
  <c r="P27"/>
  <c r="O23"/>
  <c r="P23"/>
  <c r="O19"/>
  <c r="P19"/>
  <c r="O15"/>
  <c r="P15"/>
  <c r="O11"/>
  <c r="P11"/>
  <c r="O7"/>
  <c r="P7"/>
  <c r="P44"/>
  <c r="O44"/>
  <c r="P40"/>
  <c r="O40"/>
  <c r="P26"/>
  <c r="O26"/>
  <c r="P22"/>
  <c r="O22"/>
  <c r="P18"/>
  <c r="O18"/>
  <c r="P14"/>
  <c r="O14"/>
  <c r="P10"/>
  <c r="O10"/>
  <c r="P6"/>
  <c r="O6"/>
  <c r="O43"/>
  <c r="P43"/>
  <c r="O39"/>
  <c r="P39"/>
  <c r="O25"/>
  <c r="P25"/>
  <c r="O21"/>
  <c r="P21"/>
  <c r="O17"/>
  <c r="P17"/>
  <c r="O13"/>
  <c r="P13"/>
  <c r="O9"/>
  <c r="P9"/>
  <c r="O5"/>
  <c r="P5"/>
  <c r="P46"/>
  <c r="O46"/>
  <c r="P42"/>
  <c r="O42"/>
  <c r="P24"/>
  <c r="O24"/>
  <c r="P20"/>
  <c r="O20"/>
  <c r="P16"/>
  <c r="O16"/>
  <c r="P12"/>
  <c r="O12"/>
  <c r="P8"/>
  <c r="O8"/>
  <c r="R36" i="31"/>
  <c r="S36" s="1"/>
  <c r="N35" i="11" s="1"/>
  <c r="R34" i="31"/>
  <c r="S34" s="1"/>
  <c r="N33" i="11" s="1"/>
  <c r="R32" i="31"/>
  <c r="S32" s="1"/>
  <c r="N31" i="11" s="1"/>
  <c r="R30" i="31"/>
  <c r="S30" s="1"/>
  <c r="N29" i="11" s="1"/>
  <c r="R28" i="31"/>
  <c r="S28" s="1"/>
  <c r="R26"/>
  <c r="S26" s="1"/>
  <c r="R24"/>
  <c r="S24" s="1"/>
  <c r="R22"/>
  <c r="S22" s="1"/>
  <c r="R20"/>
  <c r="S20" s="1"/>
  <c r="R18"/>
  <c r="S18" s="1"/>
  <c r="R16"/>
  <c r="S16" s="1"/>
  <c r="R14"/>
  <c r="S14" s="1"/>
  <c r="R12"/>
  <c r="S12" s="1"/>
  <c r="R10"/>
  <c r="S10" s="1"/>
  <c r="R37"/>
  <c r="S37" s="1"/>
  <c r="N36" i="11" s="1"/>
  <c r="R35" i="31"/>
  <c r="S35" s="1"/>
  <c r="N34" i="11" s="1"/>
  <c r="R33" i="31"/>
  <c r="S33" s="1"/>
  <c r="N32" i="11" s="1"/>
  <c r="R31" i="31"/>
  <c r="S31" s="1"/>
  <c r="N30" i="11" s="1"/>
  <c r="R29" i="31"/>
  <c r="S29" s="1"/>
  <c r="N28" i="11" s="1"/>
  <c r="R27" i="31"/>
  <c r="S27" s="1"/>
  <c r="R25"/>
  <c r="S25" s="1"/>
  <c r="R23"/>
  <c r="S23" s="1"/>
  <c r="R21"/>
  <c r="S21" s="1"/>
  <c r="R19"/>
  <c r="S19" s="1"/>
  <c r="R17"/>
  <c r="S17" s="1"/>
  <c r="R15"/>
  <c r="S15" s="1"/>
  <c r="R13"/>
  <c r="S13" s="1"/>
  <c r="R11"/>
  <c r="S11" s="1"/>
  <c r="R8"/>
  <c r="S8" s="1"/>
  <c r="R9"/>
  <c r="S9" s="1"/>
  <c r="R5"/>
  <c r="D17" i="36" s="1"/>
  <c r="B2" i="32"/>
  <c r="A2" i="30"/>
  <c r="A2" i="32"/>
  <c r="A3" i="31"/>
  <c r="A3" i="12"/>
  <c r="H4" i="11"/>
  <c r="E52" l="1"/>
  <c r="E50"/>
  <c r="E51"/>
  <c r="I52"/>
  <c r="I50"/>
  <c r="I51"/>
  <c r="J52"/>
  <c r="J50"/>
  <c r="J51"/>
  <c r="K52"/>
  <c r="K50"/>
  <c r="K51"/>
  <c r="C13" i="33"/>
  <c r="C12" i="14"/>
  <c r="C13" i="37"/>
  <c r="C14" i="5"/>
  <c r="C13" i="32"/>
  <c r="N5" i="11"/>
  <c r="D16" i="36"/>
  <c r="E16" s="1"/>
  <c r="S5" i="31"/>
  <c r="E17" i="36" s="1"/>
  <c r="J5" i="37"/>
  <c r="H5" i="11"/>
  <c r="H50" s="1"/>
  <c r="N14"/>
  <c r="N22"/>
  <c r="N40"/>
  <c r="N6"/>
  <c r="N15"/>
  <c r="N23"/>
  <c r="N41"/>
  <c r="N7"/>
  <c r="N16"/>
  <c r="N24"/>
  <c r="N42"/>
  <c r="N9"/>
  <c r="N17"/>
  <c r="N25"/>
  <c r="N43"/>
  <c r="N18"/>
  <c r="N44"/>
  <c r="N27"/>
  <c r="O4"/>
  <c r="N10"/>
  <c r="N26"/>
  <c r="N11"/>
  <c r="N19"/>
  <c r="N45"/>
  <c r="D5"/>
  <c r="N12"/>
  <c r="N20"/>
  <c r="N46"/>
  <c r="N13"/>
  <c r="N21"/>
  <c r="N39"/>
  <c r="U4"/>
  <c r="V4"/>
  <c r="P4"/>
  <c r="S4"/>
  <c r="F4"/>
  <c r="C2" i="32"/>
  <c r="F52" i="11" l="1"/>
  <c r="F50"/>
  <c r="F51"/>
  <c r="H51"/>
  <c r="H52"/>
  <c r="O52"/>
  <c r="O51"/>
  <c r="O50"/>
  <c r="P52"/>
  <c r="P51"/>
  <c r="P50"/>
  <c r="S52"/>
  <c r="S50"/>
  <c r="S51"/>
  <c r="U52"/>
  <c r="U50"/>
  <c r="U51"/>
  <c r="V52"/>
  <c r="V50"/>
  <c r="V51"/>
  <c r="C14" i="33"/>
  <c r="C14" i="37"/>
  <c r="C13" i="14"/>
  <c r="C16" i="31" s="1"/>
  <c r="C14" i="32"/>
  <c r="C15" i="5"/>
  <c r="N8" i="11"/>
  <c r="R4"/>
  <c r="N4"/>
  <c r="B37" i="31"/>
  <c r="B36"/>
  <c r="B35"/>
  <c r="B34"/>
  <c r="B33"/>
  <c r="B32"/>
  <c r="B31"/>
  <c r="B30"/>
  <c r="B29"/>
  <c r="B28"/>
  <c r="B27"/>
  <c r="B26"/>
  <c r="B25"/>
  <c r="B24"/>
  <c r="B23"/>
  <c r="B22"/>
  <c r="B21"/>
  <c r="B20"/>
  <c r="B19"/>
  <c r="B18"/>
  <c r="B17"/>
  <c r="B16"/>
  <c r="C15"/>
  <c r="B15"/>
  <c r="C14"/>
  <c r="B14"/>
  <c r="C13"/>
  <c r="B13"/>
  <c r="C12"/>
  <c r="B12"/>
  <c r="C11"/>
  <c r="B11"/>
  <c r="C10"/>
  <c r="B10"/>
  <c r="C9"/>
  <c r="B9"/>
  <c r="C8"/>
  <c r="B8"/>
  <c r="C7"/>
  <c r="B7"/>
  <c r="C6"/>
  <c r="B6"/>
  <c r="C5"/>
  <c r="A5"/>
  <c r="C3"/>
  <c r="B3"/>
  <c r="B36" i="30"/>
  <c r="B35"/>
  <c r="B34"/>
  <c r="B33"/>
  <c r="B32"/>
  <c r="B31"/>
  <c r="B30"/>
  <c r="B29"/>
  <c r="B28"/>
  <c r="B27"/>
  <c r="B26"/>
  <c r="B25"/>
  <c r="B24"/>
  <c r="B23"/>
  <c r="B22"/>
  <c r="B21"/>
  <c r="B20"/>
  <c r="B19"/>
  <c r="B18"/>
  <c r="B17"/>
  <c r="B16"/>
  <c r="C15"/>
  <c r="B15"/>
  <c r="C14"/>
  <c r="B14"/>
  <c r="C13"/>
  <c r="B13"/>
  <c r="C12"/>
  <c r="B12"/>
  <c r="C11"/>
  <c r="B11"/>
  <c r="C10"/>
  <c r="B10"/>
  <c r="C9"/>
  <c r="B9"/>
  <c r="C8"/>
  <c r="B8"/>
  <c r="C7"/>
  <c r="B7"/>
  <c r="C6"/>
  <c r="B6"/>
  <c r="C5"/>
  <c r="B5"/>
  <c r="C4"/>
  <c r="B4"/>
  <c r="A4"/>
  <c r="C2"/>
  <c r="B2"/>
  <c r="A5" i="12"/>
  <c r="N52" i="11" l="1"/>
  <c r="N50"/>
  <c r="N51"/>
  <c r="R52"/>
  <c r="R50"/>
  <c r="R51"/>
  <c r="C15" i="37"/>
  <c r="C15" i="33"/>
  <c r="C14" i="14"/>
  <c r="C16" i="5"/>
  <c r="C15" i="32"/>
  <c r="Q50" i="11"/>
  <c r="Q54" s="1"/>
  <c r="C15" i="14" l="1"/>
  <c r="C16" i="37"/>
  <c r="C16" i="33"/>
  <c r="C16" i="32"/>
  <c r="C17" i="5"/>
  <c r="C16" i="30"/>
  <c r="C17" i="31"/>
  <c r="Q51" i="11"/>
  <c r="Q55" s="1"/>
  <c r="Q52"/>
  <c r="Q56" s="1"/>
  <c r="T50"/>
  <c r="C16" i="14" l="1"/>
  <c r="C17" i="37"/>
  <c r="C18" i="5"/>
  <c r="C17" i="33"/>
  <c r="C17" i="32"/>
  <c r="C17" i="30"/>
  <c r="C18" i="31"/>
  <c r="W50" i="11"/>
  <c r="W54" s="1"/>
  <c r="T54"/>
  <c r="CZ44" i="37"/>
  <c r="CZ42"/>
  <c r="CZ40"/>
  <c r="CZ45"/>
  <c r="CZ43"/>
  <c r="CZ41"/>
  <c r="CZ39"/>
  <c r="L7" i="11"/>
  <c r="L6"/>
  <c r="L9"/>
  <c r="L8"/>
  <c r="B5"/>
  <c r="B6"/>
  <c r="B7"/>
  <c r="B8"/>
  <c r="B9"/>
  <c r="B10"/>
  <c r="B11"/>
  <c r="B12"/>
  <c r="B13"/>
  <c r="B14"/>
  <c r="B15"/>
  <c r="B16"/>
  <c r="B17"/>
  <c r="B18"/>
  <c r="B19"/>
  <c r="B20"/>
  <c r="B21"/>
  <c r="B22"/>
  <c r="B23"/>
  <c r="B24"/>
  <c r="B25"/>
  <c r="B26"/>
  <c r="B27"/>
  <c r="C15" i="12"/>
  <c r="C16"/>
  <c r="C17"/>
  <c r="C18"/>
  <c r="C19"/>
  <c r="B8"/>
  <c r="B9"/>
  <c r="B10"/>
  <c r="B11"/>
  <c r="B12"/>
  <c r="B13"/>
  <c r="B14"/>
  <c r="B15"/>
  <c r="B16"/>
  <c r="B17"/>
  <c r="B18"/>
  <c r="B19"/>
  <c r="B20"/>
  <c r="B21"/>
  <c r="B22"/>
  <c r="B23"/>
  <c r="B24"/>
  <c r="B25"/>
  <c r="B26"/>
  <c r="B27"/>
  <c r="B28"/>
  <c r="B29"/>
  <c r="B30"/>
  <c r="B31"/>
  <c r="B32"/>
  <c r="B33"/>
  <c r="B34"/>
  <c r="B35"/>
  <c r="B36"/>
  <c r="B37"/>
  <c r="A2" i="11"/>
  <c r="B2"/>
  <c r="C2"/>
  <c r="A4"/>
  <c r="B4"/>
  <c r="A1" i="25"/>
  <c r="A2"/>
  <c r="B2"/>
  <c r="C2"/>
  <c r="D2"/>
  <c r="A3"/>
  <c r="B3"/>
  <c r="C3"/>
  <c r="D3"/>
  <c r="E3"/>
  <c r="G3"/>
  <c r="I3"/>
  <c r="B4"/>
  <c r="C4"/>
  <c r="D4"/>
  <c r="E4"/>
  <c r="F4" s="1"/>
  <c r="K4" s="1"/>
  <c r="L4" s="1"/>
  <c r="G4"/>
  <c r="H4" s="1"/>
  <c r="I4"/>
  <c r="J4" s="1"/>
  <c r="B5"/>
  <c r="D5"/>
  <c r="E5"/>
  <c r="F5" s="1"/>
  <c r="K5" s="1"/>
  <c r="L5" s="1"/>
  <c r="G5"/>
  <c r="H5" s="1"/>
  <c r="I5"/>
  <c r="J5" s="1"/>
  <c r="B6"/>
  <c r="D6"/>
  <c r="E6"/>
  <c r="F6" s="1"/>
  <c r="K6" s="1"/>
  <c r="L6" s="1"/>
  <c r="G6"/>
  <c r="H6" s="1"/>
  <c r="I6"/>
  <c r="J6" s="1"/>
  <c r="B7"/>
  <c r="D7"/>
  <c r="E7"/>
  <c r="F7" s="1"/>
  <c r="K7" s="1"/>
  <c r="L7" s="1"/>
  <c r="G7"/>
  <c r="H7" s="1"/>
  <c r="I7"/>
  <c r="J7" s="1"/>
  <c r="B8"/>
  <c r="D8"/>
  <c r="E8"/>
  <c r="F8" s="1"/>
  <c r="K8" s="1"/>
  <c r="L8" s="1"/>
  <c r="G8"/>
  <c r="H8" s="1"/>
  <c r="I8"/>
  <c r="J8" s="1"/>
  <c r="B9"/>
  <c r="C9"/>
  <c r="D9"/>
  <c r="E9"/>
  <c r="F9" s="1"/>
  <c r="K9" s="1"/>
  <c r="L9" s="1"/>
  <c r="G9"/>
  <c r="H9" s="1"/>
  <c r="I9"/>
  <c r="J9" s="1"/>
  <c r="B10"/>
  <c r="D10"/>
  <c r="E10"/>
  <c r="F10" s="1"/>
  <c r="K10" s="1"/>
  <c r="L10" s="1"/>
  <c r="G10"/>
  <c r="H10" s="1"/>
  <c r="I10"/>
  <c r="J10" s="1"/>
  <c r="B11"/>
  <c r="D11"/>
  <c r="E11"/>
  <c r="F11" s="1"/>
  <c r="K11" s="1"/>
  <c r="L11" s="1"/>
  <c r="G11"/>
  <c r="H11" s="1"/>
  <c r="I11"/>
  <c r="J11" s="1"/>
  <c r="B12"/>
  <c r="D12"/>
  <c r="E12"/>
  <c r="F12" s="1"/>
  <c r="K12" s="1"/>
  <c r="L12" s="1"/>
  <c r="G12"/>
  <c r="H12" s="1"/>
  <c r="I12"/>
  <c r="J12" s="1"/>
  <c r="B13"/>
  <c r="C13"/>
  <c r="D13"/>
  <c r="E13"/>
  <c r="F13" s="1"/>
  <c r="K13" s="1"/>
  <c r="L13" s="1"/>
  <c r="G13"/>
  <c r="H13" s="1"/>
  <c r="I13"/>
  <c r="J13" s="1"/>
  <c r="B14"/>
  <c r="C14"/>
  <c r="D14"/>
  <c r="E14"/>
  <c r="F14" s="1"/>
  <c r="K14" s="1"/>
  <c r="L14" s="1"/>
  <c r="G14"/>
  <c r="H14" s="1"/>
  <c r="I14"/>
  <c r="J14" s="1"/>
  <c r="B15"/>
  <c r="C15"/>
  <c r="D15"/>
  <c r="E15"/>
  <c r="F15" s="1"/>
  <c r="K15" s="1"/>
  <c r="L15" s="1"/>
  <c r="G15"/>
  <c r="H15" s="1"/>
  <c r="I15"/>
  <c r="J15" s="1"/>
  <c r="B16"/>
  <c r="C16"/>
  <c r="D16"/>
  <c r="E16"/>
  <c r="F16" s="1"/>
  <c r="K16" s="1"/>
  <c r="L16" s="1"/>
  <c r="G16"/>
  <c r="H16" s="1"/>
  <c r="I16"/>
  <c r="J16" s="1"/>
  <c r="B17"/>
  <c r="C17"/>
  <c r="D17"/>
  <c r="E17"/>
  <c r="F17" s="1"/>
  <c r="K17" s="1"/>
  <c r="L17" s="1"/>
  <c r="G17"/>
  <c r="H17" s="1"/>
  <c r="I17"/>
  <c r="J17" s="1"/>
  <c r="B18"/>
  <c r="D18"/>
  <c r="E18"/>
  <c r="F18" s="1"/>
  <c r="K18" s="1"/>
  <c r="L18" s="1"/>
  <c r="G18"/>
  <c r="H18" s="1"/>
  <c r="I18"/>
  <c r="J18" s="1"/>
  <c r="B19"/>
  <c r="D19"/>
  <c r="E19"/>
  <c r="F19" s="1"/>
  <c r="K19" s="1"/>
  <c r="L19" s="1"/>
  <c r="G19"/>
  <c r="H19" s="1"/>
  <c r="I19"/>
  <c r="J19" s="1"/>
  <c r="B20"/>
  <c r="D20"/>
  <c r="E20"/>
  <c r="F20" s="1"/>
  <c r="K20" s="1"/>
  <c r="L20" s="1"/>
  <c r="G20"/>
  <c r="H20" s="1"/>
  <c r="I20"/>
  <c r="J20" s="1"/>
  <c r="B21"/>
  <c r="D21"/>
  <c r="E21"/>
  <c r="F21" s="1"/>
  <c r="K21" s="1"/>
  <c r="L21" s="1"/>
  <c r="G21"/>
  <c r="H21" s="1"/>
  <c r="I21"/>
  <c r="J21" s="1"/>
  <c r="B22"/>
  <c r="D22"/>
  <c r="E22"/>
  <c r="F22" s="1"/>
  <c r="K22" s="1"/>
  <c r="L22" s="1"/>
  <c r="G22"/>
  <c r="H22" s="1"/>
  <c r="I22"/>
  <c r="J22" s="1"/>
  <c r="B23"/>
  <c r="D23"/>
  <c r="E23"/>
  <c r="F23" s="1"/>
  <c r="K23" s="1"/>
  <c r="L23" s="1"/>
  <c r="G23"/>
  <c r="H23" s="1"/>
  <c r="I23"/>
  <c r="J23" s="1"/>
  <c r="B24"/>
  <c r="D24"/>
  <c r="E24"/>
  <c r="F24" s="1"/>
  <c r="K24" s="1"/>
  <c r="L24" s="1"/>
  <c r="G24"/>
  <c r="H24" s="1"/>
  <c r="I24"/>
  <c r="J24" s="1"/>
  <c r="B25"/>
  <c r="D25"/>
  <c r="E25"/>
  <c r="F25" s="1"/>
  <c r="K25" s="1"/>
  <c r="L25" s="1"/>
  <c r="G25"/>
  <c r="H25" s="1"/>
  <c r="I25"/>
  <c r="J25" s="1"/>
  <c r="B26"/>
  <c r="D26"/>
  <c r="E26"/>
  <c r="F26" s="1"/>
  <c r="K26" s="1"/>
  <c r="L26" s="1"/>
  <c r="G26"/>
  <c r="H26" s="1"/>
  <c r="I26"/>
  <c r="J26" s="1"/>
  <c r="B27"/>
  <c r="D27"/>
  <c r="E27"/>
  <c r="F27" s="1"/>
  <c r="K27" s="1"/>
  <c r="L27" s="1"/>
  <c r="G27"/>
  <c r="H27" s="1"/>
  <c r="I27"/>
  <c r="J27" s="1"/>
  <c r="B28"/>
  <c r="D28"/>
  <c r="E28"/>
  <c r="F28" s="1"/>
  <c r="K28" s="1"/>
  <c r="L28" s="1"/>
  <c r="G28"/>
  <c r="H28" s="1"/>
  <c r="I28"/>
  <c r="J28" s="1"/>
  <c r="B29"/>
  <c r="D29"/>
  <c r="E29"/>
  <c r="F29" s="1"/>
  <c r="K29" s="1"/>
  <c r="L29" s="1"/>
  <c r="G29"/>
  <c r="H29" s="1"/>
  <c r="I29"/>
  <c r="J29" s="1"/>
  <c r="B30"/>
  <c r="D30"/>
  <c r="E30"/>
  <c r="F30" s="1"/>
  <c r="K30" s="1"/>
  <c r="L30" s="1"/>
  <c r="G30"/>
  <c r="H30" s="1"/>
  <c r="I30"/>
  <c r="J30" s="1"/>
  <c r="D31"/>
  <c r="E31"/>
  <c r="F31" s="1"/>
  <c r="K31" s="1"/>
  <c r="L31" s="1"/>
  <c r="G31"/>
  <c r="H31" s="1"/>
  <c r="I31"/>
  <c r="J31" s="1"/>
  <c r="B32"/>
  <c r="D32"/>
  <c r="E32"/>
  <c r="F32" s="1"/>
  <c r="K32" s="1"/>
  <c r="L32" s="1"/>
  <c r="G32"/>
  <c r="H32" s="1"/>
  <c r="I32"/>
  <c r="J32" s="1"/>
  <c r="B33"/>
  <c r="D33"/>
  <c r="E33"/>
  <c r="F33" s="1"/>
  <c r="K33" s="1"/>
  <c r="L33" s="1"/>
  <c r="G33"/>
  <c r="H33" s="1"/>
  <c r="I33"/>
  <c r="J33" s="1"/>
  <c r="A1" i="20"/>
  <c r="A2"/>
  <c r="B2"/>
  <c r="C2"/>
  <c r="D2"/>
  <c r="A3"/>
  <c r="B3"/>
  <c r="C3"/>
  <c r="D3"/>
  <c r="E3"/>
  <c r="G3"/>
  <c r="I3"/>
  <c r="B4"/>
  <c r="C4"/>
  <c r="D4"/>
  <c r="E4"/>
  <c r="F4" s="1"/>
  <c r="K4" s="1"/>
  <c r="L4" s="1"/>
  <c r="G4"/>
  <c r="H4" s="1"/>
  <c r="I4"/>
  <c r="J4" s="1"/>
  <c r="B5"/>
  <c r="D5"/>
  <c r="E5"/>
  <c r="F5" s="1"/>
  <c r="K5" s="1"/>
  <c r="L5" s="1"/>
  <c r="G5"/>
  <c r="H5" s="1"/>
  <c r="I5"/>
  <c r="J5" s="1"/>
  <c r="B6"/>
  <c r="D6"/>
  <c r="E6"/>
  <c r="F6" s="1"/>
  <c r="K6" s="1"/>
  <c r="L6" s="1"/>
  <c r="G6"/>
  <c r="H6" s="1"/>
  <c r="I6"/>
  <c r="J6" s="1"/>
  <c r="B7"/>
  <c r="D7"/>
  <c r="E7"/>
  <c r="F7" s="1"/>
  <c r="K7" s="1"/>
  <c r="L7" s="1"/>
  <c r="G7"/>
  <c r="H7" s="1"/>
  <c r="I7"/>
  <c r="J7" s="1"/>
  <c r="B8"/>
  <c r="D8"/>
  <c r="E8"/>
  <c r="F8" s="1"/>
  <c r="K8" s="1"/>
  <c r="L8" s="1"/>
  <c r="G8"/>
  <c r="H8" s="1"/>
  <c r="I8"/>
  <c r="J8" s="1"/>
  <c r="B9"/>
  <c r="C9"/>
  <c r="D9"/>
  <c r="E9"/>
  <c r="F9" s="1"/>
  <c r="K9" s="1"/>
  <c r="L9" s="1"/>
  <c r="G9"/>
  <c r="H9" s="1"/>
  <c r="I9"/>
  <c r="J9" s="1"/>
  <c r="B10"/>
  <c r="D10"/>
  <c r="E10"/>
  <c r="F10" s="1"/>
  <c r="K10" s="1"/>
  <c r="L10" s="1"/>
  <c r="G10"/>
  <c r="H10" s="1"/>
  <c r="I10"/>
  <c r="J10" s="1"/>
  <c r="B11"/>
  <c r="D11"/>
  <c r="E11"/>
  <c r="F11" s="1"/>
  <c r="K11" s="1"/>
  <c r="L11" s="1"/>
  <c r="G11"/>
  <c r="H11" s="1"/>
  <c r="I11"/>
  <c r="J11" s="1"/>
  <c r="B12"/>
  <c r="D12"/>
  <c r="E12"/>
  <c r="F12" s="1"/>
  <c r="K12" s="1"/>
  <c r="L12" s="1"/>
  <c r="G12"/>
  <c r="H12" s="1"/>
  <c r="I12"/>
  <c r="J12" s="1"/>
  <c r="B13"/>
  <c r="C13"/>
  <c r="D13"/>
  <c r="E13"/>
  <c r="F13" s="1"/>
  <c r="K13" s="1"/>
  <c r="L13" s="1"/>
  <c r="G13"/>
  <c r="H13" s="1"/>
  <c r="I13"/>
  <c r="J13" s="1"/>
  <c r="B14"/>
  <c r="C14"/>
  <c r="D14"/>
  <c r="E14"/>
  <c r="F14" s="1"/>
  <c r="K14" s="1"/>
  <c r="L14" s="1"/>
  <c r="G14"/>
  <c r="H14" s="1"/>
  <c r="I14"/>
  <c r="J14" s="1"/>
  <c r="B15"/>
  <c r="C15"/>
  <c r="D15"/>
  <c r="E15"/>
  <c r="F15" s="1"/>
  <c r="K15" s="1"/>
  <c r="L15" s="1"/>
  <c r="G15"/>
  <c r="H15" s="1"/>
  <c r="I15"/>
  <c r="J15" s="1"/>
  <c r="B16"/>
  <c r="C16"/>
  <c r="D16"/>
  <c r="E16"/>
  <c r="F16" s="1"/>
  <c r="K16" s="1"/>
  <c r="L16" s="1"/>
  <c r="G16"/>
  <c r="H16" s="1"/>
  <c r="I16"/>
  <c r="J16" s="1"/>
  <c r="B17"/>
  <c r="C17"/>
  <c r="D17"/>
  <c r="E17"/>
  <c r="F17" s="1"/>
  <c r="K17" s="1"/>
  <c r="L17" s="1"/>
  <c r="G17"/>
  <c r="H17" s="1"/>
  <c r="I17"/>
  <c r="J17" s="1"/>
  <c r="B18"/>
  <c r="D18"/>
  <c r="E18"/>
  <c r="F18" s="1"/>
  <c r="K18" s="1"/>
  <c r="L18" s="1"/>
  <c r="G18"/>
  <c r="H18" s="1"/>
  <c r="I18"/>
  <c r="J18" s="1"/>
  <c r="B19"/>
  <c r="D19"/>
  <c r="E19"/>
  <c r="F19" s="1"/>
  <c r="K19" s="1"/>
  <c r="L19" s="1"/>
  <c r="G19"/>
  <c r="H19" s="1"/>
  <c r="I19"/>
  <c r="J19" s="1"/>
  <c r="B20"/>
  <c r="D20"/>
  <c r="E20"/>
  <c r="F20" s="1"/>
  <c r="K20" s="1"/>
  <c r="L20" s="1"/>
  <c r="G20"/>
  <c r="H20" s="1"/>
  <c r="I20"/>
  <c r="J20" s="1"/>
  <c r="B21"/>
  <c r="D21"/>
  <c r="E21"/>
  <c r="F21" s="1"/>
  <c r="K21" s="1"/>
  <c r="L21" s="1"/>
  <c r="G21"/>
  <c r="H21" s="1"/>
  <c r="I21"/>
  <c r="J21" s="1"/>
  <c r="B22"/>
  <c r="D22"/>
  <c r="E22"/>
  <c r="F22" s="1"/>
  <c r="K22" s="1"/>
  <c r="L22" s="1"/>
  <c r="G22"/>
  <c r="H22" s="1"/>
  <c r="I22"/>
  <c r="J22" s="1"/>
  <c r="B23"/>
  <c r="D23"/>
  <c r="E23"/>
  <c r="F23" s="1"/>
  <c r="K23" s="1"/>
  <c r="L23" s="1"/>
  <c r="G23"/>
  <c r="H23" s="1"/>
  <c r="I23"/>
  <c r="J23" s="1"/>
  <c r="B24"/>
  <c r="D24"/>
  <c r="E24"/>
  <c r="F24" s="1"/>
  <c r="K24" s="1"/>
  <c r="L24" s="1"/>
  <c r="G24"/>
  <c r="H24" s="1"/>
  <c r="I24"/>
  <c r="J24" s="1"/>
  <c r="B25"/>
  <c r="D25"/>
  <c r="E25"/>
  <c r="F25" s="1"/>
  <c r="K25" s="1"/>
  <c r="L25" s="1"/>
  <c r="G25"/>
  <c r="H25" s="1"/>
  <c r="I25"/>
  <c r="J25" s="1"/>
  <c r="B26"/>
  <c r="D26"/>
  <c r="E26"/>
  <c r="F26" s="1"/>
  <c r="K26" s="1"/>
  <c r="L26" s="1"/>
  <c r="G26"/>
  <c r="H26" s="1"/>
  <c r="I26"/>
  <c r="J26" s="1"/>
  <c r="B27"/>
  <c r="D27"/>
  <c r="E27"/>
  <c r="F27" s="1"/>
  <c r="K27" s="1"/>
  <c r="L27" s="1"/>
  <c r="G27"/>
  <c r="H27" s="1"/>
  <c r="I27"/>
  <c r="J27" s="1"/>
  <c r="B28"/>
  <c r="D28"/>
  <c r="E28"/>
  <c r="F28" s="1"/>
  <c r="K28" s="1"/>
  <c r="L28" s="1"/>
  <c r="G28"/>
  <c r="H28" s="1"/>
  <c r="I28"/>
  <c r="J28" s="1"/>
  <c r="B29"/>
  <c r="D29"/>
  <c r="E29"/>
  <c r="F29" s="1"/>
  <c r="K29" s="1"/>
  <c r="L29" s="1"/>
  <c r="G29"/>
  <c r="H29" s="1"/>
  <c r="I29"/>
  <c r="J29" s="1"/>
  <c r="B30"/>
  <c r="D30"/>
  <c r="E30"/>
  <c r="F30" s="1"/>
  <c r="K30" s="1"/>
  <c r="L30" s="1"/>
  <c r="G30"/>
  <c r="H30" s="1"/>
  <c r="I30"/>
  <c r="J30" s="1"/>
  <c r="D31"/>
  <c r="E31"/>
  <c r="F31" s="1"/>
  <c r="K31" s="1"/>
  <c r="L31" s="1"/>
  <c r="G31"/>
  <c r="H31" s="1"/>
  <c r="I31"/>
  <c r="J31" s="1"/>
  <c r="B32"/>
  <c r="D32"/>
  <c r="E32"/>
  <c r="F32" s="1"/>
  <c r="K32" s="1"/>
  <c r="L32" s="1"/>
  <c r="G32"/>
  <c r="H32" s="1"/>
  <c r="I32"/>
  <c r="J32" s="1"/>
  <c r="B33"/>
  <c r="D33"/>
  <c r="E33"/>
  <c r="F33" s="1"/>
  <c r="K33" s="1"/>
  <c r="L33" s="1"/>
  <c r="G33"/>
  <c r="H33" s="1"/>
  <c r="I33"/>
  <c r="J33" s="1"/>
  <c r="A1" i="24"/>
  <c r="A3"/>
  <c r="B3"/>
  <c r="C3"/>
  <c r="D3"/>
  <c r="A4"/>
  <c r="B4"/>
  <c r="C4"/>
  <c r="D4"/>
  <c r="E4"/>
  <c r="F4" s="1"/>
  <c r="AC4" s="1"/>
  <c r="AD4" s="1"/>
  <c r="G4"/>
  <c r="H4" s="1"/>
  <c r="I4"/>
  <c r="J4" s="1"/>
  <c r="K4"/>
  <c r="L4" s="1"/>
  <c r="M4"/>
  <c r="N4" s="1"/>
  <c r="O4"/>
  <c r="P4" s="1"/>
  <c r="Q4"/>
  <c r="R4" s="1"/>
  <c r="S4"/>
  <c r="T4" s="1"/>
  <c r="U4"/>
  <c r="V4" s="1"/>
  <c r="W4"/>
  <c r="X4" s="1"/>
  <c r="Y4"/>
  <c r="Z4" s="1"/>
  <c r="AA4"/>
  <c r="AB4" s="1"/>
  <c r="B5"/>
  <c r="C5"/>
  <c r="D5"/>
  <c r="E5"/>
  <c r="F5" s="1"/>
  <c r="AC5" s="1"/>
  <c r="AD5" s="1"/>
  <c r="G5"/>
  <c r="H5" s="1"/>
  <c r="I5"/>
  <c r="J5" s="1"/>
  <c r="K5"/>
  <c r="L5" s="1"/>
  <c r="M5"/>
  <c r="N5" s="1"/>
  <c r="O5"/>
  <c r="P5" s="1"/>
  <c r="Q5"/>
  <c r="R5" s="1"/>
  <c r="S5"/>
  <c r="T5" s="1"/>
  <c r="U5"/>
  <c r="V5" s="1"/>
  <c r="W5"/>
  <c r="X5" s="1"/>
  <c r="Y5"/>
  <c r="Z5" s="1"/>
  <c r="AA5"/>
  <c r="AB5" s="1"/>
  <c r="B6"/>
  <c r="D6"/>
  <c r="E6"/>
  <c r="F6" s="1"/>
  <c r="AC6" s="1"/>
  <c r="AD6" s="1"/>
  <c r="G6"/>
  <c r="H6" s="1"/>
  <c r="I6"/>
  <c r="J6" s="1"/>
  <c r="K6"/>
  <c r="L6" s="1"/>
  <c r="M6"/>
  <c r="N6" s="1"/>
  <c r="O6"/>
  <c r="P6" s="1"/>
  <c r="Q6"/>
  <c r="R6" s="1"/>
  <c r="S6"/>
  <c r="T6" s="1"/>
  <c r="U6"/>
  <c r="V6" s="1"/>
  <c r="W6"/>
  <c r="X6" s="1"/>
  <c r="Y6"/>
  <c r="Z6" s="1"/>
  <c r="AA6"/>
  <c r="AB6" s="1"/>
  <c r="B7"/>
  <c r="D7"/>
  <c r="E7"/>
  <c r="F7" s="1"/>
  <c r="AC7" s="1"/>
  <c r="AD7" s="1"/>
  <c r="G7"/>
  <c r="H7" s="1"/>
  <c r="I7"/>
  <c r="J7" s="1"/>
  <c r="K7"/>
  <c r="L7" s="1"/>
  <c r="M7"/>
  <c r="N7" s="1"/>
  <c r="O7"/>
  <c r="P7" s="1"/>
  <c r="Q7"/>
  <c r="R7" s="1"/>
  <c r="S7"/>
  <c r="T7" s="1"/>
  <c r="U7"/>
  <c r="V7" s="1"/>
  <c r="W7"/>
  <c r="X7" s="1"/>
  <c r="Y7"/>
  <c r="Z7" s="1"/>
  <c r="AA7"/>
  <c r="AB7" s="1"/>
  <c r="B8"/>
  <c r="D8"/>
  <c r="E8"/>
  <c r="F8" s="1"/>
  <c r="AC8" s="1"/>
  <c r="AD8" s="1"/>
  <c r="G8"/>
  <c r="H8" s="1"/>
  <c r="I8"/>
  <c r="J8" s="1"/>
  <c r="K8"/>
  <c r="L8" s="1"/>
  <c r="M8"/>
  <c r="N8" s="1"/>
  <c r="O8"/>
  <c r="P8" s="1"/>
  <c r="Q8"/>
  <c r="R8" s="1"/>
  <c r="S8"/>
  <c r="T8" s="1"/>
  <c r="U8"/>
  <c r="V8" s="1"/>
  <c r="W8"/>
  <c r="X8" s="1"/>
  <c r="Y8"/>
  <c r="Z8" s="1"/>
  <c r="AA8"/>
  <c r="AB8" s="1"/>
  <c r="B9"/>
  <c r="D9"/>
  <c r="E9"/>
  <c r="F9" s="1"/>
  <c r="AC9" s="1"/>
  <c r="AD9" s="1"/>
  <c r="G9"/>
  <c r="H9" s="1"/>
  <c r="I9"/>
  <c r="J9" s="1"/>
  <c r="K9"/>
  <c r="L9" s="1"/>
  <c r="M9"/>
  <c r="N9" s="1"/>
  <c r="O9"/>
  <c r="P9" s="1"/>
  <c r="Q9"/>
  <c r="R9" s="1"/>
  <c r="S9"/>
  <c r="T9" s="1"/>
  <c r="U9"/>
  <c r="V9" s="1"/>
  <c r="W9"/>
  <c r="X9" s="1"/>
  <c r="Y9"/>
  <c r="Z9" s="1"/>
  <c r="AA9"/>
  <c r="AB9" s="1"/>
  <c r="B10"/>
  <c r="C10"/>
  <c r="D10"/>
  <c r="E10"/>
  <c r="F10" s="1"/>
  <c r="AC10" s="1"/>
  <c r="AD10" s="1"/>
  <c r="G10"/>
  <c r="H10" s="1"/>
  <c r="I10"/>
  <c r="J10" s="1"/>
  <c r="K10"/>
  <c r="L10" s="1"/>
  <c r="M10"/>
  <c r="N10" s="1"/>
  <c r="O10"/>
  <c r="P10" s="1"/>
  <c r="Q10"/>
  <c r="R10" s="1"/>
  <c r="S10"/>
  <c r="T10" s="1"/>
  <c r="U10"/>
  <c r="V10" s="1"/>
  <c r="W10"/>
  <c r="X10" s="1"/>
  <c r="Y10"/>
  <c r="Z10" s="1"/>
  <c r="AA10"/>
  <c r="AB10" s="1"/>
  <c r="B11"/>
  <c r="D11"/>
  <c r="E11"/>
  <c r="F11" s="1"/>
  <c r="AC11" s="1"/>
  <c r="AD11" s="1"/>
  <c r="G11"/>
  <c r="H11" s="1"/>
  <c r="I11"/>
  <c r="J11" s="1"/>
  <c r="K11"/>
  <c r="L11" s="1"/>
  <c r="M11"/>
  <c r="N11" s="1"/>
  <c r="O11"/>
  <c r="P11" s="1"/>
  <c r="Q11"/>
  <c r="R11" s="1"/>
  <c r="S11"/>
  <c r="T11" s="1"/>
  <c r="U11"/>
  <c r="V11" s="1"/>
  <c r="W11"/>
  <c r="X11" s="1"/>
  <c r="Y11"/>
  <c r="Z11" s="1"/>
  <c r="AA11"/>
  <c r="AB11" s="1"/>
  <c r="B12"/>
  <c r="D12"/>
  <c r="E12"/>
  <c r="F12" s="1"/>
  <c r="G12"/>
  <c r="H12" s="1"/>
  <c r="I12"/>
  <c r="J12" s="1"/>
  <c r="K12"/>
  <c r="L12" s="1"/>
  <c r="M12"/>
  <c r="N12" s="1"/>
  <c r="O12"/>
  <c r="P12" s="1"/>
  <c r="Q12"/>
  <c r="R12" s="1"/>
  <c r="S12"/>
  <c r="T12" s="1"/>
  <c r="U12"/>
  <c r="V12" s="1"/>
  <c r="W12"/>
  <c r="X12" s="1"/>
  <c r="Y12"/>
  <c r="Z12" s="1"/>
  <c r="AA12"/>
  <c r="AB12" s="1"/>
  <c r="AC12"/>
  <c r="AD12" s="1"/>
  <c r="B13"/>
  <c r="D13"/>
  <c r="E13"/>
  <c r="F13" s="1"/>
  <c r="AC13" s="1"/>
  <c r="AD13" s="1"/>
  <c r="G13"/>
  <c r="H13" s="1"/>
  <c r="I13"/>
  <c r="J13" s="1"/>
  <c r="K13"/>
  <c r="L13" s="1"/>
  <c r="M13"/>
  <c r="N13" s="1"/>
  <c r="O13"/>
  <c r="P13" s="1"/>
  <c r="Q13"/>
  <c r="R13" s="1"/>
  <c r="S13"/>
  <c r="T13" s="1"/>
  <c r="U13"/>
  <c r="V13" s="1"/>
  <c r="W13"/>
  <c r="X13" s="1"/>
  <c r="Y13"/>
  <c r="Z13" s="1"/>
  <c r="AA13"/>
  <c r="AB13" s="1"/>
  <c r="B14"/>
  <c r="C14"/>
  <c r="D14"/>
  <c r="E14"/>
  <c r="F14" s="1"/>
  <c r="G14"/>
  <c r="H14" s="1"/>
  <c r="I14"/>
  <c r="J14" s="1"/>
  <c r="K14"/>
  <c r="L14" s="1"/>
  <c r="M14"/>
  <c r="N14" s="1"/>
  <c r="O14"/>
  <c r="P14" s="1"/>
  <c r="Q14"/>
  <c r="R14" s="1"/>
  <c r="S14"/>
  <c r="T14" s="1"/>
  <c r="U14"/>
  <c r="V14" s="1"/>
  <c r="W14"/>
  <c r="X14" s="1"/>
  <c r="Y14"/>
  <c r="Z14" s="1"/>
  <c r="AA14"/>
  <c r="AB14" s="1"/>
  <c r="AC14"/>
  <c r="AD14" s="1"/>
  <c r="B15"/>
  <c r="C15"/>
  <c r="D15"/>
  <c r="E15"/>
  <c r="F15" s="1"/>
  <c r="AC15" s="1"/>
  <c r="AD15" s="1"/>
  <c r="G15"/>
  <c r="H15" s="1"/>
  <c r="I15"/>
  <c r="J15" s="1"/>
  <c r="K15"/>
  <c r="L15" s="1"/>
  <c r="M15"/>
  <c r="N15" s="1"/>
  <c r="O15"/>
  <c r="P15" s="1"/>
  <c r="Q15"/>
  <c r="R15" s="1"/>
  <c r="S15"/>
  <c r="T15" s="1"/>
  <c r="U15"/>
  <c r="V15" s="1"/>
  <c r="W15"/>
  <c r="X15" s="1"/>
  <c r="Y15"/>
  <c r="Z15" s="1"/>
  <c r="AA15"/>
  <c r="AB15" s="1"/>
  <c r="B16"/>
  <c r="C16"/>
  <c r="D16"/>
  <c r="E16"/>
  <c r="F16" s="1"/>
  <c r="G16"/>
  <c r="H16" s="1"/>
  <c r="I16"/>
  <c r="J16" s="1"/>
  <c r="K16"/>
  <c r="L16" s="1"/>
  <c r="M16"/>
  <c r="N16" s="1"/>
  <c r="O16"/>
  <c r="P16" s="1"/>
  <c r="Q16"/>
  <c r="R16" s="1"/>
  <c r="S16"/>
  <c r="T16" s="1"/>
  <c r="U16"/>
  <c r="V16" s="1"/>
  <c r="W16"/>
  <c r="X16" s="1"/>
  <c r="Y16"/>
  <c r="Z16" s="1"/>
  <c r="AA16"/>
  <c r="AB16" s="1"/>
  <c r="AC16"/>
  <c r="AD16" s="1"/>
  <c r="B17"/>
  <c r="C17"/>
  <c r="D17"/>
  <c r="E17"/>
  <c r="F17" s="1"/>
  <c r="AC17" s="1"/>
  <c r="AD17" s="1"/>
  <c r="G17"/>
  <c r="H17" s="1"/>
  <c r="I17"/>
  <c r="J17" s="1"/>
  <c r="K17"/>
  <c r="L17" s="1"/>
  <c r="M17"/>
  <c r="N17" s="1"/>
  <c r="O17"/>
  <c r="P17" s="1"/>
  <c r="Q17"/>
  <c r="R17" s="1"/>
  <c r="S17"/>
  <c r="T17" s="1"/>
  <c r="U17"/>
  <c r="V17" s="1"/>
  <c r="W17"/>
  <c r="X17" s="1"/>
  <c r="Y17"/>
  <c r="Z17" s="1"/>
  <c r="AA17"/>
  <c r="AB17" s="1"/>
  <c r="B18"/>
  <c r="C18"/>
  <c r="D18"/>
  <c r="E18"/>
  <c r="F18" s="1"/>
  <c r="G18"/>
  <c r="H18" s="1"/>
  <c r="I18"/>
  <c r="J18" s="1"/>
  <c r="K18"/>
  <c r="L18" s="1"/>
  <c r="M18"/>
  <c r="N18" s="1"/>
  <c r="O18"/>
  <c r="P18" s="1"/>
  <c r="Q18"/>
  <c r="R18" s="1"/>
  <c r="S18"/>
  <c r="T18" s="1"/>
  <c r="U18"/>
  <c r="V18" s="1"/>
  <c r="W18"/>
  <c r="X18" s="1"/>
  <c r="Y18"/>
  <c r="Z18" s="1"/>
  <c r="AA18"/>
  <c r="AB18" s="1"/>
  <c r="AC18"/>
  <c r="AD18" s="1"/>
  <c r="B19"/>
  <c r="D19"/>
  <c r="E19"/>
  <c r="F19" s="1"/>
  <c r="AC19" s="1"/>
  <c r="AD19" s="1"/>
  <c r="G19"/>
  <c r="H19" s="1"/>
  <c r="I19"/>
  <c r="J19" s="1"/>
  <c r="K19"/>
  <c r="L19" s="1"/>
  <c r="M19"/>
  <c r="N19" s="1"/>
  <c r="O19"/>
  <c r="P19" s="1"/>
  <c r="Q19"/>
  <c r="R19" s="1"/>
  <c r="S19"/>
  <c r="T19" s="1"/>
  <c r="U19"/>
  <c r="V19" s="1"/>
  <c r="W19"/>
  <c r="X19" s="1"/>
  <c r="Y19"/>
  <c r="Z19" s="1"/>
  <c r="AA19"/>
  <c r="AB19" s="1"/>
  <c r="B20"/>
  <c r="D20"/>
  <c r="E20"/>
  <c r="F20" s="1"/>
  <c r="G20"/>
  <c r="H20" s="1"/>
  <c r="I20"/>
  <c r="J20" s="1"/>
  <c r="K20"/>
  <c r="L20" s="1"/>
  <c r="M20"/>
  <c r="N20" s="1"/>
  <c r="O20"/>
  <c r="P20" s="1"/>
  <c r="Q20"/>
  <c r="R20" s="1"/>
  <c r="S20"/>
  <c r="T20" s="1"/>
  <c r="U20"/>
  <c r="V20" s="1"/>
  <c r="W20"/>
  <c r="X20" s="1"/>
  <c r="Y20"/>
  <c r="Z20" s="1"/>
  <c r="AA20"/>
  <c r="AB20" s="1"/>
  <c r="AC20"/>
  <c r="AD20" s="1"/>
  <c r="B21"/>
  <c r="D21"/>
  <c r="E21"/>
  <c r="F21" s="1"/>
  <c r="AC21" s="1"/>
  <c r="AD21" s="1"/>
  <c r="G21"/>
  <c r="H21" s="1"/>
  <c r="I21"/>
  <c r="J21" s="1"/>
  <c r="K21"/>
  <c r="L21" s="1"/>
  <c r="M21"/>
  <c r="N21" s="1"/>
  <c r="O21"/>
  <c r="P21" s="1"/>
  <c r="Q21"/>
  <c r="R21" s="1"/>
  <c r="S21"/>
  <c r="T21" s="1"/>
  <c r="U21"/>
  <c r="V21" s="1"/>
  <c r="W21"/>
  <c r="X21" s="1"/>
  <c r="Y21"/>
  <c r="Z21" s="1"/>
  <c r="AA21"/>
  <c r="AB21" s="1"/>
  <c r="B22"/>
  <c r="D22"/>
  <c r="E22"/>
  <c r="F22" s="1"/>
  <c r="G22"/>
  <c r="H22" s="1"/>
  <c r="I22"/>
  <c r="J22" s="1"/>
  <c r="K22"/>
  <c r="L22" s="1"/>
  <c r="M22"/>
  <c r="N22" s="1"/>
  <c r="O22"/>
  <c r="P22" s="1"/>
  <c r="Q22"/>
  <c r="R22" s="1"/>
  <c r="S22"/>
  <c r="T22" s="1"/>
  <c r="U22"/>
  <c r="V22" s="1"/>
  <c r="W22"/>
  <c r="X22" s="1"/>
  <c r="Y22"/>
  <c r="Z22" s="1"/>
  <c r="AA22"/>
  <c r="AB22" s="1"/>
  <c r="AC22"/>
  <c r="AD22" s="1"/>
  <c r="B23"/>
  <c r="D23"/>
  <c r="E23"/>
  <c r="F23" s="1"/>
  <c r="AC23" s="1"/>
  <c r="AD23" s="1"/>
  <c r="G23"/>
  <c r="H23" s="1"/>
  <c r="I23"/>
  <c r="J23" s="1"/>
  <c r="K23"/>
  <c r="L23" s="1"/>
  <c r="M23"/>
  <c r="N23" s="1"/>
  <c r="O23"/>
  <c r="P23" s="1"/>
  <c r="Q23"/>
  <c r="R23" s="1"/>
  <c r="S23"/>
  <c r="T23" s="1"/>
  <c r="U23"/>
  <c r="V23" s="1"/>
  <c r="W23"/>
  <c r="X23" s="1"/>
  <c r="Y23"/>
  <c r="Z23" s="1"/>
  <c r="AA23"/>
  <c r="AB23" s="1"/>
  <c r="B24"/>
  <c r="D24"/>
  <c r="E24"/>
  <c r="F24" s="1"/>
  <c r="G24"/>
  <c r="H24" s="1"/>
  <c r="I24"/>
  <c r="J24" s="1"/>
  <c r="K24"/>
  <c r="L24" s="1"/>
  <c r="M24"/>
  <c r="N24" s="1"/>
  <c r="O24"/>
  <c r="P24" s="1"/>
  <c r="Q24"/>
  <c r="R24" s="1"/>
  <c r="S24"/>
  <c r="T24" s="1"/>
  <c r="U24"/>
  <c r="V24" s="1"/>
  <c r="W24"/>
  <c r="X24" s="1"/>
  <c r="Y24"/>
  <c r="Z24" s="1"/>
  <c r="AA24"/>
  <c r="AB24" s="1"/>
  <c r="AC24"/>
  <c r="AD24" s="1"/>
  <c r="B25"/>
  <c r="D25"/>
  <c r="E25"/>
  <c r="F25" s="1"/>
  <c r="AC25" s="1"/>
  <c r="AD25" s="1"/>
  <c r="G25"/>
  <c r="H25" s="1"/>
  <c r="I25"/>
  <c r="J25" s="1"/>
  <c r="K25"/>
  <c r="L25" s="1"/>
  <c r="M25"/>
  <c r="N25" s="1"/>
  <c r="O25"/>
  <c r="P25" s="1"/>
  <c r="Q25"/>
  <c r="R25" s="1"/>
  <c r="S25"/>
  <c r="T25" s="1"/>
  <c r="U25"/>
  <c r="V25" s="1"/>
  <c r="W25"/>
  <c r="X25" s="1"/>
  <c r="Y25"/>
  <c r="Z25" s="1"/>
  <c r="AA25"/>
  <c r="AB25" s="1"/>
  <c r="B26"/>
  <c r="D26"/>
  <c r="E26"/>
  <c r="F26" s="1"/>
  <c r="AC26" s="1"/>
  <c r="AD26" s="1"/>
  <c r="G26"/>
  <c r="H26" s="1"/>
  <c r="I26"/>
  <c r="J26" s="1"/>
  <c r="K26"/>
  <c r="L26" s="1"/>
  <c r="M26"/>
  <c r="N26" s="1"/>
  <c r="O26"/>
  <c r="P26" s="1"/>
  <c r="Q26"/>
  <c r="R26" s="1"/>
  <c r="S26"/>
  <c r="T26" s="1"/>
  <c r="U26"/>
  <c r="V26" s="1"/>
  <c r="W26"/>
  <c r="X26" s="1"/>
  <c r="Y26"/>
  <c r="Z26" s="1"/>
  <c r="AA26"/>
  <c r="AB26" s="1"/>
  <c r="B27"/>
  <c r="D27"/>
  <c r="E27"/>
  <c r="F27" s="1"/>
  <c r="AC27" s="1"/>
  <c r="AD27" s="1"/>
  <c r="G27"/>
  <c r="H27" s="1"/>
  <c r="I27"/>
  <c r="J27" s="1"/>
  <c r="K27"/>
  <c r="L27" s="1"/>
  <c r="M27"/>
  <c r="N27" s="1"/>
  <c r="O27"/>
  <c r="P27" s="1"/>
  <c r="Q27"/>
  <c r="R27" s="1"/>
  <c r="S27"/>
  <c r="T27" s="1"/>
  <c r="U27"/>
  <c r="V27" s="1"/>
  <c r="W27"/>
  <c r="X27" s="1"/>
  <c r="Y27"/>
  <c r="Z27" s="1"/>
  <c r="AA27"/>
  <c r="AB27" s="1"/>
  <c r="B28"/>
  <c r="D28"/>
  <c r="E28"/>
  <c r="F28" s="1"/>
  <c r="AC28" s="1"/>
  <c r="AD28" s="1"/>
  <c r="G28"/>
  <c r="H28" s="1"/>
  <c r="I28"/>
  <c r="J28" s="1"/>
  <c r="K28"/>
  <c r="L28" s="1"/>
  <c r="M28"/>
  <c r="N28" s="1"/>
  <c r="O28"/>
  <c r="P28" s="1"/>
  <c r="Q28"/>
  <c r="R28" s="1"/>
  <c r="S28"/>
  <c r="T28" s="1"/>
  <c r="U28"/>
  <c r="V28" s="1"/>
  <c r="W28"/>
  <c r="X28" s="1"/>
  <c r="Y28"/>
  <c r="Z28" s="1"/>
  <c r="AA28"/>
  <c r="AB28" s="1"/>
  <c r="B29"/>
  <c r="D29"/>
  <c r="E29"/>
  <c r="F29" s="1"/>
  <c r="AC29" s="1"/>
  <c r="AD29" s="1"/>
  <c r="G29"/>
  <c r="H29" s="1"/>
  <c r="I29"/>
  <c r="J29" s="1"/>
  <c r="K29"/>
  <c r="L29" s="1"/>
  <c r="M29"/>
  <c r="N29" s="1"/>
  <c r="O29"/>
  <c r="P29" s="1"/>
  <c r="Q29"/>
  <c r="R29" s="1"/>
  <c r="S29"/>
  <c r="T29" s="1"/>
  <c r="U29"/>
  <c r="V29" s="1"/>
  <c r="W29"/>
  <c r="X29" s="1"/>
  <c r="Y29"/>
  <c r="Z29" s="1"/>
  <c r="AA29"/>
  <c r="AB29" s="1"/>
  <c r="B30"/>
  <c r="D30"/>
  <c r="E30"/>
  <c r="F30" s="1"/>
  <c r="AC30" s="1"/>
  <c r="AD30" s="1"/>
  <c r="G30"/>
  <c r="H30" s="1"/>
  <c r="I30"/>
  <c r="J30" s="1"/>
  <c r="K30"/>
  <c r="L30" s="1"/>
  <c r="M30"/>
  <c r="N30" s="1"/>
  <c r="O30"/>
  <c r="P30" s="1"/>
  <c r="Q30"/>
  <c r="R30" s="1"/>
  <c r="S30"/>
  <c r="T30" s="1"/>
  <c r="U30"/>
  <c r="V30" s="1"/>
  <c r="W30"/>
  <c r="X30" s="1"/>
  <c r="Y30"/>
  <c r="Z30" s="1"/>
  <c r="AA30"/>
  <c r="AB30" s="1"/>
  <c r="B31"/>
  <c r="D31"/>
  <c r="E31"/>
  <c r="F31" s="1"/>
  <c r="AC31" s="1"/>
  <c r="AD31" s="1"/>
  <c r="G31"/>
  <c r="H31" s="1"/>
  <c r="I31"/>
  <c r="J31" s="1"/>
  <c r="K31"/>
  <c r="L31" s="1"/>
  <c r="M31"/>
  <c r="N31" s="1"/>
  <c r="O31"/>
  <c r="P31" s="1"/>
  <c r="Q31"/>
  <c r="R31" s="1"/>
  <c r="S31"/>
  <c r="T31" s="1"/>
  <c r="U31"/>
  <c r="V31" s="1"/>
  <c r="W31"/>
  <c r="X31" s="1"/>
  <c r="Y31"/>
  <c r="Z31" s="1"/>
  <c r="AA31"/>
  <c r="AB31" s="1"/>
  <c r="D32"/>
  <c r="E32"/>
  <c r="F32" s="1"/>
  <c r="AC32" s="1"/>
  <c r="AD32" s="1"/>
  <c r="G32"/>
  <c r="H32" s="1"/>
  <c r="I32"/>
  <c r="J32" s="1"/>
  <c r="K32"/>
  <c r="L32" s="1"/>
  <c r="M32"/>
  <c r="N32" s="1"/>
  <c r="O32"/>
  <c r="P32" s="1"/>
  <c r="Q32"/>
  <c r="R32" s="1"/>
  <c r="S32"/>
  <c r="T32" s="1"/>
  <c r="U32"/>
  <c r="V32" s="1"/>
  <c r="W32"/>
  <c r="X32" s="1"/>
  <c r="Y32"/>
  <c r="Z32" s="1"/>
  <c r="AA32"/>
  <c r="AB32" s="1"/>
  <c r="B33"/>
  <c r="D33"/>
  <c r="E33"/>
  <c r="F33" s="1"/>
  <c r="AC33" s="1"/>
  <c r="AD33" s="1"/>
  <c r="G33"/>
  <c r="H33" s="1"/>
  <c r="I33"/>
  <c r="J33" s="1"/>
  <c r="K33"/>
  <c r="L33" s="1"/>
  <c r="M33"/>
  <c r="N33" s="1"/>
  <c r="O33"/>
  <c r="P33" s="1"/>
  <c r="Q33"/>
  <c r="R33" s="1"/>
  <c r="S33"/>
  <c r="T33" s="1"/>
  <c r="U33"/>
  <c r="V33" s="1"/>
  <c r="W33"/>
  <c r="X33" s="1"/>
  <c r="Y33"/>
  <c r="Z33" s="1"/>
  <c r="AA33"/>
  <c r="AB33" s="1"/>
  <c r="A1" i="19"/>
  <c r="A3"/>
  <c r="B3"/>
  <c r="C3"/>
  <c r="D3"/>
  <c r="A4"/>
  <c r="B4"/>
  <c r="C4"/>
  <c r="D4"/>
  <c r="E4"/>
  <c r="F4" s="1"/>
  <c r="AC4" s="1"/>
  <c r="AD4" s="1"/>
  <c r="G4"/>
  <c r="H4" s="1"/>
  <c r="I4"/>
  <c r="J4" s="1"/>
  <c r="K4"/>
  <c r="L4" s="1"/>
  <c r="M4"/>
  <c r="N4" s="1"/>
  <c r="O4"/>
  <c r="P4" s="1"/>
  <c r="Q4"/>
  <c r="R4" s="1"/>
  <c r="S4"/>
  <c r="T4" s="1"/>
  <c r="U4"/>
  <c r="V4" s="1"/>
  <c r="W4"/>
  <c r="X4" s="1"/>
  <c r="Y4"/>
  <c r="Z4" s="1"/>
  <c r="AA4"/>
  <c r="AB4" s="1"/>
  <c r="B5"/>
  <c r="C5"/>
  <c r="D5"/>
  <c r="E5"/>
  <c r="F5" s="1"/>
  <c r="AC5" s="1"/>
  <c r="AD5" s="1"/>
  <c r="G5"/>
  <c r="H5" s="1"/>
  <c r="I5"/>
  <c r="J5" s="1"/>
  <c r="K5"/>
  <c r="L5" s="1"/>
  <c r="M5"/>
  <c r="N5" s="1"/>
  <c r="O5"/>
  <c r="P5" s="1"/>
  <c r="Q5"/>
  <c r="R5" s="1"/>
  <c r="S5"/>
  <c r="T5" s="1"/>
  <c r="U5"/>
  <c r="V5" s="1"/>
  <c r="W5"/>
  <c r="X5" s="1"/>
  <c r="Y5"/>
  <c r="Z5" s="1"/>
  <c r="AA5"/>
  <c r="AB5" s="1"/>
  <c r="B6"/>
  <c r="D6"/>
  <c r="E6"/>
  <c r="F6" s="1"/>
  <c r="AC6" s="1"/>
  <c r="AD6" s="1"/>
  <c r="G6"/>
  <c r="H6" s="1"/>
  <c r="I6"/>
  <c r="J6" s="1"/>
  <c r="K6"/>
  <c r="L6" s="1"/>
  <c r="M6"/>
  <c r="N6" s="1"/>
  <c r="O6"/>
  <c r="P6" s="1"/>
  <c r="Q6"/>
  <c r="R6" s="1"/>
  <c r="S6"/>
  <c r="T6" s="1"/>
  <c r="U6"/>
  <c r="V6" s="1"/>
  <c r="W6"/>
  <c r="X6" s="1"/>
  <c r="Y6"/>
  <c r="Z6" s="1"/>
  <c r="AA6"/>
  <c r="AB6" s="1"/>
  <c r="B7"/>
  <c r="D7"/>
  <c r="E7"/>
  <c r="F7" s="1"/>
  <c r="AC7" s="1"/>
  <c r="AD7" s="1"/>
  <c r="G7"/>
  <c r="H7" s="1"/>
  <c r="I7"/>
  <c r="J7" s="1"/>
  <c r="K7"/>
  <c r="L7" s="1"/>
  <c r="M7"/>
  <c r="N7" s="1"/>
  <c r="O7"/>
  <c r="P7" s="1"/>
  <c r="Q7"/>
  <c r="R7" s="1"/>
  <c r="S7"/>
  <c r="T7" s="1"/>
  <c r="U7"/>
  <c r="V7" s="1"/>
  <c r="W7"/>
  <c r="X7" s="1"/>
  <c r="Y7"/>
  <c r="Z7" s="1"/>
  <c r="AA7"/>
  <c r="AB7" s="1"/>
  <c r="B8"/>
  <c r="D8"/>
  <c r="E8"/>
  <c r="F8" s="1"/>
  <c r="AC8" s="1"/>
  <c r="AD8" s="1"/>
  <c r="G8"/>
  <c r="H8" s="1"/>
  <c r="I8"/>
  <c r="J8" s="1"/>
  <c r="K8"/>
  <c r="L8" s="1"/>
  <c r="M8"/>
  <c r="N8" s="1"/>
  <c r="O8"/>
  <c r="P8" s="1"/>
  <c r="Q8"/>
  <c r="R8" s="1"/>
  <c r="S8"/>
  <c r="T8" s="1"/>
  <c r="U8"/>
  <c r="V8" s="1"/>
  <c r="W8"/>
  <c r="X8" s="1"/>
  <c r="Y8"/>
  <c r="Z8" s="1"/>
  <c r="AA8"/>
  <c r="AB8" s="1"/>
  <c r="B9"/>
  <c r="D9"/>
  <c r="E9"/>
  <c r="F9" s="1"/>
  <c r="AC9" s="1"/>
  <c r="AD9" s="1"/>
  <c r="G9"/>
  <c r="H9" s="1"/>
  <c r="I9"/>
  <c r="J9" s="1"/>
  <c r="K9"/>
  <c r="L9" s="1"/>
  <c r="M9"/>
  <c r="N9" s="1"/>
  <c r="O9"/>
  <c r="P9" s="1"/>
  <c r="Q9"/>
  <c r="R9" s="1"/>
  <c r="S9"/>
  <c r="T9" s="1"/>
  <c r="U9"/>
  <c r="V9" s="1"/>
  <c r="W9"/>
  <c r="X9" s="1"/>
  <c r="Y9"/>
  <c r="Z9" s="1"/>
  <c r="AA9"/>
  <c r="AB9" s="1"/>
  <c r="B10"/>
  <c r="C10"/>
  <c r="D10"/>
  <c r="E10"/>
  <c r="F10" s="1"/>
  <c r="AC10" s="1"/>
  <c r="AD10" s="1"/>
  <c r="G10"/>
  <c r="H10" s="1"/>
  <c r="I10"/>
  <c r="J10" s="1"/>
  <c r="K10"/>
  <c r="L10" s="1"/>
  <c r="M10"/>
  <c r="N10" s="1"/>
  <c r="O10"/>
  <c r="P10" s="1"/>
  <c r="Q10"/>
  <c r="R10" s="1"/>
  <c r="S10"/>
  <c r="T10" s="1"/>
  <c r="U10"/>
  <c r="V10" s="1"/>
  <c r="W10"/>
  <c r="X10" s="1"/>
  <c r="Y10"/>
  <c r="Z10" s="1"/>
  <c r="AA10"/>
  <c r="AB10" s="1"/>
  <c r="B11"/>
  <c r="D11"/>
  <c r="E11"/>
  <c r="F11" s="1"/>
  <c r="AC11" s="1"/>
  <c r="AD11" s="1"/>
  <c r="G11"/>
  <c r="H11" s="1"/>
  <c r="I11"/>
  <c r="J11" s="1"/>
  <c r="K11"/>
  <c r="L11" s="1"/>
  <c r="M11"/>
  <c r="N11" s="1"/>
  <c r="O11"/>
  <c r="P11" s="1"/>
  <c r="Q11"/>
  <c r="R11" s="1"/>
  <c r="S11"/>
  <c r="T11" s="1"/>
  <c r="U11"/>
  <c r="V11" s="1"/>
  <c r="W11"/>
  <c r="X11" s="1"/>
  <c r="Y11"/>
  <c r="Z11" s="1"/>
  <c r="AA11"/>
  <c r="AB11" s="1"/>
  <c r="B12"/>
  <c r="D12"/>
  <c r="E12"/>
  <c r="F12" s="1"/>
  <c r="AC12" s="1"/>
  <c r="AD12" s="1"/>
  <c r="G12"/>
  <c r="H12" s="1"/>
  <c r="I12"/>
  <c r="J12" s="1"/>
  <c r="K12"/>
  <c r="L12" s="1"/>
  <c r="M12"/>
  <c r="N12" s="1"/>
  <c r="O12"/>
  <c r="P12" s="1"/>
  <c r="Q12"/>
  <c r="R12" s="1"/>
  <c r="S12"/>
  <c r="T12" s="1"/>
  <c r="U12"/>
  <c r="V12" s="1"/>
  <c r="W12"/>
  <c r="X12" s="1"/>
  <c r="Y12"/>
  <c r="Z12" s="1"/>
  <c r="AA12"/>
  <c r="AB12" s="1"/>
  <c r="B13"/>
  <c r="D13"/>
  <c r="E13"/>
  <c r="F13" s="1"/>
  <c r="AC13" s="1"/>
  <c r="AD13" s="1"/>
  <c r="G13"/>
  <c r="H13" s="1"/>
  <c r="I13"/>
  <c r="J13" s="1"/>
  <c r="K13"/>
  <c r="L13" s="1"/>
  <c r="M13"/>
  <c r="N13" s="1"/>
  <c r="O13"/>
  <c r="P13" s="1"/>
  <c r="Q13"/>
  <c r="R13" s="1"/>
  <c r="S13"/>
  <c r="T13" s="1"/>
  <c r="U13"/>
  <c r="V13" s="1"/>
  <c r="W13"/>
  <c r="X13" s="1"/>
  <c r="Y13"/>
  <c r="Z13" s="1"/>
  <c r="AA13"/>
  <c r="AB13" s="1"/>
  <c r="B14"/>
  <c r="C14"/>
  <c r="D14"/>
  <c r="E14"/>
  <c r="F14" s="1"/>
  <c r="AC14" s="1"/>
  <c r="AD14" s="1"/>
  <c r="G14"/>
  <c r="H14" s="1"/>
  <c r="I14"/>
  <c r="J14" s="1"/>
  <c r="K14"/>
  <c r="L14" s="1"/>
  <c r="M14"/>
  <c r="N14" s="1"/>
  <c r="O14"/>
  <c r="P14" s="1"/>
  <c r="Q14"/>
  <c r="R14" s="1"/>
  <c r="S14"/>
  <c r="T14" s="1"/>
  <c r="U14"/>
  <c r="V14" s="1"/>
  <c r="W14"/>
  <c r="X14" s="1"/>
  <c r="Y14"/>
  <c r="Z14" s="1"/>
  <c r="AA14"/>
  <c r="AB14" s="1"/>
  <c r="B15"/>
  <c r="C15"/>
  <c r="D15"/>
  <c r="E15"/>
  <c r="F15" s="1"/>
  <c r="AC15" s="1"/>
  <c r="AD15" s="1"/>
  <c r="G15"/>
  <c r="H15" s="1"/>
  <c r="I15"/>
  <c r="J15" s="1"/>
  <c r="K15"/>
  <c r="L15" s="1"/>
  <c r="M15"/>
  <c r="N15" s="1"/>
  <c r="O15"/>
  <c r="P15" s="1"/>
  <c r="Q15"/>
  <c r="R15" s="1"/>
  <c r="S15"/>
  <c r="T15" s="1"/>
  <c r="U15"/>
  <c r="V15" s="1"/>
  <c r="W15"/>
  <c r="X15" s="1"/>
  <c r="Y15"/>
  <c r="Z15" s="1"/>
  <c r="AA15"/>
  <c r="AB15" s="1"/>
  <c r="B16"/>
  <c r="C16"/>
  <c r="D16"/>
  <c r="E16"/>
  <c r="F16" s="1"/>
  <c r="AC16" s="1"/>
  <c r="AD16" s="1"/>
  <c r="G16"/>
  <c r="H16" s="1"/>
  <c r="I16"/>
  <c r="J16" s="1"/>
  <c r="K16"/>
  <c r="L16" s="1"/>
  <c r="M16"/>
  <c r="N16" s="1"/>
  <c r="O16"/>
  <c r="P16" s="1"/>
  <c r="Q16"/>
  <c r="R16" s="1"/>
  <c r="S16"/>
  <c r="T16" s="1"/>
  <c r="U16"/>
  <c r="V16" s="1"/>
  <c r="W16"/>
  <c r="X16" s="1"/>
  <c r="Y16"/>
  <c r="Z16" s="1"/>
  <c r="AA16"/>
  <c r="AB16" s="1"/>
  <c r="B17"/>
  <c r="C17"/>
  <c r="D17"/>
  <c r="E17"/>
  <c r="F17" s="1"/>
  <c r="AC17" s="1"/>
  <c r="AD17" s="1"/>
  <c r="G17"/>
  <c r="H17" s="1"/>
  <c r="I17"/>
  <c r="J17" s="1"/>
  <c r="K17"/>
  <c r="L17" s="1"/>
  <c r="M17"/>
  <c r="N17" s="1"/>
  <c r="O17"/>
  <c r="P17" s="1"/>
  <c r="Q17"/>
  <c r="R17" s="1"/>
  <c r="S17"/>
  <c r="T17" s="1"/>
  <c r="U17"/>
  <c r="V17" s="1"/>
  <c r="W17"/>
  <c r="X17" s="1"/>
  <c r="Y17"/>
  <c r="Z17" s="1"/>
  <c r="AA17"/>
  <c r="AB17" s="1"/>
  <c r="B18"/>
  <c r="C18"/>
  <c r="D18"/>
  <c r="E18"/>
  <c r="F18" s="1"/>
  <c r="AC18" s="1"/>
  <c r="AD18" s="1"/>
  <c r="G18"/>
  <c r="H18" s="1"/>
  <c r="I18"/>
  <c r="J18" s="1"/>
  <c r="K18"/>
  <c r="L18" s="1"/>
  <c r="M18"/>
  <c r="N18" s="1"/>
  <c r="O18"/>
  <c r="P18" s="1"/>
  <c r="Q18"/>
  <c r="R18" s="1"/>
  <c r="S18"/>
  <c r="T18" s="1"/>
  <c r="U18"/>
  <c r="V18" s="1"/>
  <c r="W18"/>
  <c r="X18" s="1"/>
  <c r="Y18"/>
  <c r="Z18" s="1"/>
  <c r="AA18"/>
  <c r="AB18" s="1"/>
  <c r="B19"/>
  <c r="D19"/>
  <c r="E19"/>
  <c r="F19" s="1"/>
  <c r="AC19" s="1"/>
  <c r="AD19" s="1"/>
  <c r="G19"/>
  <c r="H19" s="1"/>
  <c r="I19"/>
  <c r="J19" s="1"/>
  <c r="K19"/>
  <c r="L19" s="1"/>
  <c r="M19"/>
  <c r="N19" s="1"/>
  <c r="O19"/>
  <c r="P19" s="1"/>
  <c r="Q19"/>
  <c r="R19" s="1"/>
  <c r="S19"/>
  <c r="T19" s="1"/>
  <c r="U19"/>
  <c r="V19" s="1"/>
  <c r="W19"/>
  <c r="X19" s="1"/>
  <c r="Y19"/>
  <c r="Z19" s="1"/>
  <c r="AA19"/>
  <c r="AB19" s="1"/>
  <c r="B20"/>
  <c r="D20"/>
  <c r="E20"/>
  <c r="F20" s="1"/>
  <c r="AC20" s="1"/>
  <c r="AD20" s="1"/>
  <c r="G20"/>
  <c r="H20" s="1"/>
  <c r="I20"/>
  <c r="J20" s="1"/>
  <c r="K20"/>
  <c r="L20" s="1"/>
  <c r="M20"/>
  <c r="N20" s="1"/>
  <c r="O20"/>
  <c r="P20" s="1"/>
  <c r="Q20"/>
  <c r="R20" s="1"/>
  <c r="S20"/>
  <c r="T20" s="1"/>
  <c r="U20"/>
  <c r="V20" s="1"/>
  <c r="W20"/>
  <c r="X20" s="1"/>
  <c r="Y20"/>
  <c r="Z20" s="1"/>
  <c r="AA20"/>
  <c r="AB20" s="1"/>
  <c r="B21"/>
  <c r="D21"/>
  <c r="E21"/>
  <c r="F21" s="1"/>
  <c r="AC21" s="1"/>
  <c r="AD21" s="1"/>
  <c r="G21"/>
  <c r="H21" s="1"/>
  <c r="I21"/>
  <c r="J21" s="1"/>
  <c r="K21"/>
  <c r="L21" s="1"/>
  <c r="M21"/>
  <c r="N21" s="1"/>
  <c r="O21"/>
  <c r="P21" s="1"/>
  <c r="Q21"/>
  <c r="R21" s="1"/>
  <c r="S21"/>
  <c r="T21" s="1"/>
  <c r="U21"/>
  <c r="V21" s="1"/>
  <c r="W21"/>
  <c r="X21" s="1"/>
  <c r="Y21"/>
  <c r="Z21" s="1"/>
  <c r="AA21"/>
  <c r="AB21" s="1"/>
  <c r="B22"/>
  <c r="D22"/>
  <c r="E22"/>
  <c r="F22" s="1"/>
  <c r="AC22" s="1"/>
  <c r="AD22" s="1"/>
  <c r="G22"/>
  <c r="H22" s="1"/>
  <c r="I22"/>
  <c r="J22" s="1"/>
  <c r="K22"/>
  <c r="L22" s="1"/>
  <c r="M22"/>
  <c r="N22" s="1"/>
  <c r="O22"/>
  <c r="P22" s="1"/>
  <c r="Q22"/>
  <c r="R22" s="1"/>
  <c r="S22"/>
  <c r="T22" s="1"/>
  <c r="U22"/>
  <c r="V22" s="1"/>
  <c r="W22"/>
  <c r="X22" s="1"/>
  <c r="Y22"/>
  <c r="Z22" s="1"/>
  <c r="AA22"/>
  <c r="AB22" s="1"/>
  <c r="B23"/>
  <c r="D23"/>
  <c r="E23"/>
  <c r="F23" s="1"/>
  <c r="AC23" s="1"/>
  <c r="AD23" s="1"/>
  <c r="G23"/>
  <c r="H23" s="1"/>
  <c r="I23"/>
  <c r="J23" s="1"/>
  <c r="K23"/>
  <c r="L23" s="1"/>
  <c r="M23"/>
  <c r="N23" s="1"/>
  <c r="O23"/>
  <c r="P23" s="1"/>
  <c r="Q23"/>
  <c r="R23" s="1"/>
  <c r="S23"/>
  <c r="T23" s="1"/>
  <c r="U23"/>
  <c r="V23" s="1"/>
  <c r="W23"/>
  <c r="X23" s="1"/>
  <c r="Y23"/>
  <c r="Z23" s="1"/>
  <c r="AA23"/>
  <c r="AB23" s="1"/>
  <c r="B24"/>
  <c r="D24"/>
  <c r="E24"/>
  <c r="F24" s="1"/>
  <c r="AC24" s="1"/>
  <c r="AD24" s="1"/>
  <c r="G24"/>
  <c r="H24" s="1"/>
  <c r="I24"/>
  <c r="J24" s="1"/>
  <c r="K24"/>
  <c r="L24" s="1"/>
  <c r="M24"/>
  <c r="N24" s="1"/>
  <c r="O24"/>
  <c r="P24" s="1"/>
  <c r="Q24"/>
  <c r="R24" s="1"/>
  <c r="S24"/>
  <c r="T24" s="1"/>
  <c r="U24"/>
  <c r="V24" s="1"/>
  <c r="W24"/>
  <c r="X24" s="1"/>
  <c r="Y24"/>
  <c r="Z24" s="1"/>
  <c r="AA24"/>
  <c r="AB24" s="1"/>
  <c r="B25"/>
  <c r="D25"/>
  <c r="E25"/>
  <c r="F25" s="1"/>
  <c r="AC25" s="1"/>
  <c r="AD25" s="1"/>
  <c r="G25"/>
  <c r="H25" s="1"/>
  <c r="I25"/>
  <c r="J25" s="1"/>
  <c r="K25"/>
  <c r="L25" s="1"/>
  <c r="M25"/>
  <c r="N25" s="1"/>
  <c r="O25"/>
  <c r="P25" s="1"/>
  <c r="Q25"/>
  <c r="R25" s="1"/>
  <c r="S25"/>
  <c r="T25" s="1"/>
  <c r="U25"/>
  <c r="V25" s="1"/>
  <c r="W25"/>
  <c r="X25" s="1"/>
  <c r="Y25"/>
  <c r="Z25" s="1"/>
  <c r="AA25"/>
  <c r="AB25" s="1"/>
  <c r="B26"/>
  <c r="D26"/>
  <c r="E26"/>
  <c r="F26" s="1"/>
  <c r="AC26" s="1"/>
  <c r="AD26" s="1"/>
  <c r="G26"/>
  <c r="H26" s="1"/>
  <c r="I26"/>
  <c r="J26" s="1"/>
  <c r="K26"/>
  <c r="L26" s="1"/>
  <c r="M26"/>
  <c r="N26" s="1"/>
  <c r="O26"/>
  <c r="P26" s="1"/>
  <c r="Q26"/>
  <c r="R26" s="1"/>
  <c r="S26"/>
  <c r="T26" s="1"/>
  <c r="U26"/>
  <c r="V26" s="1"/>
  <c r="W26"/>
  <c r="X26" s="1"/>
  <c r="Y26"/>
  <c r="Z26" s="1"/>
  <c r="AA26"/>
  <c r="AB26" s="1"/>
  <c r="B27"/>
  <c r="D27"/>
  <c r="E27"/>
  <c r="F27" s="1"/>
  <c r="AC27" s="1"/>
  <c r="AD27" s="1"/>
  <c r="G27"/>
  <c r="H27" s="1"/>
  <c r="I27"/>
  <c r="J27" s="1"/>
  <c r="K27"/>
  <c r="L27" s="1"/>
  <c r="M27"/>
  <c r="N27" s="1"/>
  <c r="O27"/>
  <c r="P27" s="1"/>
  <c r="Q27"/>
  <c r="R27" s="1"/>
  <c r="S27"/>
  <c r="T27" s="1"/>
  <c r="U27"/>
  <c r="V27" s="1"/>
  <c r="W27"/>
  <c r="X27" s="1"/>
  <c r="Y27"/>
  <c r="Z27" s="1"/>
  <c r="AA27"/>
  <c r="AB27" s="1"/>
  <c r="B28"/>
  <c r="D28"/>
  <c r="E28"/>
  <c r="F28" s="1"/>
  <c r="AC28" s="1"/>
  <c r="AD28" s="1"/>
  <c r="G28"/>
  <c r="H28" s="1"/>
  <c r="I28"/>
  <c r="J28" s="1"/>
  <c r="K28"/>
  <c r="L28" s="1"/>
  <c r="M28"/>
  <c r="N28" s="1"/>
  <c r="O28"/>
  <c r="P28" s="1"/>
  <c r="Q28"/>
  <c r="R28" s="1"/>
  <c r="S28"/>
  <c r="T28" s="1"/>
  <c r="U28"/>
  <c r="V28" s="1"/>
  <c r="W28"/>
  <c r="X28" s="1"/>
  <c r="Y28"/>
  <c r="Z28" s="1"/>
  <c r="AA28"/>
  <c r="AB28" s="1"/>
  <c r="B29"/>
  <c r="D29"/>
  <c r="E29"/>
  <c r="F29" s="1"/>
  <c r="AC29" s="1"/>
  <c r="AD29" s="1"/>
  <c r="G29"/>
  <c r="H29" s="1"/>
  <c r="I29"/>
  <c r="J29" s="1"/>
  <c r="K29"/>
  <c r="L29" s="1"/>
  <c r="M29"/>
  <c r="N29" s="1"/>
  <c r="O29"/>
  <c r="P29" s="1"/>
  <c r="Q29"/>
  <c r="R29" s="1"/>
  <c r="S29"/>
  <c r="T29" s="1"/>
  <c r="U29"/>
  <c r="V29" s="1"/>
  <c r="W29"/>
  <c r="X29" s="1"/>
  <c r="Y29"/>
  <c r="Z29" s="1"/>
  <c r="AA29"/>
  <c r="AB29" s="1"/>
  <c r="B30"/>
  <c r="D30"/>
  <c r="E30"/>
  <c r="F30" s="1"/>
  <c r="AC30" s="1"/>
  <c r="AD30" s="1"/>
  <c r="G30"/>
  <c r="H30" s="1"/>
  <c r="I30"/>
  <c r="J30" s="1"/>
  <c r="K30"/>
  <c r="L30" s="1"/>
  <c r="M30"/>
  <c r="N30" s="1"/>
  <c r="O30"/>
  <c r="P30" s="1"/>
  <c r="Q30"/>
  <c r="R30" s="1"/>
  <c r="S30"/>
  <c r="T30" s="1"/>
  <c r="U30"/>
  <c r="V30" s="1"/>
  <c r="W30"/>
  <c r="X30" s="1"/>
  <c r="Y30"/>
  <c r="Z30" s="1"/>
  <c r="AA30"/>
  <c r="AB30" s="1"/>
  <c r="B31"/>
  <c r="D31"/>
  <c r="E31"/>
  <c r="F31" s="1"/>
  <c r="AC31" s="1"/>
  <c r="AD31" s="1"/>
  <c r="G31"/>
  <c r="H31" s="1"/>
  <c r="I31"/>
  <c r="J31" s="1"/>
  <c r="K31"/>
  <c r="L31" s="1"/>
  <c r="M31"/>
  <c r="N31" s="1"/>
  <c r="O31"/>
  <c r="P31" s="1"/>
  <c r="Q31"/>
  <c r="R31" s="1"/>
  <c r="S31"/>
  <c r="T31" s="1"/>
  <c r="U31"/>
  <c r="V31" s="1"/>
  <c r="W31"/>
  <c r="X31" s="1"/>
  <c r="Y31"/>
  <c r="Z31" s="1"/>
  <c r="AA31"/>
  <c r="AB31" s="1"/>
  <c r="D32"/>
  <c r="E32"/>
  <c r="F32" s="1"/>
  <c r="AC32" s="1"/>
  <c r="AD32" s="1"/>
  <c r="G32"/>
  <c r="H32" s="1"/>
  <c r="I32"/>
  <c r="J32" s="1"/>
  <c r="K32"/>
  <c r="L32" s="1"/>
  <c r="M32"/>
  <c r="N32" s="1"/>
  <c r="O32"/>
  <c r="P32" s="1"/>
  <c r="Q32"/>
  <c r="R32" s="1"/>
  <c r="S32"/>
  <c r="T32" s="1"/>
  <c r="U32"/>
  <c r="V32" s="1"/>
  <c r="W32"/>
  <c r="X32" s="1"/>
  <c r="Y32"/>
  <c r="Z32" s="1"/>
  <c r="AA32"/>
  <c r="AB32" s="1"/>
  <c r="B33"/>
  <c r="D33"/>
  <c r="E33"/>
  <c r="F33" s="1"/>
  <c r="AC33" s="1"/>
  <c r="AD33" s="1"/>
  <c r="G33"/>
  <c r="H33" s="1"/>
  <c r="I33"/>
  <c r="J33" s="1"/>
  <c r="K33"/>
  <c r="L33" s="1"/>
  <c r="M33"/>
  <c r="N33" s="1"/>
  <c r="O33"/>
  <c r="P33" s="1"/>
  <c r="Q33"/>
  <c r="R33" s="1"/>
  <c r="S33"/>
  <c r="T33" s="1"/>
  <c r="U33"/>
  <c r="V33" s="1"/>
  <c r="W33"/>
  <c r="X33" s="1"/>
  <c r="Y33"/>
  <c r="Z33" s="1"/>
  <c r="AA33"/>
  <c r="AB33" s="1"/>
  <c r="A1" i="27"/>
  <c r="A2"/>
  <c r="B2"/>
  <c r="C2"/>
  <c r="D2"/>
  <c r="K3"/>
  <c r="M3"/>
  <c r="O3"/>
  <c r="Q3"/>
  <c r="S3"/>
  <c r="U3"/>
  <c r="W3"/>
  <c r="Y3"/>
  <c r="AA3"/>
  <c r="AC3"/>
  <c r="AE3"/>
  <c r="AG3"/>
  <c r="AI3"/>
  <c r="AK3"/>
  <c r="AM3"/>
  <c r="AO3"/>
  <c r="A4"/>
  <c r="B4"/>
  <c r="C4"/>
  <c r="D4"/>
  <c r="E4"/>
  <c r="G4"/>
  <c r="H4" s="1"/>
  <c r="I4"/>
  <c r="J4" s="1"/>
  <c r="K4"/>
  <c r="F4" s="1"/>
  <c r="M4"/>
  <c r="O4"/>
  <c r="N4" s="1"/>
  <c r="Q4"/>
  <c r="P4" s="1"/>
  <c r="S4"/>
  <c r="R4" s="1"/>
  <c r="U4"/>
  <c r="V4" s="1"/>
  <c r="W4"/>
  <c r="X4" s="1"/>
  <c r="Y4"/>
  <c r="Z4" s="1"/>
  <c r="AA4"/>
  <c r="AB4" s="1"/>
  <c r="AC4"/>
  <c r="AD4" s="1"/>
  <c r="AE4"/>
  <c r="AF4" s="1"/>
  <c r="AG4"/>
  <c r="AH4" s="1"/>
  <c r="AI4"/>
  <c r="AJ4" s="1"/>
  <c r="AK4"/>
  <c r="AL4" s="1"/>
  <c r="AM4"/>
  <c r="AN4" s="1"/>
  <c r="AO4"/>
  <c r="AP4" s="1"/>
  <c r="B5"/>
  <c r="C5"/>
  <c r="D5"/>
  <c r="E5"/>
  <c r="G5"/>
  <c r="H5" s="1"/>
  <c r="I5"/>
  <c r="J5" s="1"/>
  <c r="K5"/>
  <c r="M5"/>
  <c r="O5"/>
  <c r="N5" s="1"/>
  <c r="Q5"/>
  <c r="P5" s="1"/>
  <c r="S5"/>
  <c r="U5"/>
  <c r="V5" s="1"/>
  <c r="W5"/>
  <c r="X5" s="1"/>
  <c r="Y5"/>
  <c r="Z5" s="1"/>
  <c r="AA5"/>
  <c r="AB5" s="1"/>
  <c r="AC5"/>
  <c r="AD5" s="1"/>
  <c r="AE5"/>
  <c r="AF5" s="1"/>
  <c r="AG5"/>
  <c r="AH5" s="1"/>
  <c r="AI5"/>
  <c r="AJ5" s="1"/>
  <c r="AK5"/>
  <c r="AL5" s="1"/>
  <c r="AM5"/>
  <c r="AN5" s="1"/>
  <c r="AO5"/>
  <c r="AP5" s="1"/>
  <c r="B6"/>
  <c r="D6"/>
  <c r="E6"/>
  <c r="G6"/>
  <c r="H6" s="1"/>
  <c r="I6"/>
  <c r="J6" s="1"/>
  <c r="K6"/>
  <c r="M6"/>
  <c r="O6"/>
  <c r="N6" s="1"/>
  <c r="Q6"/>
  <c r="P6" s="1"/>
  <c r="S6"/>
  <c r="U6"/>
  <c r="V6" s="1"/>
  <c r="W6"/>
  <c r="X6" s="1"/>
  <c r="Y6"/>
  <c r="Z6" s="1"/>
  <c r="AA6"/>
  <c r="AB6" s="1"/>
  <c r="AC6"/>
  <c r="AD6" s="1"/>
  <c r="AE6"/>
  <c r="AF6" s="1"/>
  <c r="AG6"/>
  <c r="AH6" s="1"/>
  <c r="AI6"/>
  <c r="AJ6" s="1"/>
  <c r="AK6"/>
  <c r="AL6" s="1"/>
  <c r="AM6"/>
  <c r="AN6" s="1"/>
  <c r="AO6"/>
  <c r="AP6" s="1"/>
  <c r="B7"/>
  <c r="D7"/>
  <c r="E7"/>
  <c r="G7"/>
  <c r="H7" s="1"/>
  <c r="I7"/>
  <c r="J7" s="1"/>
  <c r="K7"/>
  <c r="M7"/>
  <c r="O7"/>
  <c r="N7" s="1"/>
  <c r="Q7"/>
  <c r="P7" s="1"/>
  <c r="S7"/>
  <c r="U7"/>
  <c r="V7" s="1"/>
  <c r="W7"/>
  <c r="X7" s="1"/>
  <c r="Y7"/>
  <c r="Z7" s="1"/>
  <c r="AA7"/>
  <c r="AB7" s="1"/>
  <c r="AC7"/>
  <c r="AD7" s="1"/>
  <c r="AE7"/>
  <c r="AF7" s="1"/>
  <c r="AG7"/>
  <c r="AH7" s="1"/>
  <c r="AI7"/>
  <c r="AJ7" s="1"/>
  <c r="AK7"/>
  <c r="AL7" s="1"/>
  <c r="AM7"/>
  <c r="AN7" s="1"/>
  <c r="AO7"/>
  <c r="AP7" s="1"/>
  <c r="B8"/>
  <c r="D8"/>
  <c r="E8"/>
  <c r="G8"/>
  <c r="H8" s="1"/>
  <c r="I8"/>
  <c r="J8" s="1"/>
  <c r="K8"/>
  <c r="M8"/>
  <c r="O8"/>
  <c r="N8" s="1"/>
  <c r="Q8"/>
  <c r="P8" s="1"/>
  <c r="S8"/>
  <c r="U8"/>
  <c r="V8" s="1"/>
  <c r="W8"/>
  <c r="X8" s="1"/>
  <c r="Y8"/>
  <c r="Z8" s="1"/>
  <c r="AA8"/>
  <c r="AB8" s="1"/>
  <c r="AC8"/>
  <c r="AD8" s="1"/>
  <c r="AE8"/>
  <c r="AF8" s="1"/>
  <c r="AG8"/>
  <c r="AH8" s="1"/>
  <c r="AI8"/>
  <c r="AJ8" s="1"/>
  <c r="AK8"/>
  <c r="AL8" s="1"/>
  <c r="AM8"/>
  <c r="AN8" s="1"/>
  <c r="AO8"/>
  <c r="AP8" s="1"/>
  <c r="B9"/>
  <c r="D9"/>
  <c r="E9"/>
  <c r="G9"/>
  <c r="H9" s="1"/>
  <c r="I9"/>
  <c r="J9" s="1"/>
  <c r="K9"/>
  <c r="M9"/>
  <c r="O9"/>
  <c r="N9" s="1"/>
  <c r="Q9"/>
  <c r="P9" s="1"/>
  <c r="S9"/>
  <c r="U9"/>
  <c r="V9" s="1"/>
  <c r="W9"/>
  <c r="X9" s="1"/>
  <c r="Y9"/>
  <c r="Z9" s="1"/>
  <c r="AA9"/>
  <c r="AB9" s="1"/>
  <c r="AC9"/>
  <c r="AD9" s="1"/>
  <c r="AE9"/>
  <c r="AF9" s="1"/>
  <c r="AG9"/>
  <c r="AH9" s="1"/>
  <c r="AI9"/>
  <c r="AJ9" s="1"/>
  <c r="AK9"/>
  <c r="AL9" s="1"/>
  <c r="AM9"/>
  <c r="AN9" s="1"/>
  <c r="AO9"/>
  <c r="AP9" s="1"/>
  <c r="B10"/>
  <c r="C10"/>
  <c r="D10"/>
  <c r="E10"/>
  <c r="G10"/>
  <c r="H10" s="1"/>
  <c r="I10"/>
  <c r="J10" s="1"/>
  <c r="K10"/>
  <c r="F10" s="1"/>
  <c r="M10"/>
  <c r="O10"/>
  <c r="N10" s="1"/>
  <c r="Q10"/>
  <c r="P10" s="1"/>
  <c r="S10"/>
  <c r="R10" s="1"/>
  <c r="U10"/>
  <c r="V10" s="1"/>
  <c r="W10"/>
  <c r="X10" s="1"/>
  <c r="Y10"/>
  <c r="Z10" s="1"/>
  <c r="AA10"/>
  <c r="AB10" s="1"/>
  <c r="AC10"/>
  <c r="AD10" s="1"/>
  <c r="AE10"/>
  <c r="AF10" s="1"/>
  <c r="AG10"/>
  <c r="AH10" s="1"/>
  <c r="AI10"/>
  <c r="AJ10" s="1"/>
  <c r="AK10"/>
  <c r="AL10" s="1"/>
  <c r="AM10"/>
  <c r="AN10" s="1"/>
  <c r="AO10"/>
  <c r="AP10" s="1"/>
  <c r="B11"/>
  <c r="D11"/>
  <c r="E11"/>
  <c r="G11"/>
  <c r="H11" s="1"/>
  <c r="I11"/>
  <c r="J11" s="1"/>
  <c r="K11"/>
  <c r="M11"/>
  <c r="O11"/>
  <c r="N11" s="1"/>
  <c r="Q11"/>
  <c r="P11" s="1"/>
  <c r="S11"/>
  <c r="R11" s="1"/>
  <c r="U11"/>
  <c r="V11" s="1"/>
  <c r="W11"/>
  <c r="X11" s="1"/>
  <c r="Y11"/>
  <c r="Z11" s="1"/>
  <c r="AA11"/>
  <c r="AB11" s="1"/>
  <c r="AC11"/>
  <c r="AD11" s="1"/>
  <c r="AE11"/>
  <c r="AF11" s="1"/>
  <c r="AG11"/>
  <c r="AH11" s="1"/>
  <c r="AI11"/>
  <c r="AJ11" s="1"/>
  <c r="AK11"/>
  <c r="AL11" s="1"/>
  <c r="AM11"/>
  <c r="AN11" s="1"/>
  <c r="AO11"/>
  <c r="AP11" s="1"/>
  <c r="B12"/>
  <c r="D12"/>
  <c r="E12"/>
  <c r="G12"/>
  <c r="H12" s="1"/>
  <c r="I12"/>
  <c r="J12" s="1"/>
  <c r="K12"/>
  <c r="F12" s="1"/>
  <c r="M12"/>
  <c r="O12"/>
  <c r="N12" s="1"/>
  <c r="Q12"/>
  <c r="P12" s="1"/>
  <c r="S12"/>
  <c r="R12" s="1"/>
  <c r="U12"/>
  <c r="V12" s="1"/>
  <c r="W12"/>
  <c r="X12" s="1"/>
  <c r="Y12"/>
  <c r="Z12" s="1"/>
  <c r="AA12"/>
  <c r="AB12" s="1"/>
  <c r="AC12"/>
  <c r="AD12" s="1"/>
  <c r="AE12"/>
  <c r="AF12" s="1"/>
  <c r="AG12"/>
  <c r="AH12" s="1"/>
  <c r="AI12"/>
  <c r="AJ12" s="1"/>
  <c r="AK12"/>
  <c r="AL12" s="1"/>
  <c r="AM12"/>
  <c r="AN12" s="1"/>
  <c r="AO12"/>
  <c r="AP12" s="1"/>
  <c r="B13"/>
  <c r="D13"/>
  <c r="E13"/>
  <c r="G13"/>
  <c r="H13" s="1"/>
  <c r="I13"/>
  <c r="J13" s="1"/>
  <c r="K13"/>
  <c r="M13"/>
  <c r="O13"/>
  <c r="N13" s="1"/>
  <c r="Q13"/>
  <c r="P13" s="1"/>
  <c r="S13"/>
  <c r="R13" s="1"/>
  <c r="U13"/>
  <c r="V13" s="1"/>
  <c r="W13"/>
  <c r="X13" s="1"/>
  <c r="Y13"/>
  <c r="Z13" s="1"/>
  <c r="AA13"/>
  <c r="AB13" s="1"/>
  <c r="AC13"/>
  <c r="AD13" s="1"/>
  <c r="AE13"/>
  <c r="AF13" s="1"/>
  <c r="AG13"/>
  <c r="AH13" s="1"/>
  <c r="AI13"/>
  <c r="AJ13" s="1"/>
  <c r="AK13"/>
  <c r="AL13" s="1"/>
  <c r="AM13"/>
  <c r="AN13" s="1"/>
  <c r="AO13"/>
  <c r="AP13" s="1"/>
  <c r="B14"/>
  <c r="C14"/>
  <c r="D14"/>
  <c r="E14"/>
  <c r="G14"/>
  <c r="H14" s="1"/>
  <c r="I14"/>
  <c r="J14" s="1"/>
  <c r="K14"/>
  <c r="L14" s="1"/>
  <c r="AQ14" s="1"/>
  <c r="AR14" s="1"/>
  <c r="M14"/>
  <c r="O14"/>
  <c r="N14" s="1"/>
  <c r="Q14"/>
  <c r="P14" s="1"/>
  <c r="S14"/>
  <c r="T14" s="1"/>
  <c r="U14"/>
  <c r="V14" s="1"/>
  <c r="W14"/>
  <c r="X14" s="1"/>
  <c r="Y14"/>
  <c r="Z14" s="1"/>
  <c r="AA14"/>
  <c r="AB14" s="1"/>
  <c r="AC14"/>
  <c r="AD14" s="1"/>
  <c r="AE14"/>
  <c r="AF14" s="1"/>
  <c r="AG14"/>
  <c r="AH14" s="1"/>
  <c r="AI14"/>
  <c r="AJ14" s="1"/>
  <c r="AK14"/>
  <c r="AL14" s="1"/>
  <c r="AM14"/>
  <c r="AN14" s="1"/>
  <c r="AO14"/>
  <c r="AP14" s="1"/>
  <c r="B15"/>
  <c r="C15"/>
  <c r="D15"/>
  <c r="E15"/>
  <c r="G15"/>
  <c r="H15" s="1"/>
  <c r="I15"/>
  <c r="J15" s="1"/>
  <c r="K15"/>
  <c r="M15"/>
  <c r="O15"/>
  <c r="N15" s="1"/>
  <c r="Q15"/>
  <c r="P15" s="1"/>
  <c r="S15"/>
  <c r="R15" s="1"/>
  <c r="U15"/>
  <c r="V15" s="1"/>
  <c r="W15"/>
  <c r="X15" s="1"/>
  <c r="Y15"/>
  <c r="Z15" s="1"/>
  <c r="AA15"/>
  <c r="AB15" s="1"/>
  <c r="AC15"/>
  <c r="AD15" s="1"/>
  <c r="AE15"/>
  <c r="AF15" s="1"/>
  <c r="AG15"/>
  <c r="AH15" s="1"/>
  <c r="AI15"/>
  <c r="AJ15" s="1"/>
  <c r="AK15"/>
  <c r="AL15" s="1"/>
  <c r="AM15"/>
  <c r="AN15" s="1"/>
  <c r="AO15"/>
  <c r="AP15" s="1"/>
  <c r="B16"/>
  <c r="C16"/>
  <c r="D16"/>
  <c r="E16"/>
  <c r="G16"/>
  <c r="H16" s="1"/>
  <c r="I16"/>
  <c r="J16" s="1"/>
  <c r="K16"/>
  <c r="F16" s="1"/>
  <c r="M16"/>
  <c r="O16"/>
  <c r="N16" s="1"/>
  <c r="Q16"/>
  <c r="P16" s="1"/>
  <c r="S16"/>
  <c r="R16" s="1"/>
  <c r="U16"/>
  <c r="V16" s="1"/>
  <c r="W16"/>
  <c r="X16" s="1"/>
  <c r="Y16"/>
  <c r="Z16" s="1"/>
  <c r="AA16"/>
  <c r="AB16" s="1"/>
  <c r="AC16"/>
  <c r="AD16" s="1"/>
  <c r="AE16"/>
  <c r="AF16" s="1"/>
  <c r="AG16"/>
  <c r="AH16" s="1"/>
  <c r="AI16"/>
  <c r="AJ16" s="1"/>
  <c r="AK16"/>
  <c r="AL16" s="1"/>
  <c r="AM16"/>
  <c r="AN16" s="1"/>
  <c r="AO16"/>
  <c r="AP16" s="1"/>
  <c r="B17"/>
  <c r="C17"/>
  <c r="D17"/>
  <c r="E17"/>
  <c r="G17"/>
  <c r="H17" s="1"/>
  <c r="I17"/>
  <c r="J17" s="1"/>
  <c r="K17"/>
  <c r="M17"/>
  <c r="O17"/>
  <c r="N17" s="1"/>
  <c r="Q17"/>
  <c r="P17" s="1"/>
  <c r="S17"/>
  <c r="R17" s="1"/>
  <c r="U17"/>
  <c r="V17" s="1"/>
  <c r="W17"/>
  <c r="X17" s="1"/>
  <c r="Y17"/>
  <c r="Z17" s="1"/>
  <c r="AA17"/>
  <c r="AB17" s="1"/>
  <c r="AC17"/>
  <c r="AD17" s="1"/>
  <c r="AE17"/>
  <c r="AF17" s="1"/>
  <c r="AG17"/>
  <c r="AH17" s="1"/>
  <c r="AI17"/>
  <c r="AJ17" s="1"/>
  <c r="AK17"/>
  <c r="AL17" s="1"/>
  <c r="AM17"/>
  <c r="AN17" s="1"/>
  <c r="AO17"/>
  <c r="AP17" s="1"/>
  <c r="B18"/>
  <c r="C18"/>
  <c r="D18"/>
  <c r="E18"/>
  <c r="G18"/>
  <c r="H18" s="1"/>
  <c r="I18"/>
  <c r="J18" s="1"/>
  <c r="K18"/>
  <c r="L18" s="1"/>
  <c r="AQ18" s="1"/>
  <c r="AR18" s="1"/>
  <c r="M18"/>
  <c r="O18"/>
  <c r="N18" s="1"/>
  <c r="Q18"/>
  <c r="P18" s="1"/>
  <c r="S18"/>
  <c r="T18" s="1"/>
  <c r="U18"/>
  <c r="V18" s="1"/>
  <c r="W18"/>
  <c r="X18" s="1"/>
  <c r="Y18"/>
  <c r="Z18" s="1"/>
  <c r="AA18"/>
  <c r="AB18" s="1"/>
  <c r="AC18"/>
  <c r="AD18" s="1"/>
  <c r="AE18"/>
  <c r="AF18" s="1"/>
  <c r="AG18"/>
  <c r="AH18" s="1"/>
  <c r="AI18"/>
  <c r="AJ18" s="1"/>
  <c r="AK18"/>
  <c r="AL18" s="1"/>
  <c r="AM18"/>
  <c r="AN18" s="1"/>
  <c r="AO18"/>
  <c r="AP18" s="1"/>
  <c r="B19"/>
  <c r="D19"/>
  <c r="E19"/>
  <c r="G19"/>
  <c r="H19" s="1"/>
  <c r="I19"/>
  <c r="J19" s="1"/>
  <c r="K19"/>
  <c r="M19"/>
  <c r="O19"/>
  <c r="N19" s="1"/>
  <c r="Q19"/>
  <c r="P19" s="1"/>
  <c r="S19"/>
  <c r="U19"/>
  <c r="V19" s="1"/>
  <c r="W19"/>
  <c r="X19" s="1"/>
  <c r="Y19"/>
  <c r="Z19" s="1"/>
  <c r="AA19"/>
  <c r="AB19" s="1"/>
  <c r="AC19"/>
  <c r="AD19" s="1"/>
  <c r="AE19"/>
  <c r="AF19" s="1"/>
  <c r="AG19"/>
  <c r="AH19" s="1"/>
  <c r="AI19"/>
  <c r="AJ19" s="1"/>
  <c r="AK19"/>
  <c r="AL19" s="1"/>
  <c r="AM19"/>
  <c r="AN19" s="1"/>
  <c r="AO19"/>
  <c r="AP19" s="1"/>
  <c r="B20"/>
  <c r="D20"/>
  <c r="E20"/>
  <c r="G20"/>
  <c r="H20" s="1"/>
  <c r="I20"/>
  <c r="J20" s="1"/>
  <c r="K20"/>
  <c r="F20" s="1"/>
  <c r="M20"/>
  <c r="O20"/>
  <c r="N20" s="1"/>
  <c r="Q20"/>
  <c r="P20" s="1"/>
  <c r="S20"/>
  <c r="R20" s="1"/>
  <c r="U20"/>
  <c r="V20" s="1"/>
  <c r="W20"/>
  <c r="X20" s="1"/>
  <c r="Y20"/>
  <c r="Z20" s="1"/>
  <c r="AA20"/>
  <c r="AB20" s="1"/>
  <c r="AC20"/>
  <c r="AD20" s="1"/>
  <c r="AE20"/>
  <c r="AF20" s="1"/>
  <c r="AG20"/>
  <c r="AH20" s="1"/>
  <c r="AI20"/>
  <c r="AJ20" s="1"/>
  <c r="AK20"/>
  <c r="AL20" s="1"/>
  <c r="AM20"/>
  <c r="AN20" s="1"/>
  <c r="AO20"/>
  <c r="AP20" s="1"/>
  <c r="B21"/>
  <c r="D21"/>
  <c r="E21"/>
  <c r="G21"/>
  <c r="H21" s="1"/>
  <c r="I21"/>
  <c r="J21" s="1"/>
  <c r="K21"/>
  <c r="M21"/>
  <c r="O21"/>
  <c r="N21" s="1"/>
  <c r="Q21"/>
  <c r="P21" s="1"/>
  <c r="S21"/>
  <c r="R21" s="1"/>
  <c r="U21"/>
  <c r="V21" s="1"/>
  <c r="W21"/>
  <c r="X21" s="1"/>
  <c r="Y21"/>
  <c r="Z21" s="1"/>
  <c r="AA21"/>
  <c r="AB21" s="1"/>
  <c r="AC21"/>
  <c r="AD21" s="1"/>
  <c r="AE21"/>
  <c r="AF21" s="1"/>
  <c r="AG21"/>
  <c r="AH21" s="1"/>
  <c r="AI21"/>
  <c r="AJ21" s="1"/>
  <c r="AK21"/>
  <c r="AL21" s="1"/>
  <c r="AM21"/>
  <c r="AN21" s="1"/>
  <c r="AO21"/>
  <c r="AP21" s="1"/>
  <c r="B22"/>
  <c r="D22"/>
  <c r="E22"/>
  <c r="G22"/>
  <c r="H22" s="1"/>
  <c r="I22"/>
  <c r="J22" s="1"/>
  <c r="K22"/>
  <c r="F22" s="1"/>
  <c r="M22"/>
  <c r="O22"/>
  <c r="N22" s="1"/>
  <c r="Q22"/>
  <c r="P22" s="1"/>
  <c r="S22"/>
  <c r="R22" s="1"/>
  <c r="U22"/>
  <c r="V22" s="1"/>
  <c r="W22"/>
  <c r="X22" s="1"/>
  <c r="Y22"/>
  <c r="Z22" s="1"/>
  <c r="AA22"/>
  <c r="AB22" s="1"/>
  <c r="AC22"/>
  <c r="AD22" s="1"/>
  <c r="AE22"/>
  <c r="AF22" s="1"/>
  <c r="AG22"/>
  <c r="AH22" s="1"/>
  <c r="AI22"/>
  <c r="AJ22" s="1"/>
  <c r="AK22"/>
  <c r="AL22" s="1"/>
  <c r="AM22"/>
  <c r="AN22" s="1"/>
  <c r="AO22"/>
  <c r="AP22" s="1"/>
  <c r="B23"/>
  <c r="D23"/>
  <c r="E23"/>
  <c r="G23"/>
  <c r="H23" s="1"/>
  <c r="I23"/>
  <c r="J23" s="1"/>
  <c r="K23"/>
  <c r="M23"/>
  <c r="O23"/>
  <c r="N23" s="1"/>
  <c r="Q23"/>
  <c r="P23" s="1"/>
  <c r="S23"/>
  <c r="R23" s="1"/>
  <c r="U23"/>
  <c r="V23" s="1"/>
  <c r="W23"/>
  <c r="X23" s="1"/>
  <c r="Y23"/>
  <c r="Z23" s="1"/>
  <c r="AA23"/>
  <c r="AB23" s="1"/>
  <c r="AC23"/>
  <c r="AD23" s="1"/>
  <c r="AE23"/>
  <c r="AF23" s="1"/>
  <c r="AG23"/>
  <c r="AH23" s="1"/>
  <c r="AI23"/>
  <c r="AJ23" s="1"/>
  <c r="AK23"/>
  <c r="AL23" s="1"/>
  <c r="AM23"/>
  <c r="AN23" s="1"/>
  <c r="AO23"/>
  <c r="AP23" s="1"/>
  <c r="B24"/>
  <c r="D24"/>
  <c r="E24"/>
  <c r="G24"/>
  <c r="H24" s="1"/>
  <c r="I24"/>
  <c r="J24" s="1"/>
  <c r="K24"/>
  <c r="F24" s="1"/>
  <c r="M24"/>
  <c r="O24"/>
  <c r="N24" s="1"/>
  <c r="Q24"/>
  <c r="P24" s="1"/>
  <c r="S24"/>
  <c r="U24"/>
  <c r="V24" s="1"/>
  <c r="W24"/>
  <c r="X24" s="1"/>
  <c r="Y24"/>
  <c r="Z24" s="1"/>
  <c r="AA24"/>
  <c r="AB24" s="1"/>
  <c r="AC24"/>
  <c r="AD24" s="1"/>
  <c r="AE24"/>
  <c r="AF24" s="1"/>
  <c r="AG24"/>
  <c r="AH24" s="1"/>
  <c r="AI24"/>
  <c r="AJ24" s="1"/>
  <c r="AK24"/>
  <c r="AL24" s="1"/>
  <c r="AM24"/>
  <c r="AN24" s="1"/>
  <c r="AO24"/>
  <c r="AP24" s="1"/>
  <c r="B25"/>
  <c r="D25"/>
  <c r="E25"/>
  <c r="G25"/>
  <c r="H25" s="1"/>
  <c r="I25"/>
  <c r="J25" s="1"/>
  <c r="K25"/>
  <c r="F25" s="1"/>
  <c r="M25"/>
  <c r="O25"/>
  <c r="N25" s="1"/>
  <c r="Q25"/>
  <c r="P25" s="1"/>
  <c r="S25"/>
  <c r="U25"/>
  <c r="V25" s="1"/>
  <c r="W25"/>
  <c r="X25" s="1"/>
  <c r="Y25"/>
  <c r="Z25" s="1"/>
  <c r="AA25"/>
  <c r="AB25" s="1"/>
  <c r="AC25"/>
  <c r="AD25" s="1"/>
  <c r="AE25"/>
  <c r="AF25" s="1"/>
  <c r="AG25"/>
  <c r="AH25" s="1"/>
  <c r="AI25"/>
  <c r="AJ25" s="1"/>
  <c r="AK25"/>
  <c r="AL25" s="1"/>
  <c r="AM25"/>
  <c r="AN25" s="1"/>
  <c r="AO25"/>
  <c r="AP25" s="1"/>
  <c r="B26"/>
  <c r="D26"/>
  <c r="E26"/>
  <c r="G26"/>
  <c r="H26" s="1"/>
  <c r="I26"/>
  <c r="J26" s="1"/>
  <c r="K26"/>
  <c r="F26" s="1"/>
  <c r="M26"/>
  <c r="O26"/>
  <c r="N26" s="1"/>
  <c r="Q26"/>
  <c r="P26" s="1"/>
  <c r="S26"/>
  <c r="R26" s="1"/>
  <c r="U26"/>
  <c r="V26" s="1"/>
  <c r="W26"/>
  <c r="X26" s="1"/>
  <c r="Y26"/>
  <c r="Z26" s="1"/>
  <c r="AA26"/>
  <c r="AB26" s="1"/>
  <c r="AC26"/>
  <c r="AD26" s="1"/>
  <c r="AE26"/>
  <c r="AF26" s="1"/>
  <c r="AG26"/>
  <c r="AH26" s="1"/>
  <c r="AI26"/>
  <c r="AJ26" s="1"/>
  <c r="AK26"/>
  <c r="AL26" s="1"/>
  <c r="AM26"/>
  <c r="AN26" s="1"/>
  <c r="AO26"/>
  <c r="AP26" s="1"/>
  <c r="B27"/>
  <c r="D27"/>
  <c r="E27"/>
  <c r="G27"/>
  <c r="H27" s="1"/>
  <c r="I27"/>
  <c r="J27" s="1"/>
  <c r="K27"/>
  <c r="M27"/>
  <c r="O27"/>
  <c r="N27" s="1"/>
  <c r="Q27"/>
  <c r="P27" s="1"/>
  <c r="S27"/>
  <c r="R27" s="1"/>
  <c r="U27"/>
  <c r="V27" s="1"/>
  <c r="W27"/>
  <c r="X27" s="1"/>
  <c r="Y27"/>
  <c r="Z27" s="1"/>
  <c r="AA27"/>
  <c r="AB27" s="1"/>
  <c r="AC27"/>
  <c r="AD27" s="1"/>
  <c r="AE27"/>
  <c r="AF27" s="1"/>
  <c r="AG27"/>
  <c r="AH27" s="1"/>
  <c r="AI27"/>
  <c r="AJ27" s="1"/>
  <c r="AK27"/>
  <c r="AL27" s="1"/>
  <c r="AM27"/>
  <c r="AN27" s="1"/>
  <c r="AO27"/>
  <c r="AP27" s="1"/>
  <c r="B28"/>
  <c r="D28"/>
  <c r="E28"/>
  <c r="G28"/>
  <c r="H28" s="1"/>
  <c r="I28"/>
  <c r="J28" s="1"/>
  <c r="K28"/>
  <c r="F28" s="1"/>
  <c r="M28"/>
  <c r="O28"/>
  <c r="N28" s="1"/>
  <c r="Q28"/>
  <c r="P28" s="1"/>
  <c r="S28"/>
  <c r="R28" s="1"/>
  <c r="U28"/>
  <c r="V28" s="1"/>
  <c r="W28"/>
  <c r="X28" s="1"/>
  <c r="Y28"/>
  <c r="Z28" s="1"/>
  <c r="AA28"/>
  <c r="AB28" s="1"/>
  <c r="AC28"/>
  <c r="AD28" s="1"/>
  <c r="AE28"/>
  <c r="AF28" s="1"/>
  <c r="AG28"/>
  <c r="AH28" s="1"/>
  <c r="AI28"/>
  <c r="AJ28" s="1"/>
  <c r="AK28"/>
  <c r="AL28" s="1"/>
  <c r="AM28"/>
  <c r="AN28" s="1"/>
  <c r="AO28"/>
  <c r="AP28" s="1"/>
  <c r="B29"/>
  <c r="D29"/>
  <c r="E29"/>
  <c r="G29"/>
  <c r="H29" s="1"/>
  <c r="I29"/>
  <c r="J29" s="1"/>
  <c r="K29"/>
  <c r="F29" s="1"/>
  <c r="M29"/>
  <c r="O29"/>
  <c r="N29" s="1"/>
  <c r="Q29"/>
  <c r="P29" s="1"/>
  <c r="S29"/>
  <c r="R29" s="1"/>
  <c r="U29"/>
  <c r="V29" s="1"/>
  <c r="W29"/>
  <c r="X29" s="1"/>
  <c r="Y29"/>
  <c r="Z29" s="1"/>
  <c r="AA29"/>
  <c r="AB29" s="1"/>
  <c r="AC29"/>
  <c r="AD29" s="1"/>
  <c r="AE29"/>
  <c r="AF29" s="1"/>
  <c r="AG29"/>
  <c r="AH29" s="1"/>
  <c r="AI29"/>
  <c r="AJ29" s="1"/>
  <c r="AK29"/>
  <c r="AL29" s="1"/>
  <c r="AM29"/>
  <c r="AN29" s="1"/>
  <c r="AO29"/>
  <c r="AP29" s="1"/>
  <c r="B30"/>
  <c r="D30"/>
  <c r="E30"/>
  <c r="G30"/>
  <c r="H30" s="1"/>
  <c r="I30"/>
  <c r="J30" s="1"/>
  <c r="K30"/>
  <c r="M30"/>
  <c r="O30"/>
  <c r="N30" s="1"/>
  <c r="Q30"/>
  <c r="P30" s="1"/>
  <c r="S30"/>
  <c r="R30" s="1"/>
  <c r="U30"/>
  <c r="V30" s="1"/>
  <c r="W30"/>
  <c r="X30" s="1"/>
  <c r="Y30"/>
  <c r="Z30" s="1"/>
  <c r="AA30"/>
  <c r="AB30" s="1"/>
  <c r="AC30"/>
  <c r="AD30" s="1"/>
  <c r="AE30"/>
  <c r="AF30" s="1"/>
  <c r="AG30"/>
  <c r="AH30" s="1"/>
  <c r="AI30"/>
  <c r="AJ30" s="1"/>
  <c r="AK30"/>
  <c r="AL30" s="1"/>
  <c r="AM30"/>
  <c r="AN30" s="1"/>
  <c r="AO30"/>
  <c r="AP30" s="1"/>
  <c r="B31"/>
  <c r="D31"/>
  <c r="E31"/>
  <c r="G31"/>
  <c r="H31" s="1"/>
  <c r="I31"/>
  <c r="J31" s="1"/>
  <c r="K31"/>
  <c r="M31"/>
  <c r="O31"/>
  <c r="N31" s="1"/>
  <c r="Q31"/>
  <c r="P31" s="1"/>
  <c r="S31"/>
  <c r="R31" s="1"/>
  <c r="U31"/>
  <c r="V31" s="1"/>
  <c r="W31"/>
  <c r="X31" s="1"/>
  <c r="Y31"/>
  <c r="Z31" s="1"/>
  <c r="AA31"/>
  <c r="AB31" s="1"/>
  <c r="AC31"/>
  <c r="AD31" s="1"/>
  <c r="AE31"/>
  <c r="AF31" s="1"/>
  <c r="AG31"/>
  <c r="AH31" s="1"/>
  <c r="AI31"/>
  <c r="AJ31" s="1"/>
  <c r="AK31"/>
  <c r="AL31" s="1"/>
  <c r="AM31"/>
  <c r="AN31" s="1"/>
  <c r="AO31"/>
  <c r="AP31" s="1"/>
  <c r="D32"/>
  <c r="E32"/>
  <c r="G32"/>
  <c r="H32" s="1"/>
  <c r="I32"/>
  <c r="J32" s="1"/>
  <c r="K32"/>
  <c r="F32" s="1"/>
  <c r="M32"/>
  <c r="O32"/>
  <c r="N32" s="1"/>
  <c r="Q32"/>
  <c r="P32" s="1"/>
  <c r="S32"/>
  <c r="R32" s="1"/>
  <c r="U32"/>
  <c r="V32" s="1"/>
  <c r="W32"/>
  <c r="X32" s="1"/>
  <c r="Y32"/>
  <c r="Z32" s="1"/>
  <c r="AA32"/>
  <c r="AB32" s="1"/>
  <c r="AC32"/>
  <c r="AD32" s="1"/>
  <c r="AE32"/>
  <c r="AF32" s="1"/>
  <c r="AG32"/>
  <c r="AH32" s="1"/>
  <c r="AI32"/>
  <c r="AJ32" s="1"/>
  <c r="AK32"/>
  <c r="AL32" s="1"/>
  <c r="AM32"/>
  <c r="AN32" s="1"/>
  <c r="AO32"/>
  <c r="AP32" s="1"/>
  <c r="B33"/>
  <c r="D33"/>
  <c r="E33"/>
  <c r="G33"/>
  <c r="H33" s="1"/>
  <c r="I33"/>
  <c r="J33" s="1"/>
  <c r="K33"/>
  <c r="M33"/>
  <c r="O33"/>
  <c r="N33" s="1"/>
  <c r="Q33"/>
  <c r="P33" s="1"/>
  <c r="S33"/>
  <c r="R33" s="1"/>
  <c r="U33"/>
  <c r="V33" s="1"/>
  <c r="W33"/>
  <c r="X33" s="1"/>
  <c r="Y33"/>
  <c r="Z33" s="1"/>
  <c r="AA33"/>
  <c r="AB33" s="1"/>
  <c r="AC33"/>
  <c r="AD33" s="1"/>
  <c r="AE33"/>
  <c r="AF33" s="1"/>
  <c r="AG33"/>
  <c r="AH33" s="1"/>
  <c r="AI33"/>
  <c r="AJ33" s="1"/>
  <c r="AK33"/>
  <c r="AL33" s="1"/>
  <c r="AM33"/>
  <c r="AN33" s="1"/>
  <c r="AO33"/>
  <c r="AP33" s="1"/>
  <c r="A34"/>
  <c r="B34"/>
  <c r="D34"/>
  <c r="E34"/>
  <c r="G34"/>
  <c r="H34" s="1"/>
  <c r="I34"/>
  <c r="J34" s="1"/>
  <c r="K34"/>
  <c r="F34" s="1"/>
  <c r="M34"/>
  <c r="O34"/>
  <c r="N34" s="1"/>
  <c r="Q34"/>
  <c r="P34" s="1"/>
  <c r="S34"/>
  <c r="R34" s="1"/>
  <c r="U34"/>
  <c r="V34" s="1"/>
  <c r="W34"/>
  <c r="X34" s="1"/>
  <c r="Y34"/>
  <c r="Z34" s="1"/>
  <c r="AA34"/>
  <c r="AB34" s="1"/>
  <c r="AC34"/>
  <c r="AD34" s="1"/>
  <c r="AE34"/>
  <c r="AF34" s="1"/>
  <c r="AG34"/>
  <c r="AH34" s="1"/>
  <c r="AI34"/>
  <c r="AJ34" s="1"/>
  <c r="AK34"/>
  <c r="AL34" s="1"/>
  <c r="AM34"/>
  <c r="AN34" s="1"/>
  <c r="AO34"/>
  <c r="AP34" s="1"/>
  <c r="A1" i="18"/>
  <c r="A2"/>
  <c r="B2"/>
  <c r="C2"/>
  <c r="D2"/>
  <c r="K3"/>
  <c r="M3"/>
  <c r="O3"/>
  <c r="Q3"/>
  <c r="S3"/>
  <c r="U3"/>
  <c r="W3"/>
  <c r="Y3"/>
  <c r="AA3"/>
  <c r="AC3"/>
  <c r="AE3"/>
  <c r="AG3"/>
  <c r="AI3"/>
  <c r="AK3"/>
  <c r="AM3"/>
  <c r="AO3"/>
  <c r="A4"/>
  <c r="B4"/>
  <c r="C4"/>
  <c r="D4"/>
  <c r="E4"/>
  <c r="F4" s="1"/>
  <c r="G4"/>
  <c r="H4" s="1"/>
  <c r="I4"/>
  <c r="J4" s="1"/>
  <c r="K4"/>
  <c r="L4" s="1"/>
  <c r="M4"/>
  <c r="N4" s="1"/>
  <c r="O4"/>
  <c r="P4" s="1"/>
  <c r="Q4"/>
  <c r="R4" s="1"/>
  <c r="S4"/>
  <c r="T4" s="1"/>
  <c r="U4"/>
  <c r="V4" s="1"/>
  <c r="W4"/>
  <c r="X4" s="1"/>
  <c r="Y4"/>
  <c r="Z4" s="1"/>
  <c r="AA4"/>
  <c r="AB4" s="1"/>
  <c r="AC4"/>
  <c r="AD4" s="1"/>
  <c r="AE4"/>
  <c r="AF4" s="1"/>
  <c r="AG4"/>
  <c r="AH4" s="1"/>
  <c r="AI4"/>
  <c r="AJ4" s="1"/>
  <c r="AK4"/>
  <c r="AL4" s="1"/>
  <c r="AM4"/>
  <c r="AN4" s="1"/>
  <c r="AO4"/>
  <c r="AP4" s="1"/>
  <c r="AQ4"/>
  <c r="AR4" s="1"/>
  <c r="B5"/>
  <c r="C5"/>
  <c r="D5"/>
  <c r="E5"/>
  <c r="F5" s="1"/>
  <c r="G5"/>
  <c r="H5" s="1"/>
  <c r="I5"/>
  <c r="J5" s="1"/>
  <c r="K5"/>
  <c r="L5" s="1"/>
  <c r="AQ5" s="1"/>
  <c r="AR5" s="1"/>
  <c r="M5"/>
  <c r="N5" s="1"/>
  <c r="O5"/>
  <c r="P5" s="1"/>
  <c r="Q5"/>
  <c r="R5" s="1"/>
  <c r="S5"/>
  <c r="T5" s="1"/>
  <c r="U5"/>
  <c r="V5" s="1"/>
  <c r="W5"/>
  <c r="X5" s="1"/>
  <c r="Y5"/>
  <c r="Z5" s="1"/>
  <c r="AA5"/>
  <c r="AB5" s="1"/>
  <c r="AC5"/>
  <c r="AD5" s="1"/>
  <c r="AE5"/>
  <c r="AF5" s="1"/>
  <c r="AG5"/>
  <c r="AH5" s="1"/>
  <c r="AI5"/>
  <c r="AJ5" s="1"/>
  <c r="AK5"/>
  <c r="AL5" s="1"/>
  <c r="AM5"/>
  <c r="AN5" s="1"/>
  <c r="AO5"/>
  <c r="AP5" s="1"/>
  <c r="B6"/>
  <c r="D6"/>
  <c r="E6"/>
  <c r="F6" s="1"/>
  <c r="G6"/>
  <c r="H6" s="1"/>
  <c r="I6"/>
  <c r="J6" s="1"/>
  <c r="K6"/>
  <c r="L6" s="1"/>
  <c r="M6"/>
  <c r="N6" s="1"/>
  <c r="O6"/>
  <c r="P6" s="1"/>
  <c r="Q6"/>
  <c r="R6" s="1"/>
  <c r="S6"/>
  <c r="T6" s="1"/>
  <c r="U6"/>
  <c r="V6" s="1"/>
  <c r="W6"/>
  <c r="X6" s="1"/>
  <c r="Y6"/>
  <c r="Z6" s="1"/>
  <c r="AA6"/>
  <c r="AB6" s="1"/>
  <c r="AC6"/>
  <c r="AD6" s="1"/>
  <c r="AE6"/>
  <c r="AF6" s="1"/>
  <c r="AG6"/>
  <c r="AH6" s="1"/>
  <c r="AI6"/>
  <c r="AJ6" s="1"/>
  <c r="AK6"/>
  <c r="AL6" s="1"/>
  <c r="AM6"/>
  <c r="AN6" s="1"/>
  <c r="AO6"/>
  <c r="AP6" s="1"/>
  <c r="AQ6"/>
  <c r="AR6" s="1"/>
  <c r="B7"/>
  <c r="D7"/>
  <c r="E7"/>
  <c r="F7" s="1"/>
  <c r="G7"/>
  <c r="H7" s="1"/>
  <c r="I7"/>
  <c r="J7" s="1"/>
  <c r="K7"/>
  <c r="L7" s="1"/>
  <c r="AQ7" s="1"/>
  <c r="M7"/>
  <c r="N7" s="1"/>
  <c r="O7"/>
  <c r="P7" s="1"/>
  <c r="Q7"/>
  <c r="R7" s="1"/>
  <c r="S7"/>
  <c r="T7" s="1"/>
  <c r="U7"/>
  <c r="V7" s="1"/>
  <c r="W7"/>
  <c r="X7" s="1"/>
  <c r="Y7"/>
  <c r="Z7" s="1"/>
  <c r="AA7"/>
  <c r="AB7" s="1"/>
  <c r="AC7"/>
  <c r="AD7" s="1"/>
  <c r="AE7"/>
  <c r="AF7" s="1"/>
  <c r="AG7"/>
  <c r="AH7" s="1"/>
  <c r="AI7"/>
  <c r="AJ7" s="1"/>
  <c r="AK7"/>
  <c r="AL7" s="1"/>
  <c r="AM7"/>
  <c r="AN7" s="1"/>
  <c r="AO7"/>
  <c r="AP7" s="1"/>
  <c r="AR7"/>
  <c r="B8"/>
  <c r="D8"/>
  <c r="E8"/>
  <c r="F8" s="1"/>
  <c r="G8"/>
  <c r="H8" s="1"/>
  <c r="I8"/>
  <c r="J8" s="1"/>
  <c r="K8"/>
  <c r="L8" s="1"/>
  <c r="M8"/>
  <c r="N8" s="1"/>
  <c r="O8"/>
  <c r="P8" s="1"/>
  <c r="Q8"/>
  <c r="R8" s="1"/>
  <c r="S8"/>
  <c r="T8" s="1"/>
  <c r="U8"/>
  <c r="V8" s="1"/>
  <c r="W8"/>
  <c r="X8" s="1"/>
  <c r="Y8"/>
  <c r="Z8" s="1"/>
  <c r="AA8"/>
  <c r="AB8" s="1"/>
  <c r="AC8"/>
  <c r="AD8" s="1"/>
  <c r="AE8"/>
  <c r="AF8" s="1"/>
  <c r="AG8"/>
  <c r="AH8" s="1"/>
  <c r="AI8"/>
  <c r="AJ8" s="1"/>
  <c r="AK8"/>
  <c r="AL8" s="1"/>
  <c r="AM8"/>
  <c r="AN8" s="1"/>
  <c r="AO8"/>
  <c r="AP8" s="1"/>
  <c r="AQ8"/>
  <c r="AR8" s="1"/>
  <c r="B9"/>
  <c r="D9"/>
  <c r="E9"/>
  <c r="F9" s="1"/>
  <c r="G9"/>
  <c r="H9" s="1"/>
  <c r="I9"/>
  <c r="J9" s="1"/>
  <c r="K9"/>
  <c r="L9" s="1"/>
  <c r="AQ9" s="1"/>
  <c r="AR9" s="1"/>
  <c r="M9"/>
  <c r="N9" s="1"/>
  <c r="O9"/>
  <c r="P9" s="1"/>
  <c r="Q9"/>
  <c r="R9" s="1"/>
  <c r="S9"/>
  <c r="T9" s="1"/>
  <c r="U9"/>
  <c r="V9" s="1"/>
  <c r="W9"/>
  <c r="X9" s="1"/>
  <c r="Y9"/>
  <c r="Z9" s="1"/>
  <c r="AA9"/>
  <c r="AB9" s="1"/>
  <c r="AC9"/>
  <c r="AD9" s="1"/>
  <c r="AE9"/>
  <c r="AF9" s="1"/>
  <c r="AG9"/>
  <c r="AH9" s="1"/>
  <c r="AI9"/>
  <c r="AJ9" s="1"/>
  <c r="AK9"/>
  <c r="AL9" s="1"/>
  <c r="AM9"/>
  <c r="AN9" s="1"/>
  <c r="AO9"/>
  <c r="AP9" s="1"/>
  <c r="B10"/>
  <c r="C10"/>
  <c r="D10"/>
  <c r="E10"/>
  <c r="F10" s="1"/>
  <c r="G10"/>
  <c r="H10" s="1"/>
  <c r="I10"/>
  <c r="J10" s="1"/>
  <c r="K10"/>
  <c r="L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AQ10"/>
  <c r="AR10" s="1"/>
  <c r="B11"/>
  <c r="D11"/>
  <c r="E11"/>
  <c r="F11" s="1"/>
  <c r="G11"/>
  <c r="H11" s="1"/>
  <c r="I11"/>
  <c r="J11" s="1"/>
  <c r="K11"/>
  <c r="L11" s="1"/>
  <c r="AQ11" s="1"/>
  <c r="AR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B12"/>
  <c r="D12"/>
  <c r="E12"/>
  <c r="F12" s="1"/>
  <c r="G12"/>
  <c r="H12" s="1"/>
  <c r="I12"/>
  <c r="J12" s="1"/>
  <c r="K12"/>
  <c r="L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AQ12"/>
  <c r="AR12" s="1"/>
  <c r="B13"/>
  <c r="D13"/>
  <c r="E13"/>
  <c r="F13" s="1"/>
  <c r="G13"/>
  <c r="H13" s="1"/>
  <c r="I13"/>
  <c r="J13" s="1"/>
  <c r="K13"/>
  <c r="L13" s="1"/>
  <c r="AQ13" s="1"/>
  <c r="AR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B14"/>
  <c r="C14"/>
  <c r="D14"/>
  <c r="E14"/>
  <c r="F14" s="1"/>
  <c r="G14"/>
  <c r="H14" s="1"/>
  <c r="I14"/>
  <c r="J14" s="1"/>
  <c r="K14"/>
  <c r="L14" s="1"/>
  <c r="AQ14" s="1"/>
  <c r="AR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B15"/>
  <c r="C15"/>
  <c r="D15"/>
  <c r="E15"/>
  <c r="F15" s="1"/>
  <c r="G15"/>
  <c r="H15" s="1"/>
  <c r="I15"/>
  <c r="J15" s="1"/>
  <c r="K15"/>
  <c r="L15" s="1"/>
  <c r="AQ15" s="1"/>
  <c r="AR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B16"/>
  <c r="C16"/>
  <c r="D16"/>
  <c r="E16"/>
  <c r="F16" s="1"/>
  <c r="G16"/>
  <c r="H16" s="1"/>
  <c r="I16"/>
  <c r="J16" s="1"/>
  <c r="K16"/>
  <c r="L16" s="1"/>
  <c r="AQ16" s="1"/>
  <c r="AR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B17"/>
  <c r="C17"/>
  <c r="D17"/>
  <c r="E17"/>
  <c r="F17" s="1"/>
  <c r="G17"/>
  <c r="H17" s="1"/>
  <c r="I17"/>
  <c r="J17" s="1"/>
  <c r="K17"/>
  <c r="L17" s="1"/>
  <c r="AQ17" s="1"/>
  <c r="AR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B18"/>
  <c r="C18"/>
  <c r="D18"/>
  <c r="E18"/>
  <c r="F18" s="1"/>
  <c r="G18"/>
  <c r="H18" s="1"/>
  <c r="I18"/>
  <c r="J18" s="1"/>
  <c r="K18"/>
  <c r="L18" s="1"/>
  <c r="AQ18" s="1"/>
  <c r="AR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B19"/>
  <c r="D19"/>
  <c r="E19"/>
  <c r="F19" s="1"/>
  <c r="G19"/>
  <c r="H19" s="1"/>
  <c r="I19"/>
  <c r="J19" s="1"/>
  <c r="K19"/>
  <c r="L19" s="1"/>
  <c r="AQ19" s="1"/>
  <c r="AR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B20"/>
  <c r="D20"/>
  <c r="E20"/>
  <c r="F20" s="1"/>
  <c r="G20"/>
  <c r="H20" s="1"/>
  <c r="I20"/>
  <c r="J20" s="1"/>
  <c r="K20"/>
  <c r="L20" s="1"/>
  <c r="AQ20" s="1"/>
  <c r="AR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B21"/>
  <c r="D21"/>
  <c r="E21"/>
  <c r="F21" s="1"/>
  <c r="G21"/>
  <c r="H21" s="1"/>
  <c r="I21"/>
  <c r="J21" s="1"/>
  <c r="K21"/>
  <c r="L21" s="1"/>
  <c r="AQ21" s="1"/>
  <c r="AR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B22"/>
  <c r="D22"/>
  <c r="E22"/>
  <c r="F22" s="1"/>
  <c r="G22"/>
  <c r="H22" s="1"/>
  <c r="I22"/>
  <c r="J22" s="1"/>
  <c r="K22"/>
  <c r="L22" s="1"/>
  <c r="AQ22" s="1"/>
  <c r="AR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B23"/>
  <c r="D23"/>
  <c r="E23"/>
  <c r="F23" s="1"/>
  <c r="G23"/>
  <c r="H23" s="1"/>
  <c r="I23"/>
  <c r="J23" s="1"/>
  <c r="K23"/>
  <c r="L23" s="1"/>
  <c r="AQ23" s="1"/>
  <c r="AR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B24"/>
  <c r="D24"/>
  <c r="E24"/>
  <c r="F24" s="1"/>
  <c r="G24"/>
  <c r="H24" s="1"/>
  <c r="I24"/>
  <c r="J24" s="1"/>
  <c r="K24"/>
  <c r="L24" s="1"/>
  <c r="AQ24" s="1"/>
  <c r="AR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B25"/>
  <c r="D25"/>
  <c r="E25"/>
  <c r="F25" s="1"/>
  <c r="G25"/>
  <c r="H25" s="1"/>
  <c r="I25"/>
  <c r="J25" s="1"/>
  <c r="K25"/>
  <c r="L25" s="1"/>
  <c r="AQ25" s="1"/>
  <c r="AR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B26"/>
  <c r="D26"/>
  <c r="E26"/>
  <c r="F26" s="1"/>
  <c r="G26"/>
  <c r="H26" s="1"/>
  <c r="I26"/>
  <c r="J26" s="1"/>
  <c r="K26"/>
  <c r="L26" s="1"/>
  <c r="AQ26" s="1"/>
  <c r="AR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B27"/>
  <c r="D27"/>
  <c r="E27"/>
  <c r="F27" s="1"/>
  <c r="G27"/>
  <c r="H27" s="1"/>
  <c r="I27"/>
  <c r="J27" s="1"/>
  <c r="K27"/>
  <c r="L27" s="1"/>
  <c r="AQ27" s="1"/>
  <c r="AR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B28"/>
  <c r="D28"/>
  <c r="E28"/>
  <c r="F28" s="1"/>
  <c r="G28"/>
  <c r="H28" s="1"/>
  <c r="I28"/>
  <c r="J28" s="1"/>
  <c r="K28"/>
  <c r="L28" s="1"/>
  <c r="AQ28" s="1"/>
  <c r="AR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B29"/>
  <c r="D29"/>
  <c r="E29"/>
  <c r="F29" s="1"/>
  <c r="G29"/>
  <c r="H29" s="1"/>
  <c r="I29"/>
  <c r="J29" s="1"/>
  <c r="K29"/>
  <c r="L29" s="1"/>
  <c r="AQ29" s="1"/>
  <c r="AR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B30"/>
  <c r="D30"/>
  <c r="E30"/>
  <c r="F30" s="1"/>
  <c r="G30"/>
  <c r="H30" s="1"/>
  <c r="I30"/>
  <c r="J30" s="1"/>
  <c r="K30"/>
  <c r="L30" s="1"/>
  <c r="AQ30" s="1"/>
  <c r="AR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B31"/>
  <c r="D31"/>
  <c r="E31"/>
  <c r="F31" s="1"/>
  <c r="G31"/>
  <c r="H31" s="1"/>
  <c r="I31"/>
  <c r="J31" s="1"/>
  <c r="K31"/>
  <c r="L31" s="1"/>
  <c r="AQ31" s="1"/>
  <c r="AR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D32"/>
  <c r="E32"/>
  <c r="F32" s="1"/>
  <c r="G32"/>
  <c r="H32" s="1"/>
  <c r="I32"/>
  <c r="J32" s="1"/>
  <c r="K32"/>
  <c r="L32" s="1"/>
  <c r="AQ32" s="1"/>
  <c r="AR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B33"/>
  <c r="D33"/>
  <c r="E33"/>
  <c r="F33" s="1"/>
  <c r="G33"/>
  <c r="H33" s="1"/>
  <c r="I33"/>
  <c r="J33" s="1"/>
  <c r="K33"/>
  <c r="L33" s="1"/>
  <c r="AQ33" s="1"/>
  <c r="AR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A34"/>
  <c r="B34"/>
  <c r="D34"/>
  <c r="E34"/>
  <c r="F34" s="1"/>
  <c r="G34"/>
  <c r="H34" s="1"/>
  <c r="I34"/>
  <c r="J34" s="1"/>
  <c r="K34"/>
  <c r="L34" s="1"/>
  <c r="AQ34" s="1"/>
  <c r="AR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2" i="23"/>
  <c r="B2"/>
  <c r="C2"/>
  <c r="D2"/>
  <c r="K3"/>
  <c r="M3"/>
  <c r="O3"/>
  <c r="Q3"/>
  <c r="S3"/>
  <c r="U3"/>
  <c r="W3"/>
  <c r="AC3"/>
  <c r="AE3"/>
  <c r="AG3"/>
  <c r="AI3"/>
  <c r="AK3"/>
  <c r="AM3"/>
  <c r="AO3"/>
  <c r="A4"/>
  <c r="B4"/>
  <c r="C4"/>
  <c r="D4"/>
  <c r="E4"/>
  <c r="F4" s="1"/>
  <c r="G4"/>
  <c r="H4" s="1"/>
  <c r="I4"/>
  <c r="J4" s="1"/>
  <c r="K4"/>
  <c r="L4" s="1"/>
  <c r="AQ4" s="1"/>
  <c r="AR4" s="1"/>
  <c r="M4"/>
  <c r="N4" s="1"/>
  <c r="O4"/>
  <c r="P4" s="1"/>
  <c r="Q4"/>
  <c r="R4" s="1"/>
  <c r="S4"/>
  <c r="T4" s="1"/>
  <c r="U4"/>
  <c r="V4" s="1"/>
  <c r="W4"/>
  <c r="X4" s="1"/>
  <c r="Y4"/>
  <c r="Z4" s="1"/>
  <c r="AA4"/>
  <c r="AB4" s="1"/>
  <c r="AC4"/>
  <c r="AD4" s="1"/>
  <c r="AE4"/>
  <c r="AF4" s="1"/>
  <c r="AG4"/>
  <c r="AH4" s="1"/>
  <c r="AI4"/>
  <c r="AJ4" s="1"/>
  <c r="AK4"/>
  <c r="AL4" s="1"/>
  <c r="AM4"/>
  <c r="AN4" s="1"/>
  <c r="AO4"/>
  <c r="AP4" s="1"/>
  <c r="B5"/>
  <c r="C5"/>
  <c r="D5"/>
  <c r="E5"/>
  <c r="F5" s="1"/>
  <c r="G5"/>
  <c r="H5" s="1"/>
  <c r="I5"/>
  <c r="J5" s="1"/>
  <c r="K5"/>
  <c r="L5" s="1"/>
  <c r="AQ5" s="1"/>
  <c r="AR5" s="1"/>
  <c r="M5"/>
  <c r="N5" s="1"/>
  <c r="O5"/>
  <c r="P5" s="1"/>
  <c r="Q5"/>
  <c r="R5" s="1"/>
  <c r="S5"/>
  <c r="T5" s="1"/>
  <c r="U5"/>
  <c r="V5" s="1"/>
  <c r="W5"/>
  <c r="X5" s="1"/>
  <c r="Y5"/>
  <c r="Z5" s="1"/>
  <c r="AA5"/>
  <c r="AB5" s="1"/>
  <c r="AC5"/>
  <c r="AD5" s="1"/>
  <c r="AE5"/>
  <c r="AF5" s="1"/>
  <c r="AG5"/>
  <c r="AH5" s="1"/>
  <c r="AI5"/>
  <c r="AJ5" s="1"/>
  <c r="AK5"/>
  <c r="AL5" s="1"/>
  <c r="AM5"/>
  <c r="AN5" s="1"/>
  <c r="AO5"/>
  <c r="AP5" s="1"/>
  <c r="B6"/>
  <c r="D6"/>
  <c r="E6"/>
  <c r="F6" s="1"/>
  <c r="G6"/>
  <c r="H6" s="1"/>
  <c r="I6"/>
  <c r="J6" s="1"/>
  <c r="K6"/>
  <c r="L6" s="1"/>
  <c r="AQ6" s="1"/>
  <c r="AR6" s="1"/>
  <c r="M6"/>
  <c r="N6" s="1"/>
  <c r="O6"/>
  <c r="P6" s="1"/>
  <c r="Q6"/>
  <c r="R6" s="1"/>
  <c r="S6"/>
  <c r="T6" s="1"/>
  <c r="U6"/>
  <c r="V6" s="1"/>
  <c r="W6"/>
  <c r="X6" s="1"/>
  <c r="Y6"/>
  <c r="Z6" s="1"/>
  <c r="AA6"/>
  <c r="AB6" s="1"/>
  <c r="AC6"/>
  <c r="AD6" s="1"/>
  <c r="AE6"/>
  <c r="AF6" s="1"/>
  <c r="AG6"/>
  <c r="AH6" s="1"/>
  <c r="AI6"/>
  <c r="AJ6" s="1"/>
  <c r="AK6"/>
  <c r="AL6" s="1"/>
  <c r="AM6"/>
  <c r="AN6" s="1"/>
  <c r="AO6"/>
  <c r="AP6" s="1"/>
  <c r="B7"/>
  <c r="D7"/>
  <c r="E7"/>
  <c r="F7" s="1"/>
  <c r="G7"/>
  <c r="H7" s="1"/>
  <c r="I7"/>
  <c r="J7" s="1"/>
  <c r="K7"/>
  <c r="L7" s="1"/>
  <c r="AQ7" s="1"/>
  <c r="AR7" s="1"/>
  <c r="M7"/>
  <c r="N7" s="1"/>
  <c r="O7"/>
  <c r="P7" s="1"/>
  <c r="Q7"/>
  <c r="R7" s="1"/>
  <c r="S7"/>
  <c r="T7" s="1"/>
  <c r="U7"/>
  <c r="V7" s="1"/>
  <c r="W7"/>
  <c r="X7" s="1"/>
  <c r="Y7"/>
  <c r="Z7" s="1"/>
  <c r="AA7"/>
  <c r="AB7" s="1"/>
  <c r="AC7"/>
  <c r="AD7" s="1"/>
  <c r="AE7"/>
  <c r="AF7" s="1"/>
  <c r="AG7"/>
  <c r="AH7" s="1"/>
  <c r="AI7"/>
  <c r="AJ7" s="1"/>
  <c r="AK7"/>
  <c r="AL7" s="1"/>
  <c r="AM7"/>
  <c r="AN7" s="1"/>
  <c r="AO7"/>
  <c r="AP7" s="1"/>
  <c r="B8"/>
  <c r="D8"/>
  <c r="E8"/>
  <c r="F8" s="1"/>
  <c r="G8"/>
  <c r="H8" s="1"/>
  <c r="I8"/>
  <c r="J8" s="1"/>
  <c r="K8"/>
  <c r="L8" s="1"/>
  <c r="AQ8" s="1"/>
  <c r="AR8" s="1"/>
  <c r="M8"/>
  <c r="N8" s="1"/>
  <c r="O8"/>
  <c r="P8" s="1"/>
  <c r="Q8"/>
  <c r="R8" s="1"/>
  <c r="S8"/>
  <c r="T8" s="1"/>
  <c r="U8"/>
  <c r="V8" s="1"/>
  <c r="W8"/>
  <c r="X8" s="1"/>
  <c r="Y8"/>
  <c r="Z8" s="1"/>
  <c r="AA8"/>
  <c r="AB8" s="1"/>
  <c r="AC8"/>
  <c r="AD8" s="1"/>
  <c r="AE8"/>
  <c r="AF8" s="1"/>
  <c r="AG8"/>
  <c r="AH8" s="1"/>
  <c r="AI8"/>
  <c r="AJ8" s="1"/>
  <c r="AK8"/>
  <c r="AL8" s="1"/>
  <c r="AM8"/>
  <c r="AN8" s="1"/>
  <c r="AO8"/>
  <c r="AP8" s="1"/>
  <c r="B9"/>
  <c r="D9"/>
  <c r="E9"/>
  <c r="F9" s="1"/>
  <c r="G9"/>
  <c r="H9" s="1"/>
  <c r="I9"/>
  <c r="J9" s="1"/>
  <c r="K9"/>
  <c r="L9" s="1"/>
  <c r="AQ9" s="1"/>
  <c r="AR9" s="1"/>
  <c r="M9"/>
  <c r="N9" s="1"/>
  <c r="O9"/>
  <c r="P9" s="1"/>
  <c r="Q9"/>
  <c r="R9" s="1"/>
  <c r="S9"/>
  <c r="T9" s="1"/>
  <c r="U9"/>
  <c r="V9" s="1"/>
  <c r="W9"/>
  <c r="X9" s="1"/>
  <c r="Y9"/>
  <c r="Z9" s="1"/>
  <c r="AA9"/>
  <c r="AB9" s="1"/>
  <c r="AC9"/>
  <c r="AD9" s="1"/>
  <c r="AE9"/>
  <c r="AF9" s="1"/>
  <c r="AG9"/>
  <c r="AH9" s="1"/>
  <c r="AI9"/>
  <c r="AJ9" s="1"/>
  <c r="AK9"/>
  <c r="AL9" s="1"/>
  <c r="AM9"/>
  <c r="AN9" s="1"/>
  <c r="AO9"/>
  <c r="AP9" s="1"/>
  <c r="B10"/>
  <c r="C10"/>
  <c r="D10"/>
  <c r="E10"/>
  <c r="F10" s="1"/>
  <c r="G10"/>
  <c r="H10" s="1"/>
  <c r="I10"/>
  <c r="J10" s="1"/>
  <c r="K10"/>
  <c r="L10" s="1"/>
  <c r="AQ10" s="1"/>
  <c r="AR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B11"/>
  <c r="D11"/>
  <c r="E11"/>
  <c r="F11" s="1"/>
  <c r="G11"/>
  <c r="H11" s="1"/>
  <c r="I11"/>
  <c r="J11" s="1"/>
  <c r="K11"/>
  <c r="L11" s="1"/>
  <c r="AQ11" s="1"/>
  <c r="AR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B12"/>
  <c r="D12"/>
  <c r="E12"/>
  <c r="F12" s="1"/>
  <c r="G12"/>
  <c r="H12" s="1"/>
  <c r="I12"/>
  <c r="J12" s="1"/>
  <c r="K12"/>
  <c r="L12" s="1"/>
  <c r="AQ12" s="1"/>
  <c r="AR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B13"/>
  <c r="D13"/>
  <c r="E13"/>
  <c r="F13" s="1"/>
  <c r="G13"/>
  <c r="H13" s="1"/>
  <c r="I13"/>
  <c r="J13" s="1"/>
  <c r="K13"/>
  <c r="L13" s="1"/>
  <c r="AQ13" s="1"/>
  <c r="AR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B14"/>
  <c r="C14"/>
  <c r="D14"/>
  <c r="E14"/>
  <c r="F14" s="1"/>
  <c r="G14"/>
  <c r="H14" s="1"/>
  <c r="I14"/>
  <c r="J14" s="1"/>
  <c r="K14"/>
  <c r="L14" s="1"/>
  <c r="AQ14" s="1"/>
  <c r="AR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B15"/>
  <c r="C15"/>
  <c r="D15"/>
  <c r="E15"/>
  <c r="F15" s="1"/>
  <c r="G15"/>
  <c r="H15" s="1"/>
  <c r="I15"/>
  <c r="J15" s="1"/>
  <c r="K15"/>
  <c r="L15" s="1"/>
  <c r="AQ15" s="1"/>
  <c r="AR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B16"/>
  <c r="C16"/>
  <c r="D16"/>
  <c r="E16"/>
  <c r="F16" s="1"/>
  <c r="G16"/>
  <c r="H16" s="1"/>
  <c r="I16"/>
  <c r="J16" s="1"/>
  <c r="K16"/>
  <c r="L16" s="1"/>
  <c r="AQ16" s="1"/>
  <c r="AR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B17"/>
  <c r="C17"/>
  <c r="D17"/>
  <c r="E17"/>
  <c r="F17" s="1"/>
  <c r="G17"/>
  <c r="H17" s="1"/>
  <c r="I17"/>
  <c r="J17" s="1"/>
  <c r="K17"/>
  <c r="L17" s="1"/>
  <c r="AQ17" s="1"/>
  <c r="AR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B18"/>
  <c r="C18"/>
  <c r="D18"/>
  <c r="E18"/>
  <c r="F18" s="1"/>
  <c r="G18"/>
  <c r="H18" s="1"/>
  <c r="I18"/>
  <c r="J18" s="1"/>
  <c r="K18"/>
  <c r="L18" s="1"/>
  <c r="AQ18" s="1"/>
  <c r="AR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B19"/>
  <c r="D19"/>
  <c r="E19"/>
  <c r="F19" s="1"/>
  <c r="G19"/>
  <c r="H19" s="1"/>
  <c r="I19"/>
  <c r="J19" s="1"/>
  <c r="K19"/>
  <c r="L19" s="1"/>
  <c r="AQ19" s="1"/>
  <c r="AR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B20"/>
  <c r="D20"/>
  <c r="E20"/>
  <c r="F20" s="1"/>
  <c r="G20"/>
  <c r="H20" s="1"/>
  <c r="I20"/>
  <c r="J20" s="1"/>
  <c r="K20"/>
  <c r="L20" s="1"/>
  <c r="AQ20" s="1"/>
  <c r="AR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B21"/>
  <c r="D21"/>
  <c r="E21"/>
  <c r="F21" s="1"/>
  <c r="G21"/>
  <c r="H21" s="1"/>
  <c r="I21"/>
  <c r="J21" s="1"/>
  <c r="K21"/>
  <c r="L21" s="1"/>
  <c r="AQ21" s="1"/>
  <c r="AR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B22"/>
  <c r="D22"/>
  <c r="E22"/>
  <c r="F22" s="1"/>
  <c r="G22"/>
  <c r="H22" s="1"/>
  <c r="I22"/>
  <c r="J22" s="1"/>
  <c r="K22"/>
  <c r="L22" s="1"/>
  <c r="AQ22" s="1"/>
  <c r="AR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B23"/>
  <c r="D23"/>
  <c r="E23"/>
  <c r="F23" s="1"/>
  <c r="G23"/>
  <c r="H23" s="1"/>
  <c r="I23"/>
  <c r="J23" s="1"/>
  <c r="K23"/>
  <c r="L23" s="1"/>
  <c r="AQ23" s="1"/>
  <c r="AR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B24"/>
  <c r="D24"/>
  <c r="E24"/>
  <c r="F24" s="1"/>
  <c r="G24"/>
  <c r="H24" s="1"/>
  <c r="I24"/>
  <c r="J24" s="1"/>
  <c r="K24"/>
  <c r="L24" s="1"/>
  <c r="AQ24" s="1"/>
  <c r="AR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B25"/>
  <c r="D25"/>
  <c r="E25"/>
  <c r="F25" s="1"/>
  <c r="G25"/>
  <c r="H25" s="1"/>
  <c r="I25"/>
  <c r="J25" s="1"/>
  <c r="K25"/>
  <c r="L25" s="1"/>
  <c r="AQ25" s="1"/>
  <c r="AR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B26"/>
  <c r="D26"/>
  <c r="E26"/>
  <c r="F26" s="1"/>
  <c r="G26"/>
  <c r="H26" s="1"/>
  <c r="I26"/>
  <c r="J26" s="1"/>
  <c r="K26"/>
  <c r="L26" s="1"/>
  <c r="AQ26" s="1"/>
  <c r="AR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B27"/>
  <c r="D27"/>
  <c r="E27"/>
  <c r="F27" s="1"/>
  <c r="G27"/>
  <c r="H27" s="1"/>
  <c r="I27"/>
  <c r="J27" s="1"/>
  <c r="K27"/>
  <c r="L27" s="1"/>
  <c r="AQ27" s="1"/>
  <c r="AR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B28"/>
  <c r="D28"/>
  <c r="E28"/>
  <c r="F28" s="1"/>
  <c r="G28"/>
  <c r="H28" s="1"/>
  <c r="I28"/>
  <c r="J28" s="1"/>
  <c r="K28"/>
  <c r="L28" s="1"/>
  <c r="AQ28" s="1"/>
  <c r="AR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B29"/>
  <c r="D29"/>
  <c r="E29"/>
  <c r="F29" s="1"/>
  <c r="G29"/>
  <c r="H29" s="1"/>
  <c r="I29"/>
  <c r="J29" s="1"/>
  <c r="K29"/>
  <c r="L29" s="1"/>
  <c r="AQ29" s="1"/>
  <c r="AR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B30"/>
  <c r="D30"/>
  <c r="E30"/>
  <c r="F30" s="1"/>
  <c r="G30"/>
  <c r="H30" s="1"/>
  <c r="I30"/>
  <c r="J30" s="1"/>
  <c r="K30"/>
  <c r="L30" s="1"/>
  <c r="AQ30" s="1"/>
  <c r="AR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B31"/>
  <c r="D31"/>
  <c r="E31"/>
  <c r="F31" s="1"/>
  <c r="G31"/>
  <c r="H31" s="1"/>
  <c r="I31"/>
  <c r="J31" s="1"/>
  <c r="K31"/>
  <c r="L31" s="1"/>
  <c r="AQ31" s="1"/>
  <c r="AR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D32"/>
  <c r="E32"/>
  <c r="F32" s="1"/>
  <c r="G32"/>
  <c r="H32" s="1"/>
  <c r="I32"/>
  <c r="J32" s="1"/>
  <c r="K32"/>
  <c r="L32" s="1"/>
  <c r="AQ32" s="1"/>
  <c r="AR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B33"/>
  <c r="D33"/>
  <c r="E33"/>
  <c r="F33" s="1"/>
  <c r="G33"/>
  <c r="H33" s="1"/>
  <c r="I33"/>
  <c r="J33" s="1"/>
  <c r="K33"/>
  <c r="L33" s="1"/>
  <c r="AQ33" s="1"/>
  <c r="AR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B34"/>
  <c r="D34"/>
  <c r="E34"/>
  <c r="F34" s="1"/>
  <c r="G34"/>
  <c r="H34" s="1"/>
  <c r="I34"/>
  <c r="J34" s="1"/>
  <c r="K34"/>
  <c r="L34" s="1"/>
  <c r="AQ34" s="1"/>
  <c r="AR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1" i="17"/>
  <c r="A1" i="23" s="1"/>
  <c r="A2" i="17"/>
  <c r="B2"/>
  <c r="C2"/>
  <c r="D2"/>
  <c r="A4"/>
  <c r="E4"/>
  <c r="F4" s="1"/>
  <c r="G4"/>
  <c r="H4" s="1"/>
  <c r="I4"/>
  <c r="J4" s="1"/>
  <c r="K4"/>
  <c r="L4" s="1"/>
  <c r="AQ4" s="1"/>
  <c r="AR4" s="1"/>
  <c r="M4"/>
  <c r="N4" s="1"/>
  <c r="O4"/>
  <c r="P4" s="1"/>
  <c r="Q4"/>
  <c r="R4" s="1"/>
  <c r="S4"/>
  <c r="T4" s="1"/>
  <c r="U4"/>
  <c r="V4" s="1"/>
  <c r="W4"/>
  <c r="X4" s="1"/>
  <c r="Y4"/>
  <c r="Z4" s="1"/>
  <c r="AA4"/>
  <c r="AB4" s="1"/>
  <c r="AC4"/>
  <c r="AD4" s="1"/>
  <c r="AE4"/>
  <c r="AF4" s="1"/>
  <c r="AG4"/>
  <c r="AH4" s="1"/>
  <c r="AI4"/>
  <c r="AJ4" s="1"/>
  <c r="AK4"/>
  <c r="AL4" s="1"/>
  <c r="AM4"/>
  <c r="AN4" s="1"/>
  <c r="AO4"/>
  <c r="AP4" s="1"/>
  <c r="E5"/>
  <c r="F5" s="1"/>
  <c r="G5"/>
  <c r="H5" s="1"/>
  <c r="I5"/>
  <c r="J5" s="1"/>
  <c r="K5"/>
  <c r="L5" s="1"/>
  <c r="AQ5" s="1"/>
  <c r="AR5" s="1"/>
  <c r="M5"/>
  <c r="N5" s="1"/>
  <c r="O5"/>
  <c r="P5" s="1"/>
  <c r="Q5"/>
  <c r="R5" s="1"/>
  <c r="S5"/>
  <c r="T5" s="1"/>
  <c r="U5"/>
  <c r="V5" s="1"/>
  <c r="W5"/>
  <c r="X5" s="1"/>
  <c r="Y5"/>
  <c r="Z5" s="1"/>
  <c r="AA5"/>
  <c r="AB5" s="1"/>
  <c r="AC5"/>
  <c r="AD5" s="1"/>
  <c r="AE5"/>
  <c r="AF5" s="1"/>
  <c r="AG5"/>
  <c r="AH5" s="1"/>
  <c r="AI5"/>
  <c r="AJ5" s="1"/>
  <c r="AK5"/>
  <c r="AL5" s="1"/>
  <c r="AM5"/>
  <c r="AN5" s="1"/>
  <c r="AO5"/>
  <c r="AP5" s="1"/>
  <c r="E6"/>
  <c r="F6" s="1"/>
  <c r="G6"/>
  <c r="H6" s="1"/>
  <c r="I6"/>
  <c r="J6" s="1"/>
  <c r="K6"/>
  <c r="L6" s="1"/>
  <c r="AQ6" s="1"/>
  <c r="AR6" s="1"/>
  <c r="M6"/>
  <c r="N6" s="1"/>
  <c r="O6"/>
  <c r="P6" s="1"/>
  <c r="Q6"/>
  <c r="R6" s="1"/>
  <c r="S6"/>
  <c r="T6" s="1"/>
  <c r="U6"/>
  <c r="V6" s="1"/>
  <c r="W6"/>
  <c r="X6" s="1"/>
  <c r="Y6"/>
  <c r="Z6" s="1"/>
  <c r="AA6"/>
  <c r="AB6" s="1"/>
  <c r="AC6"/>
  <c r="AD6" s="1"/>
  <c r="AE6"/>
  <c r="AF6" s="1"/>
  <c r="AG6"/>
  <c r="AH6" s="1"/>
  <c r="AI6"/>
  <c r="AJ6" s="1"/>
  <c r="AK6"/>
  <c r="AL6" s="1"/>
  <c r="AM6"/>
  <c r="AN6" s="1"/>
  <c r="AO6"/>
  <c r="AP6" s="1"/>
  <c r="E7"/>
  <c r="F7" s="1"/>
  <c r="G7"/>
  <c r="H7" s="1"/>
  <c r="I7"/>
  <c r="J7" s="1"/>
  <c r="K7"/>
  <c r="L7" s="1"/>
  <c r="AQ7" s="1"/>
  <c r="AR7" s="1"/>
  <c r="M7"/>
  <c r="N7" s="1"/>
  <c r="O7"/>
  <c r="P7" s="1"/>
  <c r="Q7"/>
  <c r="R7" s="1"/>
  <c r="S7"/>
  <c r="T7" s="1"/>
  <c r="U7"/>
  <c r="V7" s="1"/>
  <c r="W7"/>
  <c r="X7" s="1"/>
  <c r="Y7"/>
  <c r="Z7" s="1"/>
  <c r="AA7"/>
  <c r="AB7" s="1"/>
  <c r="AC7"/>
  <c r="AD7" s="1"/>
  <c r="AE7"/>
  <c r="AF7" s="1"/>
  <c r="AG7"/>
  <c r="AH7" s="1"/>
  <c r="AI7"/>
  <c r="AJ7" s="1"/>
  <c r="AK7"/>
  <c r="AL7" s="1"/>
  <c r="AM7"/>
  <c r="AN7" s="1"/>
  <c r="AO7"/>
  <c r="AP7" s="1"/>
  <c r="E8"/>
  <c r="F8" s="1"/>
  <c r="G8"/>
  <c r="H8" s="1"/>
  <c r="I8"/>
  <c r="J8" s="1"/>
  <c r="K8"/>
  <c r="L8" s="1"/>
  <c r="AQ8" s="1"/>
  <c r="AR8" s="1"/>
  <c r="M8"/>
  <c r="N8" s="1"/>
  <c r="O8"/>
  <c r="P8" s="1"/>
  <c r="Q8"/>
  <c r="R8" s="1"/>
  <c r="S8"/>
  <c r="T8" s="1"/>
  <c r="U8"/>
  <c r="V8" s="1"/>
  <c r="W8"/>
  <c r="X8" s="1"/>
  <c r="Y8"/>
  <c r="Z8" s="1"/>
  <c r="AA8"/>
  <c r="AB8" s="1"/>
  <c r="AC8"/>
  <c r="AD8" s="1"/>
  <c r="AE8"/>
  <c r="AF8" s="1"/>
  <c r="AG8"/>
  <c r="AH8" s="1"/>
  <c r="AI8"/>
  <c r="AJ8" s="1"/>
  <c r="AK8"/>
  <c r="AL8" s="1"/>
  <c r="AM8"/>
  <c r="AN8" s="1"/>
  <c r="AO8"/>
  <c r="AP8" s="1"/>
  <c r="E9"/>
  <c r="F9" s="1"/>
  <c r="G9"/>
  <c r="H9" s="1"/>
  <c r="I9"/>
  <c r="J9" s="1"/>
  <c r="K9"/>
  <c r="L9" s="1"/>
  <c r="AQ9" s="1"/>
  <c r="AR9" s="1"/>
  <c r="M9"/>
  <c r="N9" s="1"/>
  <c r="O9"/>
  <c r="P9" s="1"/>
  <c r="Q9"/>
  <c r="R9" s="1"/>
  <c r="S9"/>
  <c r="T9" s="1"/>
  <c r="U9"/>
  <c r="V9" s="1"/>
  <c r="W9"/>
  <c r="X9" s="1"/>
  <c r="Y9"/>
  <c r="Z9" s="1"/>
  <c r="AA9"/>
  <c r="AB9" s="1"/>
  <c r="AC9"/>
  <c r="AD9" s="1"/>
  <c r="AE9"/>
  <c r="AF9" s="1"/>
  <c r="AG9"/>
  <c r="AH9" s="1"/>
  <c r="AI9"/>
  <c r="AJ9" s="1"/>
  <c r="AK9"/>
  <c r="AL9" s="1"/>
  <c r="AM9"/>
  <c r="AN9" s="1"/>
  <c r="AO9"/>
  <c r="AP9" s="1"/>
  <c r="E10"/>
  <c r="F10" s="1"/>
  <c r="G10"/>
  <c r="H10" s="1"/>
  <c r="I10"/>
  <c r="J10" s="1"/>
  <c r="K10"/>
  <c r="L10" s="1"/>
  <c r="AQ10" s="1"/>
  <c r="AR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E11"/>
  <c r="F11" s="1"/>
  <c r="G11"/>
  <c r="H11" s="1"/>
  <c r="I11"/>
  <c r="J11" s="1"/>
  <c r="K11"/>
  <c r="L11" s="1"/>
  <c r="AQ11" s="1"/>
  <c r="AR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E12"/>
  <c r="F12" s="1"/>
  <c r="G12"/>
  <c r="H12" s="1"/>
  <c r="I12"/>
  <c r="J12" s="1"/>
  <c r="K12"/>
  <c r="L12" s="1"/>
  <c r="AQ12" s="1"/>
  <c r="AR12" s="1"/>
  <c r="M12"/>
  <c r="N12" s="1"/>
  <c r="O12"/>
  <c r="P12"/>
  <c r="Q12"/>
  <c r="R12" s="1"/>
  <c r="S12"/>
  <c r="T12" s="1"/>
  <c r="U12"/>
  <c r="V12" s="1"/>
  <c r="W12"/>
  <c r="X12" s="1"/>
  <c r="Y12"/>
  <c r="Z12" s="1"/>
  <c r="AA12"/>
  <c r="AB12" s="1"/>
  <c r="AC12"/>
  <c r="AD12" s="1"/>
  <c r="AE12"/>
  <c r="AF12" s="1"/>
  <c r="AG12"/>
  <c r="AH12" s="1"/>
  <c r="AI12"/>
  <c r="AJ12" s="1"/>
  <c r="AK12"/>
  <c r="AL12" s="1"/>
  <c r="AM12"/>
  <c r="AN12" s="1"/>
  <c r="AO12"/>
  <c r="AP12" s="1"/>
  <c r="E13"/>
  <c r="F13" s="1"/>
  <c r="G13"/>
  <c r="H13" s="1"/>
  <c r="I13"/>
  <c r="J13" s="1"/>
  <c r="K13"/>
  <c r="L13" s="1"/>
  <c r="AQ13" s="1"/>
  <c r="AR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E14"/>
  <c r="F14" s="1"/>
  <c r="G14"/>
  <c r="H14" s="1"/>
  <c r="I14"/>
  <c r="J14" s="1"/>
  <c r="K14"/>
  <c r="L14" s="1"/>
  <c r="AQ14" s="1"/>
  <c r="AR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E15"/>
  <c r="F15" s="1"/>
  <c r="G15"/>
  <c r="H15" s="1"/>
  <c r="I15"/>
  <c r="J15" s="1"/>
  <c r="K15"/>
  <c r="L15" s="1"/>
  <c r="AQ15" s="1"/>
  <c r="AR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E16"/>
  <c r="F16" s="1"/>
  <c r="G16"/>
  <c r="H16" s="1"/>
  <c r="I16"/>
  <c r="J16" s="1"/>
  <c r="K16"/>
  <c r="L16" s="1"/>
  <c r="AQ16" s="1"/>
  <c r="AR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E17"/>
  <c r="F17" s="1"/>
  <c r="G17"/>
  <c r="H17" s="1"/>
  <c r="I17"/>
  <c r="J17" s="1"/>
  <c r="K17"/>
  <c r="L17" s="1"/>
  <c r="AQ17" s="1"/>
  <c r="AR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E18"/>
  <c r="F18" s="1"/>
  <c r="G18"/>
  <c r="H18" s="1"/>
  <c r="I18"/>
  <c r="J18" s="1"/>
  <c r="K18"/>
  <c r="L18" s="1"/>
  <c r="AQ18" s="1"/>
  <c r="AR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E19"/>
  <c r="F19" s="1"/>
  <c r="G19"/>
  <c r="H19" s="1"/>
  <c r="I19"/>
  <c r="J19" s="1"/>
  <c r="K19"/>
  <c r="L19" s="1"/>
  <c r="AQ19" s="1"/>
  <c r="AR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E20"/>
  <c r="F20" s="1"/>
  <c r="G20"/>
  <c r="H20" s="1"/>
  <c r="I20"/>
  <c r="J20" s="1"/>
  <c r="K20"/>
  <c r="L20" s="1"/>
  <c r="AQ20" s="1"/>
  <c r="AR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E21"/>
  <c r="F21" s="1"/>
  <c r="G21"/>
  <c r="H21" s="1"/>
  <c r="I21"/>
  <c r="J21" s="1"/>
  <c r="K21"/>
  <c r="L21" s="1"/>
  <c r="AQ21" s="1"/>
  <c r="AR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E22"/>
  <c r="F22" s="1"/>
  <c r="G22"/>
  <c r="H22" s="1"/>
  <c r="I22"/>
  <c r="J22" s="1"/>
  <c r="K22"/>
  <c r="L22" s="1"/>
  <c r="AQ22" s="1"/>
  <c r="AR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E23"/>
  <c r="F23" s="1"/>
  <c r="G23"/>
  <c r="H23" s="1"/>
  <c r="I23"/>
  <c r="J23" s="1"/>
  <c r="K23"/>
  <c r="L23" s="1"/>
  <c r="AQ23" s="1"/>
  <c r="AR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E24"/>
  <c r="F24" s="1"/>
  <c r="G24"/>
  <c r="H24" s="1"/>
  <c r="I24"/>
  <c r="J24" s="1"/>
  <c r="K24"/>
  <c r="L24" s="1"/>
  <c r="AQ24" s="1"/>
  <c r="AR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E25"/>
  <c r="F25" s="1"/>
  <c r="G25"/>
  <c r="H25" s="1"/>
  <c r="I25"/>
  <c r="J25" s="1"/>
  <c r="K25"/>
  <c r="L25" s="1"/>
  <c r="AQ25" s="1"/>
  <c r="AR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E26"/>
  <c r="F26" s="1"/>
  <c r="G26"/>
  <c r="H26" s="1"/>
  <c r="I26"/>
  <c r="J26" s="1"/>
  <c r="K26"/>
  <c r="L26" s="1"/>
  <c r="AQ26" s="1"/>
  <c r="AR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E27"/>
  <c r="F27" s="1"/>
  <c r="G27"/>
  <c r="H27" s="1"/>
  <c r="I27"/>
  <c r="J27" s="1"/>
  <c r="K27"/>
  <c r="L27" s="1"/>
  <c r="AQ27" s="1"/>
  <c r="AR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E28"/>
  <c r="F28" s="1"/>
  <c r="G28"/>
  <c r="H28" s="1"/>
  <c r="I28"/>
  <c r="J28" s="1"/>
  <c r="K28"/>
  <c r="L28" s="1"/>
  <c r="AQ28" s="1"/>
  <c r="AR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E29"/>
  <c r="F29" s="1"/>
  <c r="G29"/>
  <c r="H29" s="1"/>
  <c r="I29"/>
  <c r="J29" s="1"/>
  <c r="K29"/>
  <c r="L29" s="1"/>
  <c r="AQ29" s="1"/>
  <c r="AR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E30"/>
  <c r="F30" s="1"/>
  <c r="G30"/>
  <c r="H30" s="1"/>
  <c r="I30"/>
  <c r="J30" s="1"/>
  <c r="K30"/>
  <c r="L30" s="1"/>
  <c r="AQ30" s="1"/>
  <c r="AR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E31"/>
  <c r="F31" s="1"/>
  <c r="G31"/>
  <c r="H31" s="1"/>
  <c r="I31"/>
  <c r="J31" s="1"/>
  <c r="K31"/>
  <c r="L31" s="1"/>
  <c r="AQ31" s="1"/>
  <c r="AR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E32"/>
  <c r="F32" s="1"/>
  <c r="G32"/>
  <c r="H32" s="1"/>
  <c r="I32"/>
  <c r="J32" s="1"/>
  <c r="K32"/>
  <c r="L32" s="1"/>
  <c r="AQ32" s="1"/>
  <c r="AR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E33"/>
  <c r="F33" s="1"/>
  <c r="G33"/>
  <c r="H33" s="1"/>
  <c r="I33"/>
  <c r="J33" s="1"/>
  <c r="K33"/>
  <c r="L33" s="1"/>
  <c r="AQ33" s="1"/>
  <c r="AR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E34"/>
  <c r="F34" s="1"/>
  <c r="G34"/>
  <c r="H34" s="1"/>
  <c r="I34"/>
  <c r="J34" s="1"/>
  <c r="K34"/>
  <c r="L34" s="1"/>
  <c r="AQ34" s="1"/>
  <c r="AR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1" i="16"/>
  <c r="A2"/>
  <c r="B2"/>
  <c r="C2"/>
  <c r="D2"/>
  <c r="E2"/>
  <c r="I3"/>
  <c r="A4"/>
  <c r="B4"/>
  <c r="C4"/>
  <c r="D4"/>
  <c r="E4"/>
  <c r="F4" s="1"/>
  <c r="BE4" s="1"/>
  <c r="BF4" s="1"/>
  <c r="G4"/>
  <c r="H4" s="1"/>
  <c r="I4"/>
  <c r="J4" s="1"/>
  <c r="K4"/>
  <c r="L4" s="1"/>
  <c r="M4"/>
  <c r="N4" s="1"/>
  <c r="O4"/>
  <c r="P4" s="1"/>
  <c r="Q4"/>
  <c r="R4" s="1"/>
  <c r="S4"/>
  <c r="T4" s="1"/>
  <c r="U4"/>
  <c r="V4" s="1"/>
  <c r="W4"/>
  <c r="X4" s="1"/>
  <c r="Y4"/>
  <c r="Z4" s="1"/>
  <c r="AA4"/>
  <c r="AB4" s="1"/>
  <c r="AC4"/>
  <c r="AD4" s="1"/>
  <c r="AE4"/>
  <c r="AF4" s="1"/>
  <c r="AG4"/>
  <c r="AH4" s="1"/>
  <c r="AI4"/>
  <c r="AJ4" s="1"/>
  <c r="AK4"/>
  <c r="AL4" s="1"/>
  <c r="AM4"/>
  <c r="AN4" s="1"/>
  <c r="AO4"/>
  <c r="AP4" s="1"/>
  <c r="AQ4"/>
  <c r="AR4" s="1"/>
  <c r="AS4"/>
  <c r="AT4" s="1"/>
  <c r="AU4"/>
  <c r="AV4" s="1"/>
  <c r="AW4"/>
  <c r="AX4" s="1"/>
  <c r="AY4"/>
  <c r="AZ4" s="1"/>
  <c r="BA4"/>
  <c r="BB4" s="1"/>
  <c r="BC4"/>
  <c r="BD4" s="1"/>
  <c r="A5"/>
  <c r="B5"/>
  <c r="C5"/>
  <c r="D5"/>
  <c r="E5"/>
  <c r="F5" s="1"/>
  <c r="BE5" s="1"/>
  <c r="BF5" s="1"/>
  <c r="G5"/>
  <c r="H5" s="1"/>
  <c r="I5"/>
  <c r="J5" s="1"/>
  <c r="K5"/>
  <c r="L5" s="1"/>
  <c r="M5"/>
  <c r="N5" s="1"/>
  <c r="O5"/>
  <c r="P5" s="1"/>
  <c r="Q5"/>
  <c r="R5" s="1"/>
  <c r="S5"/>
  <c r="T5" s="1"/>
  <c r="U5"/>
  <c r="V5" s="1"/>
  <c r="W5"/>
  <c r="X5" s="1"/>
  <c r="Y5"/>
  <c r="Z5" s="1"/>
  <c r="AA5"/>
  <c r="AB5" s="1"/>
  <c r="AC5"/>
  <c r="AD5" s="1"/>
  <c r="AE5"/>
  <c r="AF5" s="1"/>
  <c r="AG5"/>
  <c r="AH5" s="1"/>
  <c r="AI5"/>
  <c r="AJ5" s="1"/>
  <c r="AK5"/>
  <c r="AL5" s="1"/>
  <c r="AM5"/>
  <c r="AN5" s="1"/>
  <c r="AO5"/>
  <c r="AP5" s="1"/>
  <c r="AQ5"/>
  <c r="AR5" s="1"/>
  <c r="AS5"/>
  <c r="AT5" s="1"/>
  <c r="AU5"/>
  <c r="AV5" s="1"/>
  <c r="AW5"/>
  <c r="AX5" s="1"/>
  <c r="AY5"/>
  <c r="AZ5" s="1"/>
  <c r="BA5"/>
  <c r="BB5" s="1"/>
  <c r="BC5"/>
  <c r="BD5" s="1"/>
  <c r="A6"/>
  <c r="B6"/>
  <c r="D6"/>
  <c r="E6"/>
  <c r="F6" s="1"/>
  <c r="G6"/>
  <c r="H6" s="1"/>
  <c r="I6"/>
  <c r="J6" s="1"/>
  <c r="K6"/>
  <c r="L6" s="1"/>
  <c r="M6"/>
  <c r="N6" s="1"/>
  <c r="O6"/>
  <c r="P6" s="1"/>
  <c r="Q6"/>
  <c r="R6" s="1"/>
  <c r="S6"/>
  <c r="T6" s="1"/>
  <c r="U6"/>
  <c r="V6" s="1"/>
  <c r="W6"/>
  <c r="X6" s="1"/>
  <c r="Y6"/>
  <c r="Z6" s="1"/>
  <c r="AA6"/>
  <c r="AB6" s="1"/>
  <c r="AC6"/>
  <c r="AD6" s="1"/>
  <c r="AE6"/>
  <c r="AF6" s="1"/>
  <c r="AG6"/>
  <c r="AH6" s="1"/>
  <c r="AI6"/>
  <c r="AJ6" s="1"/>
  <c r="AK6"/>
  <c r="AL6" s="1"/>
  <c r="AM6"/>
  <c r="AN6" s="1"/>
  <c r="AO6"/>
  <c r="AP6" s="1"/>
  <c r="AQ6"/>
  <c r="AR6" s="1"/>
  <c r="AS6"/>
  <c r="AT6" s="1"/>
  <c r="AU6"/>
  <c r="AV6" s="1"/>
  <c r="AW6"/>
  <c r="AX6" s="1"/>
  <c r="AY6"/>
  <c r="AZ6" s="1"/>
  <c r="BA6"/>
  <c r="BB6" s="1"/>
  <c r="BC6"/>
  <c r="BD6" s="1"/>
  <c r="BE6"/>
  <c r="BF6" s="1"/>
  <c r="A7"/>
  <c r="B7"/>
  <c r="D7"/>
  <c r="E7"/>
  <c r="F7" s="1"/>
  <c r="BE7" s="1"/>
  <c r="BF7" s="1"/>
  <c r="G7"/>
  <c r="H7" s="1"/>
  <c r="I7"/>
  <c r="J7" s="1"/>
  <c r="K7"/>
  <c r="L7" s="1"/>
  <c r="M7"/>
  <c r="N7" s="1"/>
  <c r="O7"/>
  <c r="P7" s="1"/>
  <c r="Q7"/>
  <c r="R7" s="1"/>
  <c r="S7"/>
  <c r="T7" s="1"/>
  <c r="U7"/>
  <c r="V7" s="1"/>
  <c r="W7"/>
  <c r="X7" s="1"/>
  <c r="Y7"/>
  <c r="Z7" s="1"/>
  <c r="AA7"/>
  <c r="AB7" s="1"/>
  <c r="AC7"/>
  <c r="AD7" s="1"/>
  <c r="AE7"/>
  <c r="AF7" s="1"/>
  <c r="AG7"/>
  <c r="AH7" s="1"/>
  <c r="AI7"/>
  <c r="AJ7" s="1"/>
  <c r="AK7"/>
  <c r="AL7" s="1"/>
  <c r="AM7"/>
  <c r="AN7" s="1"/>
  <c r="AO7"/>
  <c r="AP7" s="1"/>
  <c r="AQ7"/>
  <c r="AR7" s="1"/>
  <c r="AS7"/>
  <c r="AT7" s="1"/>
  <c r="AU7"/>
  <c r="AV7" s="1"/>
  <c r="AW7"/>
  <c r="AX7" s="1"/>
  <c r="AY7"/>
  <c r="AZ7" s="1"/>
  <c r="BA7"/>
  <c r="BB7" s="1"/>
  <c r="BC7"/>
  <c r="BD7" s="1"/>
  <c r="A8"/>
  <c r="B8"/>
  <c r="D8"/>
  <c r="E8"/>
  <c r="F8" s="1"/>
  <c r="BE8" s="1"/>
  <c r="BF8" s="1"/>
  <c r="G8"/>
  <c r="H8" s="1"/>
  <c r="I8"/>
  <c r="J8" s="1"/>
  <c r="K8"/>
  <c r="L8" s="1"/>
  <c r="M8"/>
  <c r="N8" s="1"/>
  <c r="O8"/>
  <c r="P8" s="1"/>
  <c r="Q8"/>
  <c r="R8" s="1"/>
  <c r="S8"/>
  <c r="T8" s="1"/>
  <c r="U8"/>
  <c r="V8" s="1"/>
  <c r="W8"/>
  <c r="X8" s="1"/>
  <c r="Y8"/>
  <c r="Z8" s="1"/>
  <c r="AA8"/>
  <c r="AB8" s="1"/>
  <c r="AC8"/>
  <c r="AD8" s="1"/>
  <c r="AE8"/>
  <c r="AF8" s="1"/>
  <c r="AG8"/>
  <c r="AH8" s="1"/>
  <c r="AI8"/>
  <c r="AJ8" s="1"/>
  <c r="AK8"/>
  <c r="AL8" s="1"/>
  <c r="AM8"/>
  <c r="AN8" s="1"/>
  <c r="AO8"/>
  <c r="AP8" s="1"/>
  <c r="AQ8"/>
  <c r="AR8" s="1"/>
  <c r="AS8"/>
  <c r="AT8" s="1"/>
  <c r="AU8"/>
  <c r="AV8" s="1"/>
  <c r="AW8"/>
  <c r="AX8" s="1"/>
  <c r="AY8"/>
  <c r="AZ8" s="1"/>
  <c r="BA8"/>
  <c r="BB8" s="1"/>
  <c r="BC8"/>
  <c r="BD8" s="1"/>
  <c r="A9"/>
  <c r="B9"/>
  <c r="D9"/>
  <c r="E9"/>
  <c r="F9" s="1"/>
  <c r="BE9" s="1"/>
  <c r="BF9" s="1"/>
  <c r="G9"/>
  <c r="H9" s="1"/>
  <c r="I9"/>
  <c r="J9" s="1"/>
  <c r="K9"/>
  <c r="L9" s="1"/>
  <c r="M9"/>
  <c r="N9" s="1"/>
  <c r="O9"/>
  <c r="P9" s="1"/>
  <c r="Q9"/>
  <c r="R9" s="1"/>
  <c r="S9"/>
  <c r="T9" s="1"/>
  <c r="U9"/>
  <c r="V9" s="1"/>
  <c r="W9"/>
  <c r="X9" s="1"/>
  <c r="Y9"/>
  <c r="Z9" s="1"/>
  <c r="AA9"/>
  <c r="AB9" s="1"/>
  <c r="AC9"/>
  <c r="AD9" s="1"/>
  <c r="AE9"/>
  <c r="AF9" s="1"/>
  <c r="AG9"/>
  <c r="AH9" s="1"/>
  <c r="AI9"/>
  <c r="AJ9" s="1"/>
  <c r="AK9"/>
  <c r="AL9" s="1"/>
  <c r="AM9"/>
  <c r="AN9" s="1"/>
  <c r="AO9"/>
  <c r="AP9" s="1"/>
  <c r="AQ9"/>
  <c r="AR9" s="1"/>
  <c r="AS9"/>
  <c r="AT9" s="1"/>
  <c r="AU9"/>
  <c r="AV9" s="1"/>
  <c r="AW9"/>
  <c r="AX9" s="1"/>
  <c r="AY9"/>
  <c r="AZ9" s="1"/>
  <c r="BA9"/>
  <c r="BB9" s="1"/>
  <c r="BC9"/>
  <c r="BD9" s="1"/>
  <c r="A10"/>
  <c r="B10"/>
  <c r="C10"/>
  <c r="D10"/>
  <c r="E10"/>
  <c r="F10" s="1"/>
  <c r="BE10" s="1"/>
  <c r="BF10" s="1"/>
  <c r="G10"/>
  <c r="H10" s="1"/>
  <c r="I10"/>
  <c r="J10" s="1"/>
  <c r="K10"/>
  <c r="L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AQ10"/>
  <c r="AR10" s="1"/>
  <c r="AS10"/>
  <c r="AT10" s="1"/>
  <c r="AU10"/>
  <c r="AV10" s="1"/>
  <c r="AW10"/>
  <c r="AX10" s="1"/>
  <c r="AY10"/>
  <c r="AZ10" s="1"/>
  <c r="BA10"/>
  <c r="BB10" s="1"/>
  <c r="BC10"/>
  <c r="BD10" s="1"/>
  <c r="A11"/>
  <c r="B11"/>
  <c r="D11"/>
  <c r="E11"/>
  <c r="F11" s="1"/>
  <c r="BE11" s="1"/>
  <c r="BF11" s="1"/>
  <c r="G11"/>
  <c r="H11" s="1"/>
  <c r="I11"/>
  <c r="J11" s="1"/>
  <c r="K11"/>
  <c r="L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AQ11"/>
  <c r="AR11" s="1"/>
  <c r="AS11"/>
  <c r="AT11" s="1"/>
  <c r="AU11"/>
  <c r="AV11" s="1"/>
  <c r="AW11"/>
  <c r="AX11" s="1"/>
  <c r="AY11"/>
  <c r="AZ11" s="1"/>
  <c r="BA11"/>
  <c r="BB11" s="1"/>
  <c r="BC11"/>
  <c r="BD11" s="1"/>
  <c r="A12"/>
  <c r="B12"/>
  <c r="D12"/>
  <c r="E12"/>
  <c r="F12" s="1"/>
  <c r="BE12" s="1"/>
  <c r="BF12" s="1"/>
  <c r="G12"/>
  <c r="H12" s="1"/>
  <c r="I12"/>
  <c r="J12" s="1"/>
  <c r="K12"/>
  <c r="L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AQ12"/>
  <c r="AR12" s="1"/>
  <c r="AS12"/>
  <c r="AT12" s="1"/>
  <c r="AU12"/>
  <c r="AV12" s="1"/>
  <c r="AW12"/>
  <c r="AX12" s="1"/>
  <c r="AY12"/>
  <c r="AZ12" s="1"/>
  <c r="BA12"/>
  <c r="BB12" s="1"/>
  <c r="BC12"/>
  <c r="BD12" s="1"/>
  <c r="A13"/>
  <c r="B13"/>
  <c r="D13"/>
  <c r="E13"/>
  <c r="F13" s="1"/>
  <c r="BE13" s="1"/>
  <c r="BF13" s="1"/>
  <c r="G13"/>
  <c r="H13" s="1"/>
  <c r="I13"/>
  <c r="J13" s="1"/>
  <c r="K13"/>
  <c r="L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AQ13"/>
  <c r="AR13" s="1"/>
  <c r="AS13"/>
  <c r="AT13" s="1"/>
  <c r="AU13"/>
  <c r="AV13" s="1"/>
  <c r="AW13"/>
  <c r="AX13" s="1"/>
  <c r="AY13"/>
  <c r="AZ13" s="1"/>
  <c r="BA13"/>
  <c r="BB13" s="1"/>
  <c r="BC13"/>
  <c r="BD13" s="1"/>
  <c r="A14"/>
  <c r="B14"/>
  <c r="C14"/>
  <c r="D14"/>
  <c r="E14"/>
  <c r="F14" s="1"/>
  <c r="BE14" s="1"/>
  <c r="BF14" s="1"/>
  <c r="G14"/>
  <c r="H14" s="1"/>
  <c r="I14"/>
  <c r="J14" s="1"/>
  <c r="K14"/>
  <c r="L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AQ14"/>
  <c r="AR14" s="1"/>
  <c r="AS14"/>
  <c r="AT14" s="1"/>
  <c r="AU14"/>
  <c r="AV14" s="1"/>
  <c r="AW14"/>
  <c r="AX14" s="1"/>
  <c r="AY14"/>
  <c r="AZ14" s="1"/>
  <c r="BA14"/>
  <c r="BB14" s="1"/>
  <c r="BC14"/>
  <c r="BD14" s="1"/>
  <c r="A15"/>
  <c r="B15"/>
  <c r="C15"/>
  <c r="D15"/>
  <c r="E15"/>
  <c r="F15" s="1"/>
  <c r="BE15" s="1"/>
  <c r="BF15" s="1"/>
  <c r="G15"/>
  <c r="H15" s="1"/>
  <c r="I15"/>
  <c r="J15" s="1"/>
  <c r="K15"/>
  <c r="L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AQ15"/>
  <c r="AR15" s="1"/>
  <c r="AS15"/>
  <c r="AT15" s="1"/>
  <c r="AU15"/>
  <c r="AV15" s="1"/>
  <c r="AW15"/>
  <c r="AX15" s="1"/>
  <c r="AY15"/>
  <c r="AZ15" s="1"/>
  <c r="BA15"/>
  <c r="BB15" s="1"/>
  <c r="BC15"/>
  <c r="BD15" s="1"/>
  <c r="A16"/>
  <c r="B16"/>
  <c r="C16"/>
  <c r="D16"/>
  <c r="E16"/>
  <c r="F16" s="1"/>
  <c r="BE16" s="1"/>
  <c r="BF16" s="1"/>
  <c r="G16"/>
  <c r="H16" s="1"/>
  <c r="I16"/>
  <c r="J16" s="1"/>
  <c r="K16"/>
  <c r="L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AQ16"/>
  <c r="AR16" s="1"/>
  <c r="AS16"/>
  <c r="AT16" s="1"/>
  <c r="AU16"/>
  <c r="AV16" s="1"/>
  <c r="AW16"/>
  <c r="AX16" s="1"/>
  <c r="AY16"/>
  <c r="AZ16" s="1"/>
  <c r="BA16"/>
  <c r="BB16" s="1"/>
  <c r="BC16"/>
  <c r="BD16" s="1"/>
  <c r="A17"/>
  <c r="B17"/>
  <c r="C17"/>
  <c r="D17"/>
  <c r="E17"/>
  <c r="F17" s="1"/>
  <c r="BE17" s="1"/>
  <c r="BF17" s="1"/>
  <c r="G17"/>
  <c r="H17" s="1"/>
  <c r="I17"/>
  <c r="J17" s="1"/>
  <c r="K17"/>
  <c r="L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AQ17"/>
  <c r="AR17" s="1"/>
  <c r="AS17"/>
  <c r="AT17" s="1"/>
  <c r="AU17"/>
  <c r="AV17" s="1"/>
  <c r="AW17"/>
  <c r="AX17" s="1"/>
  <c r="AY17"/>
  <c r="AZ17" s="1"/>
  <c r="BA17"/>
  <c r="BB17" s="1"/>
  <c r="BC17"/>
  <c r="BD17" s="1"/>
  <c r="A18"/>
  <c r="B18"/>
  <c r="C18"/>
  <c r="D18"/>
  <c r="E18"/>
  <c r="F18" s="1"/>
  <c r="BE18" s="1"/>
  <c r="BF18" s="1"/>
  <c r="G18"/>
  <c r="H18" s="1"/>
  <c r="I18"/>
  <c r="J18" s="1"/>
  <c r="K18"/>
  <c r="L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AQ18"/>
  <c r="AR18" s="1"/>
  <c r="AS18"/>
  <c r="AT18" s="1"/>
  <c r="AU18"/>
  <c r="AV18" s="1"/>
  <c r="AW18"/>
  <c r="AX18" s="1"/>
  <c r="AY18"/>
  <c r="AZ18" s="1"/>
  <c r="BA18"/>
  <c r="BB18" s="1"/>
  <c r="BC18"/>
  <c r="BD18" s="1"/>
  <c r="A19"/>
  <c r="B19"/>
  <c r="D19"/>
  <c r="E19"/>
  <c r="F19" s="1"/>
  <c r="BE19" s="1"/>
  <c r="BF19" s="1"/>
  <c r="G19"/>
  <c r="H19" s="1"/>
  <c r="I19"/>
  <c r="J19" s="1"/>
  <c r="K19"/>
  <c r="L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AQ19"/>
  <c r="AR19" s="1"/>
  <c r="AS19"/>
  <c r="AT19" s="1"/>
  <c r="AU19"/>
  <c r="AV19" s="1"/>
  <c r="AW19"/>
  <c r="AX19" s="1"/>
  <c r="AY19"/>
  <c r="AZ19" s="1"/>
  <c r="BA19"/>
  <c r="BB19" s="1"/>
  <c r="BC19"/>
  <c r="BD19" s="1"/>
  <c r="A20"/>
  <c r="B20"/>
  <c r="D20"/>
  <c r="E20"/>
  <c r="F20" s="1"/>
  <c r="BE20" s="1"/>
  <c r="BF20" s="1"/>
  <c r="G20"/>
  <c r="H20" s="1"/>
  <c r="I20"/>
  <c r="J20" s="1"/>
  <c r="K20"/>
  <c r="L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AQ20"/>
  <c r="AR20" s="1"/>
  <c r="AS20"/>
  <c r="AT20" s="1"/>
  <c r="AU20"/>
  <c r="AV20" s="1"/>
  <c r="AW20"/>
  <c r="AX20" s="1"/>
  <c r="AY20"/>
  <c r="AZ20" s="1"/>
  <c r="BA20"/>
  <c r="BB20" s="1"/>
  <c r="BC20"/>
  <c r="BD20" s="1"/>
  <c r="A21"/>
  <c r="B21"/>
  <c r="D21"/>
  <c r="E21"/>
  <c r="F21" s="1"/>
  <c r="BE21" s="1"/>
  <c r="BF21" s="1"/>
  <c r="G21"/>
  <c r="H21" s="1"/>
  <c r="I21"/>
  <c r="J21" s="1"/>
  <c r="K21"/>
  <c r="L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AQ21"/>
  <c r="AR21" s="1"/>
  <c r="AS21"/>
  <c r="AT21" s="1"/>
  <c r="AU21"/>
  <c r="AV21" s="1"/>
  <c r="AW21"/>
  <c r="AX21" s="1"/>
  <c r="AY21"/>
  <c r="AZ21" s="1"/>
  <c r="BA21"/>
  <c r="BB21" s="1"/>
  <c r="BC21"/>
  <c r="BD21" s="1"/>
  <c r="A22"/>
  <c r="B22"/>
  <c r="D22"/>
  <c r="E22"/>
  <c r="F22" s="1"/>
  <c r="BE22" s="1"/>
  <c r="BF22" s="1"/>
  <c r="G22"/>
  <c r="H22" s="1"/>
  <c r="I22"/>
  <c r="J22" s="1"/>
  <c r="K22"/>
  <c r="L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AQ22"/>
  <c r="AR22" s="1"/>
  <c r="AS22"/>
  <c r="AT22" s="1"/>
  <c r="AU22"/>
  <c r="AV22" s="1"/>
  <c r="AW22"/>
  <c r="AX22" s="1"/>
  <c r="AY22"/>
  <c r="AZ22" s="1"/>
  <c r="BA22"/>
  <c r="BB22" s="1"/>
  <c r="BC22"/>
  <c r="BD22" s="1"/>
  <c r="A23"/>
  <c r="B23"/>
  <c r="D23"/>
  <c r="E23"/>
  <c r="F23" s="1"/>
  <c r="BE23" s="1"/>
  <c r="BF23" s="1"/>
  <c r="G23"/>
  <c r="H23" s="1"/>
  <c r="I23"/>
  <c r="J23" s="1"/>
  <c r="K23"/>
  <c r="L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AQ23"/>
  <c r="AR23" s="1"/>
  <c r="AS23"/>
  <c r="AT23" s="1"/>
  <c r="AU23"/>
  <c r="AV23" s="1"/>
  <c r="AW23"/>
  <c r="AX23" s="1"/>
  <c r="AY23"/>
  <c r="AZ23" s="1"/>
  <c r="BA23"/>
  <c r="BB23" s="1"/>
  <c r="BC23"/>
  <c r="BD23" s="1"/>
  <c r="A24"/>
  <c r="B24"/>
  <c r="D24"/>
  <c r="E24"/>
  <c r="F24" s="1"/>
  <c r="BE24" s="1"/>
  <c r="BF24" s="1"/>
  <c r="G24"/>
  <c r="H24" s="1"/>
  <c r="I24"/>
  <c r="J24" s="1"/>
  <c r="K24"/>
  <c r="L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AQ24"/>
  <c r="AR24" s="1"/>
  <c r="AS24"/>
  <c r="AT24" s="1"/>
  <c r="AU24"/>
  <c r="AV24" s="1"/>
  <c r="AW24"/>
  <c r="AX24" s="1"/>
  <c r="AY24"/>
  <c r="AZ24" s="1"/>
  <c r="BA24"/>
  <c r="BB24" s="1"/>
  <c r="BC24"/>
  <c r="BD24" s="1"/>
  <c r="A25"/>
  <c r="B25"/>
  <c r="D25"/>
  <c r="E25"/>
  <c r="F25" s="1"/>
  <c r="BE25" s="1"/>
  <c r="BF25" s="1"/>
  <c r="G25"/>
  <c r="H25" s="1"/>
  <c r="I25"/>
  <c r="J25" s="1"/>
  <c r="K25"/>
  <c r="L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AQ25"/>
  <c r="AR25" s="1"/>
  <c r="AS25"/>
  <c r="AT25" s="1"/>
  <c r="AU25"/>
  <c r="AV25" s="1"/>
  <c r="AW25"/>
  <c r="AX25" s="1"/>
  <c r="AY25"/>
  <c r="AZ25" s="1"/>
  <c r="BA25"/>
  <c r="BB25" s="1"/>
  <c r="BC25"/>
  <c r="BD25" s="1"/>
  <c r="A26"/>
  <c r="B26"/>
  <c r="D26"/>
  <c r="E26"/>
  <c r="F26" s="1"/>
  <c r="BE26" s="1"/>
  <c r="BF26" s="1"/>
  <c r="G26"/>
  <c r="H26" s="1"/>
  <c r="I26"/>
  <c r="J26" s="1"/>
  <c r="K26"/>
  <c r="L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AQ26"/>
  <c r="AR26" s="1"/>
  <c r="AS26"/>
  <c r="AT26" s="1"/>
  <c r="AU26"/>
  <c r="AV26" s="1"/>
  <c r="AW26"/>
  <c r="AX26" s="1"/>
  <c r="AY26"/>
  <c r="AZ26" s="1"/>
  <c r="BA26"/>
  <c r="BB26" s="1"/>
  <c r="BC26"/>
  <c r="BD26" s="1"/>
  <c r="A27"/>
  <c r="B27"/>
  <c r="D27"/>
  <c r="E27"/>
  <c r="F27" s="1"/>
  <c r="BE27" s="1"/>
  <c r="BF27" s="1"/>
  <c r="G27"/>
  <c r="H27" s="1"/>
  <c r="I27"/>
  <c r="J27" s="1"/>
  <c r="K27"/>
  <c r="L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AQ27"/>
  <c r="AR27" s="1"/>
  <c r="AS27"/>
  <c r="AT27" s="1"/>
  <c r="AU27"/>
  <c r="AV27" s="1"/>
  <c r="AW27"/>
  <c r="AX27" s="1"/>
  <c r="AY27"/>
  <c r="AZ27" s="1"/>
  <c r="BA27"/>
  <c r="BB27" s="1"/>
  <c r="BC27"/>
  <c r="BD27" s="1"/>
  <c r="A28"/>
  <c r="B28"/>
  <c r="D28"/>
  <c r="E28"/>
  <c r="F28" s="1"/>
  <c r="G28"/>
  <c r="H28" s="1"/>
  <c r="I28"/>
  <c r="J28" s="1"/>
  <c r="K28"/>
  <c r="L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AQ28"/>
  <c r="AR28" s="1"/>
  <c r="AS28"/>
  <c r="AT28" s="1"/>
  <c r="AU28"/>
  <c r="AV28" s="1"/>
  <c r="AW28"/>
  <c r="AX28" s="1"/>
  <c r="AY28"/>
  <c r="AZ28" s="1"/>
  <c r="BA28"/>
  <c r="BB28" s="1"/>
  <c r="BC28"/>
  <c r="BD28" s="1"/>
  <c r="BE28"/>
  <c r="BF28" s="1"/>
  <c r="A29"/>
  <c r="B29"/>
  <c r="D29"/>
  <c r="E29"/>
  <c r="F29" s="1"/>
  <c r="BE29" s="1"/>
  <c r="BF29" s="1"/>
  <c r="G29"/>
  <c r="H29" s="1"/>
  <c r="I29"/>
  <c r="J29" s="1"/>
  <c r="K29"/>
  <c r="L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AQ29"/>
  <c r="AR29" s="1"/>
  <c r="AS29"/>
  <c r="AT29" s="1"/>
  <c r="AU29"/>
  <c r="AV29" s="1"/>
  <c r="AW29"/>
  <c r="AX29" s="1"/>
  <c r="AY29"/>
  <c r="AZ29" s="1"/>
  <c r="BA29"/>
  <c r="BB29" s="1"/>
  <c r="BC29"/>
  <c r="BD29" s="1"/>
  <c r="A30"/>
  <c r="B30"/>
  <c r="D30"/>
  <c r="E30"/>
  <c r="F30" s="1"/>
  <c r="BE30" s="1"/>
  <c r="BF30" s="1"/>
  <c r="G30"/>
  <c r="H30" s="1"/>
  <c r="I30"/>
  <c r="J30" s="1"/>
  <c r="K30"/>
  <c r="L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AQ30"/>
  <c r="AR30" s="1"/>
  <c r="AS30"/>
  <c r="AT30" s="1"/>
  <c r="AU30"/>
  <c r="AV30" s="1"/>
  <c r="AW30"/>
  <c r="AX30" s="1"/>
  <c r="AY30"/>
  <c r="AZ30" s="1"/>
  <c r="BA30"/>
  <c r="BB30" s="1"/>
  <c r="BC30"/>
  <c r="BD30" s="1"/>
  <c r="A31"/>
  <c r="B31"/>
  <c r="D31"/>
  <c r="E31"/>
  <c r="F31" s="1"/>
  <c r="BE31" s="1"/>
  <c r="BF31" s="1"/>
  <c r="G31"/>
  <c r="H31" s="1"/>
  <c r="I31"/>
  <c r="J31" s="1"/>
  <c r="K31"/>
  <c r="L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AQ31"/>
  <c r="AR31" s="1"/>
  <c r="AS31"/>
  <c r="AT31" s="1"/>
  <c r="AU31"/>
  <c r="AV31" s="1"/>
  <c r="AW31"/>
  <c r="AX31" s="1"/>
  <c r="AY31"/>
  <c r="AZ31" s="1"/>
  <c r="BA31"/>
  <c r="BB31" s="1"/>
  <c r="BC31"/>
  <c r="BD31" s="1"/>
  <c r="A32"/>
  <c r="D32"/>
  <c r="E32"/>
  <c r="F32" s="1"/>
  <c r="BE32" s="1"/>
  <c r="BF32" s="1"/>
  <c r="G32"/>
  <c r="H32" s="1"/>
  <c r="I32"/>
  <c r="J32" s="1"/>
  <c r="K32"/>
  <c r="L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AQ32"/>
  <c r="AR32" s="1"/>
  <c r="AS32"/>
  <c r="AT32" s="1"/>
  <c r="AU32"/>
  <c r="AV32" s="1"/>
  <c r="AW32"/>
  <c r="AX32" s="1"/>
  <c r="AY32"/>
  <c r="AZ32" s="1"/>
  <c r="BA32"/>
  <c r="BB32" s="1"/>
  <c r="BC32"/>
  <c r="BD32" s="1"/>
  <c r="A33"/>
  <c r="B33"/>
  <c r="D33"/>
  <c r="E33"/>
  <c r="F33" s="1"/>
  <c r="BE33" s="1"/>
  <c r="BF33" s="1"/>
  <c r="G33"/>
  <c r="H33" s="1"/>
  <c r="I33"/>
  <c r="J33" s="1"/>
  <c r="K33"/>
  <c r="L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AQ33"/>
  <c r="AR33" s="1"/>
  <c r="AS33"/>
  <c r="AT33" s="1"/>
  <c r="AU33"/>
  <c r="AV33" s="1"/>
  <c r="AW33"/>
  <c r="AX33" s="1"/>
  <c r="AY33"/>
  <c r="AZ33" s="1"/>
  <c r="BA33"/>
  <c r="BB33" s="1"/>
  <c r="BC33"/>
  <c r="BD33" s="1"/>
  <c r="A34"/>
  <c r="B34"/>
  <c r="D34"/>
  <c r="E34"/>
  <c r="F34" s="1"/>
  <c r="BE34" s="1"/>
  <c r="BF34" s="1"/>
  <c r="G34"/>
  <c r="H34" s="1"/>
  <c r="I34"/>
  <c r="J34" s="1"/>
  <c r="K34"/>
  <c r="L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Q34"/>
  <c r="AR34" s="1"/>
  <c r="AS34"/>
  <c r="AT34" s="1"/>
  <c r="AU34"/>
  <c r="AV34" s="1"/>
  <c r="AW34"/>
  <c r="AX34" s="1"/>
  <c r="AY34"/>
  <c r="AZ34" s="1"/>
  <c r="BA34"/>
  <c r="BB34" s="1"/>
  <c r="BC34"/>
  <c r="BD34" s="1"/>
  <c r="A2" i="13"/>
  <c r="B2"/>
  <c r="A3"/>
  <c r="B3"/>
  <c r="C3"/>
  <c r="D3" s="1"/>
  <c r="K3" s="1"/>
  <c r="L3" s="1"/>
  <c r="M3" s="1"/>
  <c r="E3"/>
  <c r="F3" s="1"/>
  <c r="G3"/>
  <c r="H3" s="1"/>
  <c r="I3"/>
  <c r="J3" s="1"/>
  <c r="B4"/>
  <c r="C4"/>
  <c r="D4" s="1"/>
  <c r="K4" s="1"/>
  <c r="L4" s="1"/>
  <c r="M4" s="1"/>
  <c r="E4"/>
  <c r="F4" s="1"/>
  <c r="G4"/>
  <c r="H4" s="1"/>
  <c r="I4"/>
  <c r="J4" s="1"/>
  <c r="B5"/>
  <c r="C5"/>
  <c r="D5" s="1"/>
  <c r="K5" s="1"/>
  <c r="L5" s="1"/>
  <c r="M5" s="1"/>
  <c r="E5"/>
  <c r="F5" s="1"/>
  <c r="G5"/>
  <c r="H5" s="1"/>
  <c r="I5"/>
  <c r="J5" s="1"/>
  <c r="B6"/>
  <c r="C6"/>
  <c r="D6" s="1"/>
  <c r="K6" s="1"/>
  <c r="L6" s="1"/>
  <c r="M6" s="1"/>
  <c r="E6"/>
  <c r="F6" s="1"/>
  <c r="G6"/>
  <c r="H6" s="1"/>
  <c r="I6"/>
  <c r="J6" s="1"/>
  <c r="B7"/>
  <c r="C7"/>
  <c r="D7" s="1"/>
  <c r="K7" s="1"/>
  <c r="L7" s="1"/>
  <c r="M7" s="1"/>
  <c r="E7"/>
  <c r="F7" s="1"/>
  <c r="G7"/>
  <c r="H7" s="1"/>
  <c r="I7"/>
  <c r="J7" s="1"/>
  <c r="B8"/>
  <c r="C8"/>
  <c r="D8" s="1"/>
  <c r="K8" s="1"/>
  <c r="L8" s="1"/>
  <c r="M8" s="1"/>
  <c r="E8"/>
  <c r="F8" s="1"/>
  <c r="G8"/>
  <c r="H8" s="1"/>
  <c r="I8"/>
  <c r="J8" s="1"/>
  <c r="B9"/>
  <c r="C9"/>
  <c r="D9" s="1"/>
  <c r="K9" s="1"/>
  <c r="L9" s="1"/>
  <c r="M9" s="1"/>
  <c r="E9"/>
  <c r="F9" s="1"/>
  <c r="G9"/>
  <c r="H9" s="1"/>
  <c r="I9"/>
  <c r="J9" s="1"/>
  <c r="B10"/>
  <c r="C10"/>
  <c r="D10" s="1"/>
  <c r="K10" s="1"/>
  <c r="L10" s="1"/>
  <c r="M10" s="1"/>
  <c r="E10"/>
  <c r="F10" s="1"/>
  <c r="G10"/>
  <c r="H10" s="1"/>
  <c r="I10"/>
  <c r="J10" s="1"/>
  <c r="B11"/>
  <c r="C11"/>
  <c r="D11" s="1"/>
  <c r="K11" s="1"/>
  <c r="L11" s="1"/>
  <c r="M11" s="1"/>
  <c r="E11"/>
  <c r="F11" s="1"/>
  <c r="G11"/>
  <c r="H11" s="1"/>
  <c r="I11"/>
  <c r="J11" s="1"/>
  <c r="B12"/>
  <c r="C12"/>
  <c r="D12" s="1"/>
  <c r="K12" s="1"/>
  <c r="L12" s="1"/>
  <c r="M12" s="1"/>
  <c r="E12"/>
  <c r="F12" s="1"/>
  <c r="G12"/>
  <c r="H12" s="1"/>
  <c r="I12"/>
  <c r="J12" s="1"/>
  <c r="B13"/>
  <c r="C13"/>
  <c r="D13" s="1"/>
  <c r="K13" s="1"/>
  <c r="L13" s="1"/>
  <c r="M13" s="1"/>
  <c r="E13"/>
  <c r="F13" s="1"/>
  <c r="G13"/>
  <c r="H13" s="1"/>
  <c r="I13"/>
  <c r="J13" s="1"/>
  <c r="B14"/>
  <c r="C14"/>
  <c r="D14" s="1"/>
  <c r="K14" s="1"/>
  <c r="L14" s="1"/>
  <c r="M14" s="1"/>
  <c r="E14"/>
  <c r="F14" s="1"/>
  <c r="G14"/>
  <c r="H14" s="1"/>
  <c r="I14"/>
  <c r="J14" s="1"/>
  <c r="B15"/>
  <c r="C15"/>
  <c r="D15" s="1"/>
  <c r="K15" s="1"/>
  <c r="L15" s="1"/>
  <c r="M15" s="1"/>
  <c r="E15"/>
  <c r="F15" s="1"/>
  <c r="G15"/>
  <c r="H15" s="1"/>
  <c r="I15"/>
  <c r="J15" s="1"/>
  <c r="B16"/>
  <c r="C16"/>
  <c r="D16" s="1"/>
  <c r="K16" s="1"/>
  <c r="L16" s="1"/>
  <c r="M16" s="1"/>
  <c r="E16"/>
  <c r="F16" s="1"/>
  <c r="G16"/>
  <c r="H16" s="1"/>
  <c r="I16"/>
  <c r="J16" s="1"/>
  <c r="B17"/>
  <c r="C17"/>
  <c r="D17" s="1"/>
  <c r="K17" s="1"/>
  <c r="L17" s="1"/>
  <c r="M17" s="1"/>
  <c r="E17"/>
  <c r="F17" s="1"/>
  <c r="G17"/>
  <c r="H17" s="1"/>
  <c r="I17"/>
  <c r="J17" s="1"/>
  <c r="B18"/>
  <c r="C18"/>
  <c r="D18" s="1"/>
  <c r="K18" s="1"/>
  <c r="L18" s="1"/>
  <c r="M18" s="1"/>
  <c r="E18"/>
  <c r="F18" s="1"/>
  <c r="G18"/>
  <c r="H18" s="1"/>
  <c r="I18"/>
  <c r="J18" s="1"/>
  <c r="B19"/>
  <c r="C19"/>
  <c r="D19" s="1"/>
  <c r="K19" s="1"/>
  <c r="L19" s="1"/>
  <c r="M19" s="1"/>
  <c r="E19"/>
  <c r="F19" s="1"/>
  <c r="G19"/>
  <c r="H19" s="1"/>
  <c r="I19"/>
  <c r="J19" s="1"/>
  <c r="B20"/>
  <c r="C20"/>
  <c r="D20" s="1"/>
  <c r="K20" s="1"/>
  <c r="L20" s="1"/>
  <c r="M20" s="1"/>
  <c r="E20"/>
  <c r="F20" s="1"/>
  <c r="G20"/>
  <c r="H20" s="1"/>
  <c r="I20"/>
  <c r="J20" s="1"/>
  <c r="B21"/>
  <c r="C21"/>
  <c r="D21" s="1"/>
  <c r="K21" s="1"/>
  <c r="L21" s="1"/>
  <c r="M21" s="1"/>
  <c r="E21"/>
  <c r="F21" s="1"/>
  <c r="G21"/>
  <c r="H21" s="1"/>
  <c r="I21"/>
  <c r="J21" s="1"/>
  <c r="B22"/>
  <c r="C22"/>
  <c r="D22" s="1"/>
  <c r="K22" s="1"/>
  <c r="L22" s="1"/>
  <c r="M22" s="1"/>
  <c r="E22"/>
  <c r="F22" s="1"/>
  <c r="G22"/>
  <c r="H22" s="1"/>
  <c r="I22"/>
  <c r="J22" s="1"/>
  <c r="B23"/>
  <c r="C23"/>
  <c r="D23" s="1"/>
  <c r="K23" s="1"/>
  <c r="L23" s="1"/>
  <c r="M23" s="1"/>
  <c r="E23"/>
  <c r="F23" s="1"/>
  <c r="G23"/>
  <c r="H23" s="1"/>
  <c r="I23"/>
  <c r="J23" s="1"/>
  <c r="B24"/>
  <c r="C24"/>
  <c r="D24" s="1"/>
  <c r="K24" s="1"/>
  <c r="L24" s="1"/>
  <c r="M24" s="1"/>
  <c r="E24"/>
  <c r="F24" s="1"/>
  <c r="G24"/>
  <c r="H24" s="1"/>
  <c r="I24"/>
  <c r="J24" s="1"/>
  <c r="B25"/>
  <c r="C25"/>
  <c r="D25" s="1"/>
  <c r="K25" s="1"/>
  <c r="L25" s="1"/>
  <c r="M25" s="1"/>
  <c r="E25"/>
  <c r="F25" s="1"/>
  <c r="G25"/>
  <c r="H25" s="1"/>
  <c r="I25"/>
  <c r="J25" s="1"/>
  <c r="B26"/>
  <c r="C26"/>
  <c r="D26" s="1"/>
  <c r="K26" s="1"/>
  <c r="L26" s="1"/>
  <c r="M26" s="1"/>
  <c r="E26"/>
  <c r="F26" s="1"/>
  <c r="G26"/>
  <c r="H26" s="1"/>
  <c r="I26"/>
  <c r="J26" s="1"/>
  <c r="B27"/>
  <c r="C27"/>
  <c r="D27" s="1"/>
  <c r="K27" s="1"/>
  <c r="L27" s="1"/>
  <c r="M27" s="1"/>
  <c r="E27"/>
  <c r="F27" s="1"/>
  <c r="G27"/>
  <c r="H27" s="1"/>
  <c r="I27"/>
  <c r="J27" s="1"/>
  <c r="B28"/>
  <c r="C28"/>
  <c r="D28" s="1"/>
  <c r="K28" s="1"/>
  <c r="L28" s="1"/>
  <c r="M28" s="1"/>
  <c r="E28"/>
  <c r="F28" s="1"/>
  <c r="G28"/>
  <c r="H28" s="1"/>
  <c r="I28"/>
  <c r="J28" s="1"/>
  <c r="B29"/>
  <c r="C29"/>
  <c r="D29" s="1"/>
  <c r="K29" s="1"/>
  <c r="L29" s="1"/>
  <c r="M29" s="1"/>
  <c r="E29"/>
  <c r="F29" s="1"/>
  <c r="G29"/>
  <c r="H29" s="1"/>
  <c r="I29"/>
  <c r="J29" s="1"/>
  <c r="B30"/>
  <c r="C30"/>
  <c r="D30" s="1"/>
  <c r="K30" s="1"/>
  <c r="L30" s="1"/>
  <c r="M30" s="1"/>
  <c r="E30"/>
  <c r="F30" s="1"/>
  <c r="G30"/>
  <c r="H30" s="1"/>
  <c r="I30"/>
  <c r="J30" s="1"/>
  <c r="C31"/>
  <c r="D31" s="1"/>
  <c r="K31" s="1"/>
  <c r="L31" s="1"/>
  <c r="M31" s="1"/>
  <c r="E31"/>
  <c r="F31" s="1"/>
  <c r="G31"/>
  <c r="H31" s="1"/>
  <c r="I31"/>
  <c r="J31" s="1"/>
  <c r="B32"/>
  <c r="C32"/>
  <c r="D32" s="1"/>
  <c r="K32" s="1"/>
  <c r="L32" s="1"/>
  <c r="M32" s="1"/>
  <c r="E32"/>
  <c r="F32" s="1"/>
  <c r="G32"/>
  <c r="H32" s="1"/>
  <c r="I32"/>
  <c r="J32" s="1"/>
  <c r="B33"/>
  <c r="C33"/>
  <c r="D33" s="1"/>
  <c r="K33" s="1"/>
  <c r="E33"/>
  <c r="F33" s="1"/>
  <c r="G33"/>
  <c r="H33" s="1"/>
  <c r="I33"/>
  <c r="J33" s="1"/>
  <c r="B3" i="12"/>
  <c r="C3"/>
  <c r="B5"/>
  <c r="B6"/>
  <c r="C6"/>
  <c r="B7"/>
  <c r="A2" i="5"/>
  <c r="B2"/>
  <c r="C2"/>
  <c r="A5"/>
  <c r="D4" i="11"/>
  <c r="A3" i="14"/>
  <c r="D52" i="11" l="1"/>
  <c r="D50"/>
  <c r="D51"/>
  <c r="G51" s="1"/>
  <c r="G55" s="1"/>
  <c r="C18" i="32"/>
  <c r="C19" i="5"/>
  <c r="C17" i="14"/>
  <c r="C18" i="37"/>
  <c r="C18" i="33"/>
  <c r="C18" i="30"/>
  <c r="C19" i="31"/>
  <c r="A5" i="37"/>
  <c r="A5" i="32"/>
  <c r="G52" i="11"/>
  <c r="G56" s="1"/>
  <c r="G50"/>
  <c r="G54" s="1"/>
  <c r="CZ56" i="37"/>
  <c r="CZ57"/>
  <c r="CZ55"/>
  <c r="T30" i="27"/>
  <c r="T17"/>
  <c r="L22"/>
  <c r="AQ22" s="1"/>
  <c r="AR22" s="1"/>
  <c r="F18"/>
  <c r="A5" i="18"/>
  <c r="A5" i="33"/>
  <c r="T22" i="27"/>
  <c r="L5" i="11"/>
  <c r="T21" i="27"/>
  <c r="R14"/>
  <c r="T26"/>
  <c r="T16"/>
  <c r="F14"/>
  <c r="T13"/>
  <c r="L28"/>
  <c r="AQ28" s="1"/>
  <c r="AR28" s="1"/>
  <c r="R18"/>
  <c r="L12"/>
  <c r="AQ12" s="1"/>
  <c r="AR12" s="1"/>
  <c r="T51" i="11"/>
  <c r="T52"/>
  <c r="A5" i="27"/>
  <c r="F9"/>
  <c r="L9"/>
  <c r="AQ9" s="1"/>
  <c r="AR9" s="1"/>
  <c r="F5"/>
  <c r="L5"/>
  <c r="AQ5" s="1"/>
  <c r="AR5" s="1"/>
  <c r="F33"/>
  <c r="L33"/>
  <c r="AQ33" s="1"/>
  <c r="AR33" s="1"/>
  <c r="T6"/>
  <c r="R6"/>
  <c r="L6"/>
  <c r="AQ6" s="1"/>
  <c r="AR6" s="1"/>
  <c r="F6"/>
  <c r="R24"/>
  <c r="T24"/>
  <c r="T8"/>
  <c r="R8"/>
  <c r="L8"/>
  <c r="AQ8" s="1"/>
  <c r="AR8" s="1"/>
  <c r="F8"/>
  <c r="F30"/>
  <c r="L30"/>
  <c r="AQ30" s="1"/>
  <c r="AR30" s="1"/>
  <c r="F7"/>
  <c r="L7"/>
  <c r="AQ7" s="1"/>
  <c r="AR7" s="1"/>
  <c r="T20"/>
  <c r="L16"/>
  <c r="AQ16" s="1"/>
  <c r="AR16" s="1"/>
  <c r="T34"/>
  <c r="L32"/>
  <c r="AQ32" s="1"/>
  <c r="AR32" s="1"/>
  <c r="T29"/>
  <c r="L24"/>
  <c r="AQ24" s="1"/>
  <c r="AR24" s="1"/>
  <c r="L20"/>
  <c r="AQ20" s="1"/>
  <c r="AR20" s="1"/>
  <c r="F27"/>
  <c r="L27"/>
  <c r="AQ27" s="1"/>
  <c r="AR27" s="1"/>
  <c r="R19"/>
  <c r="T19"/>
  <c r="T15"/>
  <c r="T11"/>
  <c r="T10"/>
  <c r="T4"/>
  <c r="A5" i="30"/>
  <c r="A6" i="12"/>
  <c r="A6" i="31"/>
  <c r="R25" i="27"/>
  <c r="T25"/>
  <c r="F23"/>
  <c r="L23"/>
  <c r="AQ23" s="1"/>
  <c r="AR23" s="1"/>
  <c r="F19"/>
  <c r="L19"/>
  <c r="AQ19" s="1"/>
  <c r="AR19" s="1"/>
  <c r="F15"/>
  <c r="L15"/>
  <c r="AQ15" s="1"/>
  <c r="AR15" s="1"/>
  <c r="F11"/>
  <c r="L11"/>
  <c r="AQ11" s="1"/>
  <c r="AR11" s="1"/>
  <c r="R9"/>
  <c r="T9"/>
  <c r="R7"/>
  <c r="T7"/>
  <c r="R5"/>
  <c r="T5"/>
  <c r="A4" i="25"/>
  <c r="A4" i="20"/>
  <c r="A5" i="24"/>
  <c r="A5" i="19"/>
  <c r="A5" i="23"/>
  <c r="A5" i="17"/>
  <c r="A4" i="13"/>
  <c r="A6" i="5"/>
  <c r="A4" i="14"/>
  <c r="T32" i="27"/>
  <c r="F31"/>
  <c r="L31"/>
  <c r="AQ31" s="1"/>
  <c r="AR31" s="1"/>
  <c r="T28"/>
  <c r="L26"/>
  <c r="AQ26" s="1"/>
  <c r="AR26" s="1"/>
  <c r="F21"/>
  <c r="L21"/>
  <c r="AQ21" s="1"/>
  <c r="AR21" s="1"/>
  <c r="F17"/>
  <c r="L17"/>
  <c r="AQ17" s="1"/>
  <c r="AR17" s="1"/>
  <c r="F13"/>
  <c r="L13"/>
  <c r="AQ13" s="1"/>
  <c r="AR13" s="1"/>
  <c r="T12"/>
  <c r="L10"/>
  <c r="AQ10" s="1"/>
  <c r="AR10" s="1"/>
  <c r="L4"/>
  <c r="AQ4" s="1"/>
  <c r="AR4" s="1"/>
  <c r="A5" i="11"/>
  <c r="L34" i="27"/>
  <c r="AQ34" s="1"/>
  <c r="AR34" s="1"/>
  <c r="T33"/>
  <c r="T31"/>
  <c r="L29"/>
  <c r="AQ29" s="1"/>
  <c r="AR29" s="1"/>
  <c r="T27"/>
  <c r="L25"/>
  <c r="AQ25" s="1"/>
  <c r="AR25" s="1"/>
  <c r="T23"/>
  <c r="L51" i="11" l="1"/>
  <c r="L52"/>
  <c r="L50"/>
  <c r="C18" i="14"/>
  <c r="C19" i="37"/>
  <c r="C19" i="32"/>
  <c r="C19" i="33"/>
  <c r="C20" i="5"/>
  <c r="C19" i="30"/>
  <c r="C20" i="31"/>
  <c r="C20" i="12"/>
  <c r="C19" i="24"/>
  <c r="C19" i="19"/>
  <c r="C19" i="27"/>
  <c r="C19" i="16"/>
  <c r="C18" i="25"/>
  <c r="C18" i="20"/>
  <c r="C19" i="18"/>
  <c r="C19" i="23"/>
  <c r="A6" i="37"/>
  <c r="A6" i="32"/>
  <c r="M52" i="11"/>
  <c r="M56" s="1"/>
  <c r="M51"/>
  <c r="M55" s="1"/>
  <c r="M50"/>
  <c r="M54" s="1"/>
  <c r="W51"/>
  <c r="W55" s="1"/>
  <c r="T55"/>
  <c r="W52"/>
  <c r="W56" s="1"/>
  <c r="T56"/>
  <c r="A6" i="19"/>
  <c r="A6" i="33"/>
  <c r="A6" i="11"/>
  <c r="A5" i="14"/>
  <c r="A7" i="32" s="1"/>
  <c r="A7" i="31"/>
  <c r="A6" i="30"/>
  <c r="A7" i="12"/>
  <c r="A6" i="27"/>
  <c r="A7" i="5"/>
  <c r="A5" i="13"/>
  <c r="A6" i="17"/>
  <c r="A6" i="23"/>
  <c r="A6" i="24"/>
  <c r="A5" i="20"/>
  <c r="A5" i="25"/>
  <c r="A6" i="18"/>
  <c r="C6" i="24"/>
  <c r="C5" i="25"/>
  <c r="C5" i="20"/>
  <c r="C6" i="19"/>
  <c r="C6" i="27"/>
  <c r="C6" i="18"/>
  <c r="C6" i="23"/>
  <c r="C6" i="16"/>
  <c r="C7" i="12"/>
  <c r="C19" i="14" l="1"/>
  <c r="C20" i="37"/>
  <c r="C21" i="5"/>
  <c r="C20" i="33"/>
  <c r="C20" i="32"/>
  <c r="C20" i="30"/>
  <c r="C21" i="31"/>
  <c r="C20" i="27"/>
  <c r="C20" i="16"/>
  <c r="C21" i="12"/>
  <c r="C19" i="25"/>
  <c r="C19" i="20"/>
  <c r="C20" i="24"/>
  <c r="C20" i="19"/>
  <c r="C20" i="18"/>
  <c r="C20" i="23"/>
  <c r="A7" i="33"/>
  <c r="A7" i="37"/>
  <c r="A8" i="12"/>
  <c r="A8" i="31"/>
  <c r="A7" i="30"/>
  <c r="A7" i="18"/>
  <c r="A6" i="13"/>
  <c r="A7" i="23"/>
  <c r="A7" i="24"/>
  <c r="A6" i="25"/>
  <c r="A7" i="19"/>
  <c r="A7" i="11"/>
  <c r="A8" i="5"/>
  <c r="A7" i="17"/>
  <c r="A7" i="27"/>
  <c r="A6" i="20"/>
  <c r="A6" i="14"/>
  <c r="A8" i="32" s="1"/>
  <c r="C8" i="12"/>
  <c r="C6" i="25"/>
  <c r="C6" i="20"/>
  <c r="C7" i="24"/>
  <c r="C7" i="19"/>
  <c r="C7" i="27"/>
  <c r="C7" i="18"/>
  <c r="C7" i="23"/>
  <c r="C7" i="16"/>
  <c r="C20" i="14" l="1"/>
  <c r="C21" i="37"/>
  <c r="C21" i="32"/>
  <c r="C21" i="33"/>
  <c r="C22" i="5"/>
  <c r="C21" i="30"/>
  <c r="C22" i="31"/>
  <c r="C22" i="12"/>
  <c r="C21" i="19"/>
  <c r="C21" i="27"/>
  <c r="C21" i="16"/>
  <c r="C20" i="25"/>
  <c r="C20" i="20"/>
  <c r="C21" i="24"/>
  <c r="C21" i="18"/>
  <c r="C21" i="23"/>
  <c r="A8" i="33"/>
  <c r="A8" i="37"/>
  <c r="A9" i="31"/>
  <c r="A8" i="30"/>
  <c r="A9" i="12"/>
  <c r="A8" i="23"/>
  <c r="A8" i="24"/>
  <c r="A7" i="14"/>
  <c r="A9" i="32" s="1"/>
  <c r="A8" i="19"/>
  <c r="A7" i="13"/>
  <c r="A7" i="25"/>
  <c r="A8" i="27"/>
  <c r="A7" i="20"/>
  <c r="A9" i="5"/>
  <c r="A8" i="11"/>
  <c r="A8" i="18"/>
  <c r="A8" i="17"/>
  <c r="C8" i="24"/>
  <c r="C9" i="12"/>
  <c r="C7" i="25"/>
  <c r="C7" i="20"/>
  <c r="C8" i="19"/>
  <c r="C8" i="27"/>
  <c r="C8" i="18"/>
  <c r="C8" i="23"/>
  <c r="C8" i="16"/>
  <c r="C21" i="14" l="1"/>
  <c r="C22" i="37"/>
  <c r="C23" i="5"/>
  <c r="C22" i="30"/>
  <c r="C22" i="33"/>
  <c r="C22" i="32"/>
  <c r="C23" i="31"/>
  <c r="C22" i="24"/>
  <c r="C22" i="27"/>
  <c r="C22" i="16"/>
  <c r="C23" i="12"/>
  <c r="C21" i="25"/>
  <c r="C21" i="20"/>
  <c r="C22" i="19"/>
  <c r="C22" i="18"/>
  <c r="C22" i="23"/>
  <c r="A9" i="33"/>
  <c r="A9" i="37"/>
  <c r="A9" i="30"/>
  <c r="A10" i="12"/>
  <c r="A10" i="31"/>
  <c r="A8" i="14"/>
  <c r="A10" i="32" s="1"/>
  <c r="A10" i="5"/>
  <c r="A9" i="17"/>
  <c r="A9" i="27"/>
  <c r="A8" i="20"/>
  <c r="A9" i="18"/>
  <c r="A9" i="11"/>
  <c r="A9" i="19"/>
  <c r="A8" i="13"/>
  <c r="A9" i="23"/>
  <c r="A9" i="24"/>
  <c r="A8" i="25"/>
  <c r="C10" i="12"/>
  <c r="C8" i="25"/>
  <c r="C8" i="20"/>
  <c r="C9" i="24"/>
  <c r="C9" i="19"/>
  <c r="C9" i="27"/>
  <c r="C9" i="18"/>
  <c r="C9" i="23"/>
  <c r="C9" i="16"/>
  <c r="C23" i="30" l="1"/>
  <c r="C24" i="31"/>
  <c r="C22" i="14"/>
  <c r="C23" i="37"/>
  <c r="C23" i="32"/>
  <c r="C23" i="33"/>
  <c r="C24" i="5"/>
  <c r="C24" i="12"/>
  <c r="C23" i="24"/>
  <c r="C23" i="19"/>
  <c r="C23" i="27"/>
  <c r="C23" i="16"/>
  <c r="C22" i="25"/>
  <c r="C22" i="20"/>
  <c r="C23" i="18"/>
  <c r="C23" i="23"/>
  <c r="A10" i="33"/>
  <c r="A10" i="37"/>
  <c r="A11" i="31"/>
  <c r="A10" i="30"/>
  <c r="A11" i="12"/>
  <c r="A11" i="5"/>
  <c r="A10" i="17"/>
  <c r="A9" i="14"/>
  <c r="A11" i="32" s="1"/>
  <c r="A10" i="19"/>
  <c r="A10" i="27"/>
  <c r="A9" i="20"/>
  <c r="A10" i="23"/>
  <c r="A10" i="11"/>
  <c r="A9" i="13"/>
  <c r="A9" i="25"/>
  <c r="A10" i="18"/>
  <c r="A10" i="24"/>
  <c r="B31" i="25"/>
  <c r="B31" i="20"/>
  <c r="C11" i="12"/>
  <c r="B32" i="24"/>
  <c r="B32" i="19"/>
  <c r="B32" i="27"/>
  <c r="B32" i="18"/>
  <c r="B32" i="23"/>
  <c r="B32" i="16"/>
  <c r="B31" i="13"/>
  <c r="C23" i="14" l="1"/>
  <c r="C24" i="37"/>
  <c r="C25" i="5"/>
  <c r="C24" i="30"/>
  <c r="C24" i="33"/>
  <c r="C24" i="32"/>
  <c r="C25" i="31"/>
  <c r="C24" i="27"/>
  <c r="C24" i="16"/>
  <c r="C25" i="12"/>
  <c r="C23" i="25"/>
  <c r="C23" i="20"/>
  <c r="C24" i="24"/>
  <c r="C24" i="19"/>
  <c r="C24" i="18"/>
  <c r="C24" i="23"/>
  <c r="A11" i="33"/>
  <c r="A11" i="37"/>
  <c r="A12" i="12"/>
  <c r="A12" i="31"/>
  <c r="A11" i="30"/>
  <c r="A11" i="18"/>
  <c r="A12" i="5"/>
  <c r="A11" i="17"/>
  <c r="A11" i="27"/>
  <c r="A10" i="20"/>
  <c r="A10" i="14"/>
  <c r="A12" i="32" s="1"/>
  <c r="A11" i="11"/>
  <c r="A11" i="19"/>
  <c r="A10" i="13"/>
  <c r="A11" i="23"/>
  <c r="A11" i="24"/>
  <c r="A10" i="25"/>
  <c r="C12" i="12"/>
  <c r="C10" i="25"/>
  <c r="C10" i="20"/>
  <c r="C11" i="24"/>
  <c r="C11" i="19"/>
  <c r="C11" i="27"/>
  <c r="C11" i="18"/>
  <c r="C11" i="23"/>
  <c r="C11" i="16"/>
  <c r="C24" i="14" l="1"/>
  <c r="C25" i="37"/>
  <c r="C25" i="32"/>
  <c r="C25" i="30"/>
  <c r="C26" i="12"/>
  <c r="C25" i="19"/>
  <c r="C25" i="27"/>
  <c r="C25" i="16"/>
  <c r="C25" i="33"/>
  <c r="C26" i="5"/>
  <c r="C26" i="31"/>
  <c r="C24" i="25"/>
  <c r="C24" i="20"/>
  <c r="C25" i="24"/>
  <c r="C25" i="18"/>
  <c r="C25" i="23"/>
  <c r="A12" i="33"/>
  <c r="A12" i="37"/>
  <c r="A13" i="31"/>
  <c r="A12" i="30"/>
  <c r="A13" i="12"/>
  <c r="A12" i="23"/>
  <c r="A12" i="24"/>
  <c r="A12" i="18"/>
  <c r="A13" i="5"/>
  <c r="A12" i="17"/>
  <c r="A11" i="25"/>
  <c r="A12" i="11"/>
  <c r="A12" i="27"/>
  <c r="A11" i="14"/>
  <c r="A13" i="32" s="1"/>
  <c r="A12" i="19"/>
  <c r="A11" i="13"/>
  <c r="A11" i="20"/>
  <c r="C13" i="12"/>
  <c r="C11" i="25"/>
  <c r="C11" i="20"/>
  <c r="C12" i="24"/>
  <c r="C12" i="19"/>
  <c r="C12" i="27"/>
  <c r="C12" i="18"/>
  <c r="C12" i="23"/>
  <c r="C12" i="16"/>
  <c r="C26" i="24" l="1"/>
  <c r="C26" i="27"/>
  <c r="C26" i="16"/>
  <c r="C27" i="12"/>
  <c r="C25" i="25"/>
  <c r="C25" i="20"/>
  <c r="C26" i="19"/>
  <c r="C26" i="18"/>
  <c r="C26" i="23"/>
  <c r="C25" i="14"/>
  <c r="C26" i="37"/>
  <c r="C27" i="5"/>
  <c r="C26" i="30"/>
  <c r="C26" i="33"/>
  <c r="C26" i="32"/>
  <c r="C27" i="31"/>
  <c r="A13" i="33"/>
  <c r="A13" i="37"/>
  <c r="A13" i="30"/>
  <c r="A14" i="12"/>
  <c r="A14" i="31"/>
  <c r="A14" i="5"/>
  <c r="A13" i="17"/>
  <c r="A13" i="27"/>
  <c r="A12" i="20"/>
  <c r="A12" i="14"/>
  <c r="A14" i="32" s="1"/>
  <c r="A13" i="19"/>
  <c r="A13" i="11"/>
  <c r="A12" i="13"/>
  <c r="A13" i="23"/>
  <c r="A13" i="24"/>
  <c r="A12" i="25"/>
  <c r="A13" i="18"/>
  <c r="C14" i="12"/>
  <c r="C12" i="25"/>
  <c r="C12" i="20"/>
  <c r="C13" i="24"/>
  <c r="C13" i="19"/>
  <c r="C13" i="27"/>
  <c r="C13" i="18"/>
  <c r="C13" i="23"/>
  <c r="C13" i="16"/>
  <c r="C27" i="33" l="1"/>
  <c r="C28" i="5"/>
  <c r="C28" i="31"/>
  <c r="C26" i="25"/>
  <c r="C27" i="24"/>
  <c r="C27" i="18"/>
  <c r="C28" i="12"/>
  <c r="C27" i="16"/>
  <c r="C26" i="14"/>
  <c r="C27" i="37"/>
  <c r="C27" i="32"/>
  <c r="C27" i="30"/>
  <c r="C26" i="20"/>
  <c r="C27" i="19"/>
  <c r="C27" i="23"/>
  <c r="C27" i="27"/>
  <c r="A14" i="33"/>
  <c r="A14" i="37"/>
  <c r="A15" i="31"/>
  <c r="A14" i="30"/>
  <c r="A15" i="12"/>
  <c r="A15" i="5"/>
  <c r="A14" i="17"/>
  <c r="A13" i="25"/>
  <c r="A14" i="18"/>
  <c r="A14" i="23"/>
  <c r="A14" i="24"/>
  <c r="A14" i="11"/>
  <c r="A13" i="13"/>
  <c r="A13" i="20"/>
  <c r="A13" i="14"/>
  <c r="A15" i="32" s="1"/>
  <c r="A14" i="19"/>
  <c r="A14" i="27"/>
  <c r="C28" i="33" l="1"/>
  <c r="C28" i="32"/>
  <c r="C29" i="31"/>
  <c r="C29" i="12"/>
  <c r="C27" i="20"/>
  <c r="C28" i="23"/>
  <c r="C28" i="19"/>
  <c r="C28" i="16"/>
  <c r="C27" i="14"/>
  <c r="C28" i="37"/>
  <c r="C29" i="5"/>
  <c r="C28" i="30"/>
  <c r="C27" i="25"/>
  <c r="C28" i="18"/>
  <c r="C28" i="24"/>
  <c r="C28" i="27"/>
  <c r="A15" i="33"/>
  <c r="A15" i="37"/>
  <c r="A16" i="12"/>
  <c r="A16" i="31"/>
  <c r="A15" i="30"/>
  <c r="A14" i="14"/>
  <c r="A16" i="32" s="1"/>
  <c r="A15" i="19"/>
  <c r="A14" i="13"/>
  <c r="A15" i="23"/>
  <c r="A15" i="24"/>
  <c r="A14" i="25"/>
  <c r="A15" i="11"/>
  <c r="A15" i="18"/>
  <c r="A16" i="5"/>
  <c r="A15" i="17"/>
  <c r="A15" i="27"/>
  <c r="A14" i="20"/>
  <c r="C29" i="33" l="1"/>
  <c r="C30" i="5"/>
  <c r="C30" i="31"/>
  <c r="C39" i="11"/>
  <c r="C28" i="20"/>
  <c r="C29" i="19"/>
  <c r="C29" i="23"/>
  <c r="C30" i="12"/>
  <c r="C28" i="14"/>
  <c r="C29" i="37"/>
  <c r="C29" i="32"/>
  <c r="C29" i="30"/>
  <c r="C28" i="25"/>
  <c r="C29" i="24"/>
  <c r="C29" i="18"/>
  <c r="C29" i="16"/>
  <c r="C29" i="27"/>
  <c r="A16" i="33"/>
  <c r="A16" i="37"/>
  <c r="A17" i="31"/>
  <c r="A16" i="30"/>
  <c r="A17" i="12"/>
  <c r="A16" i="23"/>
  <c r="A15" i="20"/>
  <c r="A16" i="18"/>
  <c r="A17" i="5"/>
  <c r="A16" i="17"/>
  <c r="A15" i="25"/>
  <c r="A16" i="11"/>
  <c r="A16" i="24"/>
  <c r="A15" i="14"/>
  <c r="A17" i="32" s="1"/>
  <c r="A16" i="19"/>
  <c r="A15" i="13"/>
  <c r="A16" i="27"/>
  <c r="C30" i="33" l="1"/>
  <c r="C30" i="32"/>
  <c r="C31" i="31"/>
  <c r="C31" i="12"/>
  <c r="C29" i="20"/>
  <c r="C30" i="23"/>
  <c r="C40" i="11"/>
  <c r="C30" i="19"/>
  <c r="C29" i="14"/>
  <c r="C30" i="37"/>
  <c r="C31" i="5"/>
  <c r="C30" i="30"/>
  <c r="C29" i="25"/>
  <c r="C30" i="18"/>
  <c r="C30" i="16"/>
  <c r="C30" i="24"/>
  <c r="C30" i="27"/>
  <c r="A17" i="33"/>
  <c r="A17" i="37"/>
  <c r="A17" i="30"/>
  <c r="A18" i="12"/>
  <c r="A18" i="31"/>
  <c r="A18" i="5"/>
  <c r="A17" i="17"/>
  <c r="A17" i="27"/>
  <c r="A16" i="20"/>
  <c r="A16" i="14"/>
  <c r="A18" i="32" s="1"/>
  <c r="A17" i="19"/>
  <c r="A17" i="11"/>
  <c r="A16" i="13"/>
  <c r="A17" i="23"/>
  <c r="A17" i="24"/>
  <c r="A16" i="25"/>
  <c r="A17" i="18"/>
  <c r="C31" i="33" l="1"/>
  <c r="C32" i="5"/>
  <c r="C32" i="31"/>
  <c r="C41" i="11"/>
  <c r="C30" i="20"/>
  <c r="C31" i="19"/>
  <c r="C31" i="23"/>
  <c r="C32" i="12"/>
  <c r="C30" i="14"/>
  <c r="C31" i="37"/>
  <c r="C31" i="32"/>
  <c r="C31" i="30"/>
  <c r="C30" i="25"/>
  <c r="C31" i="24"/>
  <c r="C31" i="18"/>
  <c r="C31" i="16"/>
  <c r="C31" i="27"/>
  <c r="A18" i="33"/>
  <c r="A18" i="37"/>
  <c r="A19" i="31"/>
  <c r="A18" i="30"/>
  <c r="A19" i="12"/>
  <c r="A17" i="13"/>
  <c r="A18" i="23"/>
  <c r="A17" i="25"/>
  <c r="A18" i="18"/>
  <c r="A19" i="5"/>
  <c r="A17" i="20"/>
  <c r="A18" i="11"/>
  <c r="A18" i="17"/>
  <c r="A18" i="27"/>
  <c r="A17" i="14"/>
  <c r="A19" i="32" s="1"/>
  <c r="A18" i="19"/>
  <c r="A18" i="24"/>
  <c r="C32" i="33" l="1"/>
  <c r="C32" i="32"/>
  <c r="C33" i="31"/>
  <c r="C33" i="12"/>
  <c r="C32" i="19"/>
  <c r="C42" i="11"/>
  <c r="C31" i="20"/>
  <c r="C32" i="23"/>
  <c r="C31" i="14"/>
  <c r="C32" i="37"/>
  <c r="C33" i="5"/>
  <c r="C32" i="30"/>
  <c r="C32" i="24"/>
  <c r="C32" i="27"/>
  <c r="C31" i="25"/>
  <c r="C32" i="18"/>
  <c r="C32" i="16"/>
  <c r="A19" i="33"/>
  <c r="A19" i="37"/>
  <c r="A20" i="12"/>
  <c r="A20" i="31"/>
  <c r="A19" i="30"/>
  <c r="A19" i="11"/>
  <c r="A19" i="18"/>
  <c r="A20" i="5"/>
  <c r="A19" i="17"/>
  <c r="A19" i="27"/>
  <c r="A18" i="20"/>
  <c r="A18" i="14"/>
  <c r="A20" i="32" s="1"/>
  <c r="A19" i="19"/>
  <c r="A18" i="13"/>
  <c r="A19" i="23"/>
  <c r="A19" i="24"/>
  <c r="A18" i="25"/>
  <c r="C33" i="33" l="1"/>
  <c r="C34" i="5"/>
  <c r="C34" i="31"/>
  <c r="C43" i="11"/>
  <c r="C34" i="12"/>
  <c r="C32" i="20"/>
  <c r="C33" i="19"/>
  <c r="C33" i="23"/>
  <c r="C32" i="14"/>
  <c r="C33" i="37"/>
  <c r="C33" i="32"/>
  <c r="C33" i="30"/>
  <c r="C33" i="27"/>
  <c r="C32" i="25"/>
  <c r="C33" i="24"/>
  <c r="C33" i="18"/>
  <c r="C33" i="16"/>
  <c r="A20" i="33"/>
  <c r="A20" i="37"/>
  <c r="A21" i="31"/>
  <c r="A20" i="30"/>
  <c r="A21" i="12"/>
  <c r="A20" i="24"/>
  <c r="A19" i="14"/>
  <c r="A21" i="32" s="1"/>
  <c r="A20" i="19"/>
  <c r="A19" i="13"/>
  <c r="A20" i="23"/>
  <c r="A19" i="25"/>
  <c r="A20" i="11"/>
  <c r="A19" i="20"/>
  <c r="A20" i="18"/>
  <c r="A21" i="5"/>
  <c r="A20" i="17"/>
  <c r="A20" i="27"/>
  <c r="C34" i="33" l="1"/>
  <c r="C34" i="32"/>
  <c r="C35" i="31"/>
  <c r="C35" i="12"/>
  <c r="C44" i="11"/>
  <c r="C33" i="20"/>
  <c r="C34" i="23"/>
  <c r="C33" i="14"/>
  <c r="C34" i="37"/>
  <c r="C35" i="5"/>
  <c r="C34" i="30"/>
  <c r="C34" i="18"/>
  <c r="C33" i="25"/>
  <c r="C34" i="27"/>
  <c r="C34" i="16"/>
  <c r="A21" i="33"/>
  <c r="A21" i="37"/>
  <c r="A21" i="30"/>
  <c r="A22" i="12"/>
  <c r="A22" i="31"/>
  <c r="A22" i="5"/>
  <c r="A21" i="17"/>
  <c r="A21" i="27"/>
  <c r="A20" i="20"/>
  <c r="A20" i="14"/>
  <c r="A22" i="32" s="1"/>
  <c r="A21" i="19"/>
  <c r="A21" i="11"/>
  <c r="A20" i="13"/>
  <c r="A21" i="23"/>
  <c r="A21" i="24"/>
  <c r="A20" i="25"/>
  <c r="A21" i="18"/>
  <c r="C35" i="33" l="1"/>
  <c r="C36" i="5"/>
  <c r="C36" i="31"/>
  <c r="C45" i="11"/>
  <c r="C34" i="14"/>
  <c r="C35" i="37"/>
  <c r="C35" i="32"/>
  <c r="C35" i="30"/>
  <c r="C36" i="12"/>
  <c r="A22" i="33"/>
  <c r="A22" i="37"/>
  <c r="A23" i="31"/>
  <c r="A22" i="30"/>
  <c r="A23" i="12"/>
  <c r="A23" i="5"/>
  <c r="A22" i="17"/>
  <c r="A22" i="27"/>
  <c r="A21" i="14"/>
  <c r="A23" i="32" s="1"/>
  <c r="A22" i="19"/>
  <c r="A21" i="20"/>
  <c r="A22" i="11"/>
  <c r="A21" i="13"/>
  <c r="A22" i="23"/>
  <c r="A21" i="25"/>
  <c r="A22" i="18"/>
  <c r="A22" i="24"/>
  <c r="C36" i="33" l="1"/>
  <c r="C36" i="32"/>
  <c r="C37" i="31"/>
  <c r="C46" i="11"/>
  <c r="C35" i="14"/>
  <c r="C36" i="37"/>
  <c r="C37" i="5"/>
  <c r="C36" i="30"/>
  <c r="C37" i="12"/>
  <c r="A23" i="33"/>
  <c r="A23" i="37"/>
  <c r="A24" i="12"/>
  <c r="A24" i="31"/>
  <c r="A23" i="30"/>
  <c r="A22" i="14"/>
  <c r="A24" i="32" s="1"/>
  <c r="A23" i="19"/>
  <c r="A22" i="13"/>
  <c r="A23" i="23"/>
  <c r="A23" i="24"/>
  <c r="A22" i="25"/>
  <c r="A22" i="20"/>
  <c r="A23" i="11"/>
  <c r="A23" i="18"/>
  <c r="A24" i="5"/>
  <c r="A23" i="17"/>
  <c r="A23" i="27"/>
  <c r="C36" i="14" l="1"/>
  <c r="C37" i="37"/>
  <c r="C38" i="12"/>
  <c r="C37" i="32"/>
  <c r="C38" i="31"/>
  <c r="C37" i="33"/>
  <c r="C47" i="11"/>
  <c r="C37" i="30"/>
  <c r="C38" i="5"/>
  <c r="A24" i="33"/>
  <c r="A24" i="37"/>
  <c r="A25" i="31"/>
  <c r="A24" i="30"/>
  <c r="A25" i="12"/>
  <c r="A24" i="27"/>
  <c r="A23" i="14"/>
  <c r="A25" i="32" s="1"/>
  <c r="A24" i="19"/>
  <c r="A23" i="13"/>
  <c r="A24" i="23"/>
  <c r="A23" i="25"/>
  <c r="A24" i="11"/>
  <c r="A24" i="24"/>
  <c r="A24" i="18"/>
  <c r="A25" i="5"/>
  <c r="A24" i="17"/>
  <c r="A23" i="20"/>
  <c r="C38" i="33" l="1"/>
  <c r="C38" i="30"/>
  <c r="C39" i="12"/>
  <c r="C38" i="32"/>
  <c r="C38" i="37"/>
  <c r="C48" i="11"/>
  <c r="C39" i="31"/>
  <c r="C39" i="5"/>
  <c r="A25" i="33"/>
  <c r="A25" i="37"/>
  <c r="A25" i="30"/>
  <c r="A26" i="12"/>
  <c r="A26" i="31"/>
  <c r="A26" i="5"/>
  <c r="A25" i="17"/>
  <c r="A25" i="27"/>
  <c r="A24" i="20"/>
  <c r="A24" i="14"/>
  <c r="A26" i="32" s="1"/>
  <c r="A25" i="19"/>
  <c r="A25" i="11"/>
  <c r="A24" i="13"/>
  <c r="A25" i="23"/>
  <c r="A25" i="24"/>
  <c r="A24" i="25"/>
  <c r="A25" i="18"/>
  <c r="A26" i="33" l="1"/>
  <c r="A26" i="37"/>
  <c r="A27" i="31"/>
  <c r="A26" i="30"/>
  <c r="A27" i="12"/>
  <c r="A25" i="13"/>
  <c r="A25" i="20"/>
  <c r="A25" i="14"/>
  <c r="A27" i="32" s="1"/>
  <c r="A26" i="19"/>
  <c r="A26" i="23"/>
  <c r="A26" i="24"/>
  <c r="A26" i="11"/>
  <c r="A26" i="17"/>
  <c r="A25" i="25"/>
  <c r="A26" i="18"/>
  <c r="A27" i="5"/>
  <c r="A26" i="27"/>
  <c r="A27" i="33" l="1"/>
  <c r="A28" i="12"/>
  <c r="A28" i="31"/>
  <c r="A27" i="30"/>
  <c r="A26" i="14"/>
  <c r="A28" i="32" s="1"/>
  <c r="A28" i="5"/>
  <c r="A27" i="17"/>
  <c r="A27" i="27"/>
  <c r="A26" i="20"/>
  <c r="A27" i="19"/>
  <c r="A27" i="11"/>
  <c r="A27" i="18"/>
  <c r="A26" i="13"/>
  <c r="A27" i="23"/>
  <c r="A27" i="24"/>
  <c r="A26" i="25"/>
  <c r="A28" i="33" l="1"/>
  <c r="A29" i="31"/>
  <c r="A28" i="30"/>
  <c r="A29" i="12"/>
  <c r="A28" i="27"/>
  <c r="A29" i="32"/>
  <c r="A28" i="19"/>
  <c r="A27" i="13"/>
  <c r="A27" i="20"/>
  <c r="A28" i="23"/>
  <c r="A28" i="24"/>
  <c r="A28" i="18"/>
  <c r="A29" i="5"/>
  <c r="A28" i="17"/>
  <c r="A27" i="25"/>
  <c r="A29" i="33" l="1"/>
  <c r="A39" i="37"/>
  <c r="A29" i="30"/>
  <c r="A30" i="12"/>
  <c r="A30" i="31"/>
  <c r="A29" i="19"/>
  <c r="A28" i="13"/>
  <c r="A29" i="23"/>
  <c r="A29" i="24"/>
  <c r="A28" i="25"/>
  <c r="A29" i="18"/>
  <c r="A39" i="11"/>
  <c r="A30" i="5"/>
  <c r="A29" i="17"/>
  <c r="A29" i="27"/>
  <c r="A28" i="20"/>
  <c r="A30" i="32"/>
  <c r="A30" i="33" l="1"/>
  <c r="A40" i="37"/>
  <c r="A31" i="31"/>
  <c r="A30" i="30"/>
  <c r="A31" i="12"/>
  <c r="A29" i="13"/>
  <c r="A29" i="20"/>
  <c r="A30" i="18"/>
  <c r="A30" i="27"/>
  <c r="A40" i="11"/>
  <c r="A30" i="17"/>
  <c r="A31" i="32"/>
  <c r="A30" i="19"/>
  <c r="A30" i="23"/>
  <c r="A30" i="24"/>
  <c r="A31" i="5"/>
  <c r="A29" i="25"/>
  <c r="A31" i="33" l="1"/>
  <c r="A41" i="37"/>
  <c r="A32" i="12"/>
  <c r="A32" i="31"/>
  <c r="A31" i="30"/>
  <c r="A32" i="32"/>
  <c r="A32" i="5"/>
  <c r="A31" i="17"/>
  <c r="A31" i="27"/>
  <c r="A30" i="20"/>
  <c r="A31" i="18"/>
  <c r="A41" i="11"/>
  <c r="A31" i="19"/>
  <c r="A30" i="13"/>
  <c r="A31" i="23"/>
  <c r="A31" i="24"/>
  <c r="A30" i="25"/>
  <c r="A32" i="33" l="1"/>
  <c r="A42" i="37"/>
  <c r="A33" i="31"/>
  <c r="A32" i="30"/>
  <c r="A33" i="12"/>
  <c r="A32" i="23"/>
  <c r="A31" i="25"/>
  <c r="A32" i="18"/>
  <c r="A33" i="5"/>
  <c r="A32" i="17"/>
  <c r="A31" i="20"/>
  <c r="A42" i="11"/>
  <c r="A32" i="27"/>
  <c r="A33" i="32"/>
  <c r="A32" i="19"/>
  <c r="A31" i="13"/>
  <c r="A32" i="24"/>
  <c r="A33" i="33" l="1"/>
  <c r="A43" i="37"/>
  <c r="A33" i="30"/>
  <c r="A34" i="12"/>
  <c r="A34" i="31"/>
  <c r="A33" i="18"/>
  <c r="A32" i="13"/>
  <c r="A33" i="23"/>
  <c r="A33" i="24"/>
  <c r="A32" i="25"/>
  <c r="A33" i="19"/>
  <c r="A43" i="11"/>
  <c r="A34" i="5"/>
  <c r="A33" i="17"/>
  <c r="A33" i="27"/>
  <c r="A32" i="20"/>
  <c r="A34" i="32"/>
  <c r="A34" i="33" l="1"/>
  <c r="A44" i="37"/>
  <c r="A35" i="31"/>
  <c r="A34" i="30"/>
  <c r="A35" i="12"/>
  <c r="A35" i="32"/>
  <c r="A34" i="17"/>
  <c r="A35" i="5"/>
  <c r="A33" i="25"/>
  <c r="A44" i="11"/>
  <c r="A33" i="13"/>
  <c r="A33" i="20"/>
  <c r="A34" i="23"/>
  <c r="A35" i="33" l="1"/>
  <c r="A45" i="37"/>
  <c r="A36" i="12"/>
  <c r="A36" i="31"/>
  <c r="A35" i="30"/>
  <c r="A36" i="5"/>
  <c r="A45" i="11"/>
  <c r="A36" i="32" l="1"/>
  <c r="A36" i="33"/>
  <c r="A46" i="37"/>
  <c r="A37" i="31"/>
  <c r="A36" i="30"/>
  <c r="A37" i="12"/>
  <c r="A46" i="11"/>
  <c r="A37" i="5"/>
  <c r="A47" i="37" l="1"/>
  <c r="A37" i="33"/>
  <c r="A47" i="11"/>
  <c r="A37" i="32"/>
  <c r="A38" i="12"/>
  <c r="A38" i="5"/>
  <c r="A37" i="30"/>
  <c r="A38" i="31"/>
  <c r="D12" i="3"/>
  <c r="D7"/>
  <c r="D8"/>
  <c r="D11"/>
  <c r="D10"/>
  <c r="D9"/>
  <c r="D6"/>
  <c r="A48" i="37" l="1"/>
  <c r="A38" i="33"/>
  <c r="A38" i="30"/>
  <c r="A39" i="31"/>
  <c r="A48" i="11"/>
  <c r="A38" i="32"/>
  <c r="A39" i="12"/>
  <c r="A39" i="5"/>
  <c r="CV12" i="33"/>
  <c r="DD12" i="37"/>
  <c r="DD52" l="1"/>
  <c r="DD53"/>
  <c r="DD51"/>
  <c r="DD55" s="1"/>
  <c r="DD57"/>
  <c r="DD56"/>
</calcChain>
</file>

<file path=xl/sharedStrings.xml><?xml version="1.0" encoding="utf-8"?>
<sst xmlns="http://schemas.openxmlformats.org/spreadsheetml/2006/main" count="597" uniqueCount="358">
  <si>
    <t>итог</t>
  </si>
  <si>
    <t>сумма</t>
  </si>
  <si>
    <t>значение</t>
  </si>
  <si>
    <t>№</t>
  </si>
  <si>
    <t>Уровень</t>
  </si>
  <si>
    <t>уровень</t>
  </si>
  <si>
    <t>часть А</t>
  </si>
  <si>
    <t>часть Б</t>
  </si>
  <si>
    <t>учебно-познавательный интерес</t>
  </si>
  <si>
    <t>часть 2</t>
  </si>
  <si>
    <t>чсть Б</t>
  </si>
  <si>
    <t>целеполагание</t>
  </si>
  <si>
    <t>познавательный интерес</t>
  </si>
  <si>
    <t>Критерий оценки поведения</t>
  </si>
  <si>
    <t>Дополнительный диагностический признак</t>
  </si>
  <si>
    <t>1. Отсутствие интереса</t>
  </si>
  <si>
    <t>Интерес практически не обнаруживается. Исключение составляет яркий, смешной, забавный материал.</t>
  </si>
  <si>
    <t>Безразличное или негативное отношение к решению любых учебных задач. Более охотно выполняет привычные действия, чем осваивает новые.</t>
  </si>
  <si>
    <t>2. Реакция на новизну</t>
  </si>
  <si>
    <t xml:space="preserve">Интерес  возникает лишь на новый материал, касающийся конкретных фактов, но не теории </t>
  </si>
  <si>
    <t>Оживляется, задает вопросы о новом фактическом материале, включается в выполнение задания, связанного с ним, но длительной устойчивой активности не проявляет</t>
  </si>
  <si>
    <t>3. Любопытство</t>
  </si>
  <si>
    <t>Интерес возникает на новый материал, но не на способы решения.</t>
  </si>
  <si>
    <t>Проявляет интерес и задает вопросы достаточно часто, включается в выполнение заданий, но интерес быстро иссякает</t>
  </si>
  <si>
    <t>4. Ситуативный учебный интерес</t>
  </si>
  <si>
    <t>Интерес возникает к способам решения новой частной единичной задачи (но не к системам задач)</t>
  </si>
  <si>
    <t>Включается в процессе решения задачи, пытается самостоятельно найти способ решения и довести задание до конца, после решения задачи интерес исчерпывается</t>
  </si>
  <si>
    <t>5. Устойчивый учебно-познавательный интерес</t>
  </si>
  <si>
    <t>Интерес возникает к общему способу решения задач, но не выходит за пределы изучаемого материала</t>
  </si>
  <si>
    <t>Охотно включается в процесс выполнения заданий, работает длительно и устойчиво, принимает предложения найти новые применения найденному способу</t>
  </si>
  <si>
    <t>6. Обобщенный учебно-познавательный интерес</t>
  </si>
  <si>
    <t>Интерес возникает независимо от внешних требований и выходит за рамки изучаемого материала. Ученик ориентирован на общие способы решения системы задач.</t>
  </si>
  <si>
    <t>Интерес – постоянная характеристика ученика, проявляет  выраженное творческое отношение к общему способу решения задач, стремится получить дополнительную информацию. Имеется мотивированная избирательность интересов.</t>
  </si>
  <si>
    <t>Уровни</t>
  </si>
  <si>
    <t>Показатели</t>
  </si>
  <si>
    <t>Поведенческие индикаторы</t>
  </si>
  <si>
    <t>1. Отсутствие оценки</t>
  </si>
  <si>
    <t>Ученик не умеет, не пытается и не испытывает потребности в оценке своих действий – ни самостоятельной, ни по просьбе учителя</t>
  </si>
  <si>
    <t>Всецело полагается на отметку учителя, воспринимает ее некритически (даже в случае явного занижения), не воспринимает аргументацию оценки; не может оценить свои силы относительно решения поставленной задачи</t>
  </si>
  <si>
    <t>2. Адекватная ретроспективная оценка</t>
  </si>
  <si>
    <t>Умеет самостоятельно оценить свои действия и содержательно обосновать правильность или ошибочность результата, соотнося его со схемой действия</t>
  </si>
  <si>
    <t>Критически относится к отметкам учителя; не может оценить своих возможностей перед решением новой задачи и не пытается этого делать; может оценить действия других учеников</t>
  </si>
  <si>
    <t>3. Неадекватная прогностическая оценка</t>
  </si>
  <si>
    <t>Приступая к решению новой задачи, пытается оценить свои возможности относительно ее решения, однако при этом учитывает лишь факт того,  знает ли он ее или нет, а не возможность изменения известных ему способов действия</t>
  </si>
  <si>
    <t>Свободно и аргументировано оценивает уже решенные им задачи, пытается оценивать свои возможности в решении новых задач, часто допускает ошибки, учитывает лишь внешние признаки задачи, а не ее структуру, не может этого сделать до решения задачи</t>
  </si>
  <si>
    <t>4. Потенциально адекватная прогностическая оценка</t>
  </si>
  <si>
    <t>Приступая к решению новой задачи, может с помощью учителя оценить свои возможности в ее решении, учитывая изменения известных ему способов действий</t>
  </si>
  <si>
    <t xml:space="preserve"> Может с помощью учителя обосновать свою возможность или невозможность решить стоящую перед ним задачу, опираясь на анализ известных ему способов действия; делает  это неуверенно, с трудом</t>
  </si>
  <si>
    <t>5. Актуально адекватная прогностическая оценка</t>
  </si>
  <si>
    <t>Приступая к решению новой задачи, может самостоятельно оценить свои возможности в ее решении, учитывая изменения известных способов действия.</t>
  </si>
  <si>
    <t>Самостоятельно обосновывает еще до решения задачи свои силы, исходя из четкого осознания усвоенных способов и их вариаций, а также границ их применения</t>
  </si>
  <si>
    <t>Показатели сформированности</t>
  </si>
  <si>
    <t>1. Отсутствие контроля</t>
  </si>
  <si>
    <t>Ученик не контролирует учебные действия, не замечает допущенных ошибок.</t>
  </si>
  <si>
    <t>Ученик не умеет обнаружить и исправить ошибку даже по просьбе учителя, некритично относится к исправленным ошибкам в своих работах и не замечает ошибок других учеников</t>
  </si>
  <si>
    <t>2. Контроль на уровне непроизвольного внимания</t>
  </si>
  <si>
    <t>Контроль носит случайный непроизвольный характер, заметив ошибку, ученик не может обосновать своих действий</t>
  </si>
  <si>
    <t>3. Потенциальный контроль на уровне произвольного внимания</t>
  </si>
  <si>
    <t>Ученик осознает  правило контроля, но одновременное выполнение учебных действий и контроля затруднено; ошибки ученик исправляет и объясняет</t>
  </si>
  <si>
    <t>В процессе решения задачи контроль затруднен, после решения ученик может найти и исправить ошибки, в многократно повторенных действиях ошибок не допускает</t>
  </si>
  <si>
    <t>4. Актуальный контроль на уровне произвольного внимания</t>
  </si>
  <si>
    <t>В процессе выполнения действия ученик ориентируется на правило контроля и успешно использует ее в процессе решения задач, почти не допуская ошибок</t>
  </si>
  <si>
    <t>5. Потенциальный рефлексивный контроль</t>
  </si>
  <si>
    <t>Решая новую задачу ученик применяет старый неадекватный способ, с помощью учителя обнаруживает неадекватность способа и пытается ввести коррективы.</t>
  </si>
  <si>
    <t>6. Актуальный рефлексивный контроль</t>
  </si>
  <si>
    <t>Самостоятельно обнаруживает ошибки, вызванные несоответствие усвоенного способа действия и условий задачи и вносит коррективы</t>
  </si>
  <si>
    <t>Контролирует соответствие выполняемых действий способу, при изменении условий вносит коррективы в способ действия до начала решения</t>
  </si>
  <si>
    <t>уровни развития контроля</t>
  </si>
  <si>
    <t>уровни развития оценка</t>
  </si>
  <si>
    <t>Поведенческие индикаторы с сформированности</t>
  </si>
  <si>
    <t>1. Отсутствие цели</t>
  </si>
  <si>
    <t>Предъявляемое требование осознается лишь частично. Включаясь в работу, быстро отвлекается или ведет себя хаотично. Может принимать лишь простейшие цели (не предполагающие промежуточные цели-требования)</t>
  </si>
  <si>
    <t>Плохо различает учебные задачи разного типа; отсутствует реакция на новизну задачи, не может выделить промежуточные цели,  нужается в пооперационном контроле со стоны учителя, не может ответить на вопросы о том, что он собирается делать или сделал</t>
  </si>
  <si>
    <t>2. Принятие практической задачи</t>
  </si>
  <si>
    <t>Принимает и выполняет только практические задачи (но не теоретические), в теоретических задачах не ориентируется</t>
  </si>
  <si>
    <t>Осознает, что надо делать в процессе решения практической задачи; в отношении теоретических задач не может осуществлять целенаправленных действий</t>
  </si>
  <si>
    <t>3. Переопределение познавательной задачи в практическую</t>
  </si>
  <si>
    <t>Принимает и выполняет только практические задачи, в теоретических задачах не ориентируется</t>
  </si>
  <si>
    <t>Осознает, что надо делать и сделал в процессе решения практической задачи; в отношении теоретических задач не может осуществлять целенаправленных действий</t>
  </si>
  <si>
    <t>4. Принятие познавательной цели</t>
  </si>
  <si>
    <t>Принятая познавательная цель сохраняется при  выполнении учебных действий и регулирует весь процесс их выполнения; четко выполняется требование познавательной задачи</t>
  </si>
  <si>
    <t>Охотно осуществляет решение познаватель-ной задачи, не изменяя ее (не подменяя практической задачей и не выходя за ее требования), четко может дать отчет о своих действиях после принятого решения</t>
  </si>
  <si>
    <t>5. Переопределение практической задачи в теоретическую</t>
  </si>
  <si>
    <t>Столкнувшись с новой практической задачей, самостоятельно формулирует познавательную                                                                                           цель и строит действие в соответствии с ней</t>
  </si>
  <si>
    <t>Невозможность решить новую практическую задачу объясняет отсутствие адекватных способов; четко осознает свою цель и структуру найденного способа.</t>
  </si>
  <si>
    <t>6. Самостоятельная постановка учебных целей</t>
  </si>
  <si>
    <t>Самостоятельно формулирует познавательные цели, выходя за пределы требований программы</t>
  </si>
  <si>
    <t>уровни развития целеполагания</t>
  </si>
  <si>
    <t>Умеет обнаружить несоответствие новой зада­чи и усвоенного способа, пытается самостоя­тельно перестроить известный ему способ, однако может это пра­вильно сделать только при помощи учителя,</t>
  </si>
  <si>
    <t>1.Отсутствие учебных действий как целостных единиц деятельности</t>
  </si>
  <si>
    <t>2.Выполнение учебных действий в сотрудничестве с учителем</t>
  </si>
  <si>
    <t>3.Неадекватный перенос учебных действий</t>
  </si>
  <si>
    <t>4.Адекватный перенос учебных действий.</t>
  </si>
  <si>
    <t>Достаточно полно анализирует условия задачи и чётко соотносит их с известными способами; легко принимает косвенную помощь учителя; осознает и готов описать причины своих затруднений и особенности нового способа действия</t>
  </si>
  <si>
    <t>Самостоятельное построение учебных действий.</t>
  </si>
  <si>
    <t>Обобщение учебных действий</t>
  </si>
  <si>
    <t>Опирается на принципы построения способов деления и решает новую задачу с хода, выводя новый способ из этого принципа, а не из модификации известного частного способа.</t>
  </si>
  <si>
    <t>Овладевая новым способом, осознает не только его состав, но и принципы его построения (т.е. то, на чём он основан), осознаёт сходство между различными модификациями и их связи с условиями задач</t>
  </si>
  <si>
    <t>Критически оценивает свои действия, на всех этапах, решения задачи может дать отчет о них; нахождение нового спосо­ба осуществляется медленно, неуверенно, с частым обращением к повторному анализу условий задачи, по на всех этапах полностью самостоятельно</t>
  </si>
  <si>
    <t>Решая новую задачу, самостоятельно строит новый способ действии или модифицирует известный ему способ, делает это постепенно, шаг за шагом и в конце без какой-либо помощи извне правильно решает задачу.</t>
  </si>
  <si>
    <t>Выдвигает содержательные гипотезы, учебная деятельность приобретает форму активного исследования способов  действия</t>
  </si>
  <si>
    <t>Ребенок самостоятельно применяет усвоенный способ действия к решению ноной задачи, однако не способен внести в него даже небольшие изменения, чтобы приноровить его к условиям конкретной задачи.</t>
  </si>
  <si>
    <t>Усвоенный способ применяет «слепо», не соотнося его с условиями задачи; такое соотнесение и перестройку действия может осуществлять лишь с помощью учителя, а не самостоятельно; при неизменности условий способ не успешно выполнять действия самостоятельно.</t>
  </si>
  <si>
    <t>Содержание действий и их операционный состав осознаются. Приступает к выполнению действий, од­нако без внешней помощи организовать свои действия и довести их до конца" не может; в сотрудничестве с учителем работает относительно успешно</t>
  </si>
  <si>
    <t>Может дать отчет о своих действиях, но затрудняется в их практическом воплощении; помощь учителя принимается сравнительно легко; эффективно работает при пооперационном контроле, самостоятельные учебные действия практически отсутствуют</t>
  </si>
  <si>
    <t>Не может выполнять учебные действия как таковые, может выполнять лишь отдельные операции без их внутренней связи друг с другом или копировать внешнюю форму действий.</t>
  </si>
  <si>
    <t>Не осознаёт содержание учебных действий и не может дать отчёта о них ни самостоятельно, ни с помощью учителя (за исключением прямого показа) не способен выполнять учебные действии; навыки образуются с трудом и оказываются крайне неустойчивыми.</t>
  </si>
  <si>
    <t>формирование учебных действий</t>
  </si>
  <si>
    <t>Задачи, соответствующие усвоенному способу выполняются безошибочно. Без помощи учителя не может обнаружить несоответствие усвоенного способа действия новым условиям</t>
  </si>
  <si>
    <t>Ошибки исправляет самостоятельно, контролирует процесс решения задачи другими учениками, при решении новой задачи не может скорректировать правило контроля новым условиям</t>
  </si>
  <si>
    <t>Действуя неосознанно, предугадывает правиль-ное направление действия; сделанные ошибки исправляет неуверенно, в малознакомых действиях ошибки допускает чаще, чем в знакомых</t>
  </si>
  <si>
    <t xml:space="preserve">дата </t>
  </si>
  <si>
    <t>Высокий уровень школьной зрелости означает, что ребенок готов к обучению в любой школе (в том числе и повышенного уровня), и есть достаточные основания полагать, что при внимании и адекватной помощи со стороны родителей он успешно справится с любой предложенной ему программой обучения.</t>
  </si>
  <si>
    <t xml:space="preserve">Низкий уровень школьной зрелости означает, что освоение даже обычной программы начальной школы будет представлять для ребенка значительную трудность. Если, несмотря на это, принято решение в школу идти, то для такого ребенка необходимы специальные коррекционные занятия по подготовке к школе. Их может осуществлять как психолог, наблюдающий ребенка, так и сами родители при помощи соответствующих пособий и в тесном контакте с психологом. Как правило, при низком уровне школьной зрелости различные функции восприятия и мышления развиты неравномерно. Например, при неплохом уровне общей информированности и психосоциальной зрелости очень плохая зрительная память и почти полностью отсутствует произвольное внимание. Или - хорошая слуховая память (ребенок легко заучивает длинные стихи) и очень низкая умственная работоспособность. Психолог подскажет родителям, какие именно функции наиболее страдают у их сына (или дочки) и порекомендует соответствующие упражнения.                                           
</t>
  </si>
  <si>
    <t xml:space="preserve">Средний уровень школьной зрелости означает, что ребенок готов к обучению по программе массовой начальной школы. Обучение в школе повышенного уровня может оказаться для него тяжеловатым, и если родители все же отдают его в такую школу, то (по крайней мере в начале обучения) они должны оказывать своему сыну (или дочери) очень существенную помощь, тщательно соблюдать режим дня, создавать для ребенка щадящую атмосферу, по возможности лишенную сильных стрессов. Иначе может наступить перенапряжение и истощение адаптационных механизмов организма ребенка.  Сама по себе такая жизнь - перенапряг в школе и щадящая обстановка в семье - неполезна для развития и психического здоровья ребенка, и если амбиции родителей не чрезмерно велики, то лучше не создавать такой ситуации. Лучше комфортно и хорошо закончить начальную школу, в конце ее еще раз пройти тестирование и, если способности ребенка действительно окажутся существенно выше среднего (ребенок не сумел проявить себя на первом тестировании или за три года начальной школы имел место значительный прогресс в развитии способностей ребенка), держать экзамен в какую-нибудь гимназию.
</t>
  </si>
  <si>
    <t xml:space="preserve">Владеет большим арсеналом игр с правилами разного типа: на удачу, на ловкость, на умственную компетенцию. Легко вербализует критерии выигрыша, в новой игре устанавливает их по аналогии со знакомыми играми. Стремится к выигрышу, но умеет контролировать свои эмоции при проигрыше.Легко организует сверстников для игры, инициирует договор о варианте правил перед началом игры. Часто использует различные виды жребия (считалка, предметный) при разрешении конфликтов.
Может придумать правила для игры с незнакомым материалом во всей их полноте (правила действий, правила взаимодействия, критерии выигрыша).
Часто придумывает новые варианты правил для знакомых игр и предлагает их сверстникам
</t>
  </si>
  <si>
    <t>В знакомых играх придерживается правил, ориентирован на выигрыш. Контролирует соблюдение правил другими, подчиняется требованиям партнёров, если сам нарушил правила. Может организовать нескольких сверстников для игры, предварительно договориться об одном известном варианте правил. К новому материалу может придумать правила, близкие к знакомым играм, но скорее откажется от игры, чем будет придумывать. Предпочитает известные игры и готовые варианты правил. Пользуется жребием (считалкой) при конфликтах в распределении функций</t>
  </si>
  <si>
    <t>Знает правила часто употребляемых в совместной практике игр, ориентируется в них на критерии выигрыша. Соблюдает правила до тех пор, пока не ощущает угрозу проигрыша, в этом случае нарушает правила, после чего объявляет свой вариант действий законным, не считая необходимым сохранение в процесс игры договорных обязательств. Всегда больше контролирует других, чем себя. В ситуации с новым, незнакомым материалом затрудняется придумать правила, установить критерии выигрыша, предпочитая неспецифичные для игры манипуляции с материалом. Обычно включается в игру автоматически, без предварительного договора о правилах, редко прибегает к жребию при разрешении конфликтов, предпочитая «силовые» способы</t>
  </si>
  <si>
    <t>СОЦИАЛЬНО-КОММУНИКАТИВНОЕ РАЗВИТИЕ</t>
  </si>
  <si>
    <t xml:space="preserve">Овладение
коммуникативной деятельностью и
элементарными общепринятыми нормами и правилами поведения в социуме
</t>
  </si>
  <si>
    <t>Самопознание</t>
  </si>
  <si>
    <r>
      <t xml:space="preserve">Овладение элементарной трудовой деятельностью
                                                                                                         </t>
    </r>
    <r>
      <rPr>
        <i/>
        <sz val="11"/>
        <color indexed="8"/>
        <rFont val="Calibri"/>
        <family val="2"/>
        <charset val="204"/>
      </rPr>
      <t/>
    </r>
  </si>
  <si>
    <t xml:space="preserve">Овладение основами собственной безопасности и безопасности окружающего мира
</t>
  </si>
  <si>
    <t>ПОЗНАВАТЕЛЬНОЕ РАЗВИТИЕ</t>
  </si>
  <si>
    <t>Сенсорное развитие</t>
  </si>
  <si>
    <r>
      <t xml:space="preserve">Конструирование                                                                                                                           </t>
    </r>
    <r>
      <rPr>
        <i/>
        <sz val="11"/>
        <color indexed="8"/>
        <rFont val="Calibri"/>
        <family val="2"/>
        <charset val="204"/>
      </rPr>
      <t/>
    </r>
  </si>
  <si>
    <t>Развитие элементарных математических представлений</t>
  </si>
  <si>
    <t>Овладение  познавательно-исследовательской­ деятельностью. Развитие интересов детей, любознательности и познавательной мотивации. Развитие воображения и творческой активности. Формирование первичных представлений о себе, других людях, объектах окружающего мира</t>
  </si>
  <si>
    <t xml:space="preserve">Развитие детей в процессе овладения  изобразительной деятельностью
</t>
  </si>
  <si>
    <t xml:space="preserve">Развитие детей в процессе овладения музыкальной деятельностью
</t>
  </si>
  <si>
    <t>ХУДОЖЕСТВЕННО-ЭСТЕТИЧЕСКОЕ РАЗВИТИЕ</t>
  </si>
  <si>
    <t>Рисование</t>
  </si>
  <si>
    <t>Лепка</t>
  </si>
  <si>
    <t>РЕЧЕВОЕ РАЗВИТИЕ</t>
  </si>
  <si>
    <t xml:space="preserve">Овладение речью как средством общения и культуры
</t>
  </si>
  <si>
    <t>ФИЗИЧЕСКОЕ РАЗВИТИЕ</t>
  </si>
  <si>
    <t xml:space="preserve">Овладение двигательной деятельностью
</t>
  </si>
  <si>
    <t xml:space="preserve">Овладение элементарными нормами и правилами здорового образа жизни
</t>
  </si>
  <si>
    <t xml:space="preserve">Овладение элементарной трудовой деятельностью
                                                                                                        </t>
  </si>
  <si>
    <r>
      <t>Мир живой и неживой природы</t>
    </r>
    <r>
      <rPr>
        <sz val="11"/>
        <color indexed="8"/>
        <rFont val="Times New Roman"/>
        <family val="1"/>
        <charset val="204"/>
      </rPr>
      <t xml:space="preserve">                                                                                                       </t>
    </r>
  </si>
  <si>
    <t xml:space="preserve">Обогащение   активного словаря в процессе восприятия  художественной литературы
</t>
  </si>
  <si>
    <t>Познавательно-исследовательская деятельность</t>
  </si>
  <si>
    <t>Конструирование</t>
  </si>
  <si>
    <t>Мир живой и неживой природы</t>
  </si>
  <si>
    <t>Овладение коммуникативной деятельностью и элементарными общепринятыми нормами и правилами поведения в социуме</t>
  </si>
  <si>
    <t>Развитие детей в процессе овладения  изобразительной деятельностью</t>
  </si>
  <si>
    <t>Развитие детей в процессе овладения  музыкальной деятельностью</t>
  </si>
  <si>
    <t>Овладение речью как средством общения и культуры</t>
  </si>
  <si>
    <t>Обогащение   активного словаря в процессе восприятия                     художественной литературы</t>
  </si>
  <si>
    <t>Овладение двигательной деятельностью</t>
  </si>
  <si>
    <t>Овладение элементарными нормами       и правилами здорового образа жизни</t>
  </si>
  <si>
    <t>Фамилия, имя воспитанника</t>
  </si>
  <si>
    <t xml:space="preserve">          Индивидуальная карта развития                                                                                                                                                                       </t>
  </si>
  <si>
    <t>Аппликация и конструирование</t>
  </si>
  <si>
    <t>Развитие детей в процессе овладения театрализованной деятельностью</t>
  </si>
  <si>
    <t>Называет фамилию, имя, отчество родителей, домашний адрес, родственные связи и свою социальную роль в них (тётя, дядя, внук, внучка, прабабушка, прадедушка, наш род).</t>
  </si>
  <si>
    <t>Оценивает, сравнивает свои поступки и поступки сверстников, выделяет особенности другого человека и самого себя.</t>
  </si>
  <si>
    <t>Понимает последствия своего поступка, его влияние на эмоциональное состояние других людей.</t>
  </si>
  <si>
    <t>Управляет своими чувствами (сдерживать слёзы, огорчение, гнев).</t>
  </si>
  <si>
    <t>Умеет дружить, оказывать помощь, делиться игрушками.</t>
  </si>
  <si>
    <t>Использует в речи вежливые выражения «добрый день», «до завтра», «извините», «пожалуйста», «не могли бы вы…», «будьте любезны» и т.д.</t>
  </si>
  <si>
    <t>Внимательно относится к противоположному полу. Мальчики умеют: подавать стул, в нужный момент оказывать помощь донести что-нибудь; девочки — оказывать помощь в соблюдении внешнего вида, уборке вещей и т.п.</t>
  </si>
  <si>
    <t>Умеет с благодарностью относиться к помощи и знакам внимания противоположного  пола.</t>
  </si>
  <si>
    <t>Понимает, что причинами конфликта могут быть противоположные интересы, взгляды, суждения, чувства.</t>
  </si>
  <si>
    <t>Проявляет интерес к жизни народа в своём городе (селе), к настоящему и будущему.</t>
  </si>
  <si>
    <t>Называет свою страну, её столицу, область, областной центр, город (село), в котором живёт.</t>
  </si>
  <si>
    <t>Рассказывает о своей стране, области, областном центре, городе (селе).</t>
  </si>
  <si>
    <t>Знает стихи, поговорки, пословицы, отражающие любовь и заботу к близким, труд людей.</t>
  </si>
  <si>
    <t>Имеет представления: о человеческом обществе; об эмоциональном состоянии людей, личностных качествах, характере взаимоотношений.</t>
  </si>
  <si>
    <t>Имеет представления о народных и государственных праздниках,  государственных символах (флаг, герб, гимн).</t>
  </si>
  <si>
    <t>Выполняет правила поведения в общественных местах.</t>
  </si>
  <si>
    <t>Обогащает игру, используя собственный жизненный опыт, кругозор, знания о мире.</t>
  </si>
  <si>
    <t>Инициирует обобщение игровых действий в слове, перенос их во внутренний воображаемый план (игры-фантазии).</t>
  </si>
  <si>
    <t>Проявляет интерес к народной культуре, культуре людей, живущих рядом (татары, народы Севера и т.д.)</t>
  </si>
  <si>
    <t>Бережёт результаты труда, поддерживает порядок в группе и на участке детского сада.</t>
  </si>
  <si>
    <t>Протирает игрушки и учебные пособия, моет игрушки, строительный материал, ремонтирует книги, игрушки.</t>
  </si>
  <si>
    <t>Убирает постель после сна.</t>
  </si>
  <si>
    <t>Выполняет обязанности дежурных.</t>
  </si>
  <si>
    <t>Оценивает результаты своего труда.</t>
  </si>
  <si>
    <t>Планирует трудовую  деятельность,  отбирает необходимые материалы, делает несложные заготовки</t>
  </si>
  <si>
    <t>Проявляет  внимательность  и наблюдательность к окружающим людям.</t>
  </si>
  <si>
    <t>Может сказать «нет» незнакомому взрослому, который уговаривает ребёнка пойти с ним, а также сверстникам, подросткам, которые пытаются втянуть ребёнка в опасную ситуацию.</t>
  </si>
  <si>
    <t>Понимает, насколько опасны колющие, режущие предметы.</t>
  </si>
  <si>
    <t>Понимает, что электрический ток помогает людям, но он может быть опасен, поэтому детям самостоятельно включать электроприборы нельзя, а также прикасаться к включённым.</t>
  </si>
  <si>
    <t>Понимает, что существуют пожароопасные предметы, неосторожное обращение с которыми может привести к пожару. Знает о последствиях пожара.</t>
  </si>
  <si>
    <t>Понимает, что лекарства, в том числе и витамины, в больших количествах очень опасны, поэтому принимать их самостоятельно нельзя.</t>
  </si>
  <si>
    <t>Соблюдает элементарные правила обращения с водой.</t>
  </si>
  <si>
    <t>Знает, где и как нужно переходить дорогу (переход «зебра», светофор, «островок безопасности»).</t>
  </si>
  <si>
    <t>Знает дорожные знаки: «Пешеходный переход», «Движение пешеходов запрещено», «Дети», «Остановка автобуса», «Пункт медицинской помощи», «Пункт питания», «Место стоянки», «Въезд запрещён».</t>
  </si>
  <si>
    <t>Соблюдает культуру поведения в транспорте</t>
  </si>
  <si>
    <t>Комбинирует цвета, создаёт новые, находит определённые сочетания цветов для создания выразительного образа.</t>
  </si>
  <si>
    <t>Анализирует форму с разных сторон одного и того же объёмного объекта.</t>
  </si>
  <si>
    <t>Сравнивает предметы по параметрам величины.</t>
  </si>
  <si>
    <t>Группирует объекты по цвету, форме, величине.</t>
  </si>
  <si>
    <t>Владеет способами достижения цели, самостоятелен в выборе средств и материалов, необходимых для деятельности.</t>
  </si>
  <si>
    <t>Устанавливает причинно-следственные связи,  делает  первые  обобщения  своего практического опыта.</t>
  </si>
  <si>
    <t>Задаёт познавательные вопросы, с помощью взрослого выдвигает предположения, догадки.</t>
  </si>
  <si>
    <t>Ориентируется с помощью детей, взрослого по схеме, плану.</t>
  </si>
  <si>
    <t>Включается в проектно-исследовательскую деятельность.</t>
  </si>
  <si>
    <t>Создаёт постройки и поделки по рисунку, схеме.</t>
  </si>
  <si>
    <t>Выдвигает гипотезы, проводит элементарные исследования.</t>
  </si>
  <si>
    <t>Конструирует из бумаги, коробочек и другого бросового материала кукольную мебель, транспорт и т.п.</t>
  </si>
  <si>
    <t>Преобразовывает образцы в соответствии с заданными условиями.</t>
  </si>
  <si>
    <t>Использует наблюдение как способ познания: способен принять цель наблюдения, ставить её самостоятельно.</t>
  </si>
  <si>
    <t>Сравнивает характерные  и  существенные признаки объектов природы с помощью предметных, обобщающих моделей.</t>
  </si>
  <si>
    <t>Составляет творческие рассказы, экологические сказки о наблюдаемых явлениях природы.</t>
  </si>
  <si>
    <t>Самостоятельно устанавливает причинно-следственные связи на основе понимания зависимости жизнедеятельности живых существ от условий среды их обитания.</t>
  </si>
  <si>
    <t>Считает в пределах 10.</t>
  </si>
  <si>
    <t>Образовывает числа в пределах 5–10 на наглядной основе.</t>
  </si>
  <si>
    <t>Пользуется количественными и порядковыми числительными (в пределах 10), отвечает на вопросы: «Сколько?», «Который по счёту?»</t>
  </si>
  <si>
    <t>Владеет способом уравнивания неравных групп предметов двумя способами (удаление и добавление единицы).</t>
  </si>
  <si>
    <t>Сравнивает предметы на глаз (по длине, ширине, высоте, толщине).</t>
  </si>
  <si>
    <t>Размещает предметы различной величины (до 7–10) в порядке возрастания, убывания их длины, ширины, высоты, толщины.</t>
  </si>
  <si>
    <t>Выражает словами местонахождения предмета по отношению к себе, другим предметам.</t>
  </si>
  <si>
    <t>Знает некоторые характерные особенности знакомых геометрических фигур (количество углов, сторон; равенство, неравенство сторон).</t>
  </si>
  <si>
    <t>Самостоятельно обследует и сравнивает геометрические фигуры, измеряет и сравнивает стороны.</t>
  </si>
  <si>
    <t>Понимает то, что квадрат и прямоугольник  являются  разновидностями  четырёхугольника.</t>
  </si>
  <si>
    <t>Выявляет общие свойства пространственных геометрических фигур.</t>
  </si>
  <si>
    <t>Отражает в речи основания группировки, классификации, связи и зависимости полученных групп.</t>
  </si>
  <si>
    <t>Ориентируется во времени (части суток, их смена, текущий день недели).</t>
  </si>
  <si>
    <t>Называет текущий день недели.</t>
  </si>
  <si>
    <t>Ориентируется в окружающем пространстве, устанавливает последовательность различных событий</t>
  </si>
  <si>
    <t>Создаёт изображения предметов (по представлению, с натуры); сюжетные изображения (на темы окружающей жизни, явлений природы, литературных произведений и т.д.).</t>
  </si>
  <si>
    <t>Использует разнообразные композиционные решения, различные изобразительные материалы.</t>
  </si>
  <si>
    <t>Использует различные цвета и оттенки для создания выразительных образов.</t>
  </si>
  <si>
    <t>Выполняет узоры по мотивам народного декоративно-</t>
  </si>
  <si>
    <t>Лепит предметы разной формы, используя усвоенные ранее приёмы и способы.</t>
  </si>
  <si>
    <t>Создаёт небольшие сюжетные композиции, передавая пропорции, позы и движения фигур.</t>
  </si>
  <si>
    <t>Включается в творческий процесс, развивает внимание к особенностям исполнения роли.</t>
  </si>
  <si>
    <t>Погружается в музыкально-двигательную среду с целью развития пластичности и выразительности тела, понимания его возможностей.</t>
  </si>
  <si>
    <t>Сопереживает и подражает образу.</t>
  </si>
  <si>
    <t>Участвует в коллективных разговорах, владеет нормами вежливого речевого общения.</t>
  </si>
  <si>
    <t>Пересказывает  литературное  произведение без существенных пропусков.</t>
  </si>
  <si>
    <t>Понимает авторские средства выразительности, использует их в собственном рассказе.</t>
  </si>
  <si>
    <t>Подбирает к существительному несколько прилагательных; заменяет слово другим словом со сходным значением.</t>
  </si>
  <si>
    <t>Имеет чистое и правильное звукопроизношение.</t>
  </si>
  <si>
    <t>Осуществляет звуковой анализ слова (четырёх-, пятизвуковые слова).</t>
  </si>
  <si>
    <t>Выделяет ударный слог и ударный гласный звук в слове.</t>
  </si>
  <si>
    <t>Пользуется способами установления речевых контактов со взрослыми и детьми; уместно пользоваться интонацией, мимикой, жестами.</t>
  </si>
  <si>
    <t>Использует самостоятельно грамматические формы для точного выражения мыслей.</t>
  </si>
  <si>
    <t>Точно употребляет слово в зависимости от замысла, контекста или речевой ситуации.</t>
  </si>
  <si>
    <t>Понимает значения слов в переносном и иносказательном значении.</t>
  </si>
  <si>
    <t>Использует средства интонационной выразительности при чтении стихов, пересказе, собственном творческом рассказывании.</t>
  </si>
  <si>
    <t>Знает 2—3 программных стихотворения, 2—3 считалки, 2—3 загадки.</t>
  </si>
  <si>
    <t>Называет жанр произведения.</t>
  </si>
  <si>
    <t>Драматизирует небольшие сказки, читает по ролям стихотворения.</t>
  </si>
  <si>
    <t>Называет любимого детского писателя, любимые сказки и рассказы.</t>
  </si>
  <si>
    <t>Придумывает загадки, сравнения к образам прочитанных произведений.</t>
  </si>
  <si>
    <t>Самостоятельно включается в игру-драматизацию.</t>
  </si>
  <si>
    <t>Бегает легко, сохраняя правильную осанку, темп, скорость, направление, координируя движения рук и ног.</t>
  </si>
  <si>
    <t>Прыгает на мягкое покрытие с высоты (20–40 см); мягко приземляется в обозначенное место. Прыгает в длину с места, с разбега, в высоту с разбега, прыгает через короткую и длинную скакалку разными способами.</t>
  </si>
  <si>
    <t>Выполняет упражнения на статическое и динамическое равновесие.</t>
  </si>
  <si>
    <t xml:space="preserve">Лазает по гимнастической стенке с изменением темпа. </t>
  </si>
  <si>
    <t>Выполняет лазание, висы, упражнения на металлических и пластиковых конструкциях в детских городках.</t>
  </si>
  <si>
    <t>Перебрасывает набивные мячи (вес 1 кг), бросает предметы в цель из разных исходных положений, попадает в вертикальную и горизонтальную цель с расстояния 3–5 м.</t>
  </si>
  <si>
    <t>Самостоятельно организовывает  знакомые подвижные игры, придумывает с помощью воспитателя игры на заданные сюжеты.</t>
  </si>
  <si>
    <t>Знает исходные положения, последовательность выполнения  общеразвивающих упражнений, выполняет чётко, ритмично, в заданном темпе, понимает их оздоровительное значение.</t>
  </si>
  <si>
    <t>Ходит на лыжах переменным скользящим шагом, умеет подниматься на горку и спускаться с неё, тормозить при спуске, ухаживать за лыжным инвентарём.</t>
  </si>
  <si>
    <t>Катается на двухколёсном велосипеде и самокате.</t>
  </si>
  <si>
    <t>Знает правила поведения и безопасности в походе, безопасности в полевых условиях.</t>
  </si>
  <si>
    <t>Знает элементарные правила игры в футбол.</t>
  </si>
  <si>
    <t>Развиты физические качества (скорость, гибкость, общая  выносливость, сила, координация), улучшен индивидуальный результат в конце учебного года.</t>
  </si>
  <si>
    <t>Продолжает развивать творчество в двигательной деятельности.</t>
  </si>
  <si>
    <t>В играх, соревновательных упражнениях проявляет настойчивость, оказывает взаимопомощь</t>
  </si>
  <si>
    <t>Называет названия органов чувств, отдельных внутренних органов (сердце, лёгкие, желудок), объясняет их значимость для работы организма.</t>
  </si>
  <si>
    <t>Знает, что полезно, а что вредно для здоровья (зубов, носа, кожи).</t>
  </si>
  <si>
    <t>Умеет самостоятельно пользоваться зубной щёткой и пастой.</t>
  </si>
  <si>
    <t>Имеет привычку по вечерам ежедневно мыть ноги прохладной водой, тщательно вытирать их специальным индивидуальным выделенным полотенцем.</t>
  </si>
  <si>
    <t>Знает, что нижнее бельё, носки, гольфы или колготы должны меняться ежедневно.</t>
  </si>
  <si>
    <t>группа</t>
  </si>
  <si>
    <t>старшая группа</t>
  </si>
  <si>
    <t>сформирован</t>
  </si>
  <si>
    <t>в стадии формирования</t>
  </si>
  <si>
    <t>не сформирован</t>
  </si>
  <si>
    <t>Называет элементарные  музыкальные термины и использует их в собственной самостоятельной музыкальной деятельности в детском саду и дома.</t>
  </si>
  <si>
    <t>Оценивает, различает и высказывается о жанрах (песня, марш, танец).</t>
  </si>
  <si>
    <t>Определяет тембр музыкальных инструментов, различает их голоса в оркестровом исполнении,  узнаёт  детские  музыкальные инструменты.</t>
  </si>
  <si>
    <t>Поёт с аккомпанементом, чётко проговаривая слова, без напряжения.</t>
  </si>
  <si>
    <t>Поёт без сопровождения «по цепочке» друг за другом пофразно.</t>
  </si>
  <si>
    <t>Владеет основными движениями, следит за положением головы, рук, умеет двигаться соответственно характеру звучащей музыки.</t>
  </si>
  <si>
    <t xml:space="preserve">итог </t>
  </si>
  <si>
    <t>Сформированность показателей развития в соответствии с целевыми ориентирами</t>
  </si>
  <si>
    <t>Ребенок обладает установкой положительного отношения к миру, к разным видам труда, другим людям и самому себе, обладает чувством собственного достоинства; активно взаимодействует со сверстниками и взрослыми, участвует в совместных играх. Способен договариваться, учитывать интересы и чувства других, сопереживать неудачам и радоваться успехам других, адекватно проявляет свои чувства, в том числе чувство веры в себя, старается разрешать конфликты.</t>
  </si>
  <si>
    <t>Ребенок овладевает основными культурными способами деятельности, проявляет инициативу и самостоятельность в разных видах деятельности - игре, общении, познавательно-исследовательской деятельности, конструировании и др.; способен выбирать себе род занятий, участников по совместной деятельности.</t>
  </si>
  <si>
    <t xml:space="preserve"> Ребенок обладает развитым воображением, которое реализуется в разных видах деятельности, и прежде всего в игре; ребенок владеет разными формами и видами игры, различает условную и реальную ситуации, умеет подчиняться разным правилам и социальным нормам.</t>
  </si>
  <si>
    <t xml:space="preserve"> Ребенок достаточно хорошо владеет устной речью, может выражать свои мысли и желания, может использовать речь для выражения своих мыслей, чувств и желаний, построения речевого высказывания в ситуации общения, может выделять звуки в словах, у ребенка складываются предпосылки грамотности.</t>
  </si>
  <si>
    <t>  У ребенка развита крупная и мелкая моторика; он подвижен, вынослив, владеет основными движениями, может контролировать свои движения и управлять ими.</t>
  </si>
  <si>
    <t>Ребенок способен к волевым усилиям, может следовать социальным нормам поведения и правилам в разных видах деятельности, во взаимоотношениях со взрослыми и сверстниками, может соблюдать правила безопасного поведения и личной гигиены.</t>
  </si>
  <si>
    <t>  Ребенок проявляет любознательность, задает вопросы взрослым и сверстникам, интересуется причинно-следственными связями, пытается самостоятельно придумывать объяснения явлениям природы и поступкам людей; склонен наблюдать, экспериментировать. Обладает начальными знаниями о себе, о природном и социальном мире, в котором он живет; знаком с произведениями детской литературы, обладает элементарными представлениями из области живой природы, естествознания, математики, истории и т.п.; ребенок способен к принятию собственных решений, опираясь на свои знания и умения в различных видах деятельности.</t>
  </si>
  <si>
    <t>Проявляет интерес к произведениям изобразительного искусства (живопись, книжная графика, народное декоративно-прикладное искусство).</t>
  </si>
  <si>
    <t>Изображает предметы и создает несложные сюжетные композиции, используя разнообразные приемы вырезывания, украшения, обрывания, складывания бумаги в разных направлениях</t>
  </si>
  <si>
    <t>Перебрасывает набивные мячи, бросает предметы в цель из разных исходных положений, попадает в вертикальную и горизонтальную цель с расстояния 3-5 м.</t>
  </si>
  <si>
    <t>Выдвигает гипотезы, проводит элементарные исследования</t>
  </si>
  <si>
    <t>Социально-коммуникативное развитие</t>
  </si>
  <si>
    <t>Овладение коммуникативной деятельностью и
элементарными общепринятыми нормами и правилами поведения в социуме</t>
  </si>
  <si>
    <t>Овладение элементарной трудовой деятельностью</t>
  </si>
  <si>
    <t>Овладение основами собственной безопасности и безопасности окружающего мира</t>
  </si>
  <si>
    <t>Познавательное развитие</t>
  </si>
  <si>
    <t>Художественно-эстетическое развитие</t>
  </si>
  <si>
    <t>Развитие детей в процессе овладения музыкальной деятельностью</t>
  </si>
  <si>
    <t>Развитие детей в процнссе театрализованной деятельности</t>
  </si>
  <si>
    <t>Речевое развитие</t>
  </si>
  <si>
    <t>Обогащение   активного словаря в процессе восприятия  художественной литературы</t>
  </si>
  <si>
    <t xml:space="preserve">Физическое развитие </t>
  </si>
  <si>
    <t>Овладение элементарными нормами и правилами здорового образа жизни</t>
  </si>
  <si>
    <t>кол-во детей принявших участие</t>
  </si>
  <si>
    <t>Внимательно относится к противоположному полу. Мальчики умеют: подавать стул, придерживать дверь, пропустить вперед, в нужный момент оказывать помощь донести что-нибудь; девочки — оказывать помощь в соблюдении внешнего вида, уборке вещей и т.п.</t>
  </si>
  <si>
    <t>Называет свою страну, её столицу, область, областной центр, город (село), в котором живёт, рассказывает о них.</t>
  </si>
  <si>
    <t>Правильно выполняет обязанности дежурных.</t>
  </si>
  <si>
    <t>Оценивает результаты своего труда., словесно исправляет недочеты при необходимости.</t>
  </si>
  <si>
    <t>Понимает, что свое имя, фамилию, адрес нужно сообщать не всегда и не всем, а в случае необходимости (если ребенок потерялся).</t>
  </si>
  <si>
    <t>Составляет творческие рассказы, сказки о наблюдаемых явлениях, в том числе о явлениях природы.</t>
  </si>
  <si>
    <t>Использует графические модели (календарь природы) для установления причинно-следственных зависимостей в природе.</t>
  </si>
  <si>
    <t>Составляет простейшие мнемосхемы к литературным произведениям, придумывая символические изображения.</t>
  </si>
  <si>
    <t>Понимает авторские средства выразительности, использует их речи.</t>
  </si>
  <si>
    <t>Пользуется способами установления речевых контактов со взрослыми и детьми; уместно использует интонацию, мимику, жест.</t>
  </si>
  <si>
    <t>Придумывает загадки, сравнения.</t>
  </si>
  <si>
    <t>Создаёт сюжетные изображения (на темы окружающей жизни, явлений природы, литературных произведений и т.д.).</t>
  </si>
  <si>
    <t>Знает 2-3 художников-иллюстраторов, отличает их иллюстрации.</t>
  </si>
  <si>
    <t>Называет элементарные  музыкальные термины (звук, аккорд, ансамбль, хор, солист, оркестр) и использует их в собственной самостоятельной музыкальной деятельности в детском саду и дома.</t>
  </si>
  <si>
    <t>Знает 2-3 композиторов, называет их произведения.</t>
  </si>
  <si>
    <t>Выполняет упражнения на динамическое равновесие.</t>
  </si>
  <si>
    <t>Принимает правильное исходное положение при метании.</t>
  </si>
  <si>
    <t>Ловит мяч кистями рук с расстояния до 1,5 метров.</t>
  </si>
  <si>
    <t>Выполняет перестроение из одной колонны (шеренги) в две, из одного круга в два.</t>
  </si>
  <si>
    <t>Ходит на лыжах переменным скользящим шагом.</t>
  </si>
  <si>
    <t>Знает правила поведения и безопасности в походе.</t>
  </si>
  <si>
    <t>Оценивает результаты своего труда, словесно исправляет недочеты при необходимости.</t>
  </si>
  <si>
    <t>Внимательно относится к противоположному полу. Мальчики умеют оказывать помощь: подать стул, в нужный момент придержать дверь, пропустить вперед, донести что-нибудь; девочки — оказывать помощь в соблюдении внешнего вида, уборке вещей и т.п.</t>
  </si>
  <si>
    <t>Составляет творческие рассказы,сказки о наблюдаемых явлениях, в том числе о явлениях природы.</t>
  </si>
  <si>
    <t>Понимает авторские средства выразительности, использует их в речи.</t>
  </si>
  <si>
    <t>Выполняет танцевальные движения: подскоки на месте и в движении.</t>
  </si>
  <si>
    <t>Выполняет танцевальные движения (подскоки на месте и в движении).</t>
  </si>
  <si>
    <t xml:space="preserve">Прыгает на мягкое покрытие с высоты (20–40 см); мягко приземляется в обозначенное место. </t>
  </si>
  <si>
    <t>Прыгает в длину с места, с разбега, в высоту с разбега, прыгает через короткую скакалку.</t>
  </si>
  <si>
    <t>Ловит мяч кистями рук с расстояния до 1,5 м.</t>
  </si>
  <si>
    <t>Выполняет перестроение из одной колонны (шеренги) в две, перестраивается из одного круга в два.</t>
  </si>
  <si>
    <t>Знает исходные положения, последовательность выполнения общеразвивающих упражнений; выполняет четко, ритмично в заданном темпе, понимает их оздоровительное значение.</t>
  </si>
  <si>
    <t>Понимает, что свое имя, фамилию, адрес нужно сообщать не всегда и не всем, а в случае необходимости (если ребенок потерялся)</t>
  </si>
  <si>
    <t>Имеет привычку мыть руки перед едой и после прогулки, игры на полу, ковре.</t>
  </si>
  <si>
    <t>Прыгает на мягкое покрытие с высоты (20–40 см); мягко приземляется в обозначенное место; запрыгивает на высоту 15-20 см, отталкиваясь двумя ногами.</t>
  </si>
  <si>
    <t xml:space="preserve"> Прыгает в длину с места, с разбега, в высоту с разбега; прыгает через длинную скакалку</t>
  </si>
  <si>
    <t>Ребенок проявляет любознательность, задает вопросы взрослым и сверстникам, интересуется причинно-следственными связями, пытается самостоятельно придумывать объяснения явлениям природы и поступкам людей; склонен наблюдать, экспериментировать. Обладает начальными знаниями о себе, о природном и социальном мире, в котором он живет; знаком с произведениями детской литературы, обладает элементарными представлениями из области живой природы, естествознания, математики, истории и т.п.; ребенок способен к принятию собственных решений, опираясь на свои знания и умения в различных видах деятельности:</t>
  </si>
  <si>
    <t>2015-2016</t>
  </si>
  <si>
    <t>У ребенка развита крупная и мелкая моторика; он подвижен, вынослив, владеет основными движениями, может контролировать свои движения и управлять ими.</t>
  </si>
  <si>
    <t>Ребенок проявляет любознательность, задает вопросы взрослым и сверстникам, интересуется причинно-следственными связями, пытается самостоятельно придумывать объяснения явлениям природы и поступкам людей; склонен наблюдать, экспериментировать. Обладает начальными знаниями о себе, о природном и социальном мире, в котором он живет; знаком с произведениями детской литературы, обладает элементарными представлениями из области живой природы, естествознания, математики, истории и т.п.; ребенок способен к принятию собственных решений, опираясь на свои знания и умения в различных видах деятельности.</t>
  </si>
  <si>
    <t>Ребенок обладает развитым воображением, которое реализуется в разных видах деятельности, и прежде всего в игре; ребенок владеет разными формами и видами игры, различает условную и реальную ситуации, умеет подчиняться разным правилам и социальным нормам.</t>
  </si>
  <si>
    <t>2015-2017</t>
  </si>
  <si>
    <t>2015-2018</t>
  </si>
  <si>
    <t>2015-2019</t>
  </si>
  <si>
    <t>2015-2020</t>
  </si>
  <si>
    <t>2015-2021</t>
  </si>
  <si>
    <t>2015-2022</t>
  </si>
  <si>
    <t>2015-2023</t>
  </si>
  <si>
    <t>2015-2024</t>
  </si>
  <si>
    <t>2015-2025</t>
  </si>
  <si>
    <t>2015-2026</t>
  </si>
  <si>
    <t>2015-2027</t>
  </si>
</sst>
</file>

<file path=xl/styles.xml><?xml version="1.0" encoding="utf-8"?>
<styleSheet xmlns="http://schemas.openxmlformats.org/spreadsheetml/2006/main">
  <numFmts count="1">
    <numFmt numFmtId="164" formatCode="0.0"/>
  </numFmts>
  <fonts count="36">
    <font>
      <sz val="11"/>
      <color theme="1"/>
      <name val="Calibri"/>
      <family val="2"/>
      <charset val="204"/>
      <scheme val="minor"/>
    </font>
    <font>
      <i/>
      <sz val="11"/>
      <color indexed="8"/>
      <name val="Calibri"/>
      <family val="2"/>
      <charset val="204"/>
    </font>
    <font>
      <b/>
      <sz val="12"/>
      <name val="Arial Cyr"/>
      <charset val="204"/>
    </font>
    <font>
      <b/>
      <i/>
      <sz val="12"/>
      <name val="Arial Cyr"/>
      <charset val="204"/>
    </font>
    <font>
      <sz val="11"/>
      <color indexed="8"/>
      <name val="Calibri"/>
      <family val="2"/>
      <charset val="204"/>
    </font>
    <font>
      <b/>
      <sz val="11"/>
      <color indexed="8"/>
      <name val="Calibri"/>
      <family val="2"/>
      <charset val="204"/>
    </font>
    <font>
      <i/>
      <sz val="11"/>
      <color indexed="8"/>
      <name val="Calibri"/>
      <family val="2"/>
      <charset val="204"/>
    </font>
    <font>
      <b/>
      <i/>
      <sz val="11"/>
      <color indexed="8"/>
      <name val="Calibri"/>
      <family val="2"/>
      <charset val="204"/>
    </font>
    <font>
      <b/>
      <sz val="12"/>
      <color indexed="8"/>
      <name val="Calibri"/>
      <family val="2"/>
      <charset val="204"/>
    </font>
    <font>
      <sz val="12"/>
      <color indexed="8"/>
      <name val="Times New Roman"/>
      <family val="1"/>
      <charset val="204"/>
    </font>
    <font>
      <b/>
      <i/>
      <sz val="12"/>
      <color indexed="8"/>
      <name val="Times New Roman"/>
      <family val="1"/>
      <charset val="204"/>
    </font>
    <font>
      <b/>
      <sz val="12"/>
      <color indexed="8"/>
      <name val="Times New Roman"/>
      <family val="1"/>
      <charset val="204"/>
    </font>
    <font>
      <b/>
      <i/>
      <sz val="11"/>
      <color indexed="8"/>
      <name val="Times New Roman"/>
      <family val="1"/>
      <charset val="204"/>
    </font>
    <font>
      <b/>
      <sz val="14"/>
      <color indexed="8"/>
      <name val="Times New Roman"/>
      <family val="1"/>
      <charset val="204"/>
    </font>
    <font>
      <sz val="12"/>
      <color theme="1"/>
      <name val="Times New Roman"/>
      <family val="1"/>
      <charset val="204"/>
    </font>
    <font>
      <sz val="9"/>
      <color rgb="FF000000"/>
      <name val="Arial"/>
      <family val="2"/>
      <charset val="204"/>
    </font>
    <font>
      <b/>
      <sz val="14"/>
      <color theme="1"/>
      <name val="Times New Roman"/>
      <family val="1"/>
      <charset val="204"/>
    </font>
    <font>
      <b/>
      <sz val="11"/>
      <color indexed="8"/>
      <name val="Times New Roman"/>
      <family val="1"/>
      <charset val="204"/>
    </font>
    <font>
      <sz val="11"/>
      <color theme="1"/>
      <name val="Times New Roman"/>
      <family val="1"/>
      <charset val="204"/>
    </font>
    <font>
      <sz val="11"/>
      <color indexed="8"/>
      <name val="Times New Roman"/>
      <family val="1"/>
      <charset val="204"/>
    </font>
    <font>
      <b/>
      <sz val="11"/>
      <color rgb="FF000000"/>
      <name val="Times New Roman"/>
      <family val="1"/>
      <charset val="204"/>
    </font>
    <font>
      <b/>
      <sz val="11"/>
      <color theme="1"/>
      <name val="Times New Roman"/>
      <family val="1"/>
      <charset val="204"/>
    </font>
    <font>
      <b/>
      <sz val="12"/>
      <color theme="1"/>
      <name val="Times New Roman"/>
      <family val="1"/>
      <charset val="204"/>
    </font>
    <font>
      <b/>
      <sz val="16"/>
      <color indexed="8"/>
      <name val="Times New Roman"/>
      <family val="1"/>
      <charset val="204"/>
    </font>
    <font>
      <sz val="10"/>
      <color rgb="FF000000"/>
      <name val="Times New Roman"/>
      <family val="1"/>
      <charset val="204"/>
    </font>
    <font>
      <sz val="12"/>
      <color rgb="FF000000"/>
      <name val="Times New Roman"/>
      <family val="1"/>
      <charset val="204"/>
    </font>
    <font>
      <sz val="11"/>
      <color rgb="FF000000"/>
      <name val="Times New Roman"/>
      <family val="1"/>
      <charset val="204"/>
    </font>
    <font>
      <sz val="11"/>
      <name val="Times New Roman"/>
      <family val="1"/>
      <charset val="204"/>
    </font>
    <font>
      <sz val="14"/>
      <color theme="0"/>
      <name val="Times New Roman"/>
      <family val="1"/>
      <charset val="204"/>
    </font>
    <font>
      <sz val="10"/>
      <color theme="1"/>
      <name val="Times New Roman"/>
      <family val="1"/>
      <charset val="204"/>
    </font>
    <font>
      <sz val="14"/>
      <color theme="1"/>
      <name val="Times New Roman"/>
      <family val="1"/>
      <charset val="204"/>
    </font>
    <font>
      <b/>
      <sz val="11"/>
      <name val="Times New Roman"/>
      <family val="1"/>
      <charset val="204"/>
    </font>
    <font>
      <sz val="12"/>
      <name val="Times New Roman"/>
      <family val="1"/>
      <charset val="204"/>
    </font>
    <font>
      <b/>
      <sz val="12"/>
      <color theme="0"/>
      <name val="Times New Roman"/>
      <family val="1"/>
      <charset val="204"/>
    </font>
    <font>
      <sz val="11"/>
      <color theme="0"/>
      <name val="Times New Roman"/>
      <family val="1"/>
      <charset val="204"/>
    </font>
    <font>
      <b/>
      <sz val="16"/>
      <color rgb="FF00000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rgb="FFCCFF99"/>
        <bgColor indexed="64"/>
      </patternFill>
    </fill>
    <fill>
      <patternFill patternType="solid">
        <fgColor rgb="FFB8F173"/>
        <bgColor indexed="64"/>
      </patternFill>
    </fill>
    <fill>
      <patternFill patternType="solid">
        <fgColor theme="0"/>
        <bgColor indexed="64"/>
      </patternFill>
    </fill>
    <fill>
      <patternFill patternType="solid">
        <fgColor rgb="FFFFFF00"/>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9" fontId="4" fillId="0" borderId="0" applyFont="0" applyFill="0" applyBorder="0" applyAlignment="0" applyProtection="0"/>
  </cellStyleXfs>
  <cellXfs count="522">
    <xf numFmtId="0" fontId="0" fillId="0" borderId="0" xfId="0"/>
    <xf numFmtId="0" fontId="0" fillId="0" borderId="1" xfId="0" applyBorder="1"/>
    <xf numFmtId="0" fontId="5" fillId="0" borderId="1" xfId="0" applyFont="1" applyBorder="1"/>
    <xf numFmtId="0" fontId="7" fillId="0" borderId="1" xfId="0" applyFont="1" applyBorder="1"/>
    <xf numFmtId="0" fontId="0" fillId="0" borderId="1" xfId="0" applyBorder="1" applyAlignment="1">
      <alignment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8" xfId="0" applyBorder="1"/>
    <xf numFmtId="0" fontId="7" fillId="0" borderId="9" xfId="0" applyFont="1" applyBorder="1" applyAlignment="1"/>
    <xf numFmtId="0" fontId="7" fillId="0" borderId="10" xfId="0" applyFont="1" applyBorder="1" applyAlignment="1"/>
    <xf numFmtId="0" fontId="5" fillId="0" borderId="3" xfId="0" applyFont="1" applyBorder="1" applyAlignment="1">
      <alignment textRotation="90"/>
    </xf>
    <xf numFmtId="14" fontId="0" fillId="0" borderId="1" xfId="0" applyNumberFormat="1" applyBorder="1"/>
    <xf numFmtId="0" fontId="8" fillId="0" borderId="11" xfId="0" applyFont="1" applyBorder="1" applyAlignment="1">
      <alignment horizontal="center"/>
    </xf>
    <xf numFmtId="0" fontId="8" fillId="0" borderId="2" xfId="0" applyFont="1" applyBorder="1" applyAlignment="1">
      <alignment horizontal="center"/>
    </xf>
    <xf numFmtId="0" fontId="0" fillId="0" borderId="1" xfId="0" applyNumberFormat="1" applyBorder="1" applyAlignment="1">
      <alignment horizontal="center" wrapText="1"/>
    </xf>
    <xf numFmtId="0" fontId="0" fillId="0" borderId="4" xfId="0" applyNumberFormat="1" applyBorder="1" applyAlignment="1">
      <alignment horizontal="center" wrapText="1"/>
    </xf>
    <xf numFmtId="0" fontId="8" fillId="0" borderId="11" xfId="0" applyFont="1" applyBorder="1" applyAlignment="1"/>
    <xf numFmtId="0" fontId="8" fillId="0" borderId="2" xfId="0" applyFont="1" applyBorder="1" applyAlignment="1"/>
    <xf numFmtId="0" fontId="9"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9" fillId="2" borderId="1" xfId="0" applyFont="1" applyFill="1" applyBorder="1" applyAlignment="1">
      <alignment vertical="top" wrapText="1"/>
    </xf>
    <xf numFmtId="0" fontId="9" fillId="2" borderId="3" xfId="0" applyFont="1" applyFill="1" applyBorder="1" applyAlignment="1">
      <alignment vertical="top" wrapText="1"/>
    </xf>
    <xf numFmtId="0" fontId="9" fillId="2" borderId="3" xfId="0" applyFont="1" applyFill="1" applyBorder="1" applyAlignment="1">
      <alignment horizontal="justify" vertical="top" wrapText="1"/>
    </xf>
    <xf numFmtId="0" fontId="9" fillId="2" borderId="3" xfId="0" applyFont="1" applyFill="1" applyBorder="1" applyAlignment="1">
      <alignment horizontal="left" vertical="top" wrapText="1"/>
    </xf>
    <xf numFmtId="0" fontId="10" fillId="0" borderId="1" xfId="0" applyFont="1" applyBorder="1" applyAlignment="1">
      <alignment horizontal="center"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15"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12" xfId="0" applyFont="1" applyBorder="1" applyAlignment="1">
      <alignment vertical="top" wrapText="1"/>
    </xf>
    <xf numFmtId="0" fontId="10" fillId="0" borderId="16" xfId="0" applyFont="1" applyBorder="1" applyAlignment="1">
      <alignment vertical="top" wrapText="1"/>
    </xf>
    <xf numFmtId="0" fontId="9" fillId="0" borderId="17" xfId="0" applyFont="1" applyBorder="1" applyAlignment="1">
      <alignment vertical="top" wrapText="1"/>
    </xf>
    <xf numFmtId="0" fontId="0" fillId="0" borderId="18" xfId="0" applyBorder="1"/>
    <xf numFmtId="0" fontId="10" fillId="0" borderId="4" xfId="0" applyFont="1" applyBorder="1" applyAlignment="1">
      <alignment horizontal="center" vertical="top" wrapText="1"/>
    </xf>
    <xf numFmtId="0" fontId="10" fillId="0" borderId="17" xfId="0" applyFont="1" applyBorder="1" applyAlignment="1">
      <alignment horizontal="center" vertical="top" wrapText="1"/>
    </xf>
    <xf numFmtId="0" fontId="9" fillId="0" borderId="19" xfId="0" applyFont="1" applyBorder="1" applyAlignment="1">
      <alignment vertical="top" wrapText="1"/>
    </xf>
    <xf numFmtId="0" fontId="0" fillId="0" borderId="20" xfId="0" applyBorder="1"/>
    <xf numFmtId="0" fontId="10" fillId="0" borderId="15" xfId="0" applyFont="1" applyBorder="1" applyAlignment="1">
      <alignment horizontal="center" vertical="top" wrapText="1"/>
    </xf>
    <xf numFmtId="0" fontId="9" fillId="0" borderId="4" xfId="0" applyFont="1" applyBorder="1" applyAlignment="1">
      <alignment horizontal="justify" vertical="top" wrapText="1"/>
    </xf>
    <xf numFmtId="0" fontId="9" fillId="0" borderId="5" xfId="0" applyFont="1" applyBorder="1" applyAlignment="1">
      <alignment horizontal="justify" vertical="top" wrapText="1"/>
    </xf>
    <xf numFmtId="0" fontId="9" fillId="0" borderId="6" xfId="0" applyFont="1" applyBorder="1" applyAlignment="1">
      <alignment horizontal="justify" vertical="top" wrapText="1"/>
    </xf>
    <xf numFmtId="0" fontId="9" fillId="0" borderId="7" xfId="0" applyFont="1" applyBorder="1" applyAlignment="1">
      <alignment horizontal="justify" vertical="top" wrapText="1"/>
    </xf>
    <xf numFmtId="0" fontId="9" fillId="0" borderId="12" xfId="0" applyFont="1" applyBorder="1" applyAlignment="1">
      <alignment horizontal="justify" vertical="top" wrapText="1"/>
    </xf>
    <xf numFmtId="0" fontId="10" fillId="0" borderId="14" xfId="0" applyFont="1" applyBorder="1" applyAlignment="1">
      <alignment vertical="top" wrapText="1"/>
    </xf>
    <xf numFmtId="0" fontId="9" fillId="2" borderId="4" xfId="0" applyFont="1" applyFill="1" applyBorder="1" applyAlignment="1">
      <alignment horizontal="justify" vertical="top" wrapText="1"/>
    </xf>
    <xf numFmtId="0" fontId="9" fillId="2" borderId="21" xfId="0" applyFont="1" applyFill="1" applyBorder="1" applyAlignment="1">
      <alignment vertical="top" wrapText="1"/>
    </xf>
    <xf numFmtId="0" fontId="9" fillId="2" borderId="5" xfId="0" applyFont="1" applyFill="1" applyBorder="1" applyAlignment="1">
      <alignment horizontal="left" vertical="top" wrapText="1"/>
    </xf>
    <xf numFmtId="0" fontId="9" fillId="2" borderId="4" xfId="0" applyFont="1" applyFill="1" applyBorder="1" applyAlignment="1">
      <alignment vertical="top" wrapText="1"/>
    </xf>
    <xf numFmtId="0" fontId="9" fillId="2" borderId="5" xfId="0" applyFont="1" applyFill="1" applyBorder="1" applyAlignment="1">
      <alignment vertical="top" wrapText="1"/>
    </xf>
    <xf numFmtId="0" fontId="9" fillId="2" borderId="22" xfId="0" applyFont="1" applyFill="1" applyBorder="1" applyAlignment="1">
      <alignment vertical="top" wrapText="1"/>
    </xf>
    <xf numFmtId="0" fontId="9" fillId="2" borderId="6" xfId="0" applyFont="1" applyFill="1" applyBorder="1" applyAlignment="1">
      <alignment vertical="top" wrapText="1"/>
    </xf>
    <xf numFmtId="0" fontId="9" fillId="2" borderId="7" xfId="0" applyFont="1" applyFill="1" applyBorder="1" applyAlignment="1">
      <alignment horizontal="justify" vertical="top" wrapText="1"/>
    </xf>
    <xf numFmtId="0" fontId="9" fillId="2" borderId="12" xfId="0" applyFont="1" applyFill="1" applyBorder="1" applyAlignment="1">
      <alignment horizontal="left" vertical="top" wrapText="1"/>
    </xf>
    <xf numFmtId="0" fontId="5" fillId="0" borderId="13" xfId="0" applyFont="1" applyBorder="1"/>
    <xf numFmtId="0" fontId="5" fillId="0" borderId="4" xfId="0" applyFont="1" applyBorder="1"/>
    <xf numFmtId="0" fontId="5" fillId="0" borderId="5" xfId="0" applyFont="1" applyBorder="1"/>
    <xf numFmtId="0" fontId="5" fillId="0" borderId="6" xfId="0" applyFont="1" applyBorder="1"/>
    <xf numFmtId="0" fontId="5" fillId="0" borderId="12" xfId="0" applyFont="1" applyBorder="1"/>
    <xf numFmtId="0" fontId="0" fillId="0" borderId="23" xfId="0" applyBorder="1"/>
    <xf numFmtId="0" fontId="5" fillId="0" borderId="15" xfId="0" applyFont="1" applyBorder="1"/>
    <xf numFmtId="0" fontId="0" fillId="0" borderId="1" xfId="0" applyBorder="1" applyProtection="1">
      <protection locked="0"/>
    </xf>
    <xf numFmtId="14" fontId="0" fillId="0" borderId="1" xfId="0" applyNumberFormat="1" applyBorder="1" applyProtection="1">
      <protection locked="0"/>
    </xf>
    <xf numFmtId="0" fontId="0" fillId="0" borderId="1" xfId="0" applyNumberFormat="1" applyBorder="1" applyAlignment="1" applyProtection="1">
      <alignment horizontal="center" wrapText="1"/>
      <protection locked="0"/>
    </xf>
    <xf numFmtId="0" fontId="14" fillId="0" borderId="0" xfId="0" applyFont="1" applyAlignment="1">
      <alignment vertical="top" wrapText="1"/>
    </xf>
    <xf numFmtId="0" fontId="14" fillId="0" borderId="0" xfId="0" applyFont="1" applyAlignment="1">
      <alignment horizontal="justify" vertical="top"/>
    </xf>
    <xf numFmtId="0" fontId="0" fillId="0" borderId="0" xfId="0" applyAlignment="1">
      <alignment wrapText="1"/>
    </xf>
    <xf numFmtId="0" fontId="14" fillId="0" borderId="0" xfId="0" applyFont="1" applyAlignment="1">
      <alignment horizontal="left" vertical="top" wrapText="1"/>
    </xf>
    <xf numFmtId="0" fontId="0" fillId="0" borderId="0" xfId="0" applyAlignment="1">
      <alignment vertical="top" wrapText="1"/>
    </xf>
    <xf numFmtId="0" fontId="15" fillId="0" borderId="0" xfId="0" applyFont="1" applyAlignment="1">
      <alignment vertical="top" wrapText="1"/>
    </xf>
    <xf numFmtId="0" fontId="15" fillId="0" borderId="33" xfId="0" applyFont="1" applyBorder="1" applyAlignment="1">
      <alignment vertical="top" wrapText="1"/>
    </xf>
    <xf numFmtId="0" fontId="15" fillId="0" borderId="0" xfId="0" applyFont="1" applyAlignment="1">
      <alignment vertical="top"/>
    </xf>
    <xf numFmtId="0" fontId="9" fillId="0" borderId="0" xfId="0" applyFont="1" applyBorder="1" applyAlignment="1" applyProtection="1">
      <alignment vertical="center" wrapText="1"/>
      <protection hidden="1"/>
    </xf>
    <xf numFmtId="0" fontId="9" fillId="0" borderId="0" xfId="0" applyFont="1" applyBorder="1" applyAlignment="1">
      <alignment vertical="top" wrapText="1"/>
    </xf>
    <xf numFmtId="0" fontId="14" fillId="0" borderId="0" xfId="0" applyFont="1" applyBorder="1" applyAlignment="1" applyProtection="1">
      <alignment horizontal="center" vertical="center"/>
      <protection hidden="1"/>
    </xf>
    <xf numFmtId="0" fontId="14" fillId="0" borderId="0" xfId="0" applyFont="1" applyBorder="1" applyProtection="1">
      <protection hidden="1"/>
    </xf>
    <xf numFmtId="0" fontId="14" fillId="0" borderId="0" xfId="0" applyFont="1" applyBorder="1"/>
    <xf numFmtId="0" fontId="18" fillId="0" borderId="1" xfId="0" applyFont="1" applyBorder="1"/>
    <xf numFmtId="0" fontId="19" fillId="0" borderId="1" xfId="0" applyFont="1" applyBorder="1" applyProtection="1">
      <protection locked="0"/>
    </xf>
    <xf numFmtId="0" fontId="18" fillId="0" borderId="1" xfId="0" applyFont="1" applyBorder="1" applyProtection="1">
      <protection locked="0"/>
    </xf>
    <xf numFmtId="0" fontId="18" fillId="0" borderId="3" xfId="0" applyFont="1" applyBorder="1"/>
    <xf numFmtId="0" fontId="18" fillId="0" borderId="17" xfId="0" applyFont="1" applyBorder="1"/>
    <xf numFmtId="0" fontId="18" fillId="0" borderId="1" xfId="0" applyFont="1" applyBorder="1" applyAlignment="1">
      <alignment horizontal="center"/>
    </xf>
    <xf numFmtId="0" fontId="17" fillId="0" borderId="1" xfId="0" applyFont="1" applyBorder="1" applyAlignment="1">
      <alignment horizontal="center"/>
    </xf>
    <xf numFmtId="0" fontId="18" fillId="0" borderId="4" xfId="0" applyFont="1" applyBorder="1"/>
    <xf numFmtId="0" fontId="18" fillId="0" borderId="0" xfId="0" applyFont="1"/>
    <xf numFmtId="0" fontId="19" fillId="0" borderId="1" xfId="0" applyFont="1" applyBorder="1"/>
    <xf numFmtId="0" fontId="11" fillId="0" borderId="1" xfId="0" applyFont="1" applyBorder="1" applyProtection="1"/>
    <xf numFmtId="0" fontId="0" fillId="0" borderId="1" xfId="0" applyFont="1" applyBorder="1"/>
    <xf numFmtId="0" fontId="17" fillId="0" borderId="1" xfId="0" applyFont="1" applyBorder="1" applyAlignment="1" applyProtection="1"/>
    <xf numFmtId="0" fontId="18" fillId="0" borderId="1" xfId="0" applyFont="1" applyBorder="1" applyAlignment="1">
      <alignment vertical="center"/>
    </xf>
    <xf numFmtId="0" fontId="18" fillId="0" borderId="1" xfId="0" applyFont="1" applyBorder="1" applyAlignment="1"/>
    <xf numFmtId="0" fontId="19" fillId="0" borderId="1" xfId="0" applyFont="1" applyBorder="1" applyAlignment="1"/>
    <xf numFmtId="0" fontId="18" fillId="0" borderId="1" xfId="0" applyFont="1" applyBorder="1" applyAlignment="1">
      <alignment horizontal="center" vertical="center" textRotation="90" wrapText="1"/>
    </xf>
    <xf numFmtId="0" fontId="19" fillId="0" borderId="17" xfId="0" applyFont="1" applyBorder="1" applyAlignment="1">
      <alignment horizontal="center" vertical="center" textRotation="90" wrapText="1"/>
    </xf>
    <xf numFmtId="0" fontId="19" fillId="0" borderId="19" xfId="0" applyFont="1" applyBorder="1" applyAlignment="1">
      <alignment horizontal="center" vertical="center" textRotation="90" wrapText="1"/>
    </xf>
    <xf numFmtId="0" fontId="18" fillId="0" borderId="1" xfId="0" applyFont="1" applyBorder="1" applyAlignment="1">
      <alignment textRotation="90" wrapText="1"/>
    </xf>
    <xf numFmtId="0" fontId="18" fillId="0" borderId="17" xfId="0" applyFont="1" applyBorder="1" applyAlignment="1">
      <alignment textRotation="90" wrapText="1"/>
    </xf>
    <xf numFmtId="0" fontId="18" fillId="0" borderId="1" xfId="0" applyFont="1" applyBorder="1" applyAlignment="1">
      <alignment textRotation="90"/>
    </xf>
    <xf numFmtId="0" fontId="21" fillId="0" borderId="1" xfId="0" applyFont="1" applyBorder="1" applyAlignment="1">
      <alignment textRotation="90"/>
    </xf>
    <xf numFmtId="0" fontId="19" fillId="0" borderId="11" xfId="0" applyFont="1" applyBorder="1" applyAlignment="1">
      <alignment horizontal="center" vertical="center" textRotation="90" wrapText="1"/>
    </xf>
    <xf numFmtId="0" fontId="18" fillId="0" borderId="3" xfId="0" applyFont="1" applyBorder="1" applyAlignment="1">
      <alignment vertical="center"/>
    </xf>
    <xf numFmtId="0" fontId="18" fillId="0" borderId="20" xfId="0" applyFont="1" applyBorder="1"/>
    <xf numFmtId="0" fontId="18" fillId="0" borderId="1" xfId="0" applyFont="1" applyBorder="1" applyAlignment="1">
      <alignment horizontal="center"/>
    </xf>
    <xf numFmtId="0" fontId="18" fillId="0" borderId="1" xfId="0" applyFont="1" applyBorder="1" applyAlignment="1">
      <alignment horizontal="center"/>
    </xf>
    <xf numFmtId="0" fontId="18" fillId="0" borderId="11" xfId="0" applyFont="1" applyBorder="1"/>
    <xf numFmtId="0" fontId="18" fillId="0" borderId="1" xfId="0" applyFont="1" applyBorder="1" applyAlignment="1">
      <alignment horizontal="center"/>
    </xf>
    <xf numFmtId="0" fontId="21" fillId="0" borderId="1" xfId="0" applyFont="1" applyBorder="1"/>
    <xf numFmtId="0" fontId="18" fillId="0" borderId="0" xfId="0" applyFont="1" applyBorder="1"/>
    <xf numFmtId="0" fontId="18" fillId="0" borderId="2" xfId="0" applyFont="1" applyBorder="1"/>
    <xf numFmtId="0" fontId="23" fillId="0" borderId="0" xfId="0" applyFont="1" applyBorder="1" applyAlignment="1">
      <alignment vertical="center" wrapText="1"/>
    </xf>
    <xf numFmtId="0" fontId="12" fillId="0" borderId="0" xfId="0" applyFont="1" applyBorder="1" applyAlignment="1" applyProtection="1">
      <protection locked="0"/>
    </xf>
    <xf numFmtId="0" fontId="18" fillId="0" borderId="25" xfId="0" applyFont="1" applyBorder="1" applyAlignment="1"/>
    <xf numFmtId="0" fontId="21" fillId="0" borderId="0" xfId="0" applyNumberFormat="1" applyFont="1" applyBorder="1"/>
    <xf numFmtId="0" fontId="18" fillId="0" borderId="25" xfId="0" applyFont="1" applyBorder="1" applyProtection="1">
      <protection hidden="1"/>
    </xf>
    <xf numFmtId="0" fontId="18" fillId="0" borderId="0" xfId="0" applyFont="1" applyBorder="1" applyAlignment="1" applyProtection="1">
      <protection hidden="1"/>
    </xf>
    <xf numFmtId="0" fontId="18" fillId="0" borderId="0" xfId="0" applyFont="1" applyBorder="1" applyProtection="1">
      <protection hidden="1"/>
    </xf>
    <xf numFmtId="0" fontId="18" fillId="0" borderId="1" xfId="0" applyFont="1" applyBorder="1" applyAlignment="1">
      <alignment wrapText="1"/>
    </xf>
    <xf numFmtId="0" fontId="18" fillId="0" borderId="1" xfId="0" applyFont="1" applyBorder="1" applyAlignment="1">
      <alignment horizont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wrapText="1"/>
    </xf>
    <xf numFmtId="0" fontId="25" fillId="0" borderId="1" xfId="0" applyFont="1" applyBorder="1" applyAlignment="1">
      <alignment vertical="center" textRotation="90" wrapText="1"/>
    </xf>
    <xf numFmtId="0" fontId="25" fillId="0" borderId="2" xfId="0" applyFont="1" applyBorder="1" applyAlignment="1">
      <alignment vertical="center" textRotation="90" wrapText="1"/>
    </xf>
    <xf numFmtId="0" fontId="26" fillId="0" borderId="1" xfId="0" applyFont="1" applyBorder="1" applyAlignment="1">
      <alignment vertical="center" textRotation="90" wrapText="1"/>
    </xf>
    <xf numFmtId="0" fontId="26" fillId="0" borderId="2" xfId="0" applyFont="1" applyBorder="1" applyAlignment="1">
      <alignment vertical="center" textRotation="90" wrapText="1"/>
    </xf>
    <xf numFmtId="0" fontId="26" fillId="0" borderId="1" xfId="0" applyFont="1" applyBorder="1" applyAlignment="1">
      <alignment horizontal="center" vertical="center" textRotation="90" wrapText="1"/>
    </xf>
    <xf numFmtId="0" fontId="25" fillId="0" borderId="0" xfId="0" applyFont="1" applyAlignment="1">
      <alignment vertical="center" textRotation="90" wrapText="1"/>
    </xf>
    <xf numFmtId="0" fontId="25" fillId="0" borderId="0" xfId="0" applyFont="1" applyAlignment="1">
      <alignment horizontal="center" vertical="center" textRotation="90" wrapText="1"/>
    </xf>
    <xf numFmtId="0" fontId="25" fillId="0" borderId="0" xfId="0" applyFont="1" applyAlignment="1">
      <alignment horizontal="center" textRotation="90" wrapText="1"/>
    </xf>
    <xf numFmtId="0" fontId="26" fillId="0" borderId="2" xfId="0" applyFont="1" applyBorder="1" applyAlignment="1">
      <alignment horizontal="center" vertical="center" textRotation="90" wrapText="1"/>
    </xf>
    <xf numFmtId="0" fontId="11" fillId="0" borderId="0" xfId="0" applyFont="1" applyBorder="1" applyAlignment="1" applyProtection="1">
      <alignment horizontal="center"/>
      <protection locked="0"/>
    </xf>
    <xf numFmtId="0" fontId="19" fillId="0" borderId="35" xfId="0" applyFont="1" applyBorder="1" applyAlignment="1">
      <alignment horizontal="center" vertical="center" textRotation="90" wrapText="1"/>
    </xf>
    <xf numFmtId="0" fontId="19" fillId="0" borderId="20" xfId="0" applyFont="1" applyBorder="1" applyAlignment="1">
      <alignment horizontal="center" vertical="center" textRotation="90" wrapText="1"/>
    </xf>
    <xf numFmtId="0" fontId="24" fillId="0" borderId="1" xfId="0" applyFont="1" applyBorder="1" applyAlignment="1">
      <alignment horizontal="center" vertical="center" textRotation="90" wrapText="1"/>
    </xf>
    <xf numFmtId="0" fontId="24" fillId="0" borderId="1" xfId="0" applyFont="1" applyBorder="1" applyAlignment="1">
      <alignment vertical="center" textRotation="90" wrapText="1"/>
    </xf>
    <xf numFmtId="0" fontId="27" fillId="0" borderId="3" xfId="0" applyFont="1" applyBorder="1" applyAlignment="1">
      <alignment vertical="center"/>
    </xf>
    <xf numFmtId="0" fontId="27" fillId="0" borderId="1" xfId="0" applyFont="1" applyBorder="1" applyAlignment="1">
      <alignment vertical="center"/>
    </xf>
    <xf numFmtId="164" fontId="28" fillId="0" borderId="1" xfId="0" applyNumberFormat="1" applyFont="1" applyBorder="1" applyAlignment="1" applyProtection="1">
      <alignment horizontal="center" vertical="center" wrapText="1"/>
      <protection hidden="1"/>
    </xf>
    <xf numFmtId="0" fontId="28" fillId="0" borderId="1" xfId="0" applyFont="1" applyBorder="1" applyAlignment="1" applyProtection="1">
      <alignment horizontal="center" vertical="center" wrapText="1"/>
      <protection hidden="1"/>
    </xf>
    <xf numFmtId="0" fontId="18" fillId="0" borderId="1" xfId="0" applyFont="1" applyBorder="1" applyProtection="1">
      <protection hidden="1"/>
    </xf>
    <xf numFmtId="0" fontId="27" fillId="0" borderId="1" xfId="0" applyFont="1" applyBorder="1"/>
    <xf numFmtId="0" fontId="24" fillId="0" borderId="2" xfId="0" applyFont="1" applyBorder="1" applyAlignment="1">
      <alignment vertical="center" textRotation="90" wrapText="1"/>
    </xf>
    <xf numFmtId="0" fontId="24" fillId="0" borderId="2" xfId="0" applyFont="1" applyBorder="1" applyAlignment="1">
      <alignment horizontal="center" vertical="center" textRotation="90" wrapText="1"/>
    </xf>
    <xf numFmtId="0" fontId="24" fillId="0" borderId="0" xfId="0" applyFont="1" applyAlignment="1">
      <alignment horizontal="center" vertical="center" textRotation="90" wrapText="1"/>
    </xf>
    <xf numFmtId="0" fontId="18" fillId="0" borderId="17" xfId="0" applyFont="1" applyBorder="1" applyAlignment="1"/>
    <xf numFmtId="0" fontId="18" fillId="0" borderId="1" xfId="0" applyFont="1" applyBorder="1" applyAlignment="1">
      <alignment horizontal="center"/>
    </xf>
    <xf numFmtId="0" fontId="18" fillId="0" borderId="1" xfId="0" applyFont="1" applyBorder="1" applyAlignment="1">
      <alignment horizontal="center"/>
    </xf>
    <xf numFmtId="0" fontId="18" fillId="0" borderId="3" xfId="0" applyFont="1" applyBorder="1" applyAlignment="1"/>
    <xf numFmtId="0" fontId="27" fillId="0" borderId="3" xfId="0" applyFont="1" applyBorder="1" applyAlignment="1"/>
    <xf numFmtId="0" fontId="18" fillId="0" borderId="20" xfId="0" applyFont="1" applyBorder="1" applyAlignment="1"/>
    <xf numFmtId="0" fontId="18" fillId="0" borderId="4" xfId="0" applyFont="1" applyBorder="1" applyAlignment="1"/>
    <xf numFmtId="0" fontId="18" fillId="0" borderId="34" xfId="0" applyFont="1" applyBorder="1" applyAlignment="1"/>
    <xf numFmtId="0" fontId="24" fillId="0" borderId="11" xfId="0" applyFont="1" applyBorder="1" applyAlignment="1">
      <alignment vertical="center" textRotation="90" wrapText="1"/>
    </xf>
    <xf numFmtId="0" fontId="29" fillId="0" borderId="1" xfId="0" applyFont="1" applyBorder="1" applyAlignment="1">
      <alignment vertical="center" textRotation="90" wrapText="1"/>
    </xf>
    <xf numFmtId="0" fontId="24" fillId="0" borderId="18" xfId="0" applyFont="1" applyBorder="1" applyAlignment="1">
      <alignment horizontal="center" vertical="center" textRotation="90" wrapText="1"/>
    </xf>
    <xf numFmtId="0" fontId="24" fillId="0" borderId="38" xfId="0" applyFont="1" applyBorder="1" applyAlignment="1">
      <alignment horizontal="center" vertical="center" textRotation="90" wrapText="1"/>
    </xf>
    <xf numFmtId="0" fontId="24" fillId="0" borderId="39" xfId="0" applyFont="1" applyBorder="1" applyAlignment="1">
      <alignment horizontal="center" vertical="center" textRotation="90" wrapText="1"/>
    </xf>
    <xf numFmtId="0" fontId="24" fillId="0" borderId="17" xfId="0" applyFont="1" applyBorder="1" applyAlignment="1">
      <alignment horizontal="center" vertical="center" textRotation="90" wrapText="1"/>
    </xf>
    <xf numFmtId="0" fontId="18" fillId="0" borderId="2" xfId="0" applyFont="1" applyBorder="1" applyAlignment="1"/>
    <xf numFmtId="0" fontId="19" fillId="0" borderId="1" xfId="0" applyFont="1" applyBorder="1" applyAlignment="1">
      <alignment horizontal="center" vertical="center" textRotation="90" wrapText="1"/>
    </xf>
    <xf numFmtId="0" fontId="18" fillId="0" borderId="18" xfId="0" applyFont="1" applyBorder="1" applyAlignment="1"/>
    <xf numFmtId="164" fontId="18" fillId="0" borderId="1" xfId="0" applyNumberFormat="1" applyFont="1" applyBorder="1" applyAlignment="1"/>
    <xf numFmtId="0" fontId="26" fillId="0" borderId="1" xfId="0" applyFont="1" applyBorder="1" applyAlignment="1"/>
    <xf numFmtId="0" fontId="30" fillId="0" borderId="0" xfId="0" applyFont="1" applyBorder="1" applyAlignment="1">
      <alignment vertical="center" wrapText="1"/>
    </xf>
    <xf numFmtId="0" fontId="30" fillId="0" borderId="0" xfId="0" applyFont="1" applyBorder="1" applyAlignment="1">
      <alignment horizontal="justify" vertical="center" wrapText="1"/>
    </xf>
    <xf numFmtId="0" fontId="18" fillId="0" borderId="17" xfId="0" applyFont="1" applyBorder="1" applyAlignment="1">
      <alignment horizontal="center"/>
    </xf>
    <xf numFmtId="0" fontId="18" fillId="0" borderId="11" xfId="0" applyFont="1" applyBorder="1" applyAlignment="1">
      <alignment horizontal="center"/>
    </xf>
    <xf numFmtId="0" fontId="18" fillId="0" borderId="2" xfId="0" applyFont="1" applyBorder="1" applyAlignment="1">
      <alignment horizontal="center"/>
    </xf>
    <xf numFmtId="0" fontId="29" fillId="0" borderId="32" xfId="0" applyFont="1" applyBorder="1" applyAlignment="1">
      <alignment vertical="center" wrapText="1"/>
    </xf>
    <xf numFmtId="0" fontId="29" fillId="0" borderId="11" xfId="0" applyFont="1" applyBorder="1" applyAlignment="1">
      <alignment vertical="center" wrapText="1"/>
    </xf>
    <xf numFmtId="0" fontId="18" fillId="0" borderId="41" xfId="0" applyFont="1" applyBorder="1" applyAlignment="1">
      <alignment horizontal="center"/>
    </xf>
    <xf numFmtId="0" fontId="18" fillId="0" borderId="42" xfId="0" applyFont="1" applyBorder="1" applyAlignment="1">
      <alignment horizontal="center"/>
    </xf>
    <xf numFmtId="0" fontId="18" fillId="0" borderId="18" xfId="0" applyFont="1" applyBorder="1" applyAlignment="1">
      <alignment horizontal="center"/>
    </xf>
    <xf numFmtId="0" fontId="18" fillId="0" borderId="34" xfId="0" applyFont="1" applyBorder="1" applyAlignment="1">
      <alignment horizontal="center"/>
    </xf>
    <xf numFmtId="0" fontId="18" fillId="0" borderId="24" xfId="0" applyFont="1" applyBorder="1" applyAlignment="1">
      <alignment horizontal="center"/>
    </xf>
    <xf numFmtId="164" fontId="18" fillId="0" borderId="1" xfId="0" applyNumberFormat="1" applyFont="1" applyBorder="1" applyAlignment="1">
      <alignment horizontal="center"/>
    </xf>
    <xf numFmtId="0" fontId="26" fillId="0" borderId="1" xfId="0" applyFont="1" applyBorder="1" applyAlignment="1">
      <alignment horizontal="center"/>
    </xf>
    <xf numFmtId="0" fontId="26" fillId="0" borderId="17" xfId="0" applyFont="1" applyBorder="1" applyAlignment="1">
      <alignment vertical="center" textRotation="90" wrapText="1"/>
    </xf>
    <xf numFmtId="164" fontId="18" fillId="0" borderId="17" xfId="0" applyNumberFormat="1" applyFont="1" applyBorder="1" applyAlignment="1"/>
    <xf numFmtId="0" fontId="24" fillId="0" borderId="11" xfId="0" applyFont="1" applyBorder="1" applyAlignment="1">
      <alignment horizontal="center" vertical="center" textRotation="90" wrapText="1"/>
    </xf>
    <xf numFmtId="0" fontId="18" fillId="0" borderId="0" xfId="0" applyFont="1" applyBorder="1" applyAlignment="1">
      <alignment horizontal="center"/>
    </xf>
    <xf numFmtId="0" fontId="29" fillId="0" borderId="11" xfId="0" applyFont="1" applyBorder="1" applyAlignment="1">
      <alignment horizontal="center" vertical="center" wrapText="1"/>
    </xf>
    <xf numFmtId="0" fontId="14" fillId="0" borderId="0" xfId="0" applyFont="1" applyBorder="1" applyAlignment="1">
      <alignment horizontal="center"/>
    </xf>
    <xf numFmtId="0" fontId="9" fillId="0" borderId="0" xfId="0" applyFont="1" applyBorder="1" applyAlignment="1">
      <alignment horizontal="center" vertical="top" wrapText="1"/>
    </xf>
    <xf numFmtId="0" fontId="11" fillId="0" borderId="0" xfId="0" applyFont="1" applyBorder="1" applyAlignment="1" applyProtection="1">
      <alignment horizontal="center" vertical="center" wrapText="1"/>
      <protection hidden="1"/>
    </xf>
    <xf numFmtId="0" fontId="9" fillId="0" borderId="0" xfId="0" applyFont="1" applyBorder="1" applyAlignment="1">
      <alignment horizontal="center"/>
    </xf>
    <xf numFmtId="0" fontId="18" fillId="0" borderId="23" xfId="0" applyFont="1" applyBorder="1"/>
    <xf numFmtId="0" fontId="18" fillId="0" borderId="8" xfId="0" applyFont="1" applyBorder="1"/>
    <xf numFmtId="0" fontId="9" fillId="0" borderId="8" xfId="0" applyFont="1" applyBorder="1" applyAlignment="1">
      <alignment horizontal="justify" vertical="top" wrapText="1"/>
    </xf>
    <xf numFmtId="0" fontId="9" fillId="0" borderId="8" xfId="0" applyFont="1" applyBorder="1" applyAlignment="1">
      <alignment vertical="top" wrapText="1"/>
    </xf>
    <xf numFmtId="0" fontId="9" fillId="0" borderId="3" xfId="0" applyFont="1" applyBorder="1" applyAlignment="1">
      <alignment horizontal="justify" vertical="top" wrapText="1"/>
    </xf>
    <xf numFmtId="0" fontId="9" fillId="0" borderId="0" xfId="0" applyFont="1" applyBorder="1" applyAlignment="1">
      <alignment horizontal="justify" vertical="top" wrapText="1"/>
    </xf>
    <xf numFmtId="0" fontId="17" fillId="0" borderId="1" xfId="0" applyFont="1" applyBorder="1" applyAlignment="1" applyProtection="1">
      <alignment horizontal="center" vertical="center" wrapText="1"/>
      <protection hidden="1"/>
    </xf>
    <xf numFmtId="0" fontId="18" fillId="0" borderId="0" xfId="0" applyFont="1" applyBorder="1" applyAlignment="1"/>
    <xf numFmtId="0" fontId="18" fillId="0" borderId="0" xfId="0" applyFont="1" applyBorder="1" applyAlignment="1">
      <alignment wrapText="1"/>
    </xf>
    <xf numFmtId="0" fontId="18" fillId="0" borderId="0" xfId="0" applyFont="1" applyFill="1" applyBorder="1" applyProtection="1">
      <protection hidden="1"/>
    </xf>
    <xf numFmtId="0" fontId="13" fillId="0" borderId="0" xfId="0" applyFont="1" applyFill="1" applyBorder="1" applyAlignment="1" applyProtection="1">
      <alignment vertical="center" wrapText="1"/>
      <protection hidden="1"/>
    </xf>
    <xf numFmtId="0" fontId="13" fillId="0" borderId="0" xfId="0" applyFont="1" applyFill="1" applyBorder="1" applyAlignment="1" applyProtection="1">
      <alignment wrapText="1"/>
      <protection hidden="1"/>
    </xf>
    <xf numFmtId="0" fontId="16" fillId="0" borderId="0" xfId="0" applyFont="1" applyFill="1" applyBorder="1" applyAlignment="1">
      <alignment vertical="center" wrapText="1"/>
    </xf>
    <xf numFmtId="0" fontId="9" fillId="0" borderId="0" xfId="0" applyFont="1" applyBorder="1" applyAlignment="1" applyProtection="1">
      <protection hidden="1"/>
    </xf>
    <xf numFmtId="9" fontId="31" fillId="0" borderId="1" xfId="1" applyFont="1" applyBorder="1" applyAlignment="1" applyProtection="1">
      <alignment horizontal="center" vertical="center" wrapText="1"/>
      <protection hidden="1"/>
    </xf>
    <xf numFmtId="9" fontId="17" fillId="0" borderId="1" xfId="1" applyFont="1" applyBorder="1" applyAlignment="1" applyProtection="1">
      <alignment horizontal="center" vertical="center" wrapText="1"/>
      <protection hidden="1"/>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9" fillId="0" borderId="43" xfId="0" applyFont="1" applyBorder="1" applyAlignment="1">
      <alignment horizontal="center" vertical="center" textRotation="90" wrapText="1"/>
    </xf>
    <xf numFmtId="0" fontId="18" fillId="0" borderId="18" xfId="0" applyFont="1" applyBorder="1"/>
    <xf numFmtId="0" fontId="19" fillId="0" borderId="45" xfId="0" applyFont="1" applyBorder="1" applyAlignment="1">
      <alignment horizontal="center" vertical="center" textRotation="90" wrapText="1"/>
    </xf>
    <xf numFmtId="0" fontId="18" fillId="0" borderId="40" xfId="0" applyFont="1" applyBorder="1"/>
    <xf numFmtId="0" fontId="19" fillId="0" borderId="18" xfId="0" applyFont="1" applyBorder="1" applyAlignment="1">
      <alignment horizontal="center" vertical="center" textRotation="90" wrapText="1"/>
    </xf>
    <xf numFmtId="0" fontId="18" fillId="0" borderId="2" xfId="0" applyFont="1" applyBorder="1" applyAlignment="1">
      <alignment horizontal="center" vertical="center" textRotation="90" wrapText="1"/>
    </xf>
    <xf numFmtId="0" fontId="19" fillId="0" borderId="36" xfId="0" applyFont="1" applyBorder="1" applyAlignment="1">
      <alignment horizontal="center" vertical="center" textRotation="90" wrapText="1"/>
    </xf>
    <xf numFmtId="0" fontId="18" fillId="0" borderId="46" xfId="0" applyFont="1" applyBorder="1"/>
    <xf numFmtId="0" fontId="18" fillId="0" borderId="46" xfId="1" applyNumberFormat="1" applyFont="1" applyBorder="1"/>
    <xf numFmtId="0" fontId="18" fillId="0" borderId="17" xfId="0" applyFont="1" applyBorder="1" applyAlignment="1">
      <alignment horizontal="center" vertical="center" textRotation="90" wrapText="1"/>
    </xf>
    <xf numFmtId="0" fontId="18" fillId="0" borderId="36" xfId="0" applyFont="1" applyBorder="1" applyAlignment="1">
      <alignment horizontal="center" vertical="center" textRotation="90" wrapText="1"/>
    </xf>
    <xf numFmtId="0" fontId="18" fillId="0" borderId="17" xfId="0" applyFont="1" applyBorder="1" applyAlignment="1">
      <alignment horizontal="center" textRotation="90" wrapText="1"/>
    </xf>
    <xf numFmtId="0" fontId="18" fillId="0" borderId="2" xfId="0" applyFont="1" applyBorder="1" applyAlignment="1">
      <alignment textRotation="90"/>
    </xf>
    <xf numFmtId="0" fontId="18" fillId="0" borderId="36" xfId="0" applyFont="1" applyBorder="1" applyAlignment="1">
      <alignment textRotation="90"/>
    </xf>
    <xf numFmtId="1" fontId="18" fillId="0" borderId="46" xfId="1" applyNumberFormat="1" applyFont="1" applyBorder="1"/>
    <xf numFmtId="1" fontId="18" fillId="0" borderId="40" xfId="1" applyNumberFormat="1" applyFont="1" applyBorder="1"/>
    <xf numFmtId="0" fontId="19" fillId="0" borderId="17" xfId="0" applyFont="1" applyBorder="1" applyProtection="1">
      <protection locked="0"/>
    </xf>
    <xf numFmtId="0" fontId="26" fillId="0" borderId="17" xfId="0" applyFont="1" applyBorder="1"/>
    <xf numFmtId="0" fontId="26" fillId="0" borderId="3" xfId="0" applyFont="1" applyBorder="1"/>
    <xf numFmtId="0" fontId="26" fillId="0" borderId="1" xfId="0" applyFont="1" applyBorder="1" applyProtection="1">
      <protection locked="0"/>
    </xf>
    <xf numFmtId="0" fontId="24" fillId="0" borderId="2" xfId="0" applyFont="1" applyBorder="1" applyAlignment="1" applyProtection="1">
      <alignment vertical="center" wrapText="1"/>
      <protection locked="0"/>
    </xf>
    <xf numFmtId="0" fontId="26" fillId="0" borderId="3" xfId="0" applyFont="1" applyBorder="1" applyProtection="1">
      <protection locked="0"/>
    </xf>
    <xf numFmtId="0" fontId="24" fillId="0" borderId="18" xfId="0" applyFont="1" applyBorder="1" applyAlignment="1" applyProtection="1">
      <alignment vertical="center" wrapText="1"/>
      <protection locked="0"/>
    </xf>
    <xf numFmtId="0" fontId="26" fillId="0" borderId="18" xfId="0" applyFont="1" applyBorder="1" applyProtection="1">
      <protection locked="0"/>
    </xf>
    <xf numFmtId="0" fontId="26" fillId="0" borderId="2" xfId="0" applyFont="1" applyBorder="1" applyProtection="1">
      <protection locked="0"/>
    </xf>
    <xf numFmtId="0" fontId="26" fillId="0" borderId="18" xfId="0" applyFont="1" applyBorder="1" applyAlignment="1" applyProtection="1">
      <alignment vertical="top"/>
      <protection locked="0"/>
    </xf>
    <xf numFmtId="0" fontId="18" fillId="0" borderId="29" xfId="0" applyFont="1" applyBorder="1"/>
    <xf numFmtId="1" fontId="18" fillId="0" borderId="48" xfId="1" applyNumberFormat="1" applyFont="1" applyBorder="1"/>
    <xf numFmtId="1" fontId="18" fillId="0" borderId="41" xfId="1" applyNumberFormat="1" applyFont="1" applyBorder="1"/>
    <xf numFmtId="1" fontId="18" fillId="0" borderId="1" xfId="1" applyNumberFormat="1" applyFont="1" applyBorder="1"/>
    <xf numFmtId="0" fontId="18" fillId="0" borderId="1" xfId="1" applyNumberFormat="1" applyFont="1" applyBorder="1"/>
    <xf numFmtId="0" fontId="26" fillId="0" borderId="1" xfId="0" applyFont="1" applyBorder="1"/>
    <xf numFmtId="0" fontId="20" fillId="6" borderId="1" xfId="0" applyFont="1" applyFill="1" applyBorder="1" applyAlignment="1">
      <alignment wrapText="1"/>
    </xf>
    <xf numFmtId="0" fontId="20" fillId="6" borderId="2" xfId="0" applyFont="1" applyFill="1" applyBorder="1" applyAlignment="1" applyProtection="1">
      <alignment horizontal="center" vertical="center"/>
      <protection locked="0"/>
    </xf>
    <xf numFmtId="9" fontId="18" fillId="0" borderId="1" xfId="1" applyFont="1" applyBorder="1"/>
    <xf numFmtId="0" fontId="20" fillId="6" borderId="2" xfId="0" applyFont="1" applyFill="1" applyBorder="1" applyAlignment="1" applyProtection="1">
      <alignment horizontal="center" vertical="center"/>
    </xf>
    <xf numFmtId="0" fontId="17" fillId="0" borderId="1" xfId="0" applyFont="1" applyFill="1" applyBorder="1" applyAlignment="1">
      <alignment horizontal="center" vertical="center" wrapText="1"/>
    </xf>
    <xf numFmtId="0" fontId="26" fillId="0" borderId="11" xfId="0" applyFont="1" applyBorder="1" applyAlignment="1">
      <alignment vertical="center" textRotation="90" wrapText="1"/>
    </xf>
    <xf numFmtId="0" fontId="14" fillId="0" borderId="1" xfId="0" applyFont="1" applyBorder="1" applyAlignment="1">
      <alignment horizontal="center" vertical="center" textRotation="90" wrapText="1"/>
    </xf>
    <xf numFmtId="0" fontId="18" fillId="0" borderId="1" xfId="0" applyFont="1" applyBorder="1" applyAlignment="1">
      <alignment horizontal="center"/>
    </xf>
    <xf numFmtId="0" fontId="18" fillId="0" borderId="17" xfId="0" applyFont="1" applyBorder="1" applyProtection="1">
      <protection locked="0"/>
    </xf>
    <xf numFmtId="0" fontId="19" fillId="0" borderId="2" xfId="0" applyFont="1" applyBorder="1" applyProtection="1">
      <protection locked="0"/>
    </xf>
    <xf numFmtId="0" fontId="18" fillId="0" borderId="2" xfId="0" applyFont="1" applyBorder="1" applyProtection="1">
      <protection locked="0"/>
    </xf>
    <xf numFmtId="0" fontId="21" fillId="0" borderId="3" xfId="0" applyFont="1" applyBorder="1"/>
    <xf numFmtId="164" fontId="21" fillId="0" borderId="13" xfId="0" applyNumberFormat="1" applyFont="1" applyBorder="1"/>
    <xf numFmtId="0" fontId="21" fillId="0" borderId="15" xfId="0" applyFont="1" applyBorder="1" applyAlignment="1"/>
    <xf numFmtId="164" fontId="21" fillId="0" borderId="4" xfId="0" applyNumberFormat="1" applyFont="1" applyBorder="1"/>
    <xf numFmtId="0" fontId="21" fillId="0" borderId="5" xfId="0" applyFont="1" applyBorder="1"/>
    <xf numFmtId="0" fontId="24" fillId="0" borderId="11" xfId="0" applyFont="1" applyBorder="1" applyAlignment="1" applyProtection="1">
      <alignment vertical="center" wrapText="1"/>
      <protection locked="0"/>
    </xf>
    <xf numFmtId="0" fontId="24" fillId="0" borderId="24" xfId="0" applyFont="1" applyBorder="1" applyAlignment="1" applyProtection="1">
      <alignment vertical="center" wrapText="1"/>
      <protection locked="0"/>
    </xf>
    <xf numFmtId="0" fontId="26" fillId="0" borderId="24" xfId="0" applyFont="1" applyBorder="1" applyProtection="1">
      <protection locked="0"/>
    </xf>
    <xf numFmtId="164" fontId="17" fillId="0" borderId="13" xfId="0" applyNumberFormat="1" applyFont="1" applyBorder="1"/>
    <xf numFmtId="0" fontId="17" fillId="0" borderId="15" xfId="0" applyFont="1" applyBorder="1"/>
    <xf numFmtId="0" fontId="17" fillId="0" borderId="5" xfId="0" applyFont="1" applyBorder="1"/>
    <xf numFmtId="0" fontId="0" fillId="0" borderId="2" xfId="0" applyFont="1" applyBorder="1"/>
    <xf numFmtId="0" fontId="21" fillId="0" borderId="15" xfId="0" applyFont="1" applyBorder="1"/>
    <xf numFmtId="0" fontId="26" fillId="0" borderId="11" xfId="0" applyFont="1" applyBorder="1" applyProtection="1">
      <protection locked="0"/>
    </xf>
    <xf numFmtId="164" fontId="17" fillId="0" borderId="13" xfId="0" applyNumberFormat="1" applyFont="1" applyBorder="1" applyProtection="1"/>
    <xf numFmtId="0" fontId="17" fillId="0" borderId="15" xfId="0" applyFont="1" applyBorder="1" applyProtection="1"/>
    <xf numFmtId="164" fontId="17" fillId="0" borderId="4" xfId="0" applyNumberFormat="1" applyFont="1" applyBorder="1" applyProtection="1"/>
    <xf numFmtId="0" fontId="17" fillId="0" borderId="5" xfId="0" applyFont="1" applyBorder="1" applyProtection="1"/>
    <xf numFmtId="0" fontId="19" fillId="0" borderId="11" xfId="0" applyFont="1" applyBorder="1" applyProtection="1">
      <protection locked="0"/>
    </xf>
    <xf numFmtId="164" fontId="21" fillId="0" borderId="13" xfId="0" applyNumberFormat="1" applyFont="1" applyBorder="1" applyAlignment="1" applyProtection="1"/>
    <xf numFmtId="0" fontId="21" fillId="0" borderId="15" xfId="0" applyFont="1" applyBorder="1" applyAlignment="1" applyProtection="1"/>
    <xf numFmtId="164" fontId="21" fillId="0" borderId="4" xfId="0" applyNumberFormat="1" applyFont="1" applyBorder="1" applyAlignment="1" applyProtection="1"/>
    <xf numFmtId="0" fontId="21" fillId="0" borderId="5" xfId="0" applyFont="1" applyBorder="1" applyAlignment="1" applyProtection="1"/>
    <xf numFmtId="0" fontId="21" fillId="0" borderId="15" xfId="0" applyFont="1" applyBorder="1" applyAlignment="1" applyProtection="1">
      <protection hidden="1"/>
    </xf>
    <xf numFmtId="0" fontId="21" fillId="0" borderId="5" xfId="0" applyFont="1" applyBorder="1" applyAlignment="1" applyProtection="1">
      <protection hidden="1"/>
    </xf>
    <xf numFmtId="164" fontId="17" fillId="0" borderId="13" xfId="0" applyNumberFormat="1" applyFont="1" applyBorder="1" applyAlignment="1" applyProtection="1">
      <protection hidden="1"/>
    </xf>
    <xf numFmtId="0" fontId="17" fillId="0" borderId="15" xfId="0" applyFont="1" applyBorder="1" applyAlignment="1" applyProtection="1">
      <protection hidden="1"/>
    </xf>
    <xf numFmtId="164" fontId="17" fillId="0" borderId="4" xfId="0" applyNumberFormat="1" applyFont="1" applyBorder="1" applyAlignment="1" applyProtection="1">
      <protection hidden="1"/>
    </xf>
    <xf numFmtId="0" fontId="17" fillId="0" borderId="5" xfId="0" applyFont="1" applyBorder="1" applyAlignment="1" applyProtection="1">
      <protection hidden="1"/>
    </xf>
    <xf numFmtId="164" fontId="17" fillId="0" borderId="2" xfId="0" applyNumberFormat="1" applyFont="1" applyBorder="1" applyAlignment="1" applyProtection="1"/>
    <xf numFmtId="164" fontId="17" fillId="0" borderId="13" xfId="0" applyNumberFormat="1" applyFont="1" applyBorder="1" applyProtection="1">
      <protection hidden="1"/>
    </xf>
    <xf numFmtId="0" fontId="17" fillId="0" borderId="15" xfId="0" applyFont="1" applyBorder="1" applyProtection="1">
      <protection hidden="1"/>
    </xf>
    <xf numFmtId="164" fontId="17" fillId="0" borderId="4" xfId="0" applyNumberFormat="1" applyFont="1" applyBorder="1" applyProtection="1">
      <protection hidden="1"/>
    </xf>
    <xf numFmtId="0" fontId="17" fillId="0" borderId="5" xfId="0" applyFont="1" applyBorder="1" applyProtection="1">
      <protection hidden="1"/>
    </xf>
    <xf numFmtId="0" fontId="11" fillId="0" borderId="2" xfId="0" applyFont="1" applyBorder="1" applyProtection="1"/>
    <xf numFmtId="0" fontId="18" fillId="0" borderId="3" xfId="0" applyFont="1" applyBorder="1" applyProtection="1">
      <protection hidden="1"/>
    </xf>
    <xf numFmtId="0" fontId="9" fillId="0" borderId="1" xfId="0" applyFont="1" applyBorder="1" applyAlignment="1" applyProtection="1">
      <alignment horizontal="center"/>
      <protection hidden="1"/>
    </xf>
    <xf numFmtId="0" fontId="18" fillId="0" borderId="1" xfId="0" applyFont="1" applyBorder="1" applyAlignment="1" applyProtection="1">
      <alignment horizontal="center"/>
      <protection hidden="1"/>
    </xf>
    <xf numFmtId="0" fontId="30" fillId="0" borderId="1" xfId="0" applyFont="1" applyBorder="1" applyAlignment="1">
      <alignment horizontal="center" vertical="center" wrapText="1"/>
    </xf>
    <xf numFmtId="0" fontId="18" fillId="0" borderId="1" xfId="0" applyFont="1" applyBorder="1" applyAlignment="1">
      <alignment horizontal="center"/>
    </xf>
    <xf numFmtId="0" fontId="18" fillId="0" borderId="1" xfId="0" applyFont="1" applyBorder="1" applyAlignment="1">
      <alignment horizontal="center" wrapText="1"/>
    </xf>
    <xf numFmtId="164" fontId="21" fillId="0" borderId="6" xfId="0" applyNumberFormat="1" applyFont="1" applyBorder="1"/>
    <xf numFmtId="0" fontId="21" fillId="0" borderId="12" xfId="0" applyFont="1" applyBorder="1"/>
    <xf numFmtId="0" fontId="17" fillId="0" borderId="12" xfId="0" applyFont="1" applyBorder="1"/>
    <xf numFmtId="0" fontId="21" fillId="0" borderId="5" xfId="0" applyFont="1" applyBorder="1" applyAlignment="1"/>
    <xf numFmtId="0" fontId="21" fillId="0" borderId="12" xfId="0" applyFont="1" applyBorder="1" applyAlignment="1"/>
    <xf numFmtId="164" fontId="17" fillId="0" borderId="6" xfId="0" applyNumberFormat="1" applyFont="1" applyBorder="1" applyProtection="1"/>
    <xf numFmtId="0" fontId="17" fillId="0" borderId="12" xfId="0" applyFont="1" applyBorder="1" applyProtection="1"/>
    <xf numFmtId="0" fontId="18" fillId="0" borderId="11" xfId="0" applyFont="1" applyBorder="1" applyProtection="1">
      <protection locked="0"/>
    </xf>
    <xf numFmtId="0" fontId="17" fillId="0" borderId="12" xfId="0" applyFont="1" applyBorder="1" applyAlignment="1" applyProtection="1">
      <protection hidden="1"/>
    </xf>
    <xf numFmtId="164" fontId="17" fillId="0" borderId="6" xfId="0" applyNumberFormat="1" applyFont="1" applyBorder="1" applyAlignment="1" applyProtection="1">
      <protection hidden="1"/>
    </xf>
    <xf numFmtId="164" fontId="17" fillId="0" borderId="50" xfId="0" applyNumberFormat="1" applyFont="1" applyBorder="1" applyAlignment="1" applyProtection="1">
      <protection hidden="1"/>
    </xf>
    <xf numFmtId="164" fontId="17" fillId="0" borderId="2" xfId="0" applyNumberFormat="1" applyFont="1" applyBorder="1" applyAlignment="1" applyProtection="1">
      <protection hidden="1"/>
    </xf>
    <xf numFmtId="164" fontId="17" fillId="0" borderId="51" xfId="0" applyNumberFormat="1" applyFont="1" applyBorder="1" applyAlignment="1" applyProtection="1">
      <protection hidden="1"/>
    </xf>
    <xf numFmtId="0" fontId="21" fillId="0" borderId="12" xfId="0" applyFont="1" applyBorder="1" applyAlignment="1" applyProtection="1">
      <protection hidden="1"/>
    </xf>
    <xf numFmtId="164" fontId="21" fillId="0" borderId="6" xfId="0" applyNumberFormat="1" applyFont="1" applyBorder="1" applyAlignment="1" applyProtection="1"/>
    <xf numFmtId="0" fontId="21" fillId="0" borderId="12" xfId="0" applyFont="1" applyBorder="1" applyAlignment="1" applyProtection="1"/>
    <xf numFmtId="0" fontId="17" fillId="0" borderId="12" xfId="0" applyFont="1" applyBorder="1" applyProtection="1">
      <protection hidden="1"/>
    </xf>
    <xf numFmtId="164" fontId="17" fillId="0" borderId="6" xfId="0" applyNumberFormat="1" applyFont="1" applyBorder="1" applyProtection="1">
      <protection hidden="1"/>
    </xf>
    <xf numFmtId="164" fontId="17" fillId="0" borderId="3" xfId="0" applyNumberFormat="1" applyFont="1" applyBorder="1" applyProtection="1">
      <protection hidden="1"/>
    </xf>
    <xf numFmtId="0" fontId="17" fillId="0" borderId="3" xfId="0" applyFont="1" applyBorder="1" applyProtection="1">
      <protection hidden="1"/>
    </xf>
    <xf numFmtId="0" fontId="24" fillId="0" borderId="8" xfId="0" applyFont="1" applyBorder="1" applyAlignment="1">
      <alignment horizontal="center" vertical="center" textRotation="90" wrapText="1"/>
    </xf>
    <xf numFmtId="0" fontId="24" fillId="0" borderId="8" xfId="0" applyFont="1" applyBorder="1" applyAlignment="1">
      <alignment vertical="center" textRotation="90" wrapText="1"/>
    </xf>
    <xf numFmtId="0" fontId="24" fillId="0" borderId="23" xfId="0" applyFont="1" applyBorder="1" applyAlignment="1">
      <alignment vertical="center" textRotation="90" wrapText="1"/>
    </xf>
    <xf numFmtId="0" fontId="29" fillId="0" borderId="28" xfId="0" applyFont="1" applyBorder="1" applyAlignment="1">
      <alignment vertical="center" wrapText="1"/>
    </xf>
    <xf numFmtId="0" fontId="29" fillId="0" borderId="14" xfId="0" applyFont="1" applyBorder="1" applyAlignment="1">
      <alignment vertical="center" wrapText="1"/>
    </xf>
    <xf numFmtId="0" fontId="18" fillId="0" borderId="14" xfId="0" applyFont="1" applyBorder="1"/>
    <xf numFmtId="0" fontId="24" fillId="0" borderId="0" xfId="0" applyFont="1" applyBorder="1" applyAlignment="1">
      <alignment horizontal="center" vertical="center" textRotation="90" wrapText="1"/>
    </xf>
    <xf numFmtId="164" fontId="18" fillId="0" borderId="19" xfId="0" applyNumberFormat="1" applyFont="1" applyBorder="1" applyAlignment="1"/>
    <xf numFmtId="0" fontId="18" fillId="0" borderId="7" xfId="0" applyFont="1" applyBorder="1"/>
    <xf numFmtId="0" fontId="18" fillId="0" borderId="22" xfId="0" applyFont="1" applyBorder="1" applyAlignment="1"/>
    <xf numFmtId="0" fontId="18" fillId="0" borderId="29" xfId="0" applyFont="1" applyBorder="1" applyAlignment="1"/>
    <xf numFmtId="0" fontId="18" fillId="0" borderId="8" xfId="0" applyFont="1" applyBorder="1" applyAlignment="1"/>
    <xf numFmtId="0" fontId="18" fillId="0" borderId="23" xfId="0" applyFont="1" applyBorder="1" applyAlignment="1"/>
    <xf numFmtId="164" fontId="18" fillId="0" borderId="3" xfId="0" applyNumberFormat="1" applyFont="1" applyBorder="1"/>
    <xf numFmtId="164" fontId="21" fillId="0" borderId="13" xfId="0" applyNumberFormat="1" applyFont="1" applyBorder="1" applyAlignment="1" applyProtection="1">
      <protection hidden="1"/>
    </xf>
    <xf numFmtId="164" fontId="21" fillId="0" borderId="4" xfId="0" applyNumberFormat="1" applyFont="1" applyBorder="1" applyAlignment="1" applyProtection="1">
      <protection hidden="1"/>
    </xf>
    <xf numFmtId="164" fontId="21" fillId="0" borderId="6" xfId="0" applyNumberFormat="1" applyFont="1" applyBorder="1" applyAlignment="1" applyProtection="1">
      <protection hidden="1"/>
    </xf>
    <xf numFmtId="0" fontId="18" fillId="0" borderId="23" xfId="0" applyFont="1" applyBorder="1" applyProtection="1">
      <protection locked="0"/>
    </xf>
    <xf numFmtId="0" fontId="18" fillId="0" borderId="8" xfId="0" applyFont="1" applyBorder="1" applyProtection="1">
      <protection locked="0"/>
    </xf>
    <xf numFmtId="0" fontId="18" fillId="0" borderId="29" xfId="0" applyFont="1" applyBorder="1" applyProtection="1">
      <protection locked="0"/>
    </xf>
    <xf numFmtId="164" fontId="18" fillId="0" borderId="20" xfId="0" applyNumberFormat="1" applyFont="1" applyBorder="1"/>
    <xf numFmtId="164" fontId="17" fillId="0" borderId="3" xfId="0" applyNumberFormat="1" applyFont="1" applyBorder="1" applyProtection="1"/>
    <xf numFmtId="164" fontId="18" fillId="0" borderId="46" xfId="1" applyNumberFormat="1" applyFont="1" applyBorder="1"/>
    <xf numFmtId="164" fontId="18" fillId="0" borderId="40" xfId="1" applyNumberFormat="1" applyFont="1" applyBorder="1"/>
    <xf numFmtId="164" fontId="18" fillId="0" borderId="48" xfId="1" applyNumberFormat="1" applyFont="1" applyBorder="1"/>
    <xf numFmtId="0" fontId="19" fillId="0" borderId="1" xfId="0" applyNumberFormat="1" applyFont="1" applyBorder="1" applyAlignment="1">
      <alignment horizontal="center"/>
    </xf>
    <xf numFmtId="0" fontId="32" fillId="0" borderId="1" xfId="0" applyFont="1" applyBorder="1" applyAlignment="1">
      <alignment vertical="center"/>
    </xf>
    <xf numFmtId="0" fontId="27" fillId="0" borderId="1" xfId="0" applyFont="1" applyBorder="1" applyProtection="1">
      <protection locked="0"/>
    </xf>
    <xf numFmtId="0" fontId="30" fillId="0" borderId="8" xfId="0" applyFont="1" applyBorder="1" applyAlignment="1">
      <alignment horizontal="center" vertical="center" wrapText="1"/>
    </xf>
    <xf numFmtId="9" fontId="21" fillId="0" borderId="1" xfId="1" applyFont="1" applyBorder="1" applyAlignment="1">
      <alignment horizontal="center" vertical="center" wrapText="1"/>
    </xf>
    <xf numFmtId="0" fontId="13" fillId="3" borderId="3" xfId="0" applyFont="1" applyFill="1" applyBorder="1" applyAlignment="1" applyProtection="1">
      <alignment horizontal="center"/>
      <protection hidden="1"/>
    </xf>
    <xf numFmtId="9" fontId="21" fillId="0" borderId="8" xfId="1" applyFont="1" applyBorder="1" applyAlignment="1">
      <alignment horizontal="center" vertical="center" wrapText="1"/>
    </xf>
    <xf numFmtId="164" fontId="33" fillId="3" borderId="1" xfId="0" applyNumberFormat="1" applyFont="1" applyFill="1" applyBorder="1" applyAlignment="1" applyProtection="1">
      <alignment horizontal="center"/>
      <protection hidden="1"/>
    </xf>
    <xf numFmtId="0" fontId="11" fillId="3" borderId="1" xfId="0" applyFont="1" applyFill="1" applyBorder="1" applyAlignment="1" applyProtection="1">
      <alignment horizontal="center" vertical="center" wrapText="1"/>
      <protection hidden="1"/>
    </xf>
    <xf numFmtId="164" fontId="33" fillId="4" borderId="1" xfId="0" applyNumberFormat="1" applyFont="1" applyFill="1" applyBorder="1" applyAlignment="1" applyProtection="1">
      <alignment horizontal="center" vertical="center" wrapText="1"/>
      <protection hidden="1"/>
    </xf>
    <xf numFmtId="164" fontId="34" fillId="0" borderId="1" xfId="0" applyNumberFormat="1" applyFont="1" applyBorder="1" applyAlignment="1" applyProtection="1">
      <alignment horizontal="center" vertical="center" wrapText="1"/>
      <protection hidden="1"/>
    </xf>
    <xf numFmtId="0" fontId="34" fillId="0" borderId="1" xfId="0" applyFont="1" applyBorder="1" applyAlignment="1" applyProtection="1">
      <alignment horizontal="center" vertical="center" wrapText="1"/>
      <protection hidden="1"/>
    </xf>
    <xf numFmtId="164" fontId="33" fillId="4" borderId="1" xfId="0" applyNumberFormat="1" applyFont="1" applyFill="1" applyBorder="1" applyAlignment="1" applyProtection="1">
      <alignment horizontal="center" wrapText="1"/>
      <protection hidden="1"/>
    </xf>
    <xf numFmtId="164" fontId="34" fillId="0" borderId="1" xfId="0" applyNumberFormat="1" applyFont="1" applyBorder="1" applyAlignment="1" applyProtection="1">
      <alignment horizontal="center" vertical="center"/>
      <protection hidden="1"/>
    </xf>
    <xf numFmtId="0" fontId="19" fillId="0" borderId="23" xfId="0" applyFont="1" applyBorder="1" applyAlignment="1" applyProtection="1">
      <alignment vertical="center" wrapText="1"/>
      <protection hidden="1"/>
    </xf>
    <xf numFmtId="0" fontId="34" fillId="5" borderId="1" xfId="0" applyFont="1" applyFill="1" applyBorder="1" applyAlignment="1" applyProtection="1">
      <alignment horizontal="center" vertical="center" wrapText="1"/>
      <protection hidden="1"/>
    </xf>
    <xf numFmtId="164" fontId="34" fillId="5" borderId="8" xfId="0" applyNumberFormat="1" applyFont="1" applyFill="1" applyBorder="1" applyAlignment="1" applyProtection="1">
      <alignment horizontal="center" vertical="center" wrapText="1"/>
      <protection hidden="1"/>
    </xf>
    <xf numFmtId="0" fontId="18" fillId="0" borderId="1" xfId="0" applyFont="1" applyBorder="1" applyAlignment="1">
      <alignment horizontal="center"/>
    </xf>
    <xf numFmtId="0" fontId="32" fillId="0" borderId="3" xfId="0" applyFont="1" applyBorder="1" applyAlignment="1">
      <alignment vertical="center"/>
    </xf>
    <xf numFmtId="0" fontId="16" fillId="0" borderId="0" xfId="0" applyFont="1" applyBorder="1" applyAlignment="1" applyProtection="1">
      <protection hidden="1"/>
    </xf>
    <xf numFmtId="0" fontId="13" fillId="0" borderId="24" xfId="0" applyFont="1" applyBorder="1" applyAlignment="1" applyProtection="1">
      <protection hidden="1"/>
    </xf>
    <xf numFmtId="0" fontId="25" fillId="0" borderId="3" xfId="0" applyFont="1" applyBorder="1" applyAlignment="1">
      <alignment vertical="center"/>
    </xf>
    <xf numFmtId="0" fontId="17" fillId="0" borderId="1" xfId="0" applyFont="1" applyBorder="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center" wrapText="1"/>
    </xf>
    <xf numFmtId="0" fontId="18" fillId="0" borderId="1" xfId="0" applyFont="1" applyBorder="1" applyAlignment="1">
      <alignment horizontal="center"/>
    </xf>
    <xf numFmtId="0" fontId="18" fillId="0" borderId="1" xfId="0" applyFont="1" applyBorder="1" applyAlignment="1">
      <alignment horizontal="center" wrapText="1"/>
    </xf>
    <xf numFmtId="0" fontId="17" fillId="0" borderId="1" xfId="0" applyFont="1" applyFill="1" applyBorder="1" applyAlignment="1">
      <alignment horizontal="center" vertical="center" wrapText="1"/>
    </xf>
    <xf numFmtId="0" fontId="21" fillId="0" borderId="8" xfId="0" applyFont="1" applyBorder="1" applyAlignment="1">
      <alignment horizontal="center"/>
    </xf>
    <xf numFmtId="0" fontId="21" fillId="0" borderId="17" xfId="0" applyFont="1" applyBorder="1" applyAlignment="1">
      <alignment horizontal="center" vertical="center"/>
    </xf>
    <xf numFmtId="0" fontId="21" fillId="0" borderId="11" xfId="0" applyFont="1" applyBorder="1" applyAlignment="1">
      <alignment horizontal="center" vertical="center"/>
    </xf>
    <xf numFmtId="0" fontId="21" fillId="0" borderId="2" xfId="0" applyFont="1" applyBorder="1" applyAlignment="1">
      <alignment horizontal="center" vertical="center"/>
    </xf>
    <xf numFmtId="0" fontId="17" fillId="0" borderId="8" xfId="0" applyFont="1" applyBorder="1" applyAlignment="1">
      <alignment horizontal="center"/>
    </xf>
    <xf numFmtId="0" fontId="17" fillId="0" borderId="17" xfId="0" applyFont="1" applyBorder="1" applyAlignment="1">
      <alignment horizontal="center" vertical="top" wrapText="1"/>
    </xf>
    <xf numFmtId="0" fontId="17" fillId="0" borderId="11" xfId="0" applyFont="1" applyBorder="1" applyAlignment="1">
      <alignment horizontal="center" vertical="top" wrapText="1"/>
    </xf>
    <xf numFmtId="0" fontId="17" fillId="0" borderId="29" xfId="0" applyFont="1" applyBorder="1" applyAlignment="1">
      <alignment horizontal="center"/>
    </xf>
    <xf numFmtId="0" fontId="17" fillId="0" borderId="23" xfId="0" applyFont="1" applyBorder="1" applyAlignment="1">
      <alignment horizontal="center"/>
    </xf>
    <xf numFmtId="0" fontId="17"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8" xfId="0" applyFont="1" applyBorder="1" applyAlignment="1">
      <alignment horizontal="center" wrapText="1"/>
    </xf>
    <xf numFmtId="0" fontId="19" fillId="0" borderId="3" xfId="0" applyFont="1" applyBorder="1" applyAlignment="1">
      <alignment horizontal="center" wrapText="1"/>
    </xf>
    <xf numFmtId="0" fontId="17" fillId="0" borderId="3" xfId="0" applyFont="1" applyBorder="1" applyAlignment="1">
      <alignment horizontal="center"/>
    </xf>
    <xf numFmtId="0" fontId="19" fillId="0" borderId="8" xfId="0" applyFont="1" applyBorder="1" applyAlignment="1">
      <alignment horizontal="center"/>
    </xf>
    <xf numFmtId="0" fontId="19" fillId="0" borderId="3"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xf>
    <xf numFmtId="0" fontId="7" fillId="0" borderId="3" xfId="0" applyFont="1" applyBorder="1" applyAlignment="1">
      <alignment horizontal="center" vertical="top"/>
    </xf>
    <xf numFmtId="0" fontId="8" fillId="0" borderId="1" xfId="0" applyFont="1" applyBorder="1" applyAlignment="1">
      <alignment horizontal="center"/>
    </xf>
    <xf numFmtId="0" fontId="8" fillId="0" borderId="8"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23" xfId="0" applyFont="1" applyBorder="1" applyAlignment="1">
      <alignment horizontal="center"/>
    </xf>
    <xf numFmtId="0" fontId="5" fillId="0" borderId="1" xfId="0" applyFont="1" applyBorder="1" applyAlignment="1">
      <alignment horizontal="center" vertical="top"/>
    </xf>
    <xf numFmtId="0" fontId="5" fillId="0" borderId="17" xfId="0" applyFont="1" applyBorder="1" applyAlignment="1">
      <alignment horizontal="center" vertical="top" wrapText="1"/>
    </xf>
    <xf numFmtId="0" fontId="5" fillId="0" borderId="1" xfId="0" applyFont="1" applyBorder="1" applyAlignment="1">
      <alignment horizontal="center" vertical="top" wrapText="1"/>
    </xf>
    <xf numFmtId="0" fontId="7" fillId="0" borderId="3" xfId="0" applyFont="1" applyBorder="1" applyAlignment="1">
      <alignment horizontal="center"/>
    </xf>
    <xf numFmtId="0" fontId="7" fillId="0" borderId="31"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 xfId="0" applyFont="1" applyBorder="1" applyAlignment="1">
      <alignment horizontal="center" vertical="top"/>
    </xf>
    <xf numFmtId="0" fontId="7" fillId="0" borderId="17" xfId="0" applyFont="1" applyBorder="1" applyAlignment="1">
      <alignment horizontal="center" vertical="top"/>
    </xf>
    <xf numFmtId="0" fontId="7" fillId="0" borderId="2" xfId="0" applyFont="1" applyBorder="1" applyAlignment="1">
      <alignment horizontal="center" vertical="top"/>
    </xf>
    <xf numFmtId="0" fontId="8" fillId="0" borderId="17" xfId="0" applyFont="1" applyBorder="1" applyAlignment="1">
      <alignment horizontal="center"/>
    </xf>
    <xf numFmtId="0" fontId="8" fillId="0" borderId="11" xfId="0" applyFont="1" applyBorder="1" applyAlignment="1">
      <alignment horizontal="center"/>
    </xf>
    <xf numFmtId="0" fontId="5" fillId="0" borderId="11" xfId="0" applyFont="1" applyBorder="1" applyAlignment="1">
      <alignment horizontal="center" vertical="top" wrapText="1"/>
    </xf>
    <xf numFmtId="0" fontId="5" fillId="0" borderId="2" xfId="0" applyFont="1" applyBorder="1" applyAlignment="1">
      <alignment horizontal="center" vertical="top" wrapText="1"/>
    </xf>
    <xf numFmtId="0" fontId="5" fillId="0" borderId="17" xfId="0" applyFont="1" applyBorder="1" applyAlignment="1">
      <alignment horizontal="center" wrapText="1"/>
    </xf>
    <xf numFmtId="0" fontId="5" fillId="0" borderId="2" xfId="0" applyFont="1" applyBorder="1" applyAlignment="1">
      <alignment horizontal="center" wrapText="1"/>
    </xf>
    <xf numFmtId="0" fontId="7" fillId="0" borderId="1" xfId="0" applyFont="1" applyBorder="1" applyAlignment="1">
      <alignment horizontal="center"/>
    </xf>
    <xf numFmtId="0" fontId="8" fillId="0" borderId="2" xfId="0" applyFont="1" applyBorder="1" applyAlignment="1">
      <alignment horizontal="center"/>
    </xf>
    <xf numFmtId="0" fontId="5" fillId="0" borderId="26" xfId="0" applyFont="1" applyBorder="1" applyAlignment="1">
      <alignment horizontal="center" vertical="top" wrapText="1"/>
    </xf>
    <xf numFmtId="0" fontId="5" fillId="0" borderId="28" xfId="0" applyFont="1" applyBorder="1" applyAlignment="1">
      <alignment horizontal="center" vertical="top" wrapText="1"/>
    </xf>
    <xf numFmtId="0" fontId="5" fillId="0" borderId="27" xfId="0" applyFont="1" applyBorder="1" applyAlignment="1">
      <alignment horizontal="center" vertical="top" wrapText="1"/>
    </xf>
    <xf numFmtId="0" fontId="7" fillId="0" borderId="5" xfId="0" applyFont="1" applyBorder="1" applyAlignment="1">
      <alignment horizontal="center" vertical="top"/>
    </xf>
    <xf numFmtId="0" fontId="7" fillId="0" borderId="5" xfId="0" applyFont="1" applyBorder="1" applyAlignment="1">
      <alignment horizontal="center"/>
    </xf>
    <xf numFmtId="0" fontId="5" fillId="0" borderId="17" xfId="0" applyFont="1" applyBorder="1" applyAlignment="1">
      <alignment horizontal="center" vertical="top"/>
    </xf>
    <xf numFmtId="0" fontId="5" fillId="0" borderId="32" xfId="0" applyFont="1" applyBorder="1" applyAlignment="1">
      <alignment horizontal="center" wrapText="1"/>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4" xfId="0" applyFont="1" applyBorder="1" applyAlignment="1">
      <alignment horizontal="center" vertical="top"/>
    </xf>
    <xf numFmtId="0" fontId="5" fillId="0" borderId="0" xfId="0" applyFont="1" applyAlignment="1">
      <alignment horizontal="center"/>
    </xf>
    <xf numFmtId="0" fontId="7" fillId="0" borderId="17" xfId="0" applyFont="1" applyBorder="1" applyAlignment="1">
      <alignment horizontal="center"/>
    </xf>
    <xf numFmtId="0" fontId="7" fillId="0" borderId="2" xfId="0" applyFont="1" applyBorder="1" applyAlignment="1">
      <alignment horizontal="center"/>
    </xf>
    <xf numFmtId="0" fontId="5" fillId="0" borderId="17"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0" fillId="0" borderId="2" xfId="0" applyBorder="1" applyAlignment="1">
      <alignment horizontal="center"/>
    </xf>
    <xf numFmtId="0" fontId="17" fillId="0" borderId="17" xfId="0" applyFont="1" applyBorder="1" applyAlignment="1">
      <alignment horizontal="center" vertical="center" wrapText="1"/>
    </xf>
    <xf numFmtId="0" fontId="11" fillId="0" borderId="29" xfId="0" applyFont="1" applyBorder="1" applyAlignment="1">
      <alignment horizontal="center"/>
    </xf>
    <xf numFmtId="0" fontId="11" fillId="0" borderId="23" xfId="0" applyFont="1" applyBorder="1" applyAlignment="1">
      <alignment horizontal="center"/>
    </xf>
    <xf numFmtId="0" fontId="11" fillId="0" borderId="20" xfId="0" applyFont="1" applyBorder="1" applyAlignment="1">
      <alignment horizontal="center"/>
    </xf>
    <xf numFmtId="0" fontId="11" fillId="0" borderId="18" xfId="0" applyFont="1" applyBorder="1" applyAlignment="1">
      <alignment horizontal="center"/>
    </xf>
    <xf numFmtId="0" fontId="26" fillId="0" borderId="8" xfId="0" applyFont="1" applyBorder="1" applyAlignment="1">
      <alignment horizontal="center" vertical="center" textRotation="90" wrapText="1"/>
    </xf>
    <xf numFmtId="0" fontId="26" fillId="0" borderId="3" xfId="0" applyFont="1" applyBorder="1" applyAlignment="1">
      <alignment horizontal="center" vertical="center" textRotation="90" wrapText="1"/>
    </xf>
    <xf numFmtId="0" fontId="14" fillId="0" borderId="8" xfId="0" applyFont="1" applyBorder="1" applyAlignment="1">
      <alignment horizontal="center" vertical="center" textRotation="90"/>
    </xf>
    <xf numFmtId="0" fontId="14" fillId="0" borderId="3" xfId="0" applyFont="1" applyBorder="1" applyAlignment="1">
      <alignment horizontal="center" vertical="center" textRotation="90"/>
    </xf>
    <xf numFmtId="0" fontId="17" fillId="0" borderId="49" xfId="0" applyFont="1" applyBorder="1" applyAlignment="1">
      <alignment horizontal="center"/>
    </xf>
    <xf numFmtId="0" fontId="17" fillId="0" borderId="38" xfId="0" applyFont="1" applyBorder="1" applyAlignment="1">
      <alignment horizontal="center"/>
    </xf>
    <xf numFmtId="0" fontId="22" fillId="0" borderId="29" xfId="0" applyFont="1" applyBorder="1" applyAlignment="1">
      <alignment horizontal="center" wrapText="1"/>
    </xf>
    <xf numFmtId="0" fontId="22" fillId="0" borderId="23" xfId="0" applyFont="1" applyBorder="1" applyAlignment="1">
      <alignment horizontal="center" wrapText="1"/>
    </xf>
    <xf numFmtId="0" fontId="18" fillId="0" borderId="8" xfId="0" applyFont="1" applyBorder="1" applyAlignment="1">
      <alignment horizontal="center"/>
    </xf>
    <xf numFmtId="0" fontId="18" fillId="0" borderId="3" xfId="0" applyFont="1" applyBorder="1" applyAlignment="1">
      <alignment horizontal="center"/>
    </xf>
    <xf numFmtId="0" fontId="11" fillId="0" borderId="1" xfId="0" applyFont="1" applyBorder="1" applyAlignment="1">
      <alignment horizontal="center"/>
    </xf>
    <xf numFmtId="0" fontId="18" fillId="0" borderId="36" xfId="0" applyFont="1" applyBorder="1" applyAlignment="1">
      <alignment horizontal="center"/>
    </xf>
    <xf numFmtId="0" fontId="18" fillId="0" borderId="37" xfId="0" applyFont="1" applyBorder="1" applyAlignment="1">
      <alignment horizontal="center"/>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6" fillId="0" borderId="8" xfId="0" applyFont="1" applyBorder="1" applyAlignment="1">
      <alignment horizontal="center"/>
    </xf>
    <xf numFmtId="0" fontId="20" fillId="0" borderId="26" xfId="0" applyFont="1" applyBorder="1" applyAlignment="1">
      <alignment horizontal="center" wrapText="1"/>
    </xf>
    <xf numFmtId="0" fontId="20" fillId="0" borderId="28" xfId="0" applyFont="1" applyBorder="1" applyAlignment="1">
      <alignment horizontal="center" wrapText="1"/>
    </xf>
    <xf numFmtId="0" fontId="20" fillId="0" borderId="44" xfId="0" applyFont="1" applyBorder="1" applyAlignment="1">
      <alignment horizontal="center" wrapText="1"/>
    </xf>
    <xf numFmtId="0" fontId="17" fillId="0" borderId="26" xfId="0" applyFont="1" applyBorder="1" applyAlignment="1">
      <alignment horizontal="center"/>
    </xf>
    <xf numFmtId="0" fontId="17" fillId="0" borderId="28" xfId="0" applyFont="1" applyBorder="1" applyAlignment="1">
      <alignment horizontal="center"/>
    </xf>
    <xf numFmtId="0" fontId="17" fillId="0" borderId="44" xfId="0" applyFont="1" applyBorder="1" applyAlignment="1">
      <alignment horizontal="center"/>
    </xf>
    <xf numFmtId="0" fontId="17" fillId="0" borderId="31" xfId="0" applyFont="1" applyBorder="1" applyAlignment="1">
      <alignment horizontal="center" wrapText="1"/>
    </xf>
    <xf numFmtId="0" fontId="17" fillId="0" borderId="9" xfId="0" applyFont="1" applyBorder="1" applyAlignment="1">
      <alignment horizontal="center" wrapText="1"/>
    </xf>
    <xf numFmtId="0" fontId="17" fillId="0" borderId="10" xfId="0" applyFont="1" applyBorder="1" applyAlignment="1">
      <alignment horizontal="center" wrapText="1"/>
    </xf>
    <xf numFmtId="0" fontId="21" fillId="0" borderId="32" xfId="0" applyFont="1" applyBorder="1" applyAlignment="1">
      <alignment horizontal="center" wrapText="1" readingOrder="1"/>
    </xf>
    <xf numFmtId="0" fontId="21" fillId="0" borderId="11" xfId="0" applyFont="1" applyBorder="1" applyAlignment="1">
      <alignment horizontal="center" wrapText="1" readingOrder="1"/>
    </xf>
    <xf numFmtId="0" fontId="21" fillId="0" borderId="47" xfId="0" applyFont="1" applyBorder="1" applyAlignment="1">
      <alignment horizontal="center" wrapText="1" readingOrder="1"/>
    </xf>
    <xf numFmtId="0" fontId="21" fillId="0" borderId="23" xfId="0" applyFont="1" applyBorder="1" applyAlignment="1">
      <alignment horizontal="center" wrapText="1" readingOrder="1"/>
    </xf>
    <xf numFmtId="0" fontId="11" fillId="3" borderId="17" xfId="0" applyFont="1" applyFill="1" applyBorder="1" applyAlignment="1" applyProtection="1">
      <alignment horizontal="left" vertical="center"/>
      <protection hidden="1"/>
    </xf>
    <xf numFmtId="0" fontId="11" fillId="3" borderId="11" xfId="0" applyFont="1" applyFill="1" applyBorder="1" applyAlignment="1" applyProtection="1">
      <alignment horizontal="left" vertical="center"/>
      <protection hidden="1"/>
    </xf>
    <xf numFmtId="0" fontId="11" fillId="3" borderId="2" xfId="0" applyFont="1" applyFill="1" applyBorder="1" applyAlignment="1" applyProtection="1">
      <alignment horizontal="left" vertical="center"/>
      <protection hidden="1"/>
    </xf>
    <xf numFmtId="0" fontId="19" fillId="0" borderId="1" xfId="0" applyFont="1" applyBorder="1" applyAlignment="1" applyProtection="1">
      <alignment horizontal="left" vertical="center" wrapText="1"/>
      <protection hidden="1"/>
    </xf>
    <xf numFmtId="0" fontId="23" fillId="0" borderId="0" xfId="0" applyFont="1" applyBorder="1" applyAlignment="1">
      <alignment horizontal="right" vertical="center" wrapText="1"/>
    </xf>
    <xf numFmtId="0" fontId="23" fillId="0" borderId="0" xfId="0" applyFont="1" applyBorder="1" applyAlignment="1">
      <alignment horizontal="center" vertical="center" wrapText="1"/>
    </xf>
    <xf numFmtId="0" fontId="16" fillId="0" borderId="0" xfId="0" applyFont="1" applyBorder="1" applyAlignment="1" applyProtection="1">
      <alignment horizontal="center"/>
      <protection hidden="1"/>
    </xf>
    <xf numFmtId="0" fontId="13" fillId="0" borderId="24" xfId="0" applyFont="1" applyBorder="1" applyAlignment="1" applyProtection="1">
      <alignment horizontal="center"/>
      <protection hidden="1"/>
    </xf>
    <xf numFmtId="0" fontId="11" fillId="4" borderId="17" xfId="0" applyFont="1" applyFill="1" applyBorder="1" applyAlignment="1" applyProtection="1">
      <alignment horizontal="center" vertical="center" wrapText="1"/>
      <protection hidden="1"/>
    </xf>
    <xf numFmtId="0" fontId="11" fillId="4" borderId="2" xfId="0"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wrapText="1"/>
      <protection hidden="1"/>
    </xf>
    <xf numFmtId="0" fontId="22" fillId="3" borderId="1" xfId="0" applyFont="1" applyFill="1" applyBorder="1" applyAlignment="1">
      <alignment horizontal="center" vertical="center" wrapText="1"/>
    </xf>
    <xf numFmtId="0" fontId="11" fillId="4" borderId="1" xfId="0" applyFont="1" applyFill="1" applyBorder="1" applyAlignment="1" applyProtection="1">
      <alignment horizontal="left" vertical="center" wrapText="1"/>
      <protection hidden="1"/>
    </xf>
    <xf numFmtId="0" fontId="19" fillId="0" borderId="29" xfId="0" applyFont="1" applyBorder="1" applyAlignment="1" applyProtection="1">
      <alignment horizontal="left" vertical="center" wrapText="1"/>
      <protection hidden="1"/>
    </xf>
    <xf numFmtId="0" fontId="19" fillId="0" borderId="30" xfId="0" applyFont="1" applyBorder="1" applyAlignment="1" applyProtection="1">
      <alignment horizontal="left" vertical="center" wrapText="1"/>
      <protection hidden="1"/>
    </xf>
    <xf numFmtId="0" fontId="18" fillId="0" borderId="0" xfId="0" applyFont="1" applyBorder="1" applyAlignment="1">
      <alignment horizontal="center"/>
    </xf>
    <xf numFmtId="0" fontId="19" fillId="0" borderId="1" xfId="0" applyFont="1" applyBorder="1" applyAlignment="1" applyProtection="1">
      <alignment horizontal="left" vertical="top" wrapText="1"/>
      <protection hidden="1"/>
    </xf>
    <xf numFmtId="0" fontId="18" fillId="0" borderId="1" xfId="0" applyFont="1" applyBorder="1" applyAlignment="1">
      <alignment horizontal="left" vertical="center"/>
    </xf>
    <xf numFmtId="0" fontId="19" fillId="0" borderId="1" xfId="0" applyFont="1" applyBorder="1" applyAlignment="1" applyProtection="1">
      <alignment horizontal="left" wrapText="1"/>
      <protection hidden="1"/>
    </xf>
    <xf numFmtId="0" fontId="11" fillId="4" borderId="17" xfId="0" applyFont="1" applyFill="1" applyBorder="1" applyAlignment="1" applyProtection="1">
      <alignment horizontal="left" vertical="center" wrapText="1"/>
      <protection hidden="1"/>
    </xf>
    <xf numFmtId="0" fontId="11" fillId="4" borderId="11" xfId="0" applyFont="1" applyFill="1" applyBorder="1" applyAlignment="1" applyProtection="1">
      <alignment horizontal="left" vertical="center" wrapText="1"/>
      <protection hidden="1"/>
    </xf>
    <xf numFmtId="0" fontId="11" fillId="4" borderId="2" xfId="0" applyFont="1" applyFill="1" applyBorder="1" applyAlignment="1" applyProtection="1">
      <alignment horizontal="left" vertical="center" wrapText="1"/>
      <protection hidden="1"/>
    </xf>
    <xf numFmtId="0" fontId="11" fillId="4" borderId="1" xfId="0" applyFont="1" applyFill="1" applyBorder="1" applyAlignment="1" applyProtection="1">
      <alignment horizontal="center" vertical="center" wrapText="1"/>
      <protection hidden="1"/>
    </xf>
    <xf numFmtId="0" fontId="29" fillId="0" borderId="16"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6"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8" xfId="0" applyFont="1" applyBorder="1" applyAlignment="1">
      <alignment horizontal="center" vertical="center" wrapText="1"/>
    </xf>
    <xf numFmtId="0" fontId="16" fillId="0" borderId="1" xfId="0" applyFont="1" applyBorder="1" applyAlignment="1">
      <alignment horizont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29" fillId="0" borderId="1"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3" xfId="0" applyFont="1" applyBorder="1" applyAlignment="1">
      <alignment horizontal="center" vertical="center" wrapText="1"/>
    </xf>
    <xf numFmtId="0" fontId="18" fillId="0" borderId="0" xfId="0" applyFont="1" applyBorder="1" applyAlignment="1" applyProtection="1">
      <alignment horizontal="center"/>
      <protection hidden="1"/>
    </xf>
    <xf numFmtId="0" fontId="18" fillId="0" borderId="1" xfId="0" applyFont="1" applyBorder="1" applyAlignment="1">
      <alignment horizontal="left" vertical="center" wrapText="1"/>
    </xf>
    <xf numFmtId="0" fontId="13" fillId="0" borderId="0"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35" fillId="0" borderId="0" xfId="0" applyFont="1" applyAlignment="1">
      <alignment horizontal="right" vertical="center" wrapText="1"/>
    </xf>
    <xf numFmtId="0" fontId="14" fillId="0" borderId="0" xfId="0" applyFont="1" applyBorder="1" applyAlignment="1">
      <alignment horizontal="center"/>
    </xf>
    <xf numFmtId="0" fontId="9" fillId="0" borderId="0" xfId="0" applyFont="1" applyBorder="1" applyAlignment="1" applyProtection="1">
      <alignment horizontal="left" vertical="center" wrapText="1"/>
      <protection hidden="1"/>
    </xf>
    <xf numFmtId="0" fontId="10" fillId="0" borderId="0" xfId="0" applyFont="1" applyBorder="1" applyAlignment="1" applyProtection="1">
      <alignment horizontal="center" vertical="center"/>
      <protection hidden="1"/>
    </xf>
    <xf numFmtId="0" fontId="9" fillId="0" borderId="0" xfId="0" applyFont="1" applyBorder="1" applyAlignment="1">
      <alignment horizontal="center" vertical="top" wrapText="1"/>
    </xf>
    <xf numFmtId="0" fontId="11" fillId="0" borderId="0" xfId="0" applyFont="1" applyBorder="1" applyAlignment="1" applyProtection="1">
      <alignment horizontal="center" vertical="center" wrapText="1"/>
      <protection hidden="1"/>
    </xf>
    <xf numFmtId="0" fontId="9" fillId="0" borderId="0" xfId="0" applyFont="1" applyBorder="1" applyAlignment="1">
      <alignment horizontal="center"/>
    </xf>
    <xf numFmtId="0" fontId="19" fillId="0" borderId="17" xfId="0" applyFont="1" applyBorder="1" applyAlignment="1" applyProtection="1">
      <alignment horizontal="left" vertical="top" wrapText="1"/>
      <protection hidden="1"/>
    </xf>
    <xf numFmtId="0" fontId="19" fillId="0" borderId="11" xfId="0" applyFont="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2" fillId="0" borderId="29" xfId="0" applyFont="1" applyBorder="1" applyAlignment="1">
      <alignment horizontal="center"/>
    </xf>
    <xf numFmtId="0" fontId="12" fillId="0" borderId="30" xfId="0" applyFont="1" applyBorder="1" applyAlignment="1">
      <alignment horizontal="center"/>
    </xf>
    <xf numFmtId="0" fontId="12" fillId="0" borderId="23" xfId="0" applyFont="1" applyBorder="1" applyAlignment="1">
      <alignment horizontal="center"/>
    </xf>
    <xf numFmtId="0" fontId="6" fillId="0" borderId="8" xfId="0" applyFont="1" applyBorder="1" applyAlignment="1">
      <alignment horizontal="center"/>
    </xf>
    <xf numFmtId="0" fontId="24" fillId="0" borderId="1" xfId="0" applyFont="1" applyBorder="1" applyAlignment="1" applyProtection="1">
      <alignment vertical="center" wrapText="1"/>
      <protection locked="0"/>
    </xf>
    <xf numFmtId="0" fontId="26" fillId="0" borderId="1" xfId="0" applyFont="1" applyBorder="1" applyAlignment="1" applyProtection="1">
      <alignment vertical="top"/>
      <protection locked="0"/>
    </xf>
    <xf numFmtId="0" fontId="26" fillId="0" borderId="17" xfId="0" applyFont="1" applyBorder="1" applyProtection="1">
      <protection locked="0"/>
    </xf>
    <xf numFmtId="164" fontId="17" fillId="0" borderId="4" xfId="0" applyNumberFormat="1" applyFont="1" applyBorder="1"/>
    <xf numFmtId="164" fontId="17" fillId="0" borderId="6" xfId="0" applyNumberFormat="1" applyFont="1" applyBorder="1"/>
  </cellXfs>
  <cellStyles count="2">
    <cellStyle name="Обычный" xfId="0" builtinId="0"/>
    <cellStyle name="Процентный" xfId="1" builtinId="5"/>
  </cellStyles>
  <dxfs count="248">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3"/>
      </font>
      <fill>
        <patternFill>
          <bgColor theme="3"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9" tint="0.7999816888943144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9" tint="0.79998168889431442"/>
        </patternFill>
      </fill>
    </dxf>
    <dxf>
      <fill>
        <patternFill>
          <bgColor theme="9" tint="0.79998168889431442"/>
        </patternFill>
      </fill>
    </dxf>
    <dxf>
      <fill>
        <patternFill>
          <bgColor rgb="FF92D05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theme="9" tint="-0.499984740745262"/>
      </font>
      <fill>
        <patternFill>
          <bgColor theme="9" tint="0.39994506668294322"/>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lor rgb="FF800000"/>
      </font>
      <fill>
        <patternFill>
          <bgColor rgb="FFFF3300"/>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9" tint="0.79998168889431442"/>
        </patternFill>
      </fill>
    </dxf>
    <dxf>
      <fill>
        <patternFill>
          <bgColor theme="9" tint="0.79998168889431442"/>
        </patternFill>
      </fill>
    </dxf>
    <dxf>
      <fill>
        <patternFill>
          <bgColor rgb="FF92D05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theme="9" tint="-0.499984740745262"/>
      </font>
      <fill>
        <patternFill>
          <bgColor theme="9" tint="0.39994506668294322"/>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lor rgb="FF800000"/>
      </font>
      <fill>
        <patternFill>
          <bgColor rgb="FFFF3300"/>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9" tint="0.79998168889431442"/>
        </patternFill>
      </fill>
    </dxf>
    <dxf>
      <fill>
        <patternFill>
          <bgColor rgb="FF92D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lor theme="7" tint="-0.499984740745262"/>
      </font>
      <fill>
        <patternFill>
          <bgColor theme="7" tint="0.3999450666829432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0006"/>
      </font>
      <fill>
        <patternFill>
          <bgColor rgb="FFFFC7CE"/>
        </patternFill>
      </fill>
    </dxf>
    <dxf>
      <font>
        <color theme="9" tint="-0.499984740745262"/>
      </font>
      <fill>
        <patternFill>
          <bgColor theme="9" tint="0.59996337778862885"/>
        </patternFill>
      </fill>
    </dxf>
    <dxf>
      <font>
        <condense val="0"/>
        <extend val="0"/>
        <color rgb="FF9C6500"/>
      </font>
      <fill>
        <patternFill>
          <bgColor rgb="FFFFEB9C"/>
        </patternFill>
      </fill>
    </dxf>
    <dxf>
      <font>
        <color theme="4" tint="-0.499984740745262"/>
      </font>
      <fill>
        <patternFill>
          <bgColor theme="4" tint="0.59996337778862885"/>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3"/>
      </font>
      <fill>
        <patternFill>
          <bgColor theme="3"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9" tint="0.7999816888943144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9" tint="0.79998168889431442"/>
        </patternFill>
      </fill>
    </dxf>
    <dxf>
      <fill>
        <patternFill>
          <bgColor theme="9" tint="0.79998168889431442"/>
        </patternFill>
      </fill>
    </dxf>
    <dxf>
      <fill>
        <patternFill>
          <bgColor rgb="FF92D05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theme="9" tint="-0.499984740745262"/>
      </font>
      <fill>
        <patternFill>
          <bgColor theme="9" tint="0.39994506668294322"/>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lor rgb="FF800000"/>
      </font>
      <fill>
        <patternFill>
          <bgColor rgb="FFFF3300"/>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theme="3"/>
      </font>
      <fill>
        <patternFill>
          <bgColor theme="3"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theme="3"/>
      </font>
      <fill>
        <patternFill>
          <bgColor theme="3"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theme="3"/>
      </font>
      <fill>
        <patternFill>
          <bgColor theme="3" tint="0.79998168889431442"/>
        </patternFill>
      </fill>
    </dxf>
    <dxf>
      <fill>
        <patternFill>
          <bgColor theme="0"/>
        </patternFill>
      </fill>
    </dxf>
    <dxf>
      <fill>
        <patternFill>
          <bgColor indexed="44"/>
        </patternFill>
      </fill>
    </dxf>
    <dxf>
      <fill>
        <patternFill>
          <bgColor indexed="42"/>
        </patternFill>
      </fill>
    </dxf>
    <dxf>
      <fill>
        <patternFill>
          <bgColor indexed="45"/>
        </patternFill>
      </fill>
    </dxf>
  </dxfs>
  <tableStyles count="0" defaultTableStyle="TableStyleMedium9" defaultPivotStyle="PivotStyleLight16"/>
  <colors>
    <mruColors>
      <color rgb="FFFF9900"/>
      <color rgb="FFCCFF99"/>
      <color rgb="FF99FF99"/>
      <color rgb="FF99FF66"/>
      <color rgb="FFCCFF33"/>
      <color rgb="FFCCFF66"/>
      <color rgb="FFB8F1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cat>
            <c:strRef>
              <c:f>'сводная по группе'!$C$54:$C$56</c:f>
              <c:strCache>
                <c:ptCount val="3"/>
                <c:pt idx="0">
                  <c:v>сформирован</c:v>
                </c:pt>
                <c:pt idx="1">
                  <c:v>в стадии формирования</c:v>
                </c:pt>
                <c:pt idx="2">
                  <c:v>не сформирован</c:v>
                </c:pt>
              </c:strCache>
            </c:strRef>
          </c:cat>
          <c:val>
            <c:numRef>
              <c:f>'сводная по группе'!$G$54:$G$56</c:f>
              <c:numCache>
                <c:formatCode>0%</c:formatCode>
                <c:ptCount val="3"/>
                <c:pt idx="0">
                  <c:v>0</c:v>
                </c:pt>
                <c:pt idx="1">
                  <c:v>0</c:v>
                </c:pt>
                <c:pt idx="2">
                  <c:v>0</c:v>
                </c:pt>
              </c:numCache>
            </c:numRef>
          </c:val>
        </c:ser>
        <c:shape val="cone"/>
        <c:axId val="89260416"/>
        <c:axId val="89262336"/>
        <c:axId val="0"/>
      </c:bar3DChart>
      <c:catAx>
        <c:axId val="89260416"/>
        <c:scaling>
          <c:orientation val="minMax"/>
        </c:scaling>
        <c:axPos val="b"/>
        <c:numFmt formatCode="General" sourceLinked="0"/>
        <c:tickLblPos val="nextTo"/>
        <c:txPr>
          <a:bodyPr/>
          <a:lstStyle/>
          <a:p>
            <a:pPr>
              <a:defRPr>
                <a:latin typeface="Times New Roman" pitchFamily="18" charset="0"/>
                <a:cs typeface="Times New Roman" pitchFamily="18" charset="0"/>
              </a:defRPr>
            </a:pPr>
            <a:endParaRPr lang="ru-RU"/>
          </a:p>
        </c:txPr>
        <c:crossAx val="89262336"/>
        <c:crosses val="autoZero"/>
        <c:auto val="1"/>
        <c:lblAlgn val="ctr"/>
        <c:lblOffset val="100"/>
      </c:catAx>
      <c:valAx>
        <c:axId val="89262336"/>
        <c:scaling>
          <c:orientation val="minMax"/>
        </c:scaling>
        <c:delete val="1"/>
        <c:axPos val="l"/>
        <c:majorGridlines>
          <c:spPr>
            <a:ln>
              <a:noFill/>
            </a:ln>
          </c:spPr>
        </c:majorGridlines>
        <c:numFmt formatCode="0%" sourceLinked="1"/>
        <c:tickLblPos val="none"/>
        <c:crossAx val="89260416"/>
        <c:crosses val="autoZero"/>
        <c:crossBetween val="between"/>
      </c:valAx>
    </c:plotArea>
    <c:plotVisOnly val="1"/>
    <c:dispBlanksAs val="gap"/>
  </c:chart>
  <c:printSettings>
    <c:headerFooter/>
    <c:pageMargins b="0.75000000000000377" l="0.70000000000000062" r="0.70000000000000062" t="0.75000000000000377"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00B0F0"/>
            </a:solidFill>
          </c:spPr>
          <c:cat>
            <c:strRef>
              <c:f>'целевые ориентиры_сводная'!$B$55:$B$57</c:f>
              <c:strCache>
                <c:ptCount val="3"/>
                <c:pt idx="0">
                  <c:v>сформирован</c:v>
                </c:pt>
                <c:pt idx="1">
                  <c:v>в стадии формирования</c:v>
                </c:pt>
                <c:pt idx="2">
                  <c:v>не сформирован</c:v>
                </c:pt>
              </c:strCache>
            </c:strRef>
          </c:cat>
          <c:val>
            <c:numRef>
              <c:f>'целевые ориентиры_сводная'!$BG$55:$BG$57</c:f>
              <c:numCache>
                <c:formatCode>0%</c:formatCode>
                <c:ptCount val="3"/>
                <c:pt idx="0">
                  <c:v>0</c:v>
                </c:pt>
                <c:pt idx="1">
                  <c:v>0</c:v>
                </c:pt>
                <c:pt idx="2">
                  <c:v>0</c:v>
                </c:pt>
              </c:numCache>
            </c:numRef>
          </c:val>
        </c:ser>
        <c:shape val="pyramid"/>
        <c:axId val="91115904"/>
        <c:axId val="91117440"/>
        <c:axId val="0"/>
      </c:bar3DChart>
      <c:catAx>
        <c:axId val="91115904"/>
        <c:scaling>
          <c:orientation val="minMax"/>
        </c:scaling>
        <c:axPos val="b"/>
        <c:numFmt formatCode="General" sourceLinked="0"/>
        <c:tickLblPos val="nextTo"/>
        <c:crossAx val="91117440"/>
        <c:crosses val="autoZero"/>
        <c:auto val="1"/>
        <c:lblAlgn val="ctr"/>
        <c:lblOffset val="100"/>
      </c:catAx>
      <c:valAx>
        <c:axId val="91117440"/>
        <c:scaling>
          <c:orientation val="minMax"/>
        </c:scaling>
        <c:axPos val="l"/>
        <c:majorGridlines/>
        <c:numFmt formatCode="0%" sourceLinked="1"/>
        <c:tickLblPos val="nextTo"/>
        <c:crossAx val="91115904"/>
        <c:crosses val="autoZero"/>
        <c:crossBetween val="between"/>
      </c:valAx>
    </c:plotArea>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0070C0"/>
            </a:solidFill>
          </c:spPr>
          <c:cat>
            <c:strRef>
              <c:f>'целевые ориентиры_сводная'!$B$55:$B$57</c:f>
              <c:strCache>
                <c:ptCount val="3"/>
                <c:pt idx="0">
                  <c:v>сформирован</c:v>
                </c:pt>
                <c:pt idx="1">
                  <c:v>в стадии формирования</c:v>
                </c:pt>
                <c:pt idx="2">
                  <c:v>не сформирован</c:v>
                </c:pt>
              </c:strCache>
            </c:strRef>
          </c:cat>
          <c:val>
            <c:numRef>
              <c:f>'целевые ориентиры_сводная'!$CB$55:$CB$57</c:f>
              <c:numCache>
                <c:formatCode>0%</c:formatCode>
                <c:ptCount val="3"/>
                <c:pt idx="0">
                  <c:v>0</c:v>
                </c:pt>
                <c:pt idx="1">
                  <c:v>0</c:v>
                </c:pt>
                <c:pt idx="2">
                  <c:v>0</c:v>
                </c:pt>
              </c:numCache>
            </c:numRef>
          </c:val>
        </c:ser>
        <c:shape val="pyramid"/>
        <c:axId val="91128576"/>
        <c:axId val="91130112"/>
        <c:axId val="0"/>
      </c:bar3DChart>
      <c:catAx>
        <c:axId val="91128576"/>
        <c:scaling>
          <c:orientation val="minMax"/>
        </c:scaling>
        <c:axPos val="b"/>
        <c:numFmt formatCode="General" sourceLinked="0"/>
        <c:tickLblPos val="nextTo"/>
        <c:crossAx val="91130112"/>
        <c:crosses val="autoZero"/>
        <c:auto val="1"/>
        <c:lblAlgn val="ctr"/>
        <c:lblOffset val="100"/>
      </c:catAx>
      <c:valAx>
        <c:axId val="91130112"/>
        <c:scaling>
          <c:orientation val="minMax"/>
        </c:scaling>
        <c:axPos val="l"/>
        <c:majorGridlines/>
        <c:numFmt formatCode="0%" sourceLinked="1"/>
        <c:tickLblPos val="nextTo"/>
        <c:crossAx val="91128576"/>
        <c:crosses val="autoZero"/>
        <c:crossBetween val="between"/>
      </c:valAx>
    </c:plotArea>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7030A0"/>
            </a:solidFill>
          </c:spPr>
          <c:cat>
            <c:strRef>
              <c:f>'целевые ориентиры_сводная'!$B$55:$B$57</c:f>
              <c:strCache>
                <c:ptCount val="3"/>
                <c:pt idx="0">
                  <c:v>сформирован</c:v>
                </c:pt>
                <c:pt idx="1">
                  <c:v>в стадии формирования</c:v>
                </c:pt>
                <c:pt idx="2">
                  <c:v>не сформирован</c:v>
                </c:pt>
              </c:strCache>
            </c:strRef>
          </c:cat>
          <c:val>
            <c:numRef>
              <c:f>'целевые ориентиры_сводная'!$DI$55:$DI$57</c:f>
              <c:numCache>
                <c:formatCode>0%</c:formatCode>
                <c:ptCount val="3"/>
                <c:pt idx="0">
                  <c:v>0</c:v>
                </c:pt>
                <c:pt idx="1">
                  <c:v>0</c:v>
                </c:pt>
                <c:pt idx="2">
                  <c:v>0</c:v>
                </c:pt>
              </c:numCache>
            </c:numRef>
          </c:val>
        </c:ser>
        <c:shape val="pyramid"/>
        <c:axId val="91690496"/>
        <c:axId val="91692032"/>
        <c:axId val="0"/>
      </c:bar3DChart>
      <c:catAx>
        <c:axId val="91690496"/>
        <c:scaling>
          <c:orientation val="minMax"/>
        </c:scaling>
        <c:axPos val="b"/>
        <c:numFmt formatCode="General" sourceLinked="0"/>
        <c:tickLblPos val="nextTo"/>
        <c:crossAx val="91692032"/>
        <c:crosses val="autoZero"/>
        <c:auto val="1"/>
        <c:lblAlgn val="ctr"/>
        <c:lblOffset val="100"/>
      </c:catAx>
      <c:valAx>
        <c:axId val="91692032"/>
        <c:scaling>
          <c:orientation val="minMax"/>
        </c:scaling>
        <c:axPos val="l"/>
        <c:majorGridlines/>
        <c:numFmt formatCode="0%" sourceLinked="1"/>
        <c:tickLblPos val="nextTo"/>
        <c:crossAx val="91690496"/>
        <c:crosses val="autoZero"/>
        <c:crossBetween val="between"/>
      </c:valAx>
    </c:plotArea>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gradFill>
              <a:gsLst>
                <a:gs pos="0">
                  <a:srgbClr val="FFEFD1"/>
                </a:gs>
                <a:gs pos="64999">
                  <a:srgbClr val="F0EBD5"/>
                </a:gs>
                <a:gs pos="100000">
                  <a:srgbClr val="D1C39F"/>
                </a:gs>
              </a:gsLst>
              <a:lin ang="5400000" scaled="0"/>
            </a:gradFill>
          </c:spPr>
          <c:cat>
            <c:strRef>
              <c:f>'сводная по группе'!$C$54:$C$56</c:f>
              <c:strCache>
                <c:ptCount val="3"/>
                <c:pt idx="0">
                  <c:v>сформирован</c:v>
                </c:pt>
                <c:pt idx="1">
                  <c:v>в стадии формирования</c:v>
                </c:pt>
                <c:pt idx="2">
                  <c:v>не сформирован</c:v>
                </c:pt>
              </c:strCache>
            </c:strRef>
          </c:cat>
          <c:val>
            <c:numRef>
              <c:f>'сводная по группе'!$M$54:$M$56</c:f>
              <c:numCache>
                <c:formatCode>0%</c:formatCode>
                <c:ptCount val="3"/>
                <c:pt idx="0">
                  <c:v>0</c:v>
                </c:pt>
                <c:pt idx="1">
                  <c:v>0</c:v>
                </c:pt>
                <c:pt idx="2">
                  <c:v>0</c:v>
                </c:pt>
              </c:numCache>
            </c:numRef>
          </c:val>
        </c:ser>
        <c:shape val="cone"/>
        <c:axId val="89360640"/>
        <c:axId val="92712960"/>
        <c:axId val="0"/>
      </c:bar3DChart>
      <c:catAx>
        <c:axId val="89360640"/>
        <c:scaling>
          <c:orientation val="minMax"/>
        </c:scaling>
        <c:axPos val="b"/>
        <c:numFmt formatCode="General" sourceLinked="0"/>
        <c:tickLblPos val="nextTo"/>
        <c:txPr>
          <a:bodyPr/>
          <a:lstStyle/>
          <a:p>
            <a:pPr>
              <a:defRPr>
                <a:latin typeface="Times New Roman" pitchFamily="18" charset="0"/>
                <a:cs typeface="Times New Roman" pitchFamily="18" charset="0"/>
              </a:defRPr>
            </a:pPr>
            <a:endParaRPr lang="ru-RU"/>
          </a:p>
        </c:txPr>
        <c:crossAx val="92712960"/>
        <c:crosses val="autoZero"/>
        <c:auto val="1"/>
        <c:lblAlgn val="ctr"/>
        <c:lblOffset val="100"/>
      </c:catAx>
      <c:valAx>
        <c:axId val="92712960"/>
        <c:scaling>
          <c:orientation val="minMax"/>
        </c:scaling>
        <c:delete val="1"/>
        <c:axPos val="l"/>
        <c:majorGridlines>
          <c:spPr>
            <a:ln>
              <a:noFill/>
            </a:ln>
          </c:spPr>
        </c:majorGridlines>
        <c:numFmt formatCode="0%" sourceLinked="1"/>
        <c:tickLblPos val="none"/>
        <c:crossAx val="89360640"/>
        <c:crosses val="autoZero"/>
        <c:crossBetween val="between"/>
      </c:valAx>
    </c:plotArea>
    <c:plotVisOnly val="1"/>
    <c:dispBlanksAs val="gap"/>
  </c:chart>
  <c:printSettings>
    <c:headerFooter/>
    <c:pageMargins b="0.75000000000000377" l="0.70000000000000062" r="0.70000000000000062" t="0.750000000000003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gradFill>
              <a:gsLst>
                <a:gs pos="0">
                  <a:srgbClr val="DDEBCF"/>
                </a:gs>
                <a:gs pos="50000">
                  <a:srgbClr val="9CB86E"/>
                </a:gs>
                <a:gs pos="100000">
                  <a:srgbClr val="156B13"/>
                </a:gs>
              </a:gsLst>
              <a:lin ang="5400000" scaled="0"/>
            </a:gradFill>
          </c:spPr>
          <c:cat>
            <c:strRef>
              <c:f>'сводная по группе'!$C$54:$C$56</c:f>
              <c:strCache>
                <c:ptCount val="3"/>
                <c:pt idx="0">
                  <c:v>сформирован</c:v>
                </c:pt>
                <c:pt idx="1">
                  <c:v>в стадии формирования</c:v>
                </c:pt>
                <c:pt idx="2">
                  <c:v>не сформирован</c:v>
                </c:pt>
              </c:strCache>
            </c:strRef>
          </c:cat>
          <c:val>
            <c:numRef>
              <c:f>'сводная по группе'!$Q$54:$Q$56</c:f>
              <c:numCache>
                <c:formatCode>0%</c:formatCode>
                <c:ptCount val="3"/>
                <c:pt idx="0">
                  <c:v>0</c:v>
                </c:pt>
                <c:pt idx="1">
                  <c:v>0</c:v>
                </c:pt>
                <c:pt idx="2">
                  <c:v>0</c:v>
                </c:pt>
              </c:numCache>
            </c:numRef>
          </c:val>
        </c:ser>
        <c:shape val="cone"/>
        <c:axId val="93819264"/>
        <c:axId val="93820800"/>
        <c:axId val="0"/>
      </c:bar3DChart>
      <c:catAx>
        <c:axId val="93819264"/>
        <c:scaling>
          <c:orientation val="minMax"/>
        </c:scaling>
        <c:axPos val="b"/>
        <c:numFmt formatCode="General" sourceLinked="0"/>
        <c:tickLblPos val="nextTo"/>
        <c:txPr>
          <a:bodyPr/>
          <a:lstStyle/>
          <a:p>
            <a:pPr>
              <a:defRPr>
                <a:latin typeface="Times New Roman" pitchFamily="18" charset="0"/>
                <a:cs typeface="Times New Roman" pitchFamily="18" charset="0"/>
              </a:defRPr>
            </a:pPr>
            <a:endParaRPr lang="ru-RU"/>
          </a:p>
        </c:txPr>
        <c:crossAx val="93820800"/>
        <c:crosses val="autoZero"/>
        <c:auto val="1"/>
        <c:lblAlgn val="ctr"/>
        <c:lblOffset val="100"/>
      </c:catAx>
      <c:valAx>
        <c:axId val="93820800"/>
        <c:scaling>
          <c:orientation val="minMax"/>
        </c:scaling>
        <c:delete val="1"/>
        <c:axPos val="l"/>
        <c:majorGridlines>
          <c:spPr>
            <a:ln>
              <a:noFill/>
            </a:ln>
          </c:spPr>
        </c:majorGridlines>
        <c:numFmt formatCode="0%" sourceLinked="1"/>
        <c:tickLblPos val="none"/>
        <c:crossAx val="93819264"/>
        <c:crosses val="autoZero"/>
        <c:crossBetween val="between"/>
      </c:valAx>
    </c:plotArea>
    <c:plotVisOnly val="1"/>
    <c:dispBlanksAs val="gap"/>
  </c:chart>
  <c:printSettings>
    <c:headerFooter/>
    <c:pageMargins b="0.75000000000000377" l="0.70000000000000062" r="0.70000000000000062" t="0.75000000000000377"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cat>
            <c:strRef>
              <c:f>'сводная по группе'!$C$54:$C$57</c:f>
              <c:strCache>
                <c:ptCount val="3"/>
                <c:pt idx="0">
                  <c:v>сформирован</c:v>
                </c:pt>
                <c:pt idx="1">
                  <c:v>в стадии формирования</c:v>
                </c:pt>
                <c:pt idx="2">
                  <c:v>не сформирован</c:v>
                </c:pt>
              </c:strCache>
            </c:strRef>
          </c:cat>
          <c:val>
            <c:numRef>
              <c:f>'сводная по группе'!$T$54:$T$56</c:f>
              <c:numCache>
                <c:formatCode>0%</c:formatCode>
                <c:ptCount val="3"/>
                <c:pt idx="0">
                  <c:v>0</c:v>
                </c:pt>
                <c:pt idx="1">
                  <c:v>0</c:v>
                </c:pt>
                <c:pt idx="2">
                  <c:v>0</c:v>
                </c:pt>
              </c:numCache>
            </c:numRef>
          </c:val>
        </c:ser>
        <c:shape val="cone"/>
        <c:axId val="94866048"/>
        <c:axId val="95400704"/>
        <c:axId val="0"/>
      </c:bar3DChart>
      <c:catAx>
        <c:axId val="94866048"/>
        <c:scaling>
          <c:orientation val="minMax"/>
        </c:scaling>
        <c:axPos val="b"/>
        <c:numFmt formatCode="General" sourceLinked="0"/>
        <c:tickLblPos val="nextTo"/>
        <c:txPr>
          <a:bodyPr/>
          <a:lstStyle/>
          <a:p>
            <a:pPr>
              <a:defRPr>
                <a:latin typeface="Times New Roman" pitchFamily="18" charset="0"/>
                <a:cs typeface="Times New Roman" pitchFamily="18" charset="0"/>
              </a:defRPr>
            </a:pPr>
            <a:endParaRPr lang="ru-RU"/>
          </a:p>
        </c:txPr>
        <c:crossAx val="95400704"/>
        <c:crosses val="autoZero"/>
        <c:auto val="1"/>
        <c:lblAlgn val="ctr"/>
        <c:lblOffset val="100"/>
      </c:catAx>
      <c:valAx>
        <c:axId val="95400704"/>
        <c:scaling>
          <c:orientation val="minMax"/>
        </c:scaling>
        <c:delete val="1"/>
        <c:axPos val="l"/>
        <c:majorGridlines>
          <c:spPr>
            <a:ln>
              <a:noFill/>
            </a:ln>
          </c:spPr>
        </c:majorGridlines>
        <c:numFmt formatCode="0" sourceLinked="0"/>
        <c:tickLblPos val="none"/>
        <c:crossAx val="94866048"/>
        <c:crosses val="autoZero"/>
        <c:crossBetween val="between"/>
      </c:valAx>
    </c:plotArea>
    <c:plotVisOnly val="1"/>
    <c:dispBlanksAs val="gap"/>
  </c:chart>
  <c:printSettings>
    <c:headerFooter/>
    <c:pageMargins b="0.75000000000000377" l="0.70000000000000062" r="0.70000000000000062" t="0.750000000000003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gradFill>
              <a:gsLst>
                <a:gs pos="0">
                  <a:srgbClr val="CCCCFF"/>
                </a:gs>
                <a:gs pos="17999">
                  <a:srgbClr val="99CCFF"/>
                </a:gs>
                <a:gs pos="36000">
                  <a:srgbClr val="9966FF"/>
                </a:gs>
                <a:gs pos="61000">
                  <a:srgbClr val="CC99FF"/>
                </a:gs>
                <a:gs pos="82001">
                  <a:srgbClr val="99CCFF"/>
                </a:gs>
                <a:gs pos="100000">
                  <a:srgbClr val="CCCCFF"/>
                </a:gs>
              </a:gsLst>
              <a:lin ang="5400000" scaled="0"/>
            </a:gradFill>
          </c:spPr>
          <c:cat>
            <c:strRef>
              <c:f>'сводная по группе'!$C$54:$C$56</c:f>
              <c:strCache>
                <c:ptCount val="3"/>
                <c:pt idx="0">
                  <c:v>сформирован</c:v>
                </c:pt>
                <c:pt idx="1">
                  <c:v>в стадии формирования</c:v>
                </c:pt>
                <c:pt idx="2">
                  <c:v>не сформирован</c:v>
                </c:pt>
              </c:strCache>
            </c:strRef>
          </c:cat>
          <c:val>
            <c:numRef>
              <c:f>'сводная по группе'!$W$54:$W$56</c:f>
              <c:numCache>
                <c:formatCode>0%</c:formatCode>
                <c:ptCount val="3"/>
                <c:pt idx="0">
                  <c:v>0</c:v>
                </c:pt>
                <c:pt idx="1">
                  <c:v>0</c:v>
                </c:pt>
                <c:pt idx="2">
                  <c:v>0</c:v>
                </c:pt>
              </c:numCache>
            </c:numRef>
          </c:val>
        </c:ser>
        <c:shape val="cone"/>
        <c:axId val="63240064"/>
        <c:axId val="63241600"/>
        <c:axId val="0"/>
      </c:bar3DChart>
      <c:catAx>
        <c:axId val="63240064"/>
        <c:scaling>
          <c:orientation val="minMax"/>
        </c:scaling>
        <c:axPos val="b"/>
        <c:numFmt formatCode="General" sourceLinked="0"/>
        <c:tickLblPos val="nextTo"/>
        <c:txPr>
          <a:bodyPr/>
          <a:lstStyle/>
          <a:p>
            <a:pPr>
              <a:defRPr>
                <a:latin typeface="Times New Roman" pitchFamily="18" charset="0"/>
                <a:cs typeface="Times New Roman" pitchFamily="18" charset="0"/>
              </a:defRPr>
            </a:pPr>
            <a:endParaRPr lang="ru-RU"/>
          </a:p>
        </c:txPr>
        <c:crossAx val="63241600"/>
        <c:crosses val="autoZero"/>
        <c:auto val="1"/>
        <c:lblAlgn val="ctr"/>
        <c:lblOffset val="100"/>
      </c:catAx>
      <c:valAx>
        <c:axId val="63241600"/>
        <c:scaling>
          <c:orientation val="minMax"/>
        </c:scaling>
        <c:delete val="1"/>
        <c:axPos val="l"/>
        <c:majorGridlines>
          <c:spPr>
            <a:ln>
              <a:noFill/>
            </a:ln>
          </c:spPr>
        </c:majorGridlines>
        <c:numFmt formatCode="0" sourceLinked="0"/>
        <c:tickLblPos val="none"/>
        <c:crossAx val="63240064"/>
        <c:crosses val="autoZero"/>
        <c:crossBetween val="between"/>
      </c:valAx>
    </c:plotArea>
    <c:plotVisOnly val="1"/>
    <c:dispBlanksAs val="gap"/>
  </c:chart>
  <c:printSettings>
    <c:headerFooter/>
    <c:pageMargins b="0.75000000000000377" l="0.70000000000000062" r="0.70000000000000062" t="0.75000000000000377"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FF0000"/>
            </a:solidFill>
          </c:spPr>
          <c:cat>
            <c:strRef>
              <c:f>'целевые ориентиры_сводная'!$B$55:$B$57</c:f>
              <c:strCache>
                <c:ptCount val="3"/>
                <c:pt idx="0">
                  <c:v>сформирован</c:v>
                </c:pt>
                <c:pt idx="1">
                  <c:v>в стадии формирования</c:v>
                </c:pt>
                <c:pt idx="2">
                  <c:v>не сформирован</c:v>
                </c:pt>
              </c:strCache>
            </c:strRef>
          </c:cat>
          <c:val>
            <c:numRef>
              <c:f>'целевые ориентиры_сводная'!$P$55:$P$57</c:f>
              <c:numCache>
                <c:formatCode>0%</c:formatCode>
                <c:ptCount val="3"/>
                <c:pt idx="0">
                  <c:v>0</c:v>
                </c:pt>
                <c:pt idx="1">
                  <c:v>0</c:v>
                </c:pt>
                <c:pt idx="2">
                  <c:v>0</c:v>
                </c:pt>
              </c:numCache>
            </c:numRef>
          </c:val>
        </c:ser>
        <c:shape val="pyramid"/>
        <c:axId val="90940160"/>
        <c:axId val="90941696"/>
        <c:axId val="0"/>
      </c:bar3DChart>
      <c:catAx>
        <c:axId val="90940160"/>
        <c:scaling>
          <c:orientation val="minMax"/>
        </c:scaling>
        <c:axPos val="b"/>
        <c:numFmt formatCode="General" sourceLinked="0"/>
        <c:tickLblPos val="nextTo"/>
        <c:crossAx val="90941696"/>
        <c:crosses val="autoZero"/>
        <c:auto val="1"/>
        <c:lblAlgn val="ctr"/>
        <c:lblOffset val="100"/>
      </c:catAx>
      <c:valAx>
        <c:axId val="90941696"/>
        <c:scaling>
          <c:orientation val="minMax"/>
        </c:scaling>
        <c:axPos val="l"/>
        <c:majorGridlines/>
        <c:numFmt formatCode="0%" sourceLinked="1"/>
        <c:tickLblPos val="nextTo"/>
        <c:crossAx val="90940160"/>
        <c:crosses val="autoZero"/>
        <c:crossBetween val="between"/>
      </c:valAx>
    </c:plotArea>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FF9900"/>
            </a:solidFill>
          </c:spPr>
          <c:cat>
            <c:strRef>
              <c:f>'целевые ориентиры_сводная'!$B$55:$B$57</c:f>
              <c:strCache>
                <c:ptCount val="3"/>
                <c:pt idx="0">
                  <c:v>сформирован</c:v>
                </c:pt>
                <c:pt idx="1">
                  <c:v>в стадии формирования</c:v>
                </c:pt>
                <c:pt idx="2">
                  <c:v>не сформирован</c:v>
                </c:pt>
              </c:strCache>
            </c:strRef>
          </c:cat>
          <c:val>
            <c:numRef>
              <c:f>'целевые ориентиры_сводная'!$AA$55:$AA$57</c:f>
              <c:numCache>
                <c:formatCode>0%</c:formatCode>
                <c:ptCount val="3"/>
                <c:pt idx="0">
                  <c:v>0</c:v>
                </c:pt>
                <c:pt idx="1">
                  <c:v>0</c:v>
                </c:pt>
                <c:pt idx="2">
                  <c:v>0</c:v>
                </c:pt>
              </c:numCache>
            </c:numRef>
          </c:val>
        </c:ser>
        <c:shape val="pyramid"/>
        <c:axId val="90957312"/>
        <c:axId val="90958848"/>
        <c:axId val="0"/>
      </c:bar3DChart>
      <c:catAx>
        <c:axId val="90957312"/>
        <c:scaling>
          <c:orientation val="minMax"/>
        </c:scaling>
        <c:axPos val="b"/>
        <c:numFmt formatCode="General" sourceLinked="0"/>
        <c:tickLblPos val="nextTo"/>
        <c:crossAx val="90958848"/>
        <c:crosses val="autoZero"/>
        <c:auto val="1"/>
        <c:lblAlgn val="ctr"/>
        <c:lblOffset val="100"/>
      </c:catAx>
      <c:valAx>
        <c:axId val="90958848"/>
        <c:scaling>
          <c:orientation val="minMax"/>
        </c:scaling>
        <c:axPos val="l"/>
        <c:majorGridlines/>
        <c:numFmt formatCode="0%" sourceLinked="1"/>
        <c:tickLblPos val="nextTo"/>
        <c:crossAx val="90957312"/>
        <c:crosses val="autoZero"/>
        <c:crossBetween val="between"/>
      </c:valAx>
    </c:plotArea>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FFFF00"/>
            </a:solidFill>
          </c:spPr>
          <c:cat>
            <c:strRef>
              <c:f>'целевые ориентиры_сводная'!$B$55:$B$57</c:f>
              <c:strCache>
                <c:ptCount val="3"/>
                <c:pt idx="0">
                  <c:v>сформирован</c:v>
                </c:pt>
                <c:pt idx="1">
                  <c:v>в стадии формирования</c:v>
                </c:pt>
                <c:pt idx="2">
                  <c:v>не сформирован</c:v>
                </c:pt>
              </c:strCache>
            </c:strRef>
          </c:cat>
          <c:val>
            <c:numRef>
              <c:f>'целевые ориентиры_сводная'!$AJ$55:$AJ$57</c:f>
              <c:numCache>
                <c:formatCode>0%</c:formatCode>
                <c:ptCount val="3"/>
                <c:pt idx="0">
                  <c:v>0</c:v>
                </c:pt>
                <c:pt idx="1">
                  <c:v>0</c:v>
                </c:pt>
                <c:pt idx="2">
                  <c:v>0</c:v>
                </c:pt>
              </c:numCache>
            </c:numRef>
          </c:val>
        </c:ser>
        <c:shape val="pyramid"/>
        <c:axId val="90970368"/>
        <c:axId val="90976256"/>
        <c:axId val="0"/>
      </c:bar3DChart>
      <c:catAx>
        <c:axId val="90970368"/>
        <c:scaling>
          <c:orientation val="minMax"/>
        </c:scaling>
        <c:axPos val="b"/>
        <c:numFmt formatCode="General" sourceLinked="0"/>
        <c:tickLblPos val="nextTo"/>
        <c:crossAx val="90976256"/>
        <c:crosses val="autoZero"/>
        <c:auto val="1"/>
        <c:lblAlgn val="ctr"/>
        <c:lblOffset val="100"/>
      </c:catAx>
      <c:valAx>
        <c:axId val="90976256"/>
        <c:scaling>
          <c:orientation val="minMax"/>
        </c:scaling>
        <c:axPos val="l"/>
        <c:majorGridlines/>
        <c:numFmt formatCode="0%" sourceLinked="1"/>
        <c:tickLblPos val="nextTo"/>
        <c:crossAx val="90970368"/>
        <c:crosses val="autoZero"/>
        <c:crossBetween val="between"/>
      </c:valAx>
    </c:plotArea>
    <c:plotVisOnly val="1"/>
    <c:dispBlanksAs val="gap"/>
  </c:chart>
  <c:printSettings>
    <c:headerFooter/>
    <c:pageMargins b="0.750000000000003" l="0.70000000000000062" r="0.70000000000000062" t="0.75000000000000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92D050"/>
            </a:solidFill>
          </c:spPr>
          <c:cat>
            <c:strRef>
              <c:f>'целевые ориентиры_сводная'!$B$55:$B$57</c:f>
              <c:strCache>
                <c:ptCount val="3"/>
                <c:pt idx="0">
                  <c:v>сформирован</c:v>
                </c:pt>
                <c:pt idx="1">
                  <c:v>в стадии формирования</c:v>
                </c:pt>
                <c:pt idx="2">
                  <c:v>не сформирован</c:v>
                </c:pt>
              </c:strCache>
            </c:strRef>
          </c:cat>
          <c:val>
            <c:numRef>
              <c:f>'целевые ориентиры_сводная'!$AU$55:$AU$57</c:f>
              <c:numCache>
                <c:formatCode>0%</c:formatCode>
                <c:ptCount val="3"/>
                <c:pt idx="0">
                  <c:v>0</c:v>
                </c:pt>
                <c:pt idx="1">
                  <c:v>0</c:v>
                </c:pt>
                <c:pt idx="2">
                  <c:v>0</c:v>
                </c:pt>
              </c:numCache>
            </c:numRef>
          </c:val>
        </c:ser>
        <c:shape val="pyramid"/>
        <c:axId val="90991616"/>
        <c:axId val="91001600"/>
        <c:axId val="0"/>
      </c:bar3DChart>
      <c:catAx>
        <c:axId val="90991616"/>
        <c:scaling>
          <c:orientation val="minMax"/>
        </c:scaling>
        <c:axPos val="b"/>
        <c:numFmt formatCode="General" sourceLinked="0"/>
        <c:tickLblPos val="nextTo"/>
        <c:crossAx val="91001600"/>
        <c:crosses val="autoZero"/>
        <c:auto val="1"/>
        <c:lblAlgn val="ctr"/>
        <c:lblOffset val="100"/>
      </c:catAx>
      <c:valAx>
        <c:axId val="91001600"/>
        <c:scaling>
          <c:orientation val="minMax"/>
        </c:scaling>
        <c:axPos val="l"/>
        <c:majorGridlines/>
        <c:numFmt formatCode="0%" sourceLinked="1"/>
        <c:tickLblPos val="nextTo"/>
        <c:crossAx val="90991616"/>
        <c:crosses val="autoZero"/>
        <c:crossBetween val="between"/>
      </c:valAx>
    </c:plotArea>
    <c:plotVisOnly val="1"/>
    <c:dispBlanksAs val="gap"/>
  </c:chart>
  <c:printSettings>
    <c:headerFooter/>
    <c:pageMargins b="0.750000000000003" l="0.70000000000000062" r="0.70000000000000062" t="0.75000000000000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61912</xdr:colOff>
      <xdr:row>56</xdr:row>
      <xdr:rowOff>142875</xdr:rowOff>
    </xdr:from>
    <xdr:to>
      <xdr:col>6</xdr:col>
      <xdr:colOff>1195387</xdr:colOff>
      <xdr:row>70</xdr:row>
      <xdr:rowOff>180975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56</xdr:row>
      <xdr:rowOff>142875</xdr:rowOff>
    </xdr:from>
    <xdr:to>
      <xdr:col>12</xdr:col>
      <xdr:colOff>542925</xdr:colOff>
      <xdr:row>70</xdr:row>
      <xdr:rowOff>180975</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571500</xdr:colOff>
      <xdr:row>56</xdr:row>
      <xdr:rowOff>152400</xdr:rowOff>
    </xdr:from>
    <xdr:to>
      <xdr:col>16</xdr:col>
      <xdr:colOff>1038225</xdr:colOff>
      <xdr:row>71</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1085850</xdr:colOff>
      <xdr:row>56</xdr:row>
      <xdr:rowOff>161925</xdr:rowOff>
    </xdr:from>
    <xdr:to>
      <xdr:col>20</xdr:col>
      <xdr:colOff>114300</xdr:colOff>
      <xdr:row>71</xdr:row>
      <xdr:rowOff>9525</xdr:rowOff>
    </xdr:to>
    <xdr:graphicFrame macro="">
      <xdr:nvGraphicFramePr>
        <xdr:cNvPr id="7"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161925</xdr:colOff>
      <xdr:row>56</xdr:row>
      <xdr:rowOff>161925</xdr:rowOff>
    </xdr:from>
    <xdr:to>
      <xdr:col>24</xdr:col>
      <xdr:colOff>0</xdr:colOff>
      <xdr:row>71</xdr:row>
      <xdr:rowOff>9525</xdr:rowOff>
    </xdr:to>
    <xdr:graphicFrame macro="">
      <xdr:nvGraphicFramePr>
        <xdr:cNvPr id="8"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0.15104</cdr:x>
      <cdr:y>0.01852</cdr:y>
    </cdr:from>
    <cdr:to>
      <cdr:x>0.83819</cdr:x>
      <cdr:y>0.10532</cdr:y>
    </cdr:to>
    <cdr:sp macro="" textlink="">
      <cdr:nvSpPr>
        <cdr:cNvPr id="2" name="TextBox 1"/>
        <cdr:cNvSpPr txBox="1"/>
      </cdr:nvSpPr>
      <cdr:spPr>
        <a:xfrm xmlns:a="http://schemas.openxmlformats.org/drawingml/2006/main">
          <a:off x="690563" y="50800"/>
          <a:ext cx="3141662"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ru-RU" sz="1100" b="1">
              <a:latin typeface="Times New Roman" pitchFamily="18" charset="0"/>
              <a:cs typeface="Times New Roman" pitchFamily="18" charset="0"/>
            </a:rPr>
            <a:t>Социально-коммуникативное  развитие</a:t>
          </a:r>
        </a:p>
      </cdr:txBody>
    </cdr:sp>
  </cdr:relSizeAnchor>
</c:userShapes>
</file>

<file path=xl/drawings/drawing3.xml><?xml version="1.0" encoding="utf-8"?>
<c:userShapes xmlns:c="http://schemas.openxmlformats.org/drawingml/2006/chart">
  <cdr:relSizeAnchor xmlns:cdr="http://schemas.openxmlformats.org/drawingml/2006/chartDrawing">
    <cdr:from>
      <cdr:x>0.27</cdr:x>
      <cdr:y>0.03521</cdr:y>
    </cdr:from>
    <cdr:to>
      <cdr:x>0.915</cdr:x>
      <cdr:y>0.12324</cdr:y>
    </cdr:to>
    <cdr:sp macro="" textlink="">
      <cdr:nvSpPr>
        <cdr:cNvPr id="2" name="TextBox 1"/>
        <cdr:cNvSpPr txBox="1"/>
      </cdr:nvSpPr>
      <cdr:spPr>
        <a:xfrm xmlns:a="http://schemas.openxmlformats.org/drawingml/2006/main">
          <a:off x="1028700" y="95250"/>
          <a:ext cx="24574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ru-RU" sz="1100" b="1">
              <a:latin typeface="Times New Roman" pitchFamily="18" charset="0"/>
              <a:cs typeface="Times New Roman" pitchFamily="18" charset="0"/>
            </a:rPr>
            <a:t>Познавательное развитие</a:t>
          </a:r>
        </a:p>
      </cdr:txBody>
    </cdr:sp>
  </cdr:relSizeAnchor>
</c:userShapes>
</file>

<file path=xl/drawings/drawing4.xml><?xml version="1.0" encoding="utf-8"?>
<c:userShapes xmlns:c="http://schemas.openxmlformats.org/drawingml/2006/chart">
  <cdr:relSizeAnchor xmlns:cdr="http://schemas.openxmlformats.org/drawingml/2006/chartDrawing">
    <cdr:from>
      <cdr:x>0.1675</cdr:x>
      <cdr:y>0.03521</cdr:y>
    </cdr:from>
    <cdr:to>
      <cdr:x>0.915</cdr:x>
      <cdr:y>0.12324</cdr:y>
    </cdr:to>
    <cdr:sp macro="" textlink="">
      <cdr:nvSpPr>
        <cdr:cNvPr id="2" name="TextBox 1"/>
        <cdr:cNvSpPr txBox="1"/>
      </cdr:nvSpPr>
      <cdr:spPr>
        <a:xfrm xmlns:a="http://schemas.openxmlformats.org/drawingml/2006/main">
          <a:off x="638175" y="95247"/>
          <a:ext cx="2847975" cy="2381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ru-RU" sz="1100" b="1">
              <a:latin typeface="Times New Roman" pitchFamily="18" charset="0"/>
              <a:cs typeface="Times New Roman" pitchFamily="18" charset="0"/>
            </a:rPr>
            <a:t>Художественно-эстетическое развитие</a:t>
          </a:r>
        </a:p>
      </cdr:txBody>
    </cdr:sp>
  </cdr:relSizeAnchor>
</c:userShapes>
</file>

<file path=xl/drawings/drawing5.xml><?xml version="1.0" encoding="utf-8"?>
<c:userShapes xmlns:c="http://schemas.openxmlformats.org/drawingml/2006/chart">
  <cdr:relSizeAnchor xmlns:cdr="http://schemas.openxmlformats.org/drawingml/2006/chartDrawing">
    <cdr:from>
      <cdr:x>0.1675</cdr:x>
      <cdr:y>0.03521</cdr:y>
    </cdr:from>
    <cdr:to>
      <cdr:x>0.915</cdr:x>
      <cdr:y>0.12324</cdr:y>
    </cdr:to>
    <cdr:sp macro="" textlink="">
      <cdr:nvSpPr>
        <cdr:cNvPr id="2" name="TextBox 1"/>
        <cdr:cNvSpPr txBox="1"/>
      </cdr:nvSpPr>
      <cdr:spPr>
        <a:xfrm xmlns:a="http://schemas.openxmlformats.org/drawingml/2006/main">
          <a:off x="638175" y="95247"/>
          <a:ext cx="2847975" cy="2381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ru-RU" sz="1100" b="1">
              <a:latin typeface="Times New Roman" pitchFamily="18" charset="0"/>
              <a:cs typeface="Times New Roman" pitchFamily="18" charset="0"/>
            </a:rPr>
            <a:t>Речевое развитие</a:t>
          </a:r>
        </a:p>
      </cdr:txBody>
    </cdr:sp>
  </cdr:relSizeAnchor>
</c:userShapes>
</file>

<file path=xl/drawings/drawing6.xml><?xml version="1.0" encoding="utf-8"?>
<c:userShapes xmlns:c="http://schemas.openxmlformats.org/drawingml/2006/chart">
  <cdr:relSizeAnchor xmlns:cdr="http://schemas.openxmlformats.org/drawingml/2006/chartDrawing">
    <cdr:from>
      <cdr:x>0.1675</cdr:x>
      <cdr:y>0.03521</cdr:y>
    </cdr:from>
    <cdr:to>
      <cdr:x>0.915</cdr:x>
      <cdr:y>0.12324</cdr:y>
    </cdr:to>
    <cdr:sp macro="" textlink="">
      <cdr:nvSpPr>
        <cdr:cNvPr id="2" name="TextBox 1"/>
        <cdr:cNvSpPr txBox="1"/>
      </cdr:nvSpPr>
      <cdr:spPr>
        <a:xfrm xmlns:a="http://schemas.openxmlformats.org/drawingml/2006/main">
          <a:off x="638175" y="95247"/>
          <a:ext cx="2847975" cy="2381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ru-RU" sz="1100" b="1">
              <a:latin typeface="Times New Roman" pitchFamily="18" charset="0"/>
              <a:cs typeface="Times New Roman" pitchFamily="18" charset="0"/>
            </a:rPr>
            <a:t>Физическое развитие</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2507796</xdr:colOff>
      <xdr:row>1</xdr:row>
      <xdr:rowOff>0</xdr:rowOff>
    </xdr:to>
    <xdr:pic>
      <xdr:nvPicPr>
        <xdr:cNvPr id="2" name="Рисунок 3" descr="Новый рисунок (45).bmp"/>
        <xdr:cNvPicPr>
          <a:picLocks noChangeAspect="1"/>
        </xdr:cNvPicPr>
      </xdr:nvPicPr>
      <xdr:blipFill>
        <a:blip xmlns:r="http://schemas.openxmlformats.org/officeDocument/2006/relationships" r:embed="rId1"/>
        <a:srcRect/>
        <a:stretch>
          <a:fillRect/>
        </a:stretch>
      </xdr:blipFill>
      <xdr:spPr bwMode="auto">
        <a:xfrm>
          <a:off x="0" y="1914525"/>
          <a:ext cx="17364075" cy="0"/>
        </a:xfrm>
        <a:prstGeom prst="rect">
          <a:avLst/>
        </a:prstGeom>
        <a:noFill/>
        <a:ln w="9525">
          <a:noFill/>
          <a:miter lim="800000"/>
          <a:headEnd/>
          <a:tailEnd/>
        </a:ln>
      </xdr:spPr>
    </xdr:pic>
    <xdr:clientData/>
  </xdr:twoCellAnchor>
  <xdr:twoCellAnchor editAs="oneCell">
    <xdr:from>
      <xdr:col>0</xdr:col>
      <xdr:colOff>108858</xdr:colOff>
      <xdr:row>0</xdr:row>
      <xdr:rowOff>0</xdr:rowOff>
    </xdr:from>
    <xdr:to>
      <xdr:col>1</xdr:col>
      <xdr:colOff>1211037</xdr:colOff>
      <xdr:row>5</xdr:row>
      <xdr:rowOff>105594</xdr:rowOff>
    </xdr:to>
    <xdr:pic>
      <xdr:nvPicPr>
        <xdr:cNvPr id="3" name="Рисунок 2"/>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108858" y="0"/>
          <a:ext cx="1673679" cy="17928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600075</xdr:colOff>
      <xdr:row>57</xdr:row>
      <xdr:rowOff>19050</xdr:rowOff>
    </xdr:from>
    <xdr:to>
      <xdr:col>15</xdr:col>
      <xdr:colOff>3171825</xdr:colOff>
      <xdr:row>69</xdr:row>
      <xdr:rowOff>9525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0</xdr:colOff>
      <xdr:row>57</xdr:row>
      <xdr:rowOff>19050</xdr:rowOff>
    </xdr:from>
    <xdr:to>
      <xdr:col>26</xdr:col>
      <xdr:colOff>3390900</xdr:colOff>
      <xdr:row>69</xdr:row>
      <xdr:rowOff>9525</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19050</xdr:colOff>
      <xdr:row>57</xdr:row>
      <xdr:rowOff>28575</xdr:rowOff>
    </xdr:from>
    <xdr:to>
      <xdr:col>36</xdr:col>
      <xdr:colOff>0</xdr:colOff>
      <xdr:row>69</xdr:row>
      <xdr:rowOff>47625</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0</xdr:colOff>
      <xdr:row>57</xdr:row>
      <xdr:rowOff>19050</xdr:rowOff>
    </xdr:from>
    <xdr:to>
      <xdr:col>46</xdr:col>
      <xdr:colOff>3143250</xdr:colOff>
      <xdr:row>69</xdr:row>
      <xdr:rowOff>57150</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46</xdr:col>
      <xdr:colOff>3149600</xdr:colOff>
      <xdr:row>57</xdr:row>
      <xdr:rowOff>12699</xdr:rowOff>
    </xdr:from>
    <xdr:to>
      <xdr:col>58</xdr:col>
      <xdr:colOff>3178175</xdr:colOff>
      <xdr:row>69</xdr:row>
      <xdr:rowOff>79374</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58</xdr:col>
      <xdr:colOff>3171825</xdr:colOff>
      <xdr:row>57</xdr:row>
      <xdr:rowOff>0</xdr:rowOff>
    </xdr:from>
    <xdr:to>
      <xdr:col>112</xdr:col>
      <xdr:colOff>9525</xdr:colOff>
      <xdr:row>69</xdr:row>
      <xdr:rowOff>9525</xdr:rowOff>
    </xdr:to>
    <xdr:graphicFrame macro="">
      <xdr:nvGraphicFramePr>
        <xdr:cNvPr id="8" name="Диаграмма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79</xdr:col>
      <xdr:colOff>3038475</xdr:colOff>
      <xdr:row>57</xdr:row>
      <xdr:rowOff>19050</xdr:rowOff>
    </xdr:from>
    <xdr:to>
      <xdr:col>112</xdr:col>
      <xdr:colOff>3343275</xdr:colOff>
      <xdr:row>69</xdr:row>
      <xdr:rowOff>28575</xdr:rowOff>
    </xdr:to>
    <xdr:graphicFrame macro="">
      <xdr:nvGraphicFramePr>
        <xdr:cNvPr id="9" name="Диаграмма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244928</xdr:rowOff>
    </xdr:from>
    <xdr:to>
      <xdr:col>12</xdr:col>
      <xdr:colOff>507546</xdr:colOff>
      <xdr:row>1</xdr:row>
      <xdr:rowOff>244928</xdr:rowOff>
    </xdr:to>
    <xdr:pic>
      <xdr:nvPicPr>
        <xdr:cNvPr id="228385" name="Рисунок 3" descr="Новый рисунок (45).bmp"/>
        <xdr:cNvPicPr>
          <a:picLocks noChangeAspect="1"/>
        </xdr:cNvPicPr>
      </xdr:nvPicPr>
      <xdr:blipFill>
        <a:blip xmlns:r="http://schemas.openxmlformats.org/officeDocument/2006/relationships" r:embed="rId1"/>
        <a:srcRect/>
        <a:stretch>
          <a:fillRect/>
        </a:stretch>
      </xdr:blipFill>
      <xdr:spPr bwMode="auto">
        <a:xfrm>
          <a:off x="0" y="421821"/>
          <a:ext cx="17366796" cy="0"/>
        </a:xfrm>
        <a:prstGeom prst="rect">
          <a:avLst/>
        </a:prstGeom>
        <a:noFill/>
        <a:ln w="9525">
          <a:noFill/>
          <a:miter lim="800000"/>
          <a:headEnd/>
          <a:tailEnd/>
        </a:ln>
      </xdr:spPr>
    </xdr:pic>
    <xdr:clientData/>
  </xdr:twoCellAnchor>
  <xdr:twoCellAnchor editAs="oneCell">
    <xdr:from>
      <xdr:col>0</xdr:col>
      <xdr:colOff>394609</xdr:colOff>
      <xdr:row>0</xdr:row>
      <xdr:rowOff>55789</xdr:rowOff>
    </xdr:from>
    <xdr:to>
      <xdr:col>0</xdr:col>
      <xdr:colOff>2143310</xdr:colOff>
      <xdr:row>4</xdr:row>
      <xdr:rowOff>353785</xdr:rowOff>
    </xdr:to>
    <xdr:pic>
      <xdr:nvPicPr>
        <xdr:cNvPr id="8" name="Рисунок 7"/>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394609" y="55789"/>
          <a:ext cx="1748701" cy="1876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82;&#1072;&#1088;&#1090;&#1072;%201%20&#1082;&#1083;&#1072;&#1089;&#1089;\&#1086;&#1094;&#1077;&#1085;&#1082;&#1072;%20&#1082;&#1086;&#1084;&#1087;&#1086;&#1085;&#1077;&#1085;&#1090;&#1086;&#1074;%20&#1091;&#1095;&#1077;&#1073;&#1085;&#1086;&#1081;%20&#1076;&#1077;&#1103;&#1090;&#1077;&#1083;&#1100;&#1085;&#1086;&#1089;&#1090;&#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57;&#1092;&#1086;&#1088;&#1084;&#1080;&#1088;&#1086;&#1074;&#1072;&#1085;&#1085;&#1086;&#1089;&#1090;&#1100;%20&#1087;&#1086;&#1082;&#1072;&#1079;&#1072;&#1090;&#1077;&#1083;&#1077;&#1081;%20&#1088;&#1072;&#1079;&#1074;&#1080;&#1090;&#1080;&#1103;%20&#1076;&#1077;&#1090;&#1077;&#1081;\&#1052;&#1086;&#1085;&#1080;&#1090;&#1086;&#1088;&#1080;&#1085;&#1075;%20&#1054;&#1054;&#1055;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57;&#1077;&#1084;&#1080;&#1085;&#1072;&#1088;_&#1044;&#1054;&#1059;%2075\&#1057;&#1092;&#1086;&#1088;&#1084;&#1080;&#1088;&#1086;&#1074;&#1072;&#1085;&#1085;&#1086;&#1089;&#1090;&#1100;%20&#1087;&#1086;&#1082;&#1072;&#1079;&#1072;&#1090;&#1077;&#1083;&#1077;&#1081;%20&#1088;&#1072;&#1079;&#1074;&#1080;&#1090;&#1080;&#1103;_&#1089;&#1088;.&#1075;&#108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писок"/>
      <sheetName val="сырые баллы"/>
      <sheetName val="обработка учеб-познав. интерес"/>
      <sheetName val="целеполагание"/>
      <sheetName val="учебные действия"/>
      <sheetName val="действия контроля"/>
      <sheetName val="действия оценки"/>
      <sheetName val="итоговый протокол"/>
    </sheetNames>
    <sheetDataSet>
      <sheetData sheetId="0"/>
      <sheetData sheetId="1">
        <row r="1">
          <cell r="A1" t="str">
            <v>оценка уровня сформированности компонентов учебной деятельности</v>
          </cell>
        </row>
        <row r="2">
          <cell r="A2" t="str">
            <v>№</v>
          </cell>
          <cell r="B2" t="str">
            <v>Ф.И.</v>
          </cell>
          <cell r="C2" t="str">
            <v>Класс</v>
          </cell>
          <cell r="D2" t="str">
            <v>дата заполнения</v>
          </cell>
          <cell r="E2" t="str">
            <v>часть А</v>
          </cell>
        </row>
        <row r="3">
          <cell r="G3">
            <v>3</v>
          </cell>
          <cell r="R3">
            <v>14</v>
          </cell>
          <cell r="S3">
            <v>15</v>
          </cell>
          <cell r="T3">
            <v>16</v>
          </cell>
          <cell r="U3">
            <v>17</v>
          </cell>
          <cell r="V3">
            <v>18</v>
          </cell>
          <cell r="W3">
            <v>19</v>
          </cell>
          <cell r="X3">
            <v>20</v>
          </cell>
          <cell r="Y3">
            <v>21</v>
          </cell>
          <cell r="Z3">
            <v>22</v>
          </cell>
          <cell r="AA3">
            <v>23</v>
          </cell>
          <cell r="AB3">
            <v>24</v>
          </cell>
          <cell r="AC3">
            <v>25</v>
          </cell>
          <cell r="AD3">
            <v>26</v>
          </cell>
          <cell r="AE3">
            <v>27</v>
          </cell>
          <cell r="AF3">
            <v>28</v>
          </cell>
          <cell r="AM3">
            <v>35</v>
          </cell>
          <cell r="AN3">
            <v>36</v>
          </cell>
          <cell r="AO3">
            <v>37</v>
          </cell>
          <cell r="BC3">
            <v>14</v>
          </cell>
          <cell r="BD3">
            <v>15</v>
          </cell>
          <cell r="BE3">
            <v>16</v>
          </cell>
          <cell r="BF3">
            <v>17</v>
          </cell>
          <cell r="BG3">
            <v>18</v>
          </cell>
          <cell r="BH3">
            <v>19</v>
          </cell>
          <cell r="BI3">
            <v>20</v>
          </cell>
          <cell r="BJ3">
            <v>21</v>
          </cell>
          <cell r="BK3">
            <v>22</v>
          </cell>
          <cell r="BL3">
            <v>23</v>
          </cell>
          <cell r="BM3">
            <v>24</v>
          </cell>
          <cell r="BN3">
            <v>25</v>
          </cell>
          <cell r="BO3">
            <v>26</v>
          </cell>
          <cell r="BP3">
            <v>27</v>
          </cell>
          <cell r="BQ3">
            <v>28</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row r="24">
          <cell r="A24">
            <v>21</v>
          </cell>
        </row>
        <row r="25">
          <cell r="A25">
            <v>22</v>
          </cell>
        </row>
        <row r="26">
          <cell r="A26">
            <v>23</v>
          </cell>
        </row>
        <row r="27">
          <cell r="A27">
            <v>24</v>
          </cell>
        </row>
        <row r="28">
          <cell r="A28">
            <v>25</v>
          </cell>
        </row>
        <row r="29">
          <cell r="A29">
            <v>26</v>
          </cell>
        </row>
        <row r="30">
          <cell r="A30">
            <v>27</v>
          </cell>
        </row>
        <row r="31">
          <cell r="A31">
            <v>28</v>
          </cell>
        </row>
        <row r="32">
          <cell r="A32">
            <v>29</v>
          </cell>
        </row>
        <row r="33">
          <cell r="A33">
            <v>30</v>
          </cell>
        </row>
        <row r="34">
          <cell r="A34">
            <v>31</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список"/>
      <sheetName val="Социально-коммуникативное разви"/>
      <sheetName val="Познавательное развитие"/>
      <sheetName val="мотивация май"/>
      <sheetName val="учебно-позн. интерес октябрь"/>
      <sheetName val="целеполагание"/>
      <sheetName val="целеполагание май"/>
      <sheetName val="учебные действия"/>
      <sheetName val="учебные действия май "/>
      <sheetName val="действия контроля"/>
      <sheetName val="действие контроля май"/>
      <sheetName val="действия оценки"/>
      <sheetName val="действия оценки май"/>
      <sheetName val="Речевое развитие"/>
      <sheetName val="Лист4"/>
      <sheetName val="Лист2"/>
      <sheetName val="сводная по группе"/>
      <sheetName val="индивидуальный протокол"/>
      <sheetName val="характ уровней"/>
      <sheetName val="Лист1"/>
    </sheetNames>
    <sheetDataSet>
      <sheetData sheetId="0">
        <row r="1">
          <cell r="B1" t="str">
            <v>Ф.И.</v>
          </cell>
          <cell r="C1" t="str">
            <v xml:space="preserve">дата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список"/>
      <sheetName val="Социально-коммуникативное разви"/>
      <sheetName val="Познавательное развитие"/>
      <sheetName val="мотивация май"/>
      <sheetName val="учебно-позн. интерес октябрь"/>
      <sheetName val="целеполагание"/>
      <sheetName val="целеполагание май"/>
      <sheetName val="учебные действия"/>
      <sheetName val="учебные действия май "/>
      <sheetName val="действия контроля"/>
      <sheetName val="действие контроля май"/>
      <sheetName val="действия оценки"/>
      <sheetName val="действия оценки май"/>
      <sheetName val="Художественно-эстетическое разв"/>
      <sheetName val="Речевое развитие"/>
      <sheetName val="Физическое развитие"/>
      <sheetName val="сводная по группе"/>
      <sheetName val="целевые ориентиры"/>
      <sheetName val="индивидуальный протокол"/>
      <sheetName val="характ уровней"/>
      <sheetName val="Лист1"/>
    </sheetNames>
    <sheetDataSet>
      <sheetData sheetId="0"/>
      <sheetData sheetId="1">
        <row r="5">
          <cell r="R5" t="str">
            <v>в стадии формирования</v>
          </cell>
        </row>
      </sheetData>
      <sheetData sheetId="2">
        <row r="5">
          <cell r="H5" t="str">
            <v>в стадии формирования</v>
          </cell>
        </row>
      </sheetData>
      <sheetData sheetId="3"/>
      <sheetData sheetId="4"/>
      <sheetData sheetId="5"/>
      <sheetData sheetId="6"/>
      <sheetData sheetId="7"/>
      <sheetData sheetId="8"/>
      <sheetData sheetId="9"/>
      <sheetData sheetId="10"/>
      <sheetData sheetId="11"/>
      <sheetData sheetId="12"/>
      <sheetData sheetId="13">
        <row r="5">
          <cell r="U5" t="str">
            <v>в стадии формирования</v>
          </cell>
        </row>
      </sheetData>
      <sheetData sheetId="14">
        <row r="4">
          <cell r="J4" t="str">
            <v>в стадии формирования</v>
          </cell>
        </row>
      </sheetData>
      <sheetData sheetId="15">
        <row r="4">
          <cell r="P4" t="str">
            <v>в стадии формирования</v>
          </cell>
        </row>
      </sheetData>
      <sheetData sheetId="16">
        <row r="3">
          <cell r="J3" t="str">
            <v>Конструирование</v>
          </cell>
          <cell r="L3" t="str">
            <v>Развитие элементарных математических представлений</v>
          </cell>
        </row>
      </sheetData>
      <sheetData sheetId="17"/>
      <sheetData sheetId="18">
        <row r="7">
          <cell r="A7" t="str">
            <v>Социально-коммуникативное развитие</v>
          </cell>
        </row>
      </sheetData>
      <sheetData sheetId="19"/>
      <sheetData sheetId="20">
        <row r="2">
          <cell r="A2" t="str">
            <v xml:space="preserve">Владеет большим арсеналом игр с правилами разного типа: на удачу, на ловкость, на умственную компетенцию. Легко вербализует критерии выигрыша, в новой игре устанавливает их по аналогии со знакомыми играми. Стремится к выигрышу, но умеет контролировать свои эмоции при проигрыше.Легко организует сверстников для игры, инициирует договор о варианте правил перед началом игры. Часто использует различные виды жребия (считалка, предметный) при разрешении конфликтов.
Может придумать правила для игры с незнакомым материалом во всей их полноте (правила действий, правила взаимодействия, критерии выигрыша).
Часто придумывает новые варианты правил для знакомых игр и предлагает их сверстникам
</v>
          </cell>
          <cell r="B2" t="str">
            <v>В знакомых играх придерживается правил, ориентирован на выигрыш. Контролирует соблюдение правил другими, подчиняется требованиям партнёров, если сам нарушил правила. Может организовать нескольких сверстников для игры, предварительно договориться об одном известном варианте правил. К новому материалу может придумать правила, близкие к знакомым играм, но скорее откажется от игры, чем будет придумывать. Предпочитает известные игры и готовые варианты правил. Пользуется жребием (считалкой) при конфликтах в распределении функций</v>
          </cell>
          <cell r="C2" t="str">
            <v>Знает правила часто употребляемых в совместной практике игр, ориентируется в них на критерии выигрыша. Соблюдает правила до тех пор, пока не ощущает угрозу проигрыша, в этом случае нарушает правила, после чего объявляет свой вариант действий законным, не считая необходимым сохранение в процесс игры договорных обязательств. Всегда больше контролирует других, чем себя. В ситуации с новым, незнакомым материалом затрудняется придумать правила, установить критерии выигрыша, предпочитая неспецифичные для игры манипуляции с материалом. Обычно включается в игру автоматически, без предварительного договора о правилах, редко прибегает к жребию при разрешении конфликтов, предпочитая «силовые» способы</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36"/>
  <sheetViews>
    <sheetView tabSelected="1" zoomScale="70" zoomScaleNormal="70" workbookViewId="0">
      <selection activeCell="O34" sqref="O33:O34"/>
    </sheetView>
  </sheetViews>
  <sheetFormatPr defaultColWidth="9.140625" defaultRowHeight="15"/>
  <cols>
    <col min="1" max="1" width="9.140625" style="90"/>
    <col min="2" max="2" width="22.28515625" style="90" customWidth="1"/>
    <col min="3" max="3" width="9.140625" style="90"/>
    <col min="4" max="4" width="16.42578125" style="90" customWidth="1"/>
    <col min="5" max="16384" width="9.140625" style="90"/>
  </cols>
  <sheetData>
    <row r="1" spans="1:4" ht="105.75" customHeight="1">
      <c r="A1" s="291" t="s">
        <v>3</v>
      </c>
      <c r="B1" s="292" t="s">
        <v>151</v>
      </c>
      <c r="C1" s="291" t="s">
        <v>111</v>
      </c>
      <c r="D1" s="291" t="s">
        <v>269</v>
      </c>
    </row>
    <row r="2" spans="1:4">
      <c r="A2" s="82">
        <v>1</v>
      </c>
      <c r="B2" s="240"/>
      <c r="C2" s="91"/>
      <c r="D2" s="338" t="s">
        <v>270</v>
      </c>
    </row>
    <row r="3" spans="1:4">
      <c r="A3" s="82">
        <f t="shared" ref="A3:A26" si="0">A2+1</f>
        <v>2</v>
      </c>
      <c r="B3" s="227"/>
      <c r="C3" s="91">
        <f>C2</f>
        <v>0</v>
      </c>
      <c r="D3" s="338" t="str">
        <f>D2</f>
        <v>старшая группа</v>
      </c>
    </row>
    <row r="4" spans="1:4">
      <c r="A4" s="82">
        <f t="shared" si="0"/>
        <v>3</v>
      </c>
      <c r="B4" s="227"/>
      <c r="C4" s="91">
        <f t="shared" ref="C4:D36" si="1">C3</f>
        <v>0</v>
      </c>
      <c r="D4" s="338" t="str">
        <f t="shared" si="1"/>
        <v>старшая группа</v>
      </c>
    </row>
    <row r="5" spans="1:4">
      <c r="A5" s="82">
        <f t="shared" si="0"/>
        <v>4</v>
      </c>
      <c r="B5" s="227"/>
      <c r="C5" s="91">
        <f t="shared" si="1"/>
        <v>0</v>
      </c>
      <c r="D5" s="338" t="str">
        <f t="shared" si="1"/>
        <v>старшая группа</v>
      </c>
    </row>
    <row r="6" spans="1:4">
      <c r="A6" s="82">
        <f t="shared" si="0"/>
        <v>5</v>
      </c>
      <c r="B6" s="227"/>
      <c r="C6" s="91">
        <f t="shared" si="1"/>
        <v>0</v>
      </c>
      <c r="D6" s="338" t="str">
        <f t="shared" si="1"/>
        <v>старшая группа</v>
      </c>
    </row>
    <row r="7" spans="1:4">
      <c r="A7" s="82">
        <f t="shared" si="0"/>
        <v>6</v>
      </c>
      <c r="B7" s="227"/>
      <c r="C7" s="91">
        <f t="shared" si="1"/>
        <v>0</v>
      </c>
      <c r="D7" s="338" t="str">
        <f t="shared" si="1"/>
        <v>старшая группа</v>
      </c>
    </row>
    <row r="8" spans="1:4">
      <c r="A8" s="82">
        <f t="shared" si="0"/>
        <v>7</v>
      </c>
      <c r="B8" s="227"/>
      <c r="C8" s="91">
        <f t="shared" si="1"/>
        <v>0</v>
      </c>
      <c r="D8" s="338" t="str">
        <f t="shared" si="1"/>
        <v>старшая группа</v>
      </c>
    </row>
    <row r="9" spans="1:4">
      <c r="A9" s="82">
        <f t="shared" si="0"/>
        <v>8</v>
      </c>
      <c r="B9" s="227"/>
      <c r="C9" s="91">
        <f t="shared" si="1"/>
        <v>0</v>
      </c>
      <c r="D9" s="338" t="str">
        <f t="shared" si="1"/>
        <v>старшая группа</v>
      </c>
    </row>
    <row r="10" spans="1:4">
      <c r="A10" s="82">
        <f t="shared" si="0"/>
        <v>9</v>
      </c>
      <c r="B10" s="227"/>
      <c r="C10" s="91">
        <f t="shared" si="1"/>
        <v>0</v>
      </c>
      <c r="D10" s="338" t="str">
        <f t="shared" si="1"/>
        <v>старшая группа</v>
      </c>
    </row>
    <row r="11" spans="1:4">
      <c r="A11" s="82">
        <f t="shared" si="0"/>
        <v>10</v>
      </c>
      <c r="B11" s="227"/>
      <c r="C11" s="91">
        <f t="shared" si="1"/>
        <v>0</v>
      </c>
      <c r="D11" s="338" t="str">
        <f t="shared" si="1"/>
        <v>старшая группа</v>
      </c>
    </row>
    <row r="12" spans="1:4">
      <c r="A12" s="82">
        <f t="shared" si="0"/>
        <v>11</v>
      </c>
      <c r="B12" s="227"/>
      <c r="C12" s="91">
        <f t="shared" si="1"/>
        <v>0</v>
      </c>
      <c r="D12" s="338" t="str">
        <f t="shared" si="1"/>
        <v>старшая группа</v>
      </c>
    </row>
    <row r="13" spans="1:4">
      <c r="A13" s="82">
        <f t="shared" si="0"/>
        <v>12</v>
      </c>
      <c r="B13" s="227"/>
      <c r="C13" s="91">
        <f t="shared" si="1"/>
        <v>0</v>
      </c>
      <c r="D13" s="338" t="str">
        <f t="shared" si="1"/>
        <v>старшая группа</v>
      </c>
    </row>
    <row r="14" spans="1:4">
      <c r="A14" s="82">
        <f t="shared" si="0"/>
        <v>13</v>
      </c>
      <c r="B14" s="227"/>
      <c r="C14" s="91">
        <f t="shared" si="1"/>
        <v>0</v>
      </c>
      <c r="D14" s="338" t="str">
        <f t="shared" si="1"/>
        <v>старшая группа</v>
      </c>
    </row>
    <row r="15" spans="1:4">
      <c r="A15" s="82">
        <f t="shared" si="0"/>
        <v>14</v>
      </c>
      <c r="B15" s="227"/>
      <c r="C15" s="91">
        <f t="shared" si="1"/>
        <v>0</v>
      </c>
      <c r="D15" s="338" t="str">
        <f t="shared" si="1"/>
        <v>старшая группа</v>
      </c>
    </row>
    <row r="16" spans="1:4">
      <c r="A16" s="82">
        <f t="shared" si="0"/>
        <v>15</v>
      </c>
      <c r="B16" s="227"/>
      <c r="C16" s="91">
        <f t="shared" si="1"/>
        <v>0</v>
      </c>
      <c r="D16" s="338" t="str">
        <f t="shared" si="1"/>
        <v>старшая группа</v>
      </c>
    </row>
    <row r="17" spans="1:4">
      <c r="A17" s="82">
        <f t="shared" si="0"/>
        <v>16</v>
      </c>
      <c r="B17" s="227"/>
      <c r="C17" s="91">
        <f t="shared" si="1"/>
        <v>0</v>
      </c>
      <c r="D17" s="338" t="str">
        <f t="shared" si="1"/>
        <v>старшая группа</v>
      </c>
    </row>
    <row r="18" spans="1:4">
      <c r="A18" s="82">
        <f t="shared" si="0"/>
        <v>17</v>
      </c>
      <c r="B18" s="227"/>
      <c r="C18" s="91">
        <f t="shared" si="1"/>
        <v>0</v>
      </c>
      <c r="D18" s="338" t="str">
        <f t="shared" si="1"/>
        <v>старшая группа</v>
      </c>
    </row>
    <row r="19" spans="1:4">
      <c r="A19" s="82">
        <f t="shared" si="0"/>
        <v>18</v>
      </c>
      <c r="B19" s="227"/>
      <c r="C19" s="91">
        <f t="shared" si="1"/>
        <v>0</v>
      </c>
      <c r="D19" s="338" t="str">
        <f t="shared" si="1"/>
        <v>старшая группа</v>
      </c>
    </row>
    <row r="20" spans="1:4">
      <c r="A20" s="82">
        <f t="shared" si="0"/>
        <v>19</v>
      </c>
      <c r="B20" s="227"/>
      <c r="C20" s="91">
        <f t="shared" si="1"/>
        <v>0</v>
      </c>
      <c r="D20" s="338" t="str">
        <f t="shared" si="1"/>
        <v>старшая группа</v>
      </c>
    </row>
    <row r="21" spans="1:4">
      <c r="A21" s="82">
        <f t="shared" si="0"/>
        <v>20</v>
      </c>
      <c r="B21" s="227"/>
      <c r="C21" s="91">
        <f t="shared" si="1"/>
        <v>0</v>
      </c>
      <c r="D21" s="338" t="str">
        <f t="shared" si="1"/>
        <v>старшая группа</v>
      </c>
    </row>
    <row r="22" spans="1:4">
      <c r="A22" s="82">
        <f t="shared" si="0"/>
        <v>21</v>
      </c>
      <c r="B22" s="227"/>
      <c r="C22" s="91">
        <f t="shared" si="1"/>
        <v>0</v>
      </c>
      <c r="D22" s="338" t="str">
        <f t="shared" si="1"/>
        <v>старшая группа</v>
      </c>
    </row>
    <row r="23" spans="1:4">
      <c r="A23" s="82">
        <f t="shared" si="0"/>
        <v>22</v>
      </c>
      <c r="B23" s="227"/>
      <c r="C23" s="91">
        <f t="shared" si="1"/>
        <v>0</v>
      </c>
      <c r="D23" s="338" t="str">
        <f t="shared" si="1"/>
        <v>старшая группа</v>
      </c>
    </row>
    <row r="24" spans="1:4">
      <c r="A24" s="82">
        <f t="shared" si="0"/>
        <v>23</v>
      </c>
      <c r="B24" s="227"/>
      <c r="C24" s="91">
        <f t="shared" si="1"/>
        <v>0</v>
      </c>
      <c r="D24" s="338" t="str">
        <f t="shared" si="1"/>
        <v>старшая группа</v>
      </c>
    </row>
    <row r="25" spans="1:4" ht="15.75" customHeight="1">
      <c r="A25" s="82">
        <f t="shared" si="0"/>
        <v>24</v>
      </c>
      <c r="B25" s="227"/>
      <c r="C25" s="91">
        <f t="shared" si="1"/>
        <v>0</v>
      </c>
      <c r="D25" s="338" t="str">
        <f t="shared" si="1"/>
        <v>старшая группа</v>
      </c>
    </row>
    <row r="26" spans="1:4" ht="15.75">
      <c r="A26" s="82">
        <f t="shared" si="0"/>
        <v>25</v>
      </c>
      <c r="B26" s="359"/>
      <c r="C26" s="91">
        <f t="shared" si="1"/>
        <v>0</v>
      </c>
      <c r="D26" s="338" t="str">
        <f t="shared" si="1"/>
        <v>старшая группа</v>
      </c>
    </row>
    <row r="27" spans="1:4" ht="15.75">
      <c r="A27" s="82">
        <v>26</v>
      </c>
      <c r="B27" s="356"/>
      <c r="C27" s="91">
        <f t="shared" si="1"/>
        <v>0</v>
      </c>
      <c r="D27" s="338" t="str">
        <f t="shared" si="1"/>
        <v>старшая группа</v>
      </c>
    </row>
    <row r="28" spans="1:4" ht="15.75">
      <c r="A28" s="82">
        <v>27</v>
      </c>
      <c r="B28" s="339"/>
      <c r="C28" s="91">
        <f t="shared" si="1"/>
        <v>0</v>
      </c>
      <c r="D28" s="338" t="str">
        <f t="shared" si="1"/>
        <v>старшая группа</v>
      </c>
    </row>
    <row r="29" spans="1:4" ht="15.75">
      <c r="A29" s="82">
        <v>28</v>
      </c>
      <c r="B29" s="339"/>
      <c r="C29" s="91">
        <f t="shared" si="1"/>
        <v>0</v>
      </c>
      <c r="D29" s="338" t="str">
        <f t="shared" si="1"/>
        <v>старшая группа</v>
      </c>
    </row>
    <row r="30" spans="1:4" ht="15.75">
      <c r="A30" s="82">
        <v>29</v>
      </c>
      <c r="B30" s="339"/>
      <c r="C30" s="91">
        <f t="shared" si="1"/>
        <v>0</v>
      </c>
      <c r="D30" s="338" t="str">
        <f t="shared" si="1"/>
        <v>старшая группа</v>
      </c>
    </row>
    <row r="31" spans="1:4" ht="15.75">
      <c r="A31" s="82">
        <v>30</v>
      </c>
      <c r="B31" s="339"/>
      <c r="C31" s="91">
        <f t="shared" si="1"/>
        <v>0</v>
      </c>
      <c r="D31" s="338" t="str">
        <f t="shared" si="1"/>
        <v>старшая группа</v>
      </c>
    </row>
    <row r="32" spans="1:4" ht="15.75">
      <c r="A32" s="82">
        <v>31</v>
      </c>
      <c r="B32" s="339"/>
      <c r="C32" s="91">
        <f t="shared" si="1"/>
        <v>0</v>
      </c>
      <c r="D32" s="338" t="str">
        <f t="shared" si="1"/>
        <v>старшая группа</v>
      </c>
    </row>
    <row r="33" spans="1:4" ht="15.75">
      <c r="A33" s="82">
        <v>32</v>
      </c>
      <c r="B33" s="339"/>
      <c r="C33" s="91">
        <f t="shared" si="1"/>
        <v>0</v>
      </c>
      <c r="D33" s="338" t="str">
        <f t="shared" si="1"/>
        <v>старшая группа</v>
      </c>
    </row>
    <row r="34" spans="1:4">
      <c r="A34" s="82">
        <v>33</v>
      </c>
      <c r="B34" s="340"/>
      <c r="C34" s="91">
        <f t="shared" si="1"/>
        <v>0</v>
      </c>
      <c r="D34" s="338" t="str">
        <f t="shared" si="1"/>
        <v>старшая группа</v>
      </c>
    </row>
    <row r="35" spans="1:4">
      <c r="A35" s="82">
        <v>34</v>
      </c>
      <c r="B35" s="82"/>
      <c r="C35" s="91">
        <f t="shared" si="1"/>
        <v>0</v>
      </c>
      <c r="D35" s="338" t="str">
        <f t="shared" si="1"/>
        <v>старшая группа</v>
      </c>
    </row>
    <row r="36" spans="1:4">
      <c r="A36" s="82">
        <v>35</v>
      </c>
      <c r="B36" s="82"/>
      <c r="C36" s="91">
        <f t="shared" si="1"/>
        <v>0</v>
      </c>
      <c r="D36" s="338" t="str">
        <f t="shared" si="1"/>
        <v>старшая группа</v>
      </c>
    </row>
  </sheetData>
  <phoneticPr fontId="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AD33"/>
  <sheetViews>
    <sheetView topLeftCell="C1" workbookViewId="0">
      <selection activeCell="AD5" sqref="AD5"/>
    </sheetView>
  </sheetViews>
  <sheetFormatPr defaultRowHeight="15"/>
  <cols>
    <col min="2" max="2" width="27.140625" customWidth="1"/>
    <col min="4" max="4" width="21" customWidth="1"/>
    <col min="5" max="28" width="3.28515625" customWidth="1"/>
    <col min="29" max="29" width="4.7109375" customWidth="1"/>
    <col min="30" max="30" width="12.5703125" customWidth="1"/>
  </cols>
  <sheetData>
    <row r="1" spans="1:30">
      <c r="A1" s="419" t="e">
        <f>#REF!</f>
        <v>#REF!</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row>
    <row r="2" spans="1:30">
      <c r="E2" s="406" t="s">
        <v>6</v>
      </c>
      <c r="F2" s="406"/>
      <c r="G2" s="406"/>
      <c r="H2" s="406"/>
      <c r="I2" s="406"/>
      <c r="J2" s="406"/>
      <c r="K2" s="406"/>
      <c r="L2" s="406"/>
      <c r="M2" s="406"/>
      <c r="N2" s="406"/>
      <c r="O2" s="406"/>
      <c r="P2" s="406"/>
      <c r="Q2" s="406" t="s">
        <v>10</v>
      </c>
      <c r="R2" s="406"/>
      <c r="S2" s="406"/>
      <c r="T2" s="406"/>
      <c r="U2" s="406"/>
      <c r="V2" s="406"/>
      <c r="W2" s="406"/>
      <c r="X2" s="406"/>
      <c r="Y2" s="406"/>
      <c r="Z2" s="406"/>
      <c r="AA2" s="406"/>
      <c r="AB2" s="406"/>
      <c r="AC2" s="1"/>
      <c r="AD2" s="1"/>
    </row>
    <row r="3" spans="1:30">
      <c r="A3" s="1" t="str">
        <f>список!A1</f>
        <v>№</v>
      </c>
      <c r="B3" s="1" t="str">
        <f>список!B1</f>
        <v>Фамилия, имя воспитанника</v>
      </c>
      <c r="C3" s="1" t="str">
        <f>список!C1</f>
        <v xml:space="preserve">дата </v>
      </c>
      <c r="D3" s="1" t="str">
        <f>список!D1</f>
        <v>группа</v>
      </c>
      <c r="E3" s="406">
        <v>29</v>
      </c>
      <c r="F3" s="406"/>
      <c r="G3" s="406">
        <v>30</v>
      </c>
      <c r="H3" s="406"/>
      <c r="I3" s="406">
        <v>31</v>
      </c>
      <c r="J3" s="406"/>
      <c r="K3" s="406">
        <v>32</v>
      </c>
      <c r="L3" s="406"/>
      <c r="M3" s="406">
        <v>33</v>
      </c>
      <c r="N3" s="406"/>
      <c r="O3" s="420">
        <v>34</v>
      </c>
      <c r="P3" s="421"/>
      <c r="Q3" s="397">
        <v>29</v>
      </c>
      <c r="R3" s="397"/>
      <c r="S3" s="397">
        <v>30</v>
      </c>
      <c r="T3" s="397"/>
      <c r="U3" s="397">
        <v>31</v>
      </c>
      <c r="V3" s="397"/>
      <c r="W3" s="397">
        <v>32</v>
      </c>
      <c r="X3" s="397"/>
      <c r="Y3" s="397">
        <v>33</v>
      </c>
      <c r="Z3" s="397"/>
      <c r="AA3" s="398">
        <v>34</v>
      </c>
      <c r="AB3" s="399"/>
      <c r="AC3" s="1"/>
      <c r="AD3" s="1"/>
    </row>
    <row r="4" spans="1:30">
      <c r="A4" s="1">
        <f>список!A2</f>
        <v>1</v>
      </c>
      <c r="B4" s="1">
        <f>список!B2</f>
        <v>0</v>
      </c>
      <c r="C4" s="1">
        <f>список!C2</f>
        <v>0</v>
      </c>
      <c r="D4" s="13" t="str">
        <f>список!D$2</f>
        <v>старшая группа</v>
      </c>
      <c r="E4" s="1" t="e">
        <f>#REF!</f>
        <v>#REF!</v>
      </c>
      <c r="F4" s="1" t="e">
        <f>IF(E4=0,"",IF(E4="а",1,2))</f>
        <v>#REF!</v>
      </c>
      <c r="G4" s="1" t="e">
        <f>#REF!</f>
        <v>#REF!</v>
      </c>
      <c r="H4" s="1" t="e">
        <f>IF(G4=0,"",IF(G4="а",1,2))</f>
        <v>#REF!</v>
      </c>
      <c r="I4" s="1" t="e">
        <f>#REF!</f>
        <v>#REF!</v>
      </c>
      <c r="J4" s="1" t="e">
        <f>IF(I4=0,"",IF(I4="а",2,3))</f>
        <v>#REF!</v>
      </c>
      <c r="K4" s="1" t="e">
        <f>#REF!</f>
        <v>#REF!</v>
      </c>
      <c r="L4" s="1" t="e">
        <f>IF(K4=0,"",IF(K4="а",2,3))</f>
        <v>#REF!</v>
      </c>
      <c r="M4" s="1" t="e">
        <f>#REF!</f>
        <v>#REF!</v>
      </c>
      <c r="N4" s="1" t="e">
        <f>IF(M4=0,"",IF(M4="а",4,IF(M4="б",5,6)))</f>
        <v>#REF!</v>
      </c>
      <c r="O4" s="1" t="e">
        <f>#REF!</f>
        <v>#REF!</v>
      </c>
      <c r="P4" s="1" t="e">
        <f>IF(O4=0,"",IF(O4="а",4,5))</f>
        <v>#REF!</v>
      </c>
      <c r="Q4" s="1" t="e">
        <f>#REF!</f>
        <v>#REF!</v>
      </c>
      <c r="R4" s="1" t="e">
        <f>IF(Q4=0,"",IF(Q4="а",1,2))</f>
        <v>#REF!</v>
      </c>
      <c r="S4" s="1" t="e">
        <f>#REF!</f>
        <v>#REF!</v>
      </c>
      <c r="T4" s="1" t="e">
        <f>IF(S4=0,"",IF(S4="а",1,2))</f>
        <v>#REF!</v>
      </c>
      <c r="U4" s="1" t="e">
        <f>#REF!</f>
        <v>#REF!</v>
      </c>
      <c r="V4" s="1" t="e">
        <f>IF(U4=0,"",IF(U4="а",2,3))</f>
        <v>#REF!</v>
      </c>
      <c r="W4" s="1" t="e">
        <f>#REF!</f>
        <v>#REF!</v>
      </c>
      <c r="X4" s="1" t="e">
        <f>IF(W4=0,"",IF(W4="а",2,3))</f>
        <v>#REF!</v>
      </c>
      <c r="Y4" s="1" t="e">
        <f>#REF!</f>
        <v>#REF!</v>
      </c>
      <c r="Z4" s="1" t="e">
        <f>IF(Y4=0,"",IF(Y4="а",4,5))</f>
        <v>#REF!</v>
      </c>
      <c r="AA4" s="1" t="e">
        <f>#REF!</f>
        <v>#REF!</v>
      </c>
      <c r="AB4" s="1" t="e">
        <f>IF(AA4=0,"",IF(AA4="а",4,IF(AA4="б",5,6)))</f>
        <v>#REF!</v>
      </c>
      <c r="AC4" s="1" t="e">
        <f>IF(SUM(F4:AB4)=0,"",SUM(F4:AB4))</f>
        <v>#REF!</v>
      </c>
      <c r="AD4" s="2" t="e">
        <f>IF(AC4="","",IF(AC4&gt;=49,"6 уровень",IF(AND(AC4&gt;=31,AC4&lt;49),"5 уровень",IF(AND(AC4&gt;=26,AC4&lt;31),"4 уровень",IF(AND(AC4&gt;=18,AC4&lt;26),"3 уровень",IF(AND(AC4&gt;=4,AC4&lt;18),"2 уровень;""1уровень"))))))</f>
        <v>#REF!</v>
      </c>
    </row>
    <row r="5" spans="1:30">
      <c r="A5" s="1">
        <f>список!A3</f>
        <v>2</v>
      </c>
      <c r="B5" s="1">
        <f>список!B3</f>
        <v>0</v>
      </c>
      <c r="C5" s="1">
        <f>список!C3</f>
        <v>0</v>
      </c>
      <c r="D5" s="13" t="str">
        <f>список!D$2</f>
        <v>старшая группа</v>
      </c>
      <c r="E5" s="1" t="e">
        <f>#REF!</f>
        <v>#REF!</v>
      </c>
      <c r="F5" s="1" t="e">
        <f t="shared" ref="F5:F33" si="0">IF(E5=0,"",IF(E5="а",1,2))</f>
        <v>#REF!</v>
      </c>
      <c r="G5" s="1" t="e">
        <f>#REF!</f>
        <v>#REF!</v>
      </c>
      <c r="H5" s="1" t="e">
        <f t="shared" ref="H5:H33" si="1">IF(G5=0,"",IF(G5="а",1,2))</f>
        <v>#REF!</v>
      </c>
      <c r="I5" s="1" t="e">
        <f>#REF!</f>
        <v>#REF!</v>
      </c>
      <c r="J5" s="1" t="e">
        <f t="shared" ref="J5:J33" si="2">IF(I5=0,"",IF(I5="а",2,3))</f>
        <v>#REF!</v>
      </c>
      <c r="K5" s="1" t="e">
        <f>#REF!</f>
        <v>#REF!</v>
      </c>
      <c r="L5" s="1" t="e">
        <f t="shared" ref="L5:L33" si="3">IF(K5=0,"",IF(K5="а",2,3))</f>
        <v>#REF!</v>
      </c>
      <c r="M5" s="1" t="e">
        <f>#REF!</f>
        <v>#REF!</v>
      </c>
      <c r="N5" s="1" t="e">
        <f t="shared" ref="N5:N33" si="4">IF(M5=0,"",IF(M5="а",4,IF(M5="б",5,6)))</f>
        <v>#REF!</v>
      </c>
      <c r="O5" s="1" t="e">
        <f>#REF!</f>
        <v>#REF!</v>
      </c>
      <c r="P5" s="1" t="e">
        <f t="shared" ref="P5:P33" si="5">IF(O5=0,"",IF(O5="а",4,5))</f>
        <v>#REF!</v>
      </c>
      <c r="Q5" s="1" t="e">
        <f>#REF!</f>
        <v>#REF!</v>
      </c>
      <c r="R5" s="1" t="e">
        <f t="shared" ref="R5:R33" si="6">IF(Q5=0,"",IF(Q5="а",1,2))</f>
        <v>#REF!</v>
      </c>
      <c r="S5" s="1" t="e">
        <f>#REF!</f>
        <v>#REF!</v>
      </c>
      <c r="T5" s="1" t="e">
        <f t="shared" ref="T5:T33" si="7">IF(S5=0,"",IF(S5="а",1,2))</f>
        <v>#REF!</v>
      </c>
      <c r="U5" s="1" t="e">
        <f>#REF!</f>
        <v>#REF!</v>
      </c>
      <c r="V5" s="1" t="e">
        <f t="shared" ref="V5:V33" si="8">IF(U5=0,"",IF(U5="а",2,3))</f>
        <v>#REF!</v>
      </c>
      <c r="W5" s="1" t="e">
        <f>#REF!</f>
        <v>#REF!</v>
      </c>
      <c r="X5" s="1" t="e">
        <f t="shared" ref="X5:X33" si="9">IF(W5=0,"",IF(W5="а",2,3))</f>
        <v>#REF!</v>
      </c>
      <c r="Y5" s="1" t="e">
        <f>#REF!</f>
        <v>#REF!</v>
      </c>
      <c r="Z5" s="1" t="e">
        <f t="shared" ref="Z5:Z33" si="10">IF(Y5=0,"",IF(Y5="а",4,5))</f>
        <v>#REF!</v>
      </c>
      <c r="AA5" s="1" t="e">
        <f>#REF!</f>
        <v>#REF!</v>
      </c>
      <c r="AB5" s="1" t="e">
        <f t="shared" ref="AB5:AB33" si="11">IF(AA5=0,"",IF(AA5="а",4,IF(AA5="б",5,6)))</f>
        <v>#REF!</v>
      </c>
      <c r="AC5" s="1" t="e">
        <f t="shared" ref="AC5:AC33" si="12">IF(SUM(F5:AB5)=0,"",SUM(F5:AB5))</f>
        <v>#REF!</v>
      </c>
      <c r="AD5" s="2" t="e">
        <f t="shared" ref="AD5:AD33" si="13">IF(AC5="","",IF(AC5&gt;=49,"6 уровень",IF(AND(AC5&gt;=31,AC5&lt;49),"5 уровень",IF(AND(AC5&gt;=26,AC5&lt;31),"4 уровень",IF(AND(AC5&gt;=18,AC5&lt;26),"3 уровень",IF(AND(AC5&gt;=4,AC5&lt;18),"2 уровень;""1уровень"))))))</f>
        <v>#REF!</v>
      </c>
    </row>
    <row r="6" spans="1:30">
      <c r="A6" s="1">
        <f>список!A4</f>
        <v>3</v>
      </c>
      <c r="B6" s="1">
        <f>список!B4</f>
        <v>0</v>
      </c>
      <c r="C6" s="1">
        <f>список!C4</f>
        <v>0</v>
      </c>
      <c r="D6" s="13" t="str">
        <f>список!D$2</f>
        <v>старшая группа</v>
      </c>
      <c r="E6" s="1"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 t="shared" si="12"/>
        <v>#REF!</v>
      </c>
      <c r="AD6" s="2" t="e">
        <f t="shared" si="13"/>
        <v>#REF!</v>
      </c>
    </row>
    <row r="7" spans="1:30">
      <c r="A7" s="1">
        <f>список!A5</f>
        <v>4</v>
      </c>
      <c r="B7" s="1">
        <f>список!B5</f>
        <v>0</v>
      </c>
      <c r="C7" s="1">
        <f>список!C5</f>
        <v>0</v>
      </c>
      <c r="D7" s="13" t="str">
        <f>список!D$2</f>
        <v>старшая группа</v>
      </c>
      <c r="E7" s="1"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 t="shared" si="12"/>
        <v>#REF!</v>
      </c>
      <c r="AD7" s="2" t="e">
        <f t="shared" si="13"/>
        <v>#REF!</v>
      </c>
    </row>
    <row r="8" spans="1:30">
      <c r="A8" s="1">
        <f>список!A6</f>
        <v>5</v>
      </c>
      <c r="B8" s="1">
        <f>список!B6</f>
        <v>0</v>
      </c>
      <c r="C8" s="1">
        <f>список!C6</f>
        <v>0</v>
      </c>
      <c r="D8" s="13" t="str">
        <f>список!D$2</f>
        <v>старшая группа</v>
      </c>
      <c r="E8" s="1"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 t="shared" si="12"/>
        <v>#REF!</v>
      </c>
      <c r="AD8" s="2" t="e">
        <f t="shared" si="13"/>
        <v>#REF!</v>
      </c>
    </row>
    <row r="9" spans="1:30">
      <c r="A9" s="1">
        <f>список!A7</f>
        <v>6</v>
      </c>
      <c r="B9" s="1">
        <f>список!B7</f>
        <v>0</v>
      </c>
      <c r="C9" s="1">
        <f>список!C7</f>
        <v>0</v>
      </c>
      <c r="D9" s="13" t="str">
        <f>список!D$2</f>
        <v>старшая группа</v>
      </c>
      <c r="E9" s="1"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 t="shared" si="12"/>
        <v>#REF!</v>
      </c>
      <c r="AD9" s="2" t="e">
        <f t="shared" si="13"/>
        <v>#REF!</v>
      </c>
    </row>
    <row r="10" spans="1:30">
      <c r="A10" s="1">
        <f>список!A8</f>
        <v>7</v>
      </c>
      <c r="B10" s="1">
        <f>список!B8</f>
        <v>0</v>
      </c>
      <c r="C10" s="1" t="e">
        <f>список!#REF!</f>
        <v>#REF!</v>
      </c>
      <c r="D10" s="13" t="str">
        <f>список!D$2</f>
        <v>старшая группа</v>
      </c>
      <c r="E10" s="1"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 t="shared" si="12"/>
        <v>#REF!</v>
      </c>
      <c r="AD10" s="2" t="e">
        <f t="shared" si="13"/>
        <v>#REF!</v>
      </c>
    </row>
    <row r="11" spans="1:30">
      <c r="A11" s="1">
        <f>список!A9</f>
        <v>8</v>
      </c>
      <c r="B11" s="1">
        <f>список!B9</f>
        <v>0</v>
      </c>
      <c r="C11" s="1">
        <f>список!C9</f>
        <v>0</v>
      </c>
      <c r="D11" s="13" t="str">
        <f>список!D$2</f>
        <v>старшая группа</v>
      </c>
      <c r="E11" s="1"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 t="shared" si="12"/>
        <v>#REF!</v>
      </c>
      <c r="AD11" s="2" t="e">
        <f t="shared" si="13"/>
        <v>#REF!</v>
      </c>
    </row>
    <row r="12" spans="1:30">
      <c r="A12" s="1">
        <f>список!A10</f>
        <v>9</v>
      </c>
      <c r="B12" s="1">
        <f>список!B10</f>
        <v>0</v>
      </c>
      <c r="C12" s="1">
        <f>список!C10</f>
        <v>0</v>
      </c>
      <c r="D12" s="13" t="str">
        <f>список!D$2</f>
        <v>старшая группа</v>
      </c>
      <c r="E12" s="1"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 t="shared" si="12"/>
        <v>#REF!</v>
      </c>
      <c r="AD12" s="2" t="e">
        <f t="shared" si="13"/>
        <v>#REF!</v>
      </c>
    </row>
    <row r="13" spans="1:30">
      <c r="A13" s="1">
        <f>список!A11</f>
        <v>10</v>
      </c>
      <c r="B13" s="1">
        <f>список!B11</f>
        <v>0</v>
      </c>
      <c r="C13" s="1">
        <f>список!C11</f>
        <v>0</v>
      </c>
      <c r="D13" s="13" t="str">
        <f>список!D$2</f>
        <v>старшая группа</v>
      </c>
      <c r="E13" s="1"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 t="shared" si="12"/>
        <v>#REF!</v>
      </c>
      <c r="AD13" s="2" t="e">
        <f t="shared" si="13"/>
        <v>#REF!</v>
      </c>
    </row>
    <row r="14" spans="1:30">
      <c r="A14" s="1">
        <f>список!A12</f>
        <v>11</v>
      </c>
      <c r="B14" s="1">
        <f>список!B12</f>
        <v>0</v>
      </c>
      <c r="C14" s="1">
        <f>список!C12</f>
        <v>0</v>
      </c>
      <c r="D14" s="13" t="str">
        <f>список!D$2</f>
        <v>старшая группа</v>
      </c>
      <c r="E14" s="1"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 t="shared" si="12"/>
        <v>#REF!</v>
      </c>
      <c r="AD14" s="2" t="e">
        <f t="shared" si="13"/>
        <v>#REF!</v>
      </c>
    </row>
    <row r="15" spans="1:30">
      <c r="A15" s="1">
        <f>список!A13</f>
        <v>12</v>
      </c>
      <c r="B15" s="1">
        <f>список!B13</f>
        <v>0</v>
      </c>
      <c r="C15" s="1">
        <f>список!C13</f>
        <v>0</v>
      </c>
      <c r="D15" s="13" t="str">
        <f>список!D$2</f>
        <v>старшая группа</v>
      </c>
      <c r="E15" s="1"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 t="shared" si="12"/>
        <v>#REF!</v>
      </c>
      <c r="AD15" s="2" t="e">
        <f t="shared" si="13"/>
        <v>#REF!</v>
      </c>
    </row>
    <row r="16" spans="1:30">
      <c r="A16" s="1">
        <f>список!A14</f>
        <v>13</v>
      </c>
      <c r="B16" s="1">
        <f>список!B14</f>
        <v>0</v>
      </c>
      <c r="C16" s="1">
        <f>список!C14</f>
        <v>0</v>
      </c>
      <c r="D16" s="13" t="str">
        <f>список!D$2</f>
        <v>старшая группа</v>
      </c>
      <c r="E16" s="1"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 t="shared" si="12"/>
        <v>#REF!</v>
      </c>
      <c r="AD16" s="2" t="e">
        <f t="shared" si="13"/>
        <v>#REF!</v>
      </c>
    </row>
    <row r="17" spans="1:30">
      <c r="A17" s="1">
        <f>список!A15</f>
        <v>14</v>
      </c>
      <c r="B17" s="1">
        <f>список!B15</f>
        <v>0</v>
      </c>
      <c r="C17" s="1">
        <f>список!C15</f>
        <v>0</v>
      </c>
      <c r="D17" s="13" t="str">
        <f>список!D$2</f>
        <v>старшая группа</v>
      </c>
      <c r="E17" s="1"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 t="shared" si="12"/>
        <v>#REF!</v>
      </c>
      <c r="AD17" s="2" t="e">
        <f t="shared" si="13"/>
        <v>#REF!</v>
      </c>
    </row>
    <row r="18" spans="1:30">
      <c r="A18" s="1">
        <f>список!A16</f>
        <v>15</v>
      </c>
      <c r="B18" s="1">
        <f>список!B16</f>
        <v>0</v>
      </c>
      <c r="C18" s="1">
        <f>список!C16</f>
        <v>0</v>
      </c>
      <c r="D18" s="13" t="str">
        <f>список!D$2</f>
        <v>старшая группа</v>
      </c>
      <c r="E18" s="1"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 t="shared" si="12"/>
        <v>#REF!</v>
      </c>
      <c r="AD18" s="2" t="e">
        <f t="shared" si="13"/>
        <v>#REF!</v>
      </c>
    </row>
    <row r="19" spans="1:30">
      <c r="A19" s="1">
        <f>список!A17</f>
        <v>16</v>
      </c>
      <c r="B19" s="1">
        <f>список!B17</f>
        <v>0</v>
      </c>
      <c r="C19" s="1">
        <f>список!C17</f>
        <v>0</v>
      </c>
      <c r="D19" s="13" t="str">
        <f>список!D$2</f>
        <v>старшая группа</v>
      </c>
      <c r="E19" s="1"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 t="shared" si="12"/>
        <v>#REF!</v>
      </c>
      <c r="AD19" s="2" t="e">
        <f t="shared" si="13"/>
        <v>#REF!</v>
      </c>
    </row>
    <row r="20" spans="1:30">
      <c r="A20" s="1">
        <f>список!A18</f>
        <v>17</v>
      </c>
      <c r="B20" s="1">
        <f>список!B18</f>
        <v>0</v>
      </c>
      <c r="C20" s="1">
        <f>список!C18</f>
        <v>0</v>
      </c>
      <c r="D20" s="13" t="str">
        <f>список!D$2</f>
        <v>старшая группа</v>
      </c>
      <c r="E20" s="1"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 t="shared" si="12"/>
        <v>#REF!</v>
      </c>
      <c r="AD20" s="2" t="e">
        <f t="shared" si="13"/>
        <v>#REF!</v>
      </c>
    </row>
    <row r="21" spans="1:30">
      <c r="A21" s="1">
        <f>список!A19</f>
        <v>18</v>
      </c>
      <c r="B21" s="1">
        <f>список!B19</f>
        <v>0</v>
      </c>
      <c r="C21" s="1">
        <f>список!C19</f>
        <v>0</v>
      </c>
      <c r="D21" s="13" t="str">
        <f>список!D$2</f>
        <v>старшая группа</v>
      </c>
      <c r="E21" s="1"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 t="shared" si="12"/>
        <v>#REF!</v>
      </c>
      <c r="AD21" s="2" t="e">
        <f t="shared" si="13"/>
        <v>#REF!</v>
      </c>
    </row>
    <row r="22" spans="1:30">
      <c r="A22" s="1">
        <f>список!A20</f>
        <v>19</v>
      </c>
      <c r="B22" s="1">
        <f>список!B20</f>
        <v>0</v>
      </c>
      <c r="C22" s="1">
        <f>список!C20</f>
        <v>0</v>
      </c>
      <c r="D22" s="13" t="str">
        <f>список!D$2</f>
        <v>старшая группа</v>
      </c>
      <c r="E22" s="1"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 t="shared" si="12"/>
        <v>#REF!</v>
      </c>
      <c r="AD22" s="2" t="e">
        <f t="shared" si="13"/>
        <v>#REF!</v>
      </c>
    </row>
    <row r="23" spans="1:30">
      <c r="A23" s="1">
        <f>список!A21</f>
        <v>20</v>
      </c>
      <c r="B23" s="1">
        <f>список!B21</f>
        <v>0</v>
      </c>
      <c r="C23" s="1">
        <f>список!C21</f>
        <v>0</v>
      </c>
      <c r="D23" s="13" t="str">
        <f>список!D$2</f>
        <v>старшая группа</v>
      </c>
      <c r="E23" s="1"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 t="shared" si="12"/>
        <v>#REF!</v>
      </c>
      <c r="AD23" s="2" t="e">
        <f t="shared" si="13"/>
        <v>#REF!</v>
      </c>
    </row>
    <row r="24" spans="1:30">
      <c r="A24" s="1">
        <f>список!A22</f>
        <v>21</v>
      </c>
      <c r="B24" s="1">
        <f>список!B22</f>
        <v>0</v>
      </c>
      <c r="C24" s="1">
        <f>список!C22</f>
        <v>0</v>
      </c>
      <c r="D24" s="13" t="str">
        <f>список!D$2</f>
        <v>старшая группа</v>
      </c>
      <c r="E24" s="1"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 t="shared" si="12"/>
        <v>#REF!</v>
      </c>
      <c r="AD24" s="2" t="e">
        <f t="shared" si="13"/>
        <v>#REF!</v>
      </c>
    </row>
    <row r="25" spans="1:30">
      <c r="A25" s="1">
        <f>список!A23</f>
        <v>22</v>
      </c>
      <c r="B25" s="1">
        <f>список!B23</f>
        <v>0</v>
      </c>
      <c r="C25" s="1">
        <f>список!C23</f>
        <v>0</v>
      </c>
      <c r="D25" s="13" t="str">
        <f>список!D$2</f>
        <v>старшая группа</v>
      </c>
      <c r="E25" s="1"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 t="shared" si="12"/>
        <v>#REF!</v>
      </c>
      <c r="AD25" s="2" t="e">
        <f t="shared" si="13"/>
        <v>#REF!</v>
      </c>
    </row>
    <row r="26" spans="1:30">
      <c r="A26" s="1">
        <f>список!A24</f>
        <v>23</v>
      </c>
      <c r="B26" s="1">
        <f>список!B24</f>
        <v>0</v>
      </c>
      <c r="C26" s="1">
        <f>список!C24</f>
        <v>0</v>
      </c>
      <c r="D26" s="13" t="str">
        <f>список!D$2</f>
        <v>старшая группа</v>
      </c>
      <c r="E26" s="1"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 t="shared" si="12"/>
        <v>#REF!</v>
      </c>
      <c r="AD26" s="2" t="e">
        <f t="shared" si="13"/>
        <v>#REF!</v>
      </c>
    </row>
    <row r="27" spans="1:30">
      <c r="A27" s="1">
        <f>список!A25</f>
        <v>24</v>
      </c>
      <c r="B27" s="1">
        <f>список!B25</f>
        <v>0</v>
      </c>
      <c r="C27" s="1">
        <f>список!C25</f>
        <v>0</v>
      </c>
      <c r="D27" s="13" t="str">
        <f>список!D$2</f>
        <v>старшая группа</v>
      </c>
      <c r="E27" s="1"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 t="shared" si="12"/>
        <v>#REF!</v>
      </c>
      <c r="AD27" s="2" t="e">
        <f t="shared" si="13"/>
        <v>#REF!</v>
      </c>
    </row>
    <row r="28" spans="1:30">
      <c r="A28" s="1">
        <f>список!A26</f>
        <v>25</v>
      </c>
      <c r="B28" s="1">
        <f>список!B26</f>
        <v>0</v>
      </c>
      <c r="C28" s="1">
        <f>список!C26</f>
        <v>0</v>
      </c>
      <c r="D28" s="13" t="str">
        <f>список!D$2</f>
        <v>старшая группа</v>
      </c>
      <c r="E28" s="1"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 t="shared" si="12"/>
        <v>#REF!</v>
      </c>
      <c r="AD28" s="2" t="e">
        <f t="shared" si="13"/>
        <v>#REF!</v>
      </c>
    </row>
    <row r="29" spans="1:30">
      <c r="A29" s="1">
        <f>список!A27</f>
        <v>26</v>
      </c>
      <c r="B29" s="1">
        <f>список!B27</f>
        <v>0</v>
      </c>
      <c r="C29" s="1">
        <f>список!C27</f>
        <v>0</v>
      </c>
      <c r="D29" s="13" t="str">
        <f>список!D$2</f>
        <v>старшая группа</v>
      </c>
      <c r="E29" s="1"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 t="shared" si="12"/>
        <v>#REF!</v>
      </c>
      <c r="AD29" s="2" t="e">
        <f t="shared" si="13"/>
        <v>#REF!</v>
      </c>
    </row>
    <row r="30" spans="1:30">
      <c r="A30" s="1">
        <f>список!A28</f>
        <v>27</v>
      </c>
      <c r="B30" s="1">
        <f>список!B28</f>
        <v>0</v>
      </c>
      <c r="C30" s="1">
        <f>список!C28</f>
        <v>0</v>
      </c>
      <c r="D30" s="13" t="str">
        <f>список!D$2</f>
        <v>старшая группа</v>
      </c>
      <c r="E30" s="1"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 t="shared" si="12"/>
        <v>#REF!</v>
      </c>
      <c r="AD30" s="2" t="e">
        <f t="shared" si="13"/>
        <v>#REF!</v>
      </c>
    </row>
    <row r="31" spans="1:30">
      <c r="A31" s="1">
        <f>список!A29</f>
        <v>28</v>
      </c>
      <c r="B31" s="1">
        <f>список!B29</f>
        <v>0</v>
      </c>
      <c r="C31" s="1">
        <f>список!C29</f>
        <v>0</v>
      </c>
      <c r="D31" s="13" t="str">
        <f>список!D$2</f>
        <v>старшая группа</v>
      </c>
      <c r="E31" s="1"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 t="shared" si="12"/>
        <v>#REF!</v>
      </c>
      <c r="AD31" s="2" t="e">
        <f t="shared" si="13"/>
        <v>#REF!</v>
      </c>
    </row>
    <row r="32" spans="1:30">
      <c r="A32" s="1">
        <f>список!A30</f>
        <v>29</v>
      </c>
      <c r="B32" s="1">
        <f>список!C8</f>
        <v>0</v>
      </c>
      <c r="C32" s="1">
        <f>список!C30</f>
        <v>0</v>
      </c>
      <c r="D32" s="13" t="str">
        <f>список!D$2</f>
        <v>старшая группа</v>
      </c>
      <c r="E32" s="1"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 t="shared" si="12"/>
        <v>#REF!</v>
      </c>
      <c r="AD32" s="2" t="e">
        <f t="shared" si="13"/>
        <v>#REF!</v>
      </c>
    </row>
    <row r="33" spans="1:30">
      <c r="A33" s="1">
        <f>список!A31</f>
        <v>30</v>
      </c>
      <c r="B33" s="1">
        <f>список!B31</f>
        <v>0</v>
      </c>
      <c r="C33" s="1">
        <f>список!C31</f>
        <v>0</v>
      </c>
      <c r="D33" s="13" t="str">
        <f>список!D$2</f>
        <v>старшая группа</v>
      </c>
      <c r="E33" s="1"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 t="shared" si="12"/>
        <v>#REF!</v>
      </c>
      <c r="AD33" s="2" t="e">
        <f t="shared" si="13"/>
        <v>#REF!</v>
      </c>
    </row>
  </sheetData>
  <mergeCells count="15">
    <mergeCell ref="A1:AD1"/>
    <mergeCell ref="E2:P2"/>
    <mergeCell ref="Q2:AB2"/>
    <mergeCell ref="E3:F3"/>
    <mergeCell ref="G3:H3"/>
    <mergeCell ref="I3:J3"/>
    <mergeCell ref="W3:X3"/>
    <mergeCell ref="Y3:Z3"/>
    <mergeCell ref="AA3:AB3"/>
    <mergeCell ref="K3:L3"/>
    <mergeCell ref="U3:V3"/>
    <mergeCell ref="M3:N3"/>
    <mergeCell ref="O3:P3"/>
    <mergeCell ref="Q3:R3"/>
    <mergeCell ref="S3:T3"/>
  </mergeCells>
  <phoneticPr fontId="0"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AD33"/>
  <sheetViews>
    <sheetView topLeftCell="A6" workbookViewId="0">
      <selection activeCell="B4" sqref="B4:D33"/>
    </sheetView>
  </sheetViews>
  <sheetFormatPr defaultRowHeight="15"/>
  <cols>
    <col min="2" max="2" width="27.140625" customWidth="1"/>
    <col min="4" max="4" width="21" customWidth="1"/>
    <col min="5" max="28" width="3.28515625" customWidth="1"/>
    <col min="29" max="29" width="4.7109375" customWidth="1"/>
    <col min="30" max="30" width="12.5703125" customWidth="1"/>
  </cols>
  <sheetData>
    <row r="1" spans="1:30">
      <c r="A1" s="419" t="e">
        <f>#REF!</f>
        <v>#REF!</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row>
    <row r="2" spans="1:30">
      <c r="E2" s="406" t="s">
        <v>6</v>
      </c>
      <c r="F2" s="406"/>
      <c r="G2" s="406"/>
      <c r="H2" s="406"/>
      <c r="I2" s="406"/>
      <c r="J2" s="406"/>
      <c r="K2" s="406"/>
      <c r="L2" s="406"/>
      <c r="M2" s="406"/>
      <c r="N2" s="406"/>
      <c r="O2" s="406"/>
      <c r="P2" s="406"/>
      <c r="Q2" s="406" t="s">
        <v>10</v>
      </c>
      <c r="R2" s="406"/>
      <c r="S2" s="406"/>
      <c r="T2" s="406"/>
      <c r="U2" s="406"/>
      <c r="V2" s="406"/>
      <c r="W2" s="406"/>
      <c r="X2" s="406"/>
      <c r="Y2" s="406"/>
      <c r="Z2" s="406"/>
      <c r="AA2" s="406"/>
      <c r="AB2" s="406"/>
      <c r="AC2" s="1"/>
      <c r="AD2" s="1"/>
    </row>
    <row r="3" spans="1:30">
      <c r="A3" s="1" t="str">
        <f>список!A1</f>
        <v>№</v>
      </c>
      <c r="B3" s="1" t="str">
        <f>список!B1</f>
        <v>Фамилия, имя воспитанника</v>
      </c>
      <c r="C3" s="1" t="str">
        <f>список!C1</f>
        <v xml:space="preserve">дата </v>
      </c>
      <c r="D3" s="1" t="str">
        <f>список!D1</f>
        <v>группа</v>
      </c>
      <c r="E3" s="406">
        <v>29</v>
      </c>
      <c r="F3" s="406"/>
      <c r="G3" s="406">
        <v>30</v>
      </c>
      <c r="H3" s="406"/>
      <c r="I3" s="406">
        <v>31</v>
      </c>
      <c r="J3" s="406"/>
      <c r="K3" s="406">
        <v>32</v>
      </c>
      <c r="L3" s="406"/>
      <c r="M3" s="406">
        <v>33</v>
      </c>
      <c r="N3" s="406"/>
      <c r="O3" s="420">
        <v>34</v>
      </c>
      <c r="P3" s="421"/>
      <c r="Q3" s="397">
        <v>29</v>
      </c>
      <c r="R3" s="397"/>
      <c r="S3" s="397">
        <v>30</v>
      </c>
      <c r="T3" s="397"/>
      <c r="U3" s="397">
        <v>31</v>
      </c>
      <c r="V3" s="397"/>
      <c r="W3" s="397">
        <v>32</v>
      </c>
      <c r="X3" s="397"/>
      <c r="Y3" s="397">
        <v>33</v>
      </c>
      <c r="Z3" s="397"/>
      <c r="AA3" s="398">
        <v>34</v>
      </c>
      <c r="AB3" s="399"/>
      <c r="AC3" s="1"/>
      <c r="AD3" s="1"/>
    </row>
    <row r="4" spans="1:30">
      <c r="A4" s="1">
        <f>список!A2</f>
        <v>1</v>
      </c>
      <c r="B4" s="1" t="str">
        <f>IF(список!B2="","",список!B2)</f>
        <v/>
      </c>
      <c r="C4" s="1" t="str">
        <f>IF(список!C2="","",список!C2)</f>
        <v/>
      </c>
      <c r="D4" s="13" t="str">
        <f>IF(список!D2="","",список!D2)</f>
        <v>старшая группа</v>
      </c>
      <c r="E4" s="1" t="e">
        <f>#REF!</f>
        <v>#REF!</v>
      </c>
      <c r="F4" s="1" t="e">
        <f>IF(E4=0,"",IF(E4="а",1,2))</f>
        <v>#REF!</v>
      </c>
      <c r="G4" s="1" t="e">
        <f>#REF!</f>
        <v>#REF!</v>
      </c>
      <c r="H4" s="1" t="e">
        <f>IF(G4=0,"",IF(G4="а",1,2))</f>
        <v>#REF!</v>
      </c>
      <c r="I4" s="1" t="e">
        <f>#REF!</f>
        <v>#REF!</v>
      </c>
      <c r="J4" s="1" t="e">
        <f>IF(I4=0,"",IF(I4="а",2,3))</f>
        <v>#REF!</v>
      </c>
      <c r="K4" s="1" t="e">
        <f>#REF!</f>
        <v>#REF!</v>
      </c>
      <c r="L4" s="1" t="e">
        <f>IF(K4=0,"",IF(K4="а",2,3))</f>
        <v>#REF!</v>
      </c>
      <c r="M4" s="1" t="e">
        <f>#REF!</f>
        <v>#REF!</v>
      </c>
      <c r="N4" s="1" t="e">
        <f>IF(M4=0,"",IF(M4="а",4,IF(M4="б",5,6)))</f>
        <v>#REF!</v>
      </c>
      <c r="O4" s="1" t="e">
        <f>#REF!</f>
        <v>#REF!</v>
      </c>
      <c r="P4" s="1" t="e">
        <f>IF(O4=0,"",IF(O4="а",4,5))</f>
        <v>#REF!</v>
      </c>
      <c r="Q4" s="1" t="e">
        <f>#REF!</f>
        <v>#REF!</v>
      </c>
      <c r="R4" s="1" t="e">
        <f>IF(Q4=0,"",IF(Q4="а",1,2))</f>
        <v>#REF!</v>
      </c>
      <c r="S4" s="1" t="e">
        <f>#REF!</f>
        <v>#REF!</v>
      </c>
      <c r="T4" s="1" t="e">
        <f>IF(S4=0,"",IF(S4="а",1,2))</f>
        <v>#REF!</v>
      </c>
      <c r="U4" s="1" t="e">
        <f>#REF!</f>
        <v>#REF!</v>
      </c>
      <c r="V4" s="1" t="e">
        <f>IF(U4=0,"",IF(U4="а",2,3))</f>
        <v>#REF!</v>
      </c>
      <c r="W4" s="1" t="e">
        <f>#REF!</f>
        <v>#REF!</v>
      </c>
      <c r="X4" s="1" t="e">
        <f>IF(W4=0,"",IF(W4="а",2,3))</f>
        <v>#REF!</v>
      </c>
      <c r="Y4" s="1" t="e">
        <f>#REF!</f>
        <v>#REF!</v>
      </c>
      <c r="Z4" s="1" t="e">
        <f>IF(Y4=0,"",IF(Y4="а",4,5))</f>
        <v>#REF!</v>
      </c>
      <c r="AA4" s="1" t="e">
        <f>#REF!</f>
        <v>#REF!</v>
      </c>
      <c r="AB4" s="1" t="e">
        <f>IF(AA4=0,"",IF(AA4="а",4,IF(AA4="б",5,6)))</f>
        <v>#REF!</v>
      </c>
      <c r="AC4" s="1" t="e">
        <f>IF(SUM(F4:AB4)=0,"",SUM(F4:AB4))</f>
        <v>#REF!</v>
      </c>
      <c r="AD4" s="2" t="e">
        <f>IF(AC4="","",IF(AC4&gt;=49,"6 уровень",IF(AND(AC4&gt;=31,AC4&lt;49),"5 уровень",IF(AND(AC4&gt;=26,AC4&lt;31),"4 уровень",IF(AND(AC4&gt;=18,AC4&lt;26),"3 уровень",IF(AND(AC4&gt;=4,AC4&lt;18),"2 уровень;""1уровень"))))))</f>
        <v>#REF!</v>
      </c>
    </row>
    <row r="5" spans="1:30">
      <c r="A5" s="1">
        <f>список!A3</f>
        <v>2</v>
      </c>
      <c r="B5" s="1" t="str">
        <f>IF(список!B3="","",список!B3)</f>
        <v/>
      </c>
      <c r="C5" s="1">
        <f>IF(список!C3="","",список!C3)</f>
        <v>0</v>
      </c>
      <c r="D5" s="13" t="str">
        <f>IF(список!D3="","",список!D3)</f>
        <v>старшая группа</v>
      </c>
      <c r="E5" s="1" t="e">
        <f>#REF!</f>
        <v>#REF!</v>
      </c>
      <c r="F5" s="1" t="e">
        <f t="shared" ref="F5:F33" si="0">IF(E5=0,"",IF(E5="а",1,2))</f>
        <v>#REF!</v>
      </c>
      <c r="G5" s="1" t="e">
        <f>#REF!</f>
        <v>#REF!</v>
      </c>
      <c r="H5" s="1" t="e">
        <f t="shared" ref="H5:H33" si="1">IF(G5=0,"",IF(G5="а",1,2))</f>
        <v>#REF!</v>
      </c>
      <c r="I5" s="1" t="e">
        <f>#REF!</f>
        <v>#REF!</v>
      </c>
      <c r="J5" s="1" t="e">
        <f t="shared" ref="J5:J33" si="2">IF(I5=0,"",IF(I5="а",2,3))</f>
        <v>#REF!</v>
      </c>
      <c r="K5" s="1" t="e">
        <f>#REF!</f>
        <v>#REF!</v>
      </c>
      <c r="L5" s="1" t="e">
        <f t="shared" ref="L5:L33" si="3">IF(K5=0,"",IF(K5="а",2,3))</f>
        <v>#REF!</v>
      </c>
      <c r="M5" s="1" t="e">
        <f>#REF!</f>
        <v>#REF!</v>
      </c>
      <c r="N5" s="1" t="e">
        <f t="shared" ref="N5:N33" si="4">IF(M5=0,"",IF(M5="а",4,IF(M5="б",5,6)))</f>
        <v>#REF!</v>
      </c>
      <c r="O5" s="1" t="e">
        <f>#REF!</f>
        <v>#REF!</v>
      </c>
      <c r="P5" s="1" t="e">
        <f t="shared" ref="P5:P33" si="5">IF(O5=0,"",IF(O5="а",4,5))</f>
        <v>#REF!</v>
      </c>
      <c r="Q5" s="1" t="e">
        <f>#REF!</f>
        <v>#REF!</v>
      </c>
      <c r="R5" s="1" t="e">
        <f t="shared" ref="R5:R33" si="6">IF(Q5=0,"",IF(Q5="а",1,2))</f>
        <v>#REF!</v>
      </c>
      <c r="S5" s="1" t="e">
        <f>#REF!</f>
        <v>#REF!</v>
      </c>
      <c r="T5" s="1" t="e">
        <f t="shared" ref="T5:T33" si="7">IF(S5=0,"",IF(S5="а",1,2))</f>
        <v>#REF!</v>
      </c>
      <c r="U5" s="1" t="e">
        <f>#REF!</f>
        <v>#REF!</v>
      </c>
      <c r="V5" s="1" t="e">
        <f t="shared" ref="V5:V33" si="8">IF(U5=0,"",IF(U5="а",2,3))</f>
        <v>#REF!</v>
      </c>
      <c r="W5" s="1" t="e">
        <f>#REF!</f>
        <v>#REF!</v>
      </c>
      <c r="X5" s="1" t="e">
        <f t="shared" ref="X5:X33" si="9">IF(W5=0,"",IF(W5="а",2,3))</f>
        <v>#REF!</v>
      </c>
      <c r="Y5" s="1" t="e">
        <f>#REF!</f>
        <v>#REF!</v>
      </c>
      <c r="Z5" s="1" t="e">
        <f t="shared" ref="Z5:Z33" si="10">IF(Y5=0,"",IF(Y5="а",4,5))</f>
        <v>#REF!</v>
      </c>
      <c r="AA5" s="1" t="e">
        <f>#REF!</f>
        <v>#REF!</v>
      </c>
      <c r="AB5" s="1" t="e">
        <f t="shared" ref="AB5:AB33" si="11">IF(AA5=0,"",IF(AA5="а",4,IF(AA5="б",5,6)))</f>
        <v>#REF!</v>
      </c>
      <c r="AC5" s="1" t="e">
        <f t="shared" ref="AC5:AC33" si="12">IF(SUM(F5:AB5)=0,"",SUM(F5:AB5))</f>
        <v>#REF!</v>
      </c>
      <c r="AD5" s="2" t="e">
        <f>IF(AC5="","",IF(AC5&gt;=49,"6 уровень",IF(AND(AC5&gt;=31,AC5&lt;49),"5 уровень",IF(AND(AC5&gt;=26,AC5&lt;31),"4 уровень",IF(AND(AC5&gt;=18,AC5&lt;26),"3 уровень",IF(AND(AC5&gt;=4,AC5&lt;18),"2 уровень;""1уровень"))))))</f>
        <v>#REF!</v>
      </c>
    </row>
    <row r="6" spans="1:30">
      <c r="A6" s="1">
        <f>список!A4</f>
        <v>3</v>
      </c>
      <c r="B6" s="1" t="str">
        <f>IF(список!B4="","",список!B4)</f>
        <v/>
      </c>
      <c r="C6" s="1">
        <f>IF(список!C4="","",список!C4)</f>
        <v>0</v>
      </c>
      <c r="D6" s="13" t="str">
        <f>IF(список!D4="","",список!D4)</f>
        <v>старшая группа</v>
      </c>
      <c r="E6" s="1"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 t="shared" si="12"/>
        <v>#REF!</v>
      </c>
      <c r="AD6" s="2" t="e">
        <f t="shared" ref="AD6:AD33" si="13">IF(AC6="","",IF(AC6&gt;=49,"6 уровень",IF(AND(AC6&gt;=31,AC6&lt;49),"5 уровень",IF(AND(AC6&gt;=26,AC6&lt;31),"4 уровень",IF(AND(AC6&gt;=18,AC6&lt;26),"3 уровень",IF(AND(AC6&gt;=4,AC6&lt;18),"2 уровень;""1уровень"))))))</f>
        <v>#REF!</v>
      </c>
    </row>
    <row r="7" spans="1:30">
      <c r="A7" s="1">
        <f>список!A5</f>
        <v>4</v>
      </c>
      <c r="B7" s="1" t="str">
        <f>IF(список!B5="","",список!B5)</f>
        <v/>
      </c>
      <c r="C7" s="1">
        <f>IF(список!C5="","",список!C5)</f>
        <v>0</v>
      </c>
      <c r="D7" s="13" t="str">
        <f>IF(список!D5="","",список!D5)</f>
        <v>старшая группа</v>
      </c>
      <c r="E7" s="1"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 t="shared" si="12"/>
        <v>#REF!</v>
      </c>
      <c r="AD7" s="2" t="e">
        <f t="shared" si="13"/>
        <v>#REF!</v>
      </c>
    </row>
    <row r="8" spans="1:30">
      <c r="A8" s="1">
        <f>список!A6</f>
        <v>5</v>
      </c>
      <c r="B8" s="1" t="str">
        <f>IF(список!B6="","",список!B6)</f>
        <v/>
      </c>
      <c r="C8" s="1">
        <f>IF(список!C6="","",список!C6)</f>
        <v>0</v>
      </c>
      <c r="D8" s="13" t="str">
        <f>IF(список!D6="","",список!D6)</f>
        <v>старшая группа</v>
      </c>
      <c r="E8" s="1"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 t="shared" si="12"/>
        <v>#REF!</v>
      </c>
      <c r="AD8" s="2" t="e">
        <f t="shared" si="13"/>
        <v>#REF!</v>
      </c>
    </row>
    <row r="9" spans="1:30">
      <c r="A9" s="1">
        <f>список!A7</f>
        <v>6</v>
      </c>
      <c r="B9" s="1" t="str">
        <f>IF(список!B7="","",список!B7)</f>
        <v/>
      </c>
      <c r="C9" s="1">
        <f>IF(список!C7="","",список!C7)</f>
        <v>0</v>
      </c>
      <c r="D9" s="13" t="str">
        <f>IF(список!D7="","",список!D7)</f>
        <v>старшая группа</v>
      </c>
      <c r="E9" s="1"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 t="shared" si="12"/>
        <v>#REF!</v>
      </c>
      <c r="AD9" s="2" t="e">
        <f t="shared" si="13"/>
        <v>#REF!</v>
      </c>
    </row>
    <row r="10" spans="1:30">
      <c r="A10" s="1">
        <f>список!A8</f>
        <v>7</v>
      </c>
      <c r="B10" s="1" t="str">
        <f>IF(список!B8="","",список!B8)</f>
        <v/>
      </c>
      <c r="C10" s="1" t="e">
        <f>IF(список!#REF!="","",список!#REF!)</f>
        <v>#REF!</v>
      </c>
      <c r="D10" s="13" t="str">
        <f>IF(список!D8="","",список!D8)</f>
        <v>старшая группа</v>
      </c>
      <c r="E10" s="1"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 t="shared" si="12"/>
        <v>#REF!</v>
      </c>
      <c r="AD10" s="2" t="e">
        <f t="shared" si="13"/>
        <v>#REF!</v>
      </c>
    </row>
    <row r="11" spans="1:30">
      <c r="A11" s="1">
        <f>список!A9</f>
        <v>8</v>
      </c>
      <c r="B11" s="1" t="str">
        <f>IF(список!B9="","",список!B9)</f>
        <v/>
      </c>
      <c r="C11" s="1">
        <f>IF(список!C9="","",список!C9)</f>
        <v>0</v>
      </c>
      <c r="D11" s="13" t="str">
        <f>IF(список!D9="","",список!D9)</f>
        <v>старшая группа</v>
      </c>
      <c r="E11" s="1"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 t="shared" si="12"/>
        <v>#REF!</v>
      </c>
      <c r="AD11" s="2" t="e">
        <f t="shared" si="13"/>
        <v>#REF!</v>
      </c>
    </row>
    <row r="12" spans="1:30">
      <c r="A12" s="1">
        <f>список!A10</f>
        <v>9</v>
      </c>
      <c r="B12" s="1" t="str">
        <f>IF(список!B10="","",список!B10)</f>
        <v/>
      </c>
      <c r="C12" s="1">
        <f>IF(список!C10="","",список!C10)</f>
        <v>0</v>
      </c>
      <c r="D12" s="13" t="str">
        <f>IF(список!D10="","",список!D10)</f>
        <v>старшая группа</v>
      </c>
      <c r="E12" s="1"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 t="shared" si="12"/>
        <v>#REF!</v>
      </c>
      <c r="AD12" s="2" t="e">
        <f t="shared" si="13"/>
        <v>#REF!</v>
      </c>
    </row>
    <row r="13" spans="1:30">
      <c r="A13" s="1">
        <f>список!A11</f>
        <v>10</v>
      </c>
      <c r="B13" s="1" t="str">
        <f>IF(список!B11="","",список!B11)</f>
        <v/>
      </c>
      <c r="C13" s="1">
        <f>IF(список!C11="","",список!C11)</f>
        <v>0</v>
      </c>
      <c r="D13" s="13" t="str">
        <f>IF(список!D11="","",список!D11)</f>
        <v>старшая группа</v>
      </c>
      <c r="E13" s="1"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 t="shared" si="12"/>
        <v>#REF!</v>
      </c>
      <c r="AD13" s="2" t="e">
        <f t="shared" si="13"/>
        <v>#REF!</v>
      </c>
    </row>
    <row r="14" spans="1:30">
      <c r="A14" s="1">
        <f>список!A12</f>
        <v>11</v>
      </c>
      <c r="B14" s="1" t="str">
        <f>IF(список!B12="","",список!B12)</f>
        <v/>
      </c>
      <c r="C14" s="1">
        <f>IF(список!C12="","",список!C12)</f>
        <v>0</v>
      </c>
      <c r="D14" s="13" t="str">
        <f>IF(список!D12="","",список!D12)</f>
        <v>старшая группа</v>
      </c>
      <c r="E14" s="1"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 t="shared" si="12"/>
        <v>#REF!</v>
      </c>
      <c r="AD14" s="2" t="e">
        <f t="shared" si="13"/>
        <v>#REF!</v>
      </c>
    </row>
    <row r="15" spans="1:30">
      <c r="A15" s="1">
        <f>список!A13</f>
        <v>12</v>
      </c>
      <c r="B15" s="1" t="str">
        <f>IF(список!B13="","",список!B13)</f>
        <v/>
      </c>
      <c r="C15" s="1">
        <f>IF(список!C13="","",список!C13)</f>
        <v>0</v>
      </c>
      <c r="D15" s="13" t="str">
        <f>IF(список!D13="","",список!D13)</f>
        <v>старшая группа</v>
      </c>
      <c r="E15" s="1"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 t="shared" si="12"/>
        <v>#REF!</v>
      </c>
      <c r="AD15" s="2" t="e">
        <f t="shared" si="13"/>
        <v>#REF!</v>
      </c>
    </row>
    <row r="16" spans="1:30">
      <c r="A16" s="1">
        <f>список!A14</f>
        <v>13</v>
      </c>
      <c r="B16" s="1" t="str">
        <f>IF(список!B14="","",список!B14)</f>
        <v/>
      </c>
      <c r="C16" s="1">
        <f>IF(список!C14="","",список!C14)</f>
        <v>0</v>
      </c>
      <c r="D16" s="13" t="str">
        <f>IF(список!D14="","",список!D14)</f>
        <v>старшая группа</v>
      </c>
      <c r="E16" s="1"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 t="shared" si="12"/>
        <v>#REF!</v>
      </c>
      <c r="AD16" s="2" t="e">
        <f t="shared" si="13"/>
        <v>#REF!</v>
      </c>
    </row>
    <row r="17" spans="1:30">
      <c r="A17" s="1">
        <f>список!A15</f>
        <v>14</v>
      </c>
      <c r="B17" s="1" t="str">
        <f>IF(список!B15="","",список!B15)</f>
        <v/>
      </c>
      <c r="C17" s="1">
        <f>IF(список!C15="","",список!C15)</f>
        <v>0</v>
      </c>
      <c r="D17" s="13" t="str">
        <f>IF(список!D15="","",список!D15)</f>
        <v>старшая группа</v>
      </c>
      <c r="E17" s="1"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 t="shared" si="12"/>
        <v>#REF!</v>
      </c>
      <c r="AD17" s="2" t="e">
        <f t="shared" si="13"/>
        <v>#REF!</v>
      </c>
    </row>
    <row r="18" spans="1:30">
      <c r="A18" s="1">
        <f>список!A16</f>
        <v>15</v>
      </c>
      <c r="B18" s="1" t="str">
        <f>IF(список!B16="","",список!B16)</f>
        <v/>
      </c>
      <c r="C18" s="1">
        <f>IF(список!C16="","",список!C16)</f>
        <v>0</v>
      </c>
      <c r="D18" s="13" t="str">
        <f>IF(список!D16="","",список!D16)</f>
        <v>старшая группа</v>
      </c>
      <c r="E18" s="1"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 t="shared" si="12"/>
        <v>#REF!</v>
      </c>
      <c r="AD18" s="2" t="e">
        <f t="shared" si="13"/>
        <v>#REF!</v>
      </c>
    </row>
    <row r="19" spans="1:30">
      <c r="A19" s="1">
        <f>список!A17</f>
        <v>16</v>
      </c>
      <c r="B19" s="1" t="str">
        <f>IF(список!B17="","",список!B17)</f>
        <v/>
      </c>
      <c r="C19" s="1">
        <f>IF(список!C17="","",список!C17)</f>
        <v>0</v>
      </c>
      <c r="D19" s="13" t="str">
        <f>IF(список!D17="","",список!D17)</f>
        <v>старшая группа</v>
      </c>
      <c r="E19" s="1"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 t="shared" si="12"/>
        <v>#REF!</v>
      </c>
      <c r="AD19" s="2" t="e">
        <f t="shared" si="13"/>
        <v>#REF!</v>
      </c>
    </row>
    <row r="20" spans="1:30">
      <c r="A20" s="1">
        <f>список!A18</f>
        <v>17</v>
      </c>
      <c r="B20" s="1" t="str">
        <f>IF(список!B18="","",список!B18)</f>
        <v/>
      </c>
      <c r="C20" s="1">
        <f>IF(список!C18="","",список!C18)</f>
        <v>0</v>
      </c>
      <c r="D20" s="13" t="str">
        <f>IF(список!D18="","",список!D18)</f>
        <v>старшая группа</v>
      </c>
      <c r="E20" s="1"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 t="shared" si="12"/>
        <v>#REF!</v>
      </c>
      <c r="AD20" s="2" t="e">
        <f t="shared" si="13"/>
        <v>#REF!</v>
      </c>
    </row>
    <row r="21" spans="1:30">
      <c r="A21" s="1">
        <f>список!A19</f>
        <v>18</v>
      </c>
      <c r="B21" s="1" t="str">
        <f>IF(список!B19="","",список!B19)</f>
        <v/>
      </c>
      <c r="C21" s="1">
        <f>IF(список!C19="","",список!C19)</f>
        <v>0</v>
      </c>
      <c r="D21" s="13" t="str">
        <f>IF(список!D19="","",список!D19)</f>
        <v>старшая группа</v>
      </c>
      <c r="E21" s="1"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 t="shared" si="12"/>
        <v>#REF!</v>
      </c>
      <c r="AD21" s="2" t="e">
        <f t="shared" si="13"/>
        <v>#REF!</v>
      </c>
    </row>
    <row r="22" spans="1:30">
      <c r="A22" s="1">
        <f>список!A20</f>
        <v>19</v>
      </c>
      <c r="B22" s="1" t="str">
        <f>IF(список!B20="","",список!B20)</f>
        <v/>
      </c>
      <c r="C22" s="1">
        <f>IF(список!C20="","",список!C20)</f>
        <v>0</v>
      </c>
      <c r="D22" s="13" t="str">
        <f>IF(список!D20="","",список!D20)</f>
        <v>старшая группа</v>
      </c>
      <c r="E22" s="1"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 t="shared" si="12"/>
        <v>#REF!</v>
      </c>
      <c r="AD22" s="2" t="e">
        <f t="shared" si="13"/>
        <v>#REF!</v>
      </c>
    </row>
    <row r="23" spans="1:30">
      <c r="A23" s="1">
        <f>список!A21</f>
        <v>20</v>
      </c>
      <c r="B23" s="1" t="str">
        <f>IF(список!B21="","",список!B21)</f>
        <v/>
      </c>
      <c r="C23" s="1">
        <f>IF(список!C21="","",список!C21)</f>
        <v>0</v>
      </c>
      <c r="D23" s="13" t="str">
        <f>IF(список!D21="","",список!D21)</f>
        <v>старшая группа</v>
      </c>
      <c r="E23" s="1"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 t="shared" si="12"/>
        <v>#REF!</v>
      </c>
      <c r="AD23" s="2" t="e">
        <f t="shared" si="13"/>
        <v>#REF!</v>
      </c>
    </row>
    <row r="24" spans="1:30">
      <c r="A24" s="1">
        <f>список!A22</f>
        <v>21</v>
      </c>
      <c r="B24" s="1" t="str">
        <f>IF(список!B22="","",список!B22)</f>
        <v/>
      </c>
      <c r="C24" s="1">
        <f>IF(список!C22="","",список!C22)</f>
        <v>0</v>
      </c>
      <c r="D24" s="13" t="str">
        <f>IF(список!D22="","",список!D22)</f>
        <v>старшая группа</v>
      </c>
      <c r="E24" s="1"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 t="shared" si="12"/>
        <v>#REF!</v>
      </c>
      <c r="AD24" s="2" t="e">
        <f t="shared" si="13"/>
        <v>#REF!</v>
      </c>
    </row>
    <row r="25" spans="1:30">
      <c r="A25" s="1">
        <f>список!A23</f>
        <v>22</v>
      </c>
      <c r="B25" s="1" t="str">
        <f>IF(список!B23="","",список!B23)</f>
        <v/>
      </c>
      <c r="C25" s="1">
        <f>IF(список!C23="","",список!C23)</f>
        <v>0</v>
      </c>
      <c r="D25" s="13" t="str">
        <f>IF(список!D23="","",список!D23)</f>
        <v>старшая группа</v>
      </c>
      <c r="E25" s="1"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 t="shared" si="12"/>
        <v>#REF!</v>
      </c>
      <c r="AD25" s="2" t="e">
        <f t="shared" si="13"/>
        <v>#REF!</v>
      </c>
    </row>
    <row r="26" spans="1:30">
      <c r="A26" s="1">
        <f>список!A24</f>
        <v>23</v>
      </c>
      <c r="B26" s="1" t="str">
        <f>IF(список!B24="","",список!B24)</f>
        <v/>
      </c>
      <c r="C26" s="1">
        <f>IF(список!C24="","",список!C24)</f>
        <v>0</v>
      </c>
      <c r="D26" s="13" t="str">
        <f>IF(список!D24="","",список!D24)</f>
        <v>старшая группа</v>
      </c>
      <c r="E26" s="1"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 t="shared" si="12"/>
        <v>#REF!</v>
      </c>
      <c r="AD26" s="2" t="e">
        <f t="shared" si="13"/>
        <v>#REF!</v>
      </c>
    </row>
    <row r="27" spans="1:30">
      <c r="A27" s="1">
        <f>список!A25</f>
        <v>24</v>
      </c>
      <c r="B27" s="1" t="str">
        <f>IF(список!B25="","",список!B25)</f>
        <v/>
      </c>
      <c r="C27" s="1">
        <f>IF(список!C25="","",список!C25)</f>
        <v>0</v>
      </c>
      <c r="D27" s="13" t="str">
        <f>IF(список!D25="","",список!D25)</f>
        <v>старшая группа</v>
      </c>
      <c r="E27" s="1"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 t="shared" si="12"/>
        <v>#REF!</v>
      </c>
      <c r="AD27" s="2" t="e">
        <f t="shared" si="13"/>
        <v>#REF!</v>
      </c>
    </row>
    <row r="28" spans="1:30">
      <c r="A28" s="1">
        <f>список!A26</f>
        <v>25</v>
      </c>
      <c r="B28" s="1" t="str">
        <f>IF(список!B26="","",список!B26)</f>
        <v/>
      </c>
      <c r="C28" s="1">
        <f>IF(список!C26="","",список!C26)</f>
        <v>0</v>
      </c>
      <c r="D28" s="13" t="str">
        <f>IF(список!D26="","",список!D26)</f>
        <v>старшая группа</v>
      </c>
      <c r="E28" s="1"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 t="shared" si="12"/>
        <v>#REF!</v>
      </c>
      <c r="AD28" s="2" t="e">
        <f t="shared" si="13"/>
        <v>#REF!</v>
      </c>
    </row>
    <row r="29" spans="1:30">
      <c r="A29" s="1">
        <f>список!A27</f>
        <v>26</v>
      </c>
      <c r="B29" s="1" t="str">
        <f>IF(список!B27="","",список!B27)</f>
        <v/>
      </c>
      <c r="C29" s="1">
        <f>IF(список!C27="","",список!C27)</f>
        <v>0</v>
      </c>
      <c r="D29" s="13" t="str">
        <f>IF(список!D27="","",список!D27)</f>
        <v>старшая группа</v>
      </c>
      <c r="E29" s="1"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 t="shared" si="12"/>
        <v>#REF!</v>
      </c>
      <c r="AD29" s="2" t="e">
        <f t="shared" si="13"/>
        <v>#REF!</v>
      </c>
    </row>
    <row r="30" spans="1:30">
      <c r="A30" s="1">
        <f>список!A28</f>
        <v>27</v>
      </c>
      <c r="B30" s="1" t="str">
        <f>IF(список!B28="","",список!B28)</f>
        <v/>
      </c>
      <c r="C30" s="1">
        <f>IF(список!C28="","",список!C28)</f>
        <v>0</v>
      </c>
      <c r="D30" s="13" t="str">
        <f>IF(список!D28="","",список!D28)</f>
        <v>старшая группа</v>
      </c>
      <c r="E30" s="1"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 t="shared" si="12"/>
        <v>#REF!</v>
      </c>
      <c r="AD30" s="2" t="e">
        <f t="shared" si="13"/>
        <v>#REF!</v>
      </c>
    </row>
    <row r="31" spans="1:30">
      <c r="A31" s="1">
        <f>список!A29</f>
        <v>28</v>
      </c>
      <c r="B31" s="1" t="str">
        <f>IF(список!B29="","",список!B29)</f>
        <v/>
      </c>
      <c r="C31" s="1">
        <f>IF(список!C29="","",список!C29)</f>
        <v>0</v>
      </c>
      <c r="D31" s="13" t="str">
        <f>IF(список!D29="","",список!D29)</f>
        <v>старшая группа</v>
      </c>
      <c r="E31" s="1"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 t="shared" si="12"/>
        <v>#REF!</v>
      </c>
      <c r="AD31" s="2" t="e">
        <f t="shared" si="13"/>
        <v>#REF!</v>
      </c>
    </row>
    <row r="32" spans="1:30">
      <c r="A32" s="1">
        <f>список!A30</f>
        <v>29</v>
      </c>
      <c r="B32" s="1">
        <f>IF(список!C8="","",список!C8)</f>
        <v>0</v>
      </c>
      <c r="C32" s="1">
        <f>IF(список!C30="","",список!C30)</f>
        <v>0</v>
      </c>
      <c r="D32" s="13" t="str">
        <f>IF(список!D30="","",список!D30)</f>
        <v>старшая группа</v>
      </c>
      <c r="E32" s="1"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 t="shared" si="12"/>
        <v>#REF!</v>
      </c>
      <c r="AD32" s="2" t="e">
        <f t="shared" si="13"/>
        <v>#REF!</v>
      </c>
    </row>
    <row r="33" spans="1:30">
      <c r="A33" s="1">
        <f>список!A31</f>
        <v>30</v>
      </c>
      <c r="B33" s="1" t="str">
        <f>IF(список!B31="","",список!B31)</f>
        <v/>
      </c>
      <c r="C33" s="1">
        <f>IF(список!C31="","",список!C31)</f>
        <v>0</v>
      </c>
      <c r="D33" s="13" t="str">
        <f>IF(список!D31="","",список!D31)</f>
        <v>старшая группа</v>
      </c>
      <c r="E33" s="1"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 t="shared" si="12"/>
        <v>#REF!</v>
      </c>
      <c r="AD33" s="2" t="e">
        <f t="shared" si="13"/>
        <v>#REF!</v>
      </c>
    </row>
  </sheetData>
  <mergeCells count="15">
    <mergeCell ref="A1:AD1"/>
    <mergeCell ref="E2:P2"/>
    <mergeCell ref="Q2:AB2"/>
    <mergeCell ref="E3:F3"/>
    <mergeCell ref="G3:H3"/>
    <mergeCell ref="U3:V3"/>
    <mergeCell ref="W3:X3"/>
    <mergeCell ref="Y3:Z3"/>
    <mergeCell ref="AA3:AB3"/>
    <mergeCell ref="S3:T3"/>
    <mergeCell ref="I3:J3"/>
    <mergeCell ref="K3:L3"/>
    <mergeCell ref="M3:N3"/>
    <mergeCell ref="O3:P3"/>
    <mergeCell ref="Q3:R3"/>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B34"/>
  <sheetViews>
    <sheetView topLeftCell="A3" workbookViewId="0">
      <selection activeCell="B3" sqref="B3:D33"/>
    </sheetView>
  </sheetViews>
  <sheetFormatPr defaultColWidth="9.140625" defaultRowHeight="15"/>
  <cols>
    <col min="1" max="1" width="9.140625" style="1"/>
    <col min="2" max="2" width="21.140625" style="1" customWidth="1"/>
    <col min="3" max="3" width="9.140625" style="1"/>
    <col min="4" max="4" width="16.140625" style="1" customWidth="1"/>
    <col min="5" max="10" width="3.28515625" style="1" customWidth="1"/>
    <col min="11" max="11" width="5.140625" style="1" customWidth="1"/>
    <col min="12" max="16384" width="9.140625" style="1"/>
  </cols>
  <sheetData>
    <row r="1" spans="1:28">
      <c r="A1" s="424" t="e">
        <f>#REF!</f>
        <v>#REF!</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row>
    <row r="2" spans="1:28">
      <c r="A2" s="1" t="str">
        <f>список!A1</f>
        <v>№</v>
      </c>
      <c r="B2" s="1" t="str">
        <f>список!B1</f>
        <v>Фамилия, имя воспитанника</v>
      </c>
      <c r="C2" s="1" t="str">
        <f>список!C1</f>
        <v xml:space="preserve">дата </v>
      </c>
      <c r="D2" s="1" t="str">
        <f>список!D1</f>
        <v>группа</v>
      </c>
      <c r="E2" s="406"/>
      <c r="F2" s="406"/>
      <c r="G2" s="406"/>
      <c r="H2" s="406"/>
      <c r="I2" s="406"/>
      <c r="J2" s="406"/>
    </row>
    <row r="3" spans="1:28">
      <c r="A3" s="1">
        <f>список!A2</f>
        <v>1</v>
      </c>
      <c r="B3" s="1" t="str">
        <f>IF(список!B2="","",список!B2)</f>
        <v/>
      </c>
      <c r="C3" s="1" t="str">
        <f>IF(список!C2="","",список!C2)</f>
        <v/>
      </c>
      <c r="D3" s="13" t="str">
        <f>IF(список!D2="","",список!D2)</f>
        <v>старшая группа</v>
      </c>
      <c r="E3" s="406">
        <f>'[1]сырые баллы'!AM3</f>
        <v>35</v>
      </c>
      <c r="F3" s="406"/>
      <c r="G3" s="406">
        <f>'[1]сырые баллы'!AN3</f>
        <v>36</v>
      </c>
      <c r="H3" s="406"/>
      <c r="I3" s="406">
        <f>'[1]сырые баллы'!AO3</f>
        <v>37</v>
      </c>
      <c r="J3" s="406"/>
      <c r="L3" s="422" t="s">
        <v>5</v>
      </c>
      <c r="M3" s="425"/>
    </row>
    <row r="4" spans="1:28">
      <c r="A4" s="1">
        <f>список!A3</f>
        <v>2</v>
      </c>
      <c r="B4" s="1" t="str">
        <f>IF(список!B3="","",список!B3)</f>
        <v/>
      </c>
      <c r="C4" s="1">
        <f>IF(список!C3="","",список!C3)</f>
        <v>0</v>
      </c>
      <c r="D4" s="13" t="str">
        <f>IF(список!D3="","",список!D3)</f>
        <v>старшая группа</v>
      </c>
      <c r="E4" s="1" t="e">
        <f>#REF!</f>
        <v>#REF!</v>
      </c>
      <c r="F4" s="1" t="e">
        <f>IF(E4=0,"",IF(E4="а",1,2))</f>
        <v>#REF!</v>
      </c>
      <c r="G4" s="1" t="e">
        <f>#REF!</f>
        <v>#REF!</v>
      </c>
      <c r="H4" s="1" t="e">
        <f>IF(G4=0,"",IF(G4="а",1,IF(E4="г",3,2)))</f>
        <v>#REF!</v>
      </c>
      <c r="I4" s="1" t="e">
        <f>#REF!</f>
        <v>#REF!</v>
      </c>
      <c r="J4" s="1" t="e">
        <f>IF(I4=0,"",IF(I4="а",1,IF(I4="б",3,IF(I4="в",4,IF(I4="г",5,6)))))</f>
        <v>#REF!</v>
      </c>
      <c r="K4" s="2" t="e">
        <f>IF(SUM(F4:J4)=0,"",SUM(F4:J4))</f>
        <v>#REF!</v>
      </c>
      <c r="L4" s="422" t="e">
        <f>IF(K4="","",IF(K4&gt;=24,"6 уровень",IF(AND(K4&gt;=18,K4&lt;24),"5 уровень",IF(AND(K4&gt;=13,K4&lt;18),"4 уровень",IF(AND(K4&gt;=9,K4&lt;13),"3 уровень",IF(AND(K4&gt;=3,K4&lt;9),"2 уровень","1 уровень"))))))</f>
        <v>#REF!</v>
      </c>
      <c r="M4" s="423"/>
    </row>
    <row r="5" spans="1:28">
      <c r="A5" s="1">
        <f>список!A4</f>
        <v>3</v>
      </c>
      <c r="B5" s="1" t="str">
        <f>IF(список!B4="","",список!B4)</f>
        <v/>
      </c>
      <c r="C5" s="1">
        <f>IF(список!C4="","",список!C4)</f>
        <v>0</v>
      </c>
      <c r="D5" s="13" t="str">
        <f>IF(список!D4="","",список!D4)</f>
        <v>старшая группа</v>
      </c>
      <c r="E5" s="1" t="e">
        <f>#REF!</f>
        <v>#REF!</v>
      </c>
      <c r="F5" s="1" t="e">
        <f t="shared" ref="F5:F33" si="0">IF(E5=0,"",IF(E5="а",1,2))</f>
        <v>#REF!</v>
      </c>
      <c r="G5" s="1" t="e">
        <f>#REF!</f>
        <v>#REF!</v>
      </c>
      <c r="H5" s="1" t="e">
        <f t="shared" ref="H5:H33" si="1">IF(G5=0,"",IF(G5="а",1,IF(E5="г",3,2)))</f>
        <v>#REF!</v>
      </c>
      <c r="I5" s="1" t="e">
        <f>#REF!</f>
        <v>#REF!</v>
      </c>
      <c r="J5" s="1" t="e">
        <f t="shared" ref="J5:J33" si="2">IF(I5=0,"",IF(I5="а",1,IF(I5="б",3,IF(I5="в",4,IF(I5="г",5,6)))))</f>
        <v>#REF!</v>
      </c>
      <c r="K5" s="2" t="e">
        <f t="shared" ref="K5:K33" si="3">IF(SUM(F5:J5)=0,"",SUM(F5:J5))</f>
        <v>#REF!</v>
      </c>
      <c r="L5" s="422" t="e">
        <f t="shared" ref="L5:L33" si="4">IF(K5="","",IF(K5&gt;=24,"6 уровень",IF(AND(K5&gt;=18,K5&lt;24),"5 уровень",IF(AND(K5&gt;=13,K5&lt;18),"4 уровень",IF(AND(K5&gt;=9,K5&lt;13),"3 уровень",IF(AND(K5&gt;=3,K5&lt;9),"2 уровень","1 уровень"))))))</f>
        <v>#REF!</v>
      </c>
      <c r="M5" s="423"/>
    </row>
    <row r="6" spans="1:28">
      <c r="A6" s="1">
        <f>список!A5</f>
        <v>4</v>
      </c>
      <c r="B6" s="1" t="str">
        <f>IF(список!B5="","",список!B5)</f>
        <v/>
      </c>
      <c r="C6" s="1">
        <f>IF(список!C5="","",список!C5)</f>
        <v>0</v>
      </c>
      <c r="D6" s="13" t="str">
        <f>IF(список!D5="","",список!D5)</f>
        <v>старшая группа</v>
      </c>
      <c r="E6" s="1" t="e">
        <f>#REF!</f>
        <v>#REF!</v>
      </c>
      <c r="F6" s="1" t="e">
        <f t="shared" si="0"/>
        <v>#REF!</v>
      </c>
      <c r="G6" s="1" t="e">
        <f>#REF!</f>
        <v>#REF!</v>
      </c>
      <c r="H6" s="1" t="e">
        <f t="shared" si="1"/>
        <v>#REF!</v>
      </c>
      <c r="I6" s="1" t="e">
        <f>#REF!</f>
        <v>#REF!</v>
      </c>
      <c r="J6" s="1" t="e">
        <f t="shared" si="2"/>
        <v>#REF!</v>
      </c>
      <c r="K6" s="2" t="e">
        <f t="shared" si="3"/>
        <v>#REF!</v>
      </c>
      <c r="L6" s="422" t="e">
        <f t="shared" si="4"/>
        <v>#REF!</v>
      </c>
      <c r="M6" s="423"/>
    </row>
    <row r="7" spans="1:28">
      <c r="A7" s="1">
        <f>список!A6</f>
        <v>5</v>
      </c>
      <c r="B7" s="1" t="str">
        <f>IF(список!B6="","",список!B6)</f>
        <v/>
      </c>
      <c r="C7" s="1">
        <f>IF(список!C6="","",список!C6)</f>
        <v>0</v>
      </c>
      <c r="D7" s="13" t="str">
        <f>IF(список!D6="","",список!D6)</f>
        <v>старшая группа</v>
      </c>
      <c r="E7" s="1" t="e">
        <f>#REF!</f>
        <v>#REF!</v>
      </c>
      <c r="F7" s="1" t="e">
        <f t="shared" si="0"/>
        <v>#REF!</v>
      </c>
      <c r="G7" s="1" t="e">
        <f>#REF!</f>
        <v>#REF!</v>
      </c>
      <c r="H7" s="1" t="e">
        <f t="shared" si="1"/>
        <v>#REF!</v>
      </c>
      <c r="I7" s="1" t="e">
        <f>#REF!</f>
        <v>#REF!</v>
      </c>
      <c r="J7" s="1" t="e">
        <f t="shared" si="2"/>
        <v>#REF!</v>
      </c>
      <c r="K7" s="2" t="e">
        <f t="shared" si="3"/>
        <v>#REF!</v>
      </c>
      <c r="L7" s="422" t="e">
        <f t="shared" si="4"/>
        <v>#REF!</v>
      </c>
      <c r="M7" s="423"/>
    </row>
    <row r="8" spans="1:28">
      <c r="A8" s="1">
        <f>список!A7</f>
        <v>6</v>
      </c>
      <c r="B8" s="1" t="str">
        <f>IF(список!B7="","",список!B7)</f>
        <v/>
      </c>
      <c r="C8" s="1">
        <f>IF(список!C7="","",список!C7)</f>
        <v>0</v>
      </c>
      <c r="D8" s="13" t="str">
        <f>IF(список!D7="","",список!D7)</f>
        <v>старшая группа</v>
      </c>
      <c r="E8" s="1" t="e">
        <f>#REF!</f>
        <v>#REF!</v>
      </c>
      <c r="F8" s="1" t="e">
        <f t="shared" si="0"/>
        <v>#REF!</v>
      </c>
      <c r="G8" s="1" t="e">
        <f>#REF!</f>
        <v>#REF!</v>
      </c>
      <c r="H8" s="1" t="e">
        <f t="shared" si="1"/>
        <v>#REF!</v>
      </c>
      <c r="I8" s="1" t="e">
        <f>#REF!</f>
        <v>#REF!</v>
      </c>
      <c r="J8" s="1" t="e">
        <f t="shared" si="2"/>
        <v>#REF!</v>
      </c>
      <c r="K8" s="2" t="e">
        <f t="shared" si="3"/>
        <v>#REF!</v>
      </c>
      <c r="L8" s="422" t="e">
        <f t="shared" si="4"/>
        <v>#REF!</v>
      </c>
      <c r="M8" s="423"/>
    </row>
    <row r="9" spans="1:28">
      <c r="A9" s="1">
        <f>список!A8</f>
        <v>7</v>
      </c>
      <c r="B9" s="1" t="str">
        <f>IF(список!B8="","",список!B8)</f>
        <v/>
      </c>
      <c r="C9" s="1" t="e">
        <f>IF(список!#REF!="","",список!#REF!)</f>
        <v>#REF!</v>
      </c>
      <c r="D9" s="13" t="str">
        <f>IF(список!D8="","",список!D8)</f>
        <v>старшая группа</v>
      </c>
      <c r="E9" s="1" t="e">
        <f>#REF!</f>
        <v>#REF!</v>
      </c>
      <c r="F9" s="1" t="e">
        <f t="shared" si="0"/>
        <v>#REF!</v>
      </c>
      <c r="G9" s="1" t="e">
        <f>#REF!</f>
        <v>#REF!</v>
      </c>
      <c r="H9" s="1" t="e">
        <f t="shared" si="1"/>
        <v>#REF!</v>
      </c>
      <c r="I9" s="1" t="e">
        <f>#REF!</f>
        <v>#REF!</v>
      </c>
      <c r="J9" s="1" t="e">
        <f t="shared" si="2"/>
        <v>#REF!</v>
      </c>
      <c r="K9" s="2" t="e">
        <f t="shared" si="3"/>
        <v>#REF!</v>
      </c>
      <c r="L9" s="422" t="e">
        <f t="shared" si="4"/>
        <v>#REF!</v>
      </c>
      <c r="M9" s="423"/>
    </row>
    <row r="10" spans="1:28">
      <c r="A10" s="1">
        <f>список!A9</f>
        <v>8</v>
      </c>
      <c r="B10" s="1" t="str">
        <f>IF(список!B9="","",список!B9)</f>
        <v/>
      </c>
      <c r="C10" s="1">
        <f>IF(список!C9="","",список!C9)</f>
        <v>0</v>
      </c>
      <c r="D10" s="13" t="str">
        <f>IF(список!D9="","",список!D9)</f>
        <v>старшая группа</v>
      </c>
      <c r="E10" s="1" t="e">
        <f>#REF!</f>
        <v>#REF!</v>
      </c>
      <c r="F10" s="1" t="e">
        <f t="shared" si="0"/>
        <v>#REF!</v>
      </c>
      <c r="G10" s="1" t="e">
        <f>#REF!</f>
        <v>#REF!</v>
      </c>
      <c r="H10" s="1" t="e">
        <f t="shared" si="1"/>
        <v>#REF!</v>
      </c>
      <c r="I10" s="1" t="e">
        <f>#REF!</f>
        <v>#REF!</v>
      </c>
      <c r="J10" s="1" t="e">
        <f t="shared" si="2"/>
        <v>#REF!</v>
      </c>
      <c r="K10" s="2" t="e">
        <f t="shared" si="3"/>
        <v>#REF!</v>
      </c>
      <c r="L10" s="422" t="e">
        <f t="shared" si="4"/>
        <v>#REF!</v>
      </c>
      <c r="M10" s="423"/>
    </row>
    <row r="11" spans="1:28">
      <c r="A11" s="1">
        <f>список!A10</f>
        <v>9</v>
      </c>
      <c r="B11" s="1" t="str">
        <f>IF(список!B10="","",список!B10)</f>
        <v/>
      </c>
      <c r="C11" s="1">
        <f>IF(список!C10="","",список!C10)</f>
        <v>0</v>
      </c>
      <c r="D11" s="13" t="str">
        <f>IF(список!D10="","",список!D10)</f>
        <v>старшая группа</v>
      </c>
      <c r="E11" s="1" t="e">
        <f>#REF!</f>
        <v>#REF!</v>
      </c>
      <c r="F11" s="1" t="e">
        <f t="shared" si="0"/>
        <v>#REF!</v>
      </c>
      <c r="G11" s="1" t="e">
        <f>#REF!</f>
        <v>#REF!</v>
      </c>
      <c r="H11" s="1" t="e">
        <f t="shared" si="1"/>
        <v>#REF!</v>
      </c>
      <c r="I11" s="1" t="e">
        <f>#REF!</f>
        <v>#REF!</v>
      </c>
      <c r="J11" s="1" t="e">
        <f t="shared" si="2"/>
        <v>#REF!</v>
      </c>
      <c r="K11" s="2" t="e">
        <f t="shared" si="3"/>
        <v>#REF!</v>
      </c>
      <c r="L11" s="422" t="e">
        <f t="shared" si="4"/>
        <v>#REF!</v>
      </c>
      <c r="M11" s="423"/>
    </row>
    <row r="12" spans="1:28">
      <c r="A12" s="1">
        <f>список!A11</f>
        <v>10</v>
      </c>
      <c r="B12" s="1" t="str">
        <f>IF(список!B11="","",список!B11)</f>
        <v/>
      </c>
      <c r="C12" s="1">
        <f>IF(список!C11="","",список!C11)</f>
        <v>0</v>
      </c>
      <c r="D12" s="13" t="str">
        <f>IF(список!D11="","",список!D11)</f>
        <v>старшая группа</v>
      </c>
      <c r="E12" s="1" t="e">
        <f>#REF!</f>
        <v>#REF!</v>
      </c>
      <c r="F12" s="1" t="e">
        <f t="shared" si="0"/>
        <v>#REF!</v>
      </c>
      <c r="G12" s="1" t="e">
        <f>#REF!</f>
        <v>#REF!</v>
      </c>
      <c r="H12" s="1" t="e">
        <f t="shared" si="1"/>
        <v>#REF!</v>
      </c>
      <c r="I12" s="1" t="e">
        <f>#REF!</f>
        <v>#REF!</v>
      </c>
      <c r="J12" s="1" t="e">
        <f t="shared" si="2"/>
        <v>#REF!</v>
      </c>
      <c r="K12" s="2" t="e">
        <f t="shared" si="3"/>
        <v>#REF!</v>
      </c>
      <c r="L12" s="422" t="e">
        <f t="shared" si="4"/>
        <v>#REF!</v>
      </c>
      <c r="M12" s="423"/>
    </row>
    <row r="13" spans="1:28">
      <c r="A13" s="1">
        <f>список!A12</f>
        <v>11</v>
      </c>
      <c r="B13" s="1" t="str">
        <f>IF(список!B12="","",список!B12)</f>
        <v/>
      </c>
      <c r="C13" s="1">
        <f>IF(список!C12="","",список!C12)</f>
        <v>0</v>
      </c>
      <c r="D13" s="13" t="str">
        <f>IF(список!D12="","",список!D12)</f>
        <v>старшая группа</v>
      </c>
      <c r="E13" s="1" t="e">
        <f>#REF!</f>
        <v>#REF!</v>
      </c>
      <c r="F13" s="1" t="e">
        <f t="shared" si="0"/>
        <v>#REF!</v>
      </c>
      <c r="G13" s="1" t="e">
        <f>#REF!</f>
        <v>#REF!</v>
      </c>
      <c r="H13" s="1" t="e">
        <f t="shared" si="1"/>
        <v>#REF!</v>
      </c>
      <c r="I13" s="1" t="e">
        <f>#REF!</f>
        <v>#REF!</v>
      </c>
      <c r="J13" s="1" t="e">
        <f t="shared" si="2"/>
        <v>#REF!</v>
      </c>
      <c r="K13" s="2" t="e">
        <f t="shared" si="3"/>
        <v>#REF!</v>
      </c>
      <c r="L13" s="422" t="e">
        <f t="shared" si="4"/>
        <v>#REF!</v>
      </c>
      <c r="M13" s="423"/>
    </row>
    <row r="14" spans="1:28">
      <c r="A14" s="1">
        <f>список!A13</f>
        <v>12</v>
      </c>
      <c r="B14" s="1" t="str">
        <f>IF(список!B13="","",список!B13)</f>
        <v/>
      </c>
      <c r="C14" s="1">
        <f>IF(список!C13="","",список!C13)</f>
        <v>0</v>
      </c>
      <c r="D14" s="13" t="str">
        <f>IF(список!D13="","",список!D13)</f>
        <v>старшая группа</v>
      </c>
      <c r="E14" s="1" t="e">
        <f>#REF!</f>
        <v>#REF!</v>
      </c>
      <c r="F14" s="1" t="e">
        <f t="shared" si="0"/>
        <v>#REF!</v>
      </c>
      <c r="G14" s="1" t="e">
        <f>#REF!</f>
        <v>#REF!</v>
      </c>
      <c r="H14" s="1" t="e">
        <f t="shared" si="1"/>
        <v>#REF!</v>
      </c>
      <c r="I14" s="1" t="e">
        <f>#REF!</f>
        <v>#REF!</v>
      </c>
      <c r="J14" s="1" t="e">
        <f t="shared" si="2"/>
        <v>#REF!</v>
      </c>
      <c r="K14" s="2" t="e">
        <f t="shared" si="3"/>
        <v>#REF!</v>
      </c>
      <c r="L14" s="422" t="e">
        <f t="shared" si="4"/>
        <v>#REF!</v>
      </c>
      <c r="M14" s="423"/>
    </row>
    <row r="15" spans="1:28">
      <c r="A15" s="1">
        <f>список!A14</f>
        <v>13</v>
      </c>
      <c r="B15" s="1" t="str">
        <f>IF(список!B14="","",список!B14)</f>
        <v/>
      </c>
      <c r="C15" s="1">
        <f>IF(список!C14="","",список!C14)</f>
        <v>0</v>
      </c>
      <c r="D15" s="13" t="str">
        <f>IF(список!D14="","",список!D14)</f>
        <v>старшая группа</v>
      </c>
      <c r="E15" s="1" t="e">
        <f>#REF!</f>
        <v>#REF!</v>
      </c>
      <c r="F15" s="1" t="e">
        <f t="shared" si="0"/>
        <v>#REF!</v>
      </c>
      <c r="G15" s="1" t="e">
        <f>#REF!</f>
        <v>#REF!</v>
      </c>
      <c r="H15" s="1" t="e">
        <f t="shared" si="1"/>
        <v>#REF!</v>
      </c>
      <c r="I15" s="1" t="e">
        <f>#REF!</f>
        <v>#REF!</v>
      </c>
      <c r="J15" s="1" t="e">
        <f t="shared" si="2"/>
        <v>#REF!</v>
      </c>
      <c r="K15" s="2" t="e">
        <f t="shared" si="3"/>
        <v>#REF!</v>
      </c>
      <c r="L15" s="422" t="e">
        <f t="shared" si="4"/>
        <v>#REF!</v>
      </c>
      <c r="M15" s="423"/>
    </row>
    <row r="16" spans="1:28">
      <c r="A16" s="1">
        <f>список!A15</f>
        <v>14</v>
      </c>
      <c r="B16" s="1" t="str">
        <f>IF(список!B15="","",список!B15)</f>
        <v/>
      </c>
      <c r="C16" s="1">
        <f>IF(список!C15="","",список!C15)</f>
        <v>0</v>
      </c>
      <c r="D16" s="13" t="str">
        <f>IF(список!D15="","",список!D15)</f>
        <v>старшая группа</v>
      </c>
      <c r="E16" s="1" t="e">
        <f>#REF!</f>
        <v>#REF!</v>
      </c>
      <c r="F16" s="1" t="e">
        <f t="shared" si="0"/>
        <v>#REF!</v>
      </c>
      <c r="G16" s="1" t="e">
        <f>#REF!</f>
        <v>#REF!</v>
      </c>
      <c r="H16" s="1" t="e">
        <f t="shared" si="1"/>
        <v>#REF!</v>
      </c>
      <c r="I16" s="1" t="e">
        <f>#REF!</f>
        <v>#REF!</v>
      </c>
      <c r="J16" s="1" t="e">
        <f t="shared" si="2"/>
        <v>#REF!</v>
      </c>
      <c r="K16" s="2" t="e">
        <f t="shared" si="3"/>
        <v>#REF!</v>
      </c>
      <c r="L16" s="422" t="e">
        <f t="shared" si="4"/>
        <v>#REF!</v>
      </c>
      <c r="M16" s="423"/>
    </row>
    <row r="17" spans="1:13">
      <c r="A17" s="1">
        <f>список!A16</f>
        <v>15</v>
      </c>
      <c r="B17" s="1" t="str">
        <f>IF(список!B16="","",список!B16)</f>
        <v/>
      </c>
      <c r="C17" s="1">
        <f>IF(список!C16="","",список!C16)</f>
        <v>0</v>
      </c>
      <c r="D17" s="13" t="str">
        <f>IF(список!D16="","",список!D16)</f>
        <v>старшая группа</v>
      </c>
      <c r="E17" s="1" t="e">
        <f>#REF!</f>
        <v>#REF!</v>
      </c>
      <c r="F17" s="1" t="e">
        <f t="shared" si="0"/>
        <v>#REF!</v>
      </c>
      <c r="G17" s="1" t="e">
        <f>#REF!</f>
        <v>#REF!</v>
      </c>
      <c r="H17" s="1" t="e">
        <f t="shared" si="1"/>
        <v>#REF!</v>
      </c>
      <c r="I17" s="1" t="e">
        <f>#REF!</f>
        <v>#REF!</v>
      </c>
      <c r="J17" s="1" t="e">
        <f t="shared" si="2"/>
        <v>#REF!</v>
      </c>
      <c r="K17" s="2" t="e">
        <f t="shared" si="3"/>
        <v>#REF!</v>
      </c>
      <c r="L17" s="422" t="e">
        <f t="shared" si="4"/>
        <v>#REF!</v>
      </c>
      <c r="M17" s="423"/>
    </row>
    <row r="18" spans="1:13">
      <c r="A18" s="1">
        <f>список!A17</f>
        <v>16</v>
      </c>
      <c r="B18" s="1" t="str">
        <f>IF(список!B17="","",список!B17)</f>
        <v/>
      </c>
      <c r="C18" s="1">
        <f>IF(список!C17="","",список!C17)</f>
        <v>0</v>
      </c>
      <c r="D18" s="13" t="str">
        <f>IF(список!D17="","",список!D17)</f>
        <v>старшая группа</v>
      </c>
      <c r="E18" s="1" t="e">
        <f>#REF!</f>
        <v>#REF!</v>
      </c>
      <c r="F18" s="1" t="e">
        <f t="shared" si="0"/>
        <v>#REF!</v>
      </c>
      <c r="G18" s="1" t="e">
        <f>#REF!</f>
        <v>#REF!</v>
      </c>
      <c r="H18" s="1" t="e">
        <f t="shared" si="1"/>
        <v>#REF!</v>
      </c>
      <c r="I18" s="1" t="e">
        <f>#REF!</f>
        <v>#REF!</v>
      </c>
      <c r="J18" s="1" t="e">
        <f t="shared" si="2"/>
        <v>#REF!</v>
      </c>
      <c r="K18" s="2" t="e">
        <f t="shared" si="3"/>
        <v>#REF!</v>
      </c>
      <c r="L18" s="422" t="e">
        <f t="shared" si="4"/>
        <v>#REF!</v>
      </c>
      <c r="M18" s="423"/>
    </row>
    <row r="19" spans="1:13">
      <c r="A19" s="1">
        <f>список!A18</f>
        <v>17</v>
      </c>
      <c r="B19" s="1" t="str">
        <f>IF(список!B18="","",список!B18)</f>
        <v/>
      </c>
      <c r="C19" s="1">
        <f>IF(список!C18="","",список!C18)</f>
        <v>0</v>
      </c>
      <c r="D19" s="13" t="str">
        <f>IF(список!D18="","",список!D18)</f>
        <v>старшая группа</v>
      </c>
      <c r="E19" s="1" t="e">
        <f>#REF!</f>
        <v>#REF!</v>
      </c>
      <c r="F19" s="1" t="e">
        <f t="shared" si="0"/>
        <v>#REF!</v>
      </c>
      <c r="G19" s="1" t="e">
        <f>#REF!</f>
        <v>#REF!</v>
      </c>
      <c r="H19" s="1" t="e">
        <f t="shared" si="1"/>
        <v>#REF!</v>
      </c>
      <c r="I19" s="1" t="e">
        <f>#REF!</f>
        <v>#REF!</v>
      </c>
      <c r="J19" s="1" t="e">
        <f t="shared" si="2"/>
        <v>#REF!</v>
      </c>
      <c r="K19" s="2" t="e">
        <f t="shared" si="3"/>
        <v>#REF!</v>
      </c>
      <c r="L19" s="422" t="e">
        <f t="shared" si="4"/>
        <v>#REF!</v>
      </c>
      <c r="M19" s="423"/>
    </row>
    <row r="20" spans="1:13">
      <c r="A20" s="1">
        <f>список!A19</f>
        <v>18</v>
      </c>
      <c r="B20" s="1" t="str">
        <f>IF(список!B19="","",список!B19)</f>
        <v/>
      </c>
      <c r="C20" s="1">
        <f>IF(список!C19="","",список!C19)</f>
        <v>0</v>
      </c>
      <c r="D20" s="13" t="str">
        <f>IF(список!D19="","",список!D19)</f>
        <v>старшая группа</v>
      </c>
      <c r="E20" s="1" t="e">
        <f>#REF!</f>
        <v>#REF!</v>
      </c>
      <c r="F20" s="1" t="e">
        <f t="shared" si="0"/>
        <v>#REF!</v>
      </c>
      <c r="G20" s="1" t="e">
        <f>#REF!</f>
        <v>#REF!</v>
      </c>
      <c r="H20" s="1" t="e">
        <f t="shared" si="1"/>
        <v>#REF!</v>
      </c>
      <c r="I20" s="1" t="e">
        <f>#REF!</f>
        <v>#REF!</v>
      </c>
      <c r="J20" s="1" t="e">
        <f t="shared" si="2"/>
        <v>#REF!</v>
      </c>
      <c r="K20" s="2" t="e">
        <f t="shared" si="3"/>
        <v>#REF!</v>
      </c>
      <c r="L20" s="422" t="e">
        <f t="shared" si="4"/>
        <v>#REF!</v>
      </c>
      <c r="M20" s="423"/>
    </row>
    <row r="21" spans="1:13">
      <c r="A21" s="1">
        <f>список!A20</f>
        <v>19</v>
      </c>
      <c r="B21" s="1" t="str">
        <f>IF(список!B20="","",список!B20)</f>
        <v/>
      </c>
      <c r="C21" s="1">
        <f>IF(список!C20="","",список!C20)</f>
        <v>0</v>
      </c>
      <c r="D21" s="13" t="str">
        <f>IF(список!D20="","",список!D20)</f>
        <v>старшая группа</v>
      </c>
      <c r="E21" s="1" t="e">
        <f>#REF!</f>
        <v>#REF!</v>
      </c>
      <c r="F21" s="1" t="e">
        <f t="shared" si="0"/>
        <v>#REF!</v>
      </c>
      <c r="G21" s="1" t="e">
        <f>#REF!</f>
        <v>#REF!</v>
      </c>
      <c r="H21" s="1" t="e">
        <f t="shared" si="1"/>
        <v>#REF!</v>
      </c>
      <c r="I21" s="1" t="e">
        <f>#REF!</f>
        <v>#REF!</v>
      </c>
      <c r="J21" s="1" t="e">
        <f t="shared" si="2"/>
        <v>#REF!</v>
      </c>
      <c r="K21" s="2" t="e">
        <f t="shared" si="3"/>
        <v>#REF!</v>
      </c>
      <c r="L21" s="422" t="e">
        <f t="shared" si="4"/>
        <v>#REF!</v>
      </c>
      <c r="M21" s="423"/>
    </row>
    <row r="22" spans="1:13">
      <c r="A22" s="1">
        <f>список!A21</f>
        <v>20</v>
      </c>
      <c r="B22" s="1" t="str">
        <f>IF(список!B21="","",список!B21)</f>
        <v/>
      </c>
      <c r="C22" s="1">
        <f>IF(список!C21="","",список!C21)</f>
        <v>0</v>
      </c>
      <c r="D22" s="13" t="str">
        <f>IF(список!D21="","",список!D21)</f>
        <v>старшая группа</v>
      </c>
      <c r="E22" s="1" t="e">
        <f>#REF!</f>
        <v>#REF!</v>
      </c>
      <c r="F22" s="1" t="e">
        <f t="shared" si="0"/>
        <v>#REF!</v>
      </c>
      <c r="G22" s="1" t="e">
        <f>#REF!</f>
        <v>#REF!</v>
      </c>
      <c r="H22" s="1" t="e">
        <f t="shared" si="1"/>
        <v>#REF!</v>
      </c>
      <c r="I22" s="1" t="e">
        <f>#REF!</f>
        <v>#REF!</v>
      </c>
      <c r="J22" s="1" t="e">
        <f t="shared" si="2"/>
        <v>#REF!</v>
      </c>
      <c r="K22" s="2" t="e">
        <f t="shared" si="3"/>
        <v>#REF!</v>
      </c>
      <c r="L22" s="422" t="e">
        <f t="shared" si="4"/>
        <v>#REF!</v>
      </c>
      <c r="M22" s="423"/>
    </row>
    <row r="23" spans="1:13">
      <c r="A23" s="1">
        <f>список!A22</f>
        <v>21</v>
      </c>
      <c r="B23" s="1" t="str">
        <f>IF(список!B22="","",список!B22)</f>
        <v/>
      </c>
      <c r="C23" s="1">
        <f>IF(список!C22="","",список!C22)</f>
        <v>0</v>
      </c>
      <c r="D23" s="13" t="str">
        <f>IF(список!D22="","",список!D22)</f>
        <v>старшая группа</v>
      </c>
      <c r="E23" s="1" t="e">
        <f>#REF!</f>
        <v>#REF!</v>
      </c>
      <c r="F23" s="1" t="e">
        <f t="shared" si="0"/>
        <v>#REF!</v>
      </c>
      <c r="G23" s="1" t="e">
        <f>#REF!</f>
        <v>#REF!</v>
      </c>
      <c r="H23" s="1" t="e">
        <f t="shared" si="1"/>
        <v>#REF!</v>
      </c>
      <c r="I23" s="1" t="e">
        <f>#REF!</f>
        <v>#REF!</v>
      </c>
      <c r="J23" s="1" t="e">
        <f t="shared" si="2"/>
        <v>#REF!</v>
      </c>
      <c r="K23" s="2" t="e">
        <f t="shared" si="3"/>
        <v>#REF!</v>
      </c>
      <c r="L23" s="422" t="e">
        <f t="shared" si="4"/>
        <v>#REF!</v>
      </c>
      <c r="M23" s="423"/>
    </row>
    <row r="24" spans="1:13">
      <c r="A24" s="1">
        <f>список!A23</f>
        <v>22</v>
      </c>
      <c r="B24" s="1" t="str">
        <f>IF(список!B23="","",список!B23)</f>
        <v/>
      </c>
      <c r="C24" s="1">
        <f>IF(список!C23="","",список!C23)</f>
        <v>0</v>
      </c>
      <c r="D24" s="13" t="str">
        <f>IF(список!D23="","",список!D23)</f>
        <v>старшая группа</v>
      </c>
      <c r="E24" s="1" t="e">
        <f>#REF!</f>
        <v>#REF!</v>
      </c>
      <c r="F24" s="1" t="e">
        <f t="shared" si="0"/>
        <v>#REF!</v>
      </c>
      <c r="G24" s="1" t="e">
        <f>#REF!</f>
        <v>#REF!</v>
      </c>
      <c r="H24" s="1" t="e">
        <f t="shared" si="1"/>
        <v>#REF!</v>
      </c>
      <c r="I24" s="1" t="e">
        <f>#REF!</f>
        <v>#REF!</v>
      </c>
      <c r="J24" s="1" t="e">
        <f t="shared" si="2"/>
        <v>#REF!</v>
      </c>
      <c r="K24" s="2" t="e">
        <f t="shared" si="3"/>
        <v>#REF!</v>
      </c>
      <c r="L24" s="422" t="e">
        <f t="shared" si="4"/>
        <v>#REF!</v>
      </c>
      <c r="M24" s="423"/>
    </row>
    <row r="25" spans="1:13">
      <c r="A25" s="1">
        <f>список!A24</f>
        <v>23</v>
      </c>
      <c r="B25" s="1" t="str">
        <f>IF(список!B24="","",список!B24)</f>
        <v/>
      </c>
      <c r="C25" s="1">
        <f>IF(список!C24="","",список!C24)</f>
        <v>0</v>
      </c>
      <c r="D25" s="13" t="str">
        <f>IF(список!D24="","",список!D24)</f>
        <v>старшая группа</v>
      </c>
      <c r="E25" s="1" t="e">
        <f>#REF!</f>
        <v>#REF!</v>
      </c>
      <c r="F25" s="1" t="e">
        <f t="shared" si="0"/>
        <v>#REF!</v>
      </c>
      <c r="G25" s="1" t="e">
        <f>#REF!</f>
        <v>#REF!</v>
      </c>
      <c r="H25" s="1" t="e">
        <f t="shared" si="1"/>
        <v>#REF!</v>
      </c>
      <c r="I25" s="1" t="e">
        <f>#REF!</f>
        <v>#REF!</v>
      </c>
      <c r="J25" s="1" t="e">
        <f t="shared" si="2"/>
        <v>#REF!</v>
      </c>
      <c r="K25" s="2" t="e">
        <f t="shared" si="3"/>
        <v>#REF!</v>
      </c>
      <c r="L25" s="422" t="e">
        <f t="shared" si="4"/>
        <v>#REF!</v>
      </c>
      <c r="M25" s="423"/>
    </row>
    <row r="26" spans="1:13">
      <c r="A26" s="1">
        <f>список!A25</f>
        <v>24</v>
      </c>
      <c r="B26" s="1" t="str">
        <f>IF(список!B25="","",список!B25)</f>
        <v/>
      </c>
      <c r="C26" s="1">
        <f>IF(список!C25="","",список!C25)</f>
        <v>0</v>
      </c>
      <c r="D26" s="13" t="str">
        <f>IF(список!D25="","",список!D25)</f>
        <v>старшая группа</v>
      </c>
      <c r="E26" s="1" t="e">
        <f>#REF!</f>
        <v>#REF!</v>
      </c>
      <c r="F26" s="1" t="e">
        <f t="shared" si="0"/>
        <v>#REF!</v>
      </c>
      <c r="G26" s="1" t="e">
        <f>#REF!</f>
        <v>#REF!</v>
      </c>
      <c r="H26" s="1" t="e">
        <f t="shared" si="1"/>
        <v>#REF!</v>
      </c>
      <c r="I26" s="1" t="e">
        <f>#REF!</f>
        <v>#REF!</v>
      </c>
      <c r="J26" s="1" t="e">
        <f t="shared" si="2"/>
        <v>#REF!</v>
      </c>
      <c r="K26" s="2" t="e">
        <f t="shared" si="3"/>
        <v>#REF!</v>
      </c>
      <c r="L26" s="422" t="e">
        <f t="shared" si="4"/>
        <v>#REF!</v>
      </c>
      <c r="M26" s="423"/>
    </row>
    <row r="27" spans="1:13">
      <c r="A27" s="1">
        <f>список!A26</f>
        <v>25</v>
      </c>
      <c r="B27" s="1" t="str">
        <f>IF(список!B26="","",список!B26)</f>
        <v/>
      </c>
      <c r="C27" s="1">
        <f>IF(список!C26="","",список!C26)</f>
        <v>0</v>
      </c>
      <c r="D27" s="13" t="str">
        <f>IF(список!D26="","",список!D26)</f>
        <v>старшая группа</v>
      </c>
      <c r="E27" s="1" t="e">
        <f>#REF!</f>
        <v>#REF!</v>
      </c>
      <c r="F27" s="1" t="e">
        <f t="shared" si="0"/>
        <v>#REF!</v>
      </c>
      <c r="G27" s="1" t="e">
        <f>#REF!</f>
        <v>#REF!</v>
      </c>
      <c r="H27" s="1" t="e">
        <f t="shared" si="1"/>
        <v>#REF!</v>
      </c>
      <c r="I27" s="1" t="e">
        <f>#REF!</f>
        <v>#REF!</v>
      </c>
      <c r="J27" s="1" t="e">
        <f t="shared" si="2"/>
        <v>#REF!</v>
      </c>
      <c r="K27" s="2" t="e">
        <f t="shared" si="3"/>
        <v>#REF!</v>
      </c>
      <c r="L27" s="422" t="e">
        <f t="shared" si="4"/>
        <v>#REF!</v>
      </c>
      <c r="M27" s="423"/>
    </row>
    <row r="28" spans="1:13">
      <c r="A28" s="1">
        <f>список!A27</f>
        <v>26</v>
      </c>
      <c r="B28" s="1" t="str">
        <f>IF(список!B27="","",список!B27)</f>
        <v/>
      </c>
      <c r="C28" s="1">
        <f>IF(список!C27="","",список!C27)</f>
        <v>0</v>
      </c>
      <c r="D28" s="13" t="str">
        <f>IF(список!D27="","",список!D27)</f>
        <v>старшая группа</v>
      </c>
      <c r="E28" s="1" t="e">
        <f>#REF!</f>
        <v>#REF!</v>
      </c>
      <c r="F28" s="1" t="e">
        <f t="shared" si="0"/>
        <v>#REF!</v>
      </c>
      <c r="G28" s="1" t="e">
        <f>#REF!</f>
        <v>#REF!</v>
      </c>
      <c r="H28" s="1" t="e">
        <f t="shared" si="1"/>
        <v>#REF!</v>
      </c>
      <c r="I28" s="1" t="e">
        <f>#REF!</f>
        <v>#REF!</v>
      </c>
      <c r="J28" s="1" t="e">
        <f t="shared" si="2"/>
        <v>#REF!</v>
      </c>
      <c r="K28" s="2" t="e">
        <f t="shared" si="3"/>
        <v>#REF!</v>
      </c>
      <c r="L28" s="422" t="e">
        <f t="shared" si="4"/>
        <v>#REF!</v>
      </c>
      <c r="M28" s="423"/>
    </row>
    <row r="29" spans="1:13">
      <c r="A29" s="1">
        <f>список!A28</f>
        <v>27</v>
      </c>
      <c r="B29" s="1" t="str">
        <f>IF(список!B28="","",список!B28)</f>
        <v/>
      </c>
      <c r="C29" s="1">
        <f>IF(список!C28="","",список!C28)</f>
        <v>0</v>
      </c>
      <c r="D29" s="13" t="str">
        <f>IF(список!D28="","",список!D28)</f>
        <v>старшая группа</v>
      </c>
      <c r="E29" s="1" t="e">
        <f>#REF!</f>
        <v>#REF!</v>
      </c>
      <c r="F29" s="1" t="e">
        <f t="shared" si="0"/>
        <v>#REF!</v>
      </c>
      <c r="G29" s="1" t="e">
        <f>#REF!</f>
        <v>#REF!</v>
      </c>
      <c r="H29" s="1" t="e">
        <f t="shared" si="1"/>
        <v>#REF!</v>
      </c>
      <c r="I29" s="1" t="e">
        <f>#REF!</f>
        <v>#REF!</v>
      </c>
      <c r="J29" s="1" t="e">
        <f t="shared" si="2"/>
        <v>#REF!</v>
      </c>
      <c r="K29" s="2" t="e">
        <f t="shared" si="3"/>
        <v>#REF!</v>
      </c>
      <c r="L29" s="422" t="e">
        <f t="shared" si="4"/>
        <v>#REF!</v>
      </c>
      <c r="M29" s="423"/>
    </row>
    <row r="30" spans="1:13">
      <c r="A30" s="1">
        <f>список!A29</f>
        <v>28</v>
      </c>
      <c r="B30" s="1" t="str">
        <f>IF(список!B29="","",список!B29)</f>
        <v/>
      </c>
      <c r="C30" s="1">
        <f>IF(список!C29="","",список!C29)</f>
        <v>0</v>
      </c>
      <c r="D30" s="13" t="str">
        <f>IF(список!D29="","",список!D29)</f>
        <v>старшая группа</v>
      </c>
      <c r="E30" s="1" t="e">
        <f>#REF!</f>
        <v>#REF!</v>
      </c>
      <c r="F30" s="1" t="e">
        <f t="shared" si="0"/>
        <v>#REF!</v>
      </c>
      <c r="G30" s="1" t="e">
        <f>#REF!</f>
        <v>#REF!</v>
      </c>
      <c r="H30" s="1" t="e">
        <f t="shared" si="1"/>
        <v>#REF!</v>
      </c>
      <c r="I30" s="1" t="e">
        <f>#REF!</f>
        <v>#REF!</v>
      </c>
      <c r="J30" s="1" t="e">
        <f t="shared" si="2"/>
        <v>#REF!</v>
      </c>
      <c r="K30" s="2" t="e">
        <f t="shared" si="3"/>
        <v>#REF!</v>
      </c>
      <c r="L30" s="422" t="e">
        <f t="shared" si="4"/>
        <v>#REF!</v>
      </c>
      <c r="M30" s="423"/>
    </row>
    <row r="31" spans="1:13">
      <c r="A31" s="1">
        <f>список!A30</f>
        <v>29</v>
      </c>
      <c r="B31" s="1">
        <f>IF(список!C8="","",список!C8)</f>
        <v>0</v>
      </c>
      <c r="C31" s="1">
        <f>IF(список!C30="","",список!C30)</f>
        <v>0</v>
      </c>
      <c r="D31" s="13" t="str">
        <f>IF(список!D30="","",список!D30)</f>
        <v>старшая группа</v>
      </c>
      <c r="E31" s="1" t="e">
        <f>#REF!</f>
        <v>#REF!</v>
      </c>
      <c r="F31" s="1" t="e">
        <f t="shared" si="0"/>
        <v>#REF!</v>
      </c>
      <c r="G31" s="1" t="e">
        <f>#REF!</f>
        <v>#REF!</v>
      </c>
      <c r="H31" s="1" t="e">
        <f t="shared" si="1"/>
        <v>#REF!</v>
      </c>
      <c r="I31" s="1" t="e">
        <f>#REF!</f>
        <v>#REF!</v>
      </c>
      <c r="J31" s="1" t="e">
        <f t="shared" si="2"/>
        <v>#REF!</v>
      </c>
      <c r="K31" s="2" t="e">
        <f t="shared" si="3"/>
        <v>#REF!</v>
      </c>
      <c r="L31" s="422" t="e">
        <f t="shared" si="4"/>
        <v>#REF!</v>
      </c>
      <c r="M31" s="423"/>
    </row>
    <row r="32" spans="1:13">
      <c r="A32" s="1">
        <f>список!A31</f>
        <v>30</v>
      </c>
      <c r="B32" s="1" t="str">
        <f>IF(список!B31="","",список!B31)</f>
        <v/>
      </c>
      <c r="C32" s="1">
        <f>IF(список!C31="","",список!C31)</f>
        <v>0</v>
      </c>
      <c r="D32" s="13" t="str">
        <f>IF(список!D31="","",список!D31)</f>
        <v>старшая группа</v>
      </c>
      <c r="E32" s="1" t="e">
        <f>#REF!</f>
        <v>#REF!</v>
      </c>
      <c r="F32" s="1" t="e">
        <f t="shared" si="0"/>
        <v>#REF!</v>
      </c>
      <c r="G32" s="1" t="e">
        <f>#REF!</f>
        <v>#REF!</v>
      </c>
      <c r="H32" s="1" t="e">
        <f t="shared" si="1"/>
        <v>#REF!</v>
      </c>
      <c r="I32" s="1" t="e">
        <f>#REF!</f>
        <v>#REF!</v>
      </c>
      <c r="J32" s="1" t="e">
        <f t="shared" si="2"/>
        <v>#REF!</v>
      </c>
      <c r="K32" s="2" t="e">
        <f t="shared" si="3"/>
        <v>#REF!</v>
      </c>
      <c r="L32" s="422" t="e">
        <f t="shared" si="4"/>
        <v>#REF!</v>
      </c>
      <c r="M32" s="423"/>
    </row>
    <row r="33" spans="1:13">
      <c r="A33" s="1">
        <f>список!A32</f>
        <v>31</v>
      </c>
      <c r="B33" s="1" t="str">
        <f>IF(список!B32="","",список!B32)</f>
        <v/>
      </c>
      <c r="C33" s="1">
        <f>IF(список!C32="","",список!C32)</f>
        <v>0</v>
      </c>
      <c r="D33" s="13" t="str">
        <f>IF(список!D32="","",список!D32)</f>
        <v>старшая группа</v>
      </c>
      <c r="E33" s="1" t="e">
        <f>#REF!</f>
        <v>#REF!</v>
      </c>
      <c r="F33" s="1" t="e">
        <f t="shared" si="0"/>
        <v>#REF!</v>
      </c>
      <c r="G33" s="1" t="e">
        <f>#REF!</f>
        <v>#REF!</v>
      </c>
      <c r="H33" s="1" t="e">
        <f t="shared" si="1"/>
        <v>#REF!</v>
      </c>
      <c r="I33" s="1" t="e">
        <f>#REF!</f>
        <v>#REF!</v>
      </c>
      <c r="J33" s="1" t="e">
        <f t="shared" si="2"/>
        <v>#REF!</v>
      </c>
      <c r="K33" s="2" t="e">
        <f t="shared" si="3"/>
        <v>#REF!</v>
      </c>
      <c r="L33" s="422" t="e">
        <f t="shared" si="4"/>
        <v>#REF!</v>
      </c>
      <c r="M33" s="423"/>
    </row>
    <row r="34" spans="1:13">
      <c r="K34" s="2"/>
      <c r="L34" s="422"/>
      <c r="M34" s="423"/>
    </row>
  </sheetData>
  <mergeCells count="37">
    <mergeCell ref="L4:M4"/>
    <mergeCell ref="L5:M5"/>
    <mergeCell ref="A1:AB1"/>
    <mergeCell ref="E2:J2"/>
    <mergeCell ref="E3:F3"/>
    <mergeCell ref="G3:H3"/>
    <mergeCell ref="I3:J3"/>
    <mergeCell ref="L3:M3"/>
    <mergeCell ref="L6:M6"/>
    <mergeCell ref="L7:M7"/>
    <mergeCell ref="L8:M8"/>
    <mergeCell ref="L9:M9"/>
    <mergeCell ref="L17:M17"/>
    <mergeCell ref="L12:M12"/>
    <mergeCell ref="L13:M13"/>
    <mergeCell ref="L10:M10"/>
    <mergeCell ref="L11:M11"/>
    <mergeCell ref="L14:M14"/>
    <mergeCell ref="L15:M15"/>
    <mergeCell ref="L34:M34"/>
    <mergeCell ref="L29:M29"/>
    <mergeCell ref="L30:M30"/>
    <mergeCell ref="L31:M31"/>
    <mergeCell ref="L32:M32"/>
    <mergeCell ref="L33:M33"/>
    <mergeCell ref="L28:M28"/>
    <mergeCell ref="L26:M26"/>
    <mergeCell ref="L27:M27"/>
    <mergeCell ref="L16:M16"/>
    <mergeCell ref="L18:M18"/>
    <mergeCell ref="L19:M19"/>
    <mergeCell ref="L20:M20"/>
    <mergeCell ref="L21:M21"/>
    <mergeCell ref="L22:M22"/>
    <mergeCell ref="L23:M23"/>
    <mergeCell ref="L24:M24"/>
    <mergeCell ref="L25:M25"/>
  </mergeCells>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B34"/>
  <sheetViews>
    <sheetView topLeftCell="A3" workbookViewId="0">
      <selection activeCell="B3" sqref="B3:D33"/>
    </sheetView>
  </sheetViews>
  <sheetFormatPr defaultColWidth="9.140625" defaultRowHeight="15"/>
  <cols>
    <col min="1" max="1" width="9.140625" style="1"/>
    <col min="2" max="2" width="21.140625" style="1" customWidth="1"/>
    <col min="3" max="3" width="9.140625" style="1"/>
    <col min="4" max="4" width="16.140625" style="1" customWidth="1"/>
    <col min="5" max="10" width="3.28515625" style="1" customWidth="1"/>
    <col min="11" max="11" width="5.140625" style="1" customWidth="1"/>
    <col min="12" max="16384" width="9.140625" style="1"/>
  </cols>
  <sheetData>
    <row r="1" spans="1:28">
      <c r="A1" s="424" t="e">
        <f>#REF!</f>
        <v>#REF!</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row>
    <row r="2" spans="1:28">
      <c r="A2" s="1" t="str">
        <f>список!A1</f>
        <v>№</v>
      </c>
      <c r="B2" s="1" t="str">
        <f>список!B1</f>
        <v>Фамилия, имя воспитанника</v>
      </c>
      <c r="C2" s="1" t="str">
        <f>список!C1</f>
        <v xml:space="preserve">дата </v>
      </c>
      <c r="D2" s="1" t="str">
        <f>список!D1</f>
        <v>группа</v>
      </c>
      <c r="E2" s="406"/>
      <c r="F2" s="406"/>
      <c r="G2" s="406"/>
      <c r="H2" s="406"/>
      <c r="I2" s="406"/>
      <c r="J2" s="406"/>
    </row>
    <row r="3" spans="1:28">
      <c r="A3" s="1">
        <f>список!A2</f>
        <v>1</v>
      </c>
      <c r="B3" s="1" t="str">
        <f>IF(список!B2="","",список!B2)</f>
        <v/>
      </c>
      <c r="C3" s="1" t="str">
        <f>IF(список!C2="","",список!C2)</f>
        <v/>
      </c>
      <c r="D3" s="13" t="str">
        <f>IF(список!D2="","",список!D2)</f>
        <v>старшая группа</v>
      </c>
      <c r="E3" s="406">
        <f>'[1]сырые баллы'!AM3</f>
        <v>35</v>
      </c>
      <c r="F3" s="406"/>
      <c r="G3" s="406">
        <f>'[1]сырые баллы'!AN3</f>
        <v>36</v>
      </c>
      <c r="H3" s="406"/>
      <c r="I3" s="406">
        <f>'[1]сырые баллы'!AO3</f>
        <v>37</v>
      </c>
      <c r="J3" s="406"/>
      <c r="L3" s="422" t="s">
        <v>5</v>
      </c>
      <c r="M3" s="425"/>
    </row>
    <row r="4" spans="1:28">
      <c r="A4" s="1">
        <f>список!A3</f>
        <v>2</v>
      </c>
      <c r="B4" s="1" t="str">
        <f>IF(список!B3="","",список!B3)</f>
        <v/>
      </c>
      <c r="C4" s="1">
        <f>IF(список!C3="","",список!C3)</f>
        <v>0</v>
      </c>
      <c r="D4" s="13" t="str">
        <f>IF(список!D3="","",список!D3)</f>
        <v>старшая группа</v>
      </c>
      <c r="E4" s="1" t="e">
        <f>#REF!</f>
        <v>#REF!</v>
      </c>
      <c r="F4" s="1" t="e">
        <f>IF(E4=0,"",IF(E4="а",1,2))</f>
        <v>#REF!</v>
      </c>
      <c r="G4" s="1" t="e">
        <f>#REF!</f>
        <v>#REF!</v>
      </c>
      <c r="H4" s="1" t="e">
        <f>IF(G4=0,"",IF(G4="а",1,IF(E4="г",3,2)))</f>
        <v>#REF!</v>
      </c>
      <c r="I4" s="1" t="e">
        <f>#REF!</f>
        <v>#REF!</v>
      </c>
      <c r="J4" s="1" t="e">
        <f>IF(I4=0,"",IF(I4="а",1,IF(I4="б",3,IF(I4="в",4,IF(I4="г",5,6)))))</f>
        <v>#REF!</v>
      </c>
      <c r="K4" s="2" t="e">
        <f>IF(SUM(F4:J4)=0,"",SUM(F4:J4))</f>
        <v>#REF!</v>
      </c>
      <c r="L4" s="422" t="e">
        <f>IF(K4="","",IF(K4&gt;=24,"6 уровень",IF(AND(K4&gt;=18,K4&lt;24),"5 уровень",IF(AND(K4&gt;=13,K4&lt;18),"4 уровень",IF(AND(K4&gt;=9,K4&lt;13),"3 уровень",IF(AND(K4&gt;=3,K4&lt;9),"2 уровень","1 уровень"))))))</f>
        <v>#REF!</v>
      </c>
      <c r="M4" s="423"/>
    </row>
    <row r="5" spans="1:28">
      <c r="A5" s="1">
        <f>список!A4</f>
        <v>3</v>
      </c>
      <c r="B5" s="1" t="str">
        <f>IF(список!B4="","",список!B4)</f>
        <v/>
      </c>
      <c r="C5" s="1">
        <f>IF(список!C4="","",список!C4)</f>
        <v>0</v>
      </c>
      <c r="D5" s="13" t="str">
        <f>IF(список!D4="","",список!D4)</f>
        <v>старшая группа</v>
      </c>
      <c r="E5" s="1" t="e">
        <f>#REF!</f>
        <v>#REF!</v>
      </c>
      <c r="F5" s="1" t="e">
        <f t="shared" ref="F5:F33" si="0">IF(E5=0,"",IF(E5="а",1,2))</f>
        <v>#REF!</v>
      </c>
      <c r="G5" s="1" t="e">
        <f>#REF!</f>
        <v>#REF!</v>
      </c>
      <c r="H5" s="1" t="e">
        <f t="shared" ref="H5:H33" si="1">IF(G5=0,"",IF(G5="а",1,IF(E5="г",3,2)))</f>
        <v>#REF!</v>
      </c>
      <c r="I5" s="1" t="e">
        <f>#REF!</f>
        <v>#REF!</v>
      </c>
      <c r="J5" s="1" t="e">
        <f t="shared" ref="J5:J33" si="2">IF(I5=0,"",IF(I5="а",1,IF(I5="б",3,IF(I5="в",4,IF(I5="г",5,6)))))</f>
        <v>#REF!</v>
      </c>
      <c r="K5" s="2" t="e">
        <f t="shared" ref="K5:K33" si="3">IF(SUM(F5:J5)=0,"",SUM(F5:J5))</f>
        <v>#REF!</v>
      </c>
      <c r="L5" s="422" t="e">
        <f t="shared" ref="L5:L33" si="4">IF(K5="","",IF(K5&gt;=24,"6 уровень",IF(AND(K5&gt;=18,K5&lt;24),"5 уровень",IF(AND(K5&gt;=13,K5&lt;18),"4 уровень",IF(AND(K5&gt;=9,K5&lt;13),"3 уровень",IF(AND(K5&gt;=3,K5&lt;9),"2 уровень","1 уровень"))))))</f>
        <v>#REF!</v>
      </c>
      <c r="M5" s="423"/>
    </row>
    <row r="6" spans="1:28">
      <c r="A6" s="1">
        <f>список!A5</f>
        <v>4</v>
      </c>
      <c r="B6" s="1" t="str">
        <f>IF(список!B5="","",список!B5)</f>
        <v/>
      </c>
      <c r="C6" s="1">
        <f>IF(список!C5="","",список!C5)</f>
        <v>0</v>
      </c>
      <c r="D6" s="13" t="str">
        <f>IF(список!D5="","",список!D5)</f>
        <v>старшая группа</v>
      </c>
      <c r="E6" s="1" t="e">
        <f>#REF!</f>
        <v>#REF!</v>
      </c>
      <c r="F6" s="1" t="e">
        <f t="shared" si="0"/>
        <v>#REF!</v>
      </c>
      <c r="G6" s="1" t="e">
        <f>#REF!</f>
        <v>#REF!</v>
      </c>
      <c r="H6" s="1" t="e">
        <f t="shared" si="1"/>
        <v>#REF!</v>
      </c>
      <c r="I6" s="1" t="e">
        <f>#REF!</f>
        <v>#REF!</v>
      </c>
      <c r="J6" s="1" t="e">
        <f t="shared" si="2"/>
        <v>#REF!</v>
      </c>
      <c r="K6" s="2" t="e">
        <f t="shared" si="3"/>
        <v>#REF!</v>
      </c>
      <c r="L6" s="422" t="e">
        <f t="shared" si="4"/>
        <v>#REF!</v>
      </c>
      <c r="M6" s="423"/>
    </row>
    <row r="7" spans="1:28">
      <c r="A7" s="1">
        <f>список!A6</f>
        <v>5</v>
      </c>
      <c r="B7" s="1" t="str">
        <f>IF(список!B6="","",список!B6)</f>
        <v/>
      </c>
      <c r="C7" s="1">
        <f>IF(список!C6="","",список!C6)</f>
        <v>0</v>
      </c>
      <c r="D7" s="13" t="str">
        <f>IF(список!D6="","",список!D6)</f>
        <v>старшая группа</v>
      </c>
      <c r="E7" s="1" t="e">
        <f>#REF!</f>
        <v>#REF!</v>
      </c>
      <c r="F7" s="1" t="e">
        <f t="shared" si="0"/>
        <v>#REF!</v>
      </c>
      <c r="G7" s="1" t="e">
        <f>#REF!</f>
        <v>#REF!</v>
      </c>
      <c r="H7" s="1" t="e">
        <f t="shared" si="1"/>
        <v>#REF!</v>
      </c>
      <c r="I7" s="1" t="e">
        <f>#REF!</f>
        <v>#REF!</v>
      </c>
      <c r="J7" s="1" t="e">
        <f t="shared" si="2"/>
        <v>#REF!</v>
      </c>
      <c r="K7" s="2" t="e">
        <f t="shared" si="3"/>
        <v>#REF!</v>
      </c>
      <c r="L7" s="422" t="e">
        <f t="shared" si="4"/>
        <v>#REF!</v>
      </c>
      <c r="M7" s="423"/>
    </row>
    <row r="8" spans="1:28">
      <c r="A8" s="1">
        <f>список!A7</f>
        <v>6</v>
      </c>
      <c r="B8" s="1" t="str">
        <f>IF(список!B7="","",список!B7)</f>
        <v/>
      </c>
      <c r="C8" s="1">
        <f>IF(список!C7="","",список!C7)</f>
        <v>0</v>
      </c>
      <c r="D8" s="13" t="str">
        <f>IF(список!D7="","",список!D7)</f>
        <v>старшая группа</v>
      </c>
      <c r="E8" s="1" t="e">
        <f>#REF!</f>
        <v>#REF!</v>
      </c>
      <c r="F8" s="1" t="e">
        <f t="shared" si="0"/>
        <v>#REF!</v>
      </c>
      <c r="G8" s="1" t="e">
        <f>#REF!</f>
        <v>#REF!</v>
      </c>
      <c r="H8" s="1" t="e">
        <f t="shared" si="1"/>
        <v>#REF!</v>
      </c>
      <c r="I8" s="1" t="e">
        <f>#REF!</f>
        <v>#REF!</v>
      </c>
      <c r="J8" s="1" t="e">
        <f t="shared" si="2"/>
        <v>#REF!</v>
      </c>
      <c r="K8" s="2" t="e">
        <f t="shared" si="3"/>
        <v>#REF!</v>
      </c>
      <c r="L8" s="422" t="e">
        <f t="shared" si="4"/>
        <v>#REF!</v>
      </c>
      <c r="M8" s="423"/>
    </row>
    <row r="9" spans="1:28">
      <c r="A9" s="1">
        <f>список!A8</f>
        <v>7</v>
      </c>
      <c r="B9" s="1" t="str">
        <f>IF(список!B8="","",список!B8)</f>
        <v/>
      </c>
      <c r="C9" s="1" t="e">
        <f>IF(список!#REF!="","",список!#REF!)</f>
        <v>#REF!</v>
      </c>
      <c r="D9" s="13" t="str">
        <f>IF(список!D8="","",список!D8)</f>
        <v>старшая группа</v>
      </c>
      <c r="E9" s="1" t="e">
        <f>#REF!</f>
        <v>#REF!</v>
      </c>
      <c r="F9" s="1" t="e">
        <f t="shared" si="0"/>
        <v>#REF!</v>
      </c>
      <c r="G9" s="1" t="e">
        <f>#REF!</f>
        <v>#REF!</v>
      </c>
      <c r="H9" s="1" t="e">
        <f t="shared" si="1"/>
        <v>#REF!</v>
      </c>
      <c r="I9" s="1" t="e">
        <f>#REF!</f>
        <v>#REF!</v>
      </c>
      <c r="J9" s="1" t="e">
        <f t="shared" si="2"/>
        <v>#REF!</v>
      </c>
      <c r="K9" s="2" t="e">
        <f t="shared" si="3"/>
        <v>#REF!</v>
      </c>
      <c r="L9" s="422" t="e">
        <f t="shared" si="4"/>
        <v>#REF!</v>
      </c>
      <c r="M9" s="423"/>
    </row>
    <row r="10" spans="1:28">
      <c r="A10" s="1">
        <f>список!A9</f>
        <v>8</v>
      </c>
      <c r="B10" s="1" t="str">
        <f>IF(список!B9="","",список!B9)</f>
        <v/>
      </c>
      <c r="C10" s="1">
        <f>IF(список!C9="","",список!C9)</f>
        <v>0</v>
      </c>
      <c r="D10" s="13" t="str">
        <f>IF(список!D9="","",список!D9)</f>
        <v>старшая группа</v>
      </c>
      <c r="E10" s="1" t="e">
        <f>#REF!</f>
        <v>#REF!</v>
      </c>
      <c r="F10" s="1" t="e">
        <f t="shared" si="0"/>
        <v>#REF!</v>
      </c>
      <c r="G10" s="1" t="e">
        <f>#REF!</f>
        <v>#REF!</v>
      </c>
      <c r="H10" s="1" t="e">
        <f t="shared" si="1"/>
        <v>#REF!</v>
      </c>
      <c r="I10" s="1" t="e">
        <f>#REF!</f>
        <v>#REF!</v>
      </c>
      <c r="J10" s="1" t="e">
        <f t="shared" si="2"/>
        <v>#REF!</v>
      </c>
      <c r="K10" s="2" t="e">
        <f t="shared" si="3"/>
        <v>#REF!</v>
      </c>
      <c r="L10" s="422" t="e">
        <f t="shared" si="4"/>
        <v>#REF!</v>
      </c>
      <c r="M10" s="423"/>
    </row>
    <row r="11" spans="1:28">
      <c r="A11" s="1">
        <f>список!A10</f>
        <v>9</v>
      </c>
      <c r="B11" s="1" t="str">
        <f>IF(список!B10="","",список!B10)</f>
        <v/>
      </c>
      <c r="C11" s="1">
        <f>IF(список!C10="","",список!C10)</f>
        <v>0</v>
      </c>
      <c r="D11" s="13" t="str">
        <f>IF(список!D10="","",список!D10)</f>
        <v>старшая группа</v>
      </c>
      <c r="E11" s="1" t="e">
        <f>#REF!</f>
        <v>#REF!</v>
      </c>
      <c r="F11" s="1" t="e">
        <f t="shared" si="0"/>
        <v>#REF!</v>
      </c>
      <c r="G11" s="1" t="e">
        <f>#REF!</f>
        <v>#REF!</v>
      </c>
      <c r="H11" s="1" t="e">
        <f t="shared" si="1"/>
        <v>#REF!</v>
      </c>
      <c r="I11" s="1" t="e">
        <f>#REF!</f>
        <v>#REF!</v>
      </c>
      <c r="J11" s="1" t="e">
        <f t="shared" si="2"/>
        <v>#REF!</v>
      </c>
      <c r="K11" s="2" t="e">
        <f t="shared" si="3"/>
        <v>#REF!</v>
      </c>
      <c r="L11" s="422" t="e">
        <f t="shared" si="4"/>
        <v>#REF!</v>
      </c>
      <c r="M11" s="423"/>
    </row>
    <row r="12" spans="1:28">
      <c r="A12" s="1">
        <f>список!A11</f>
        <v>10</v>
      </c>
      <c r="B12" s="1" t="str">
        <f>IF(список!B11="","",список!B11)</f>
        <v/>
      </c>
      <c r="C12" s="1">
        <f>IF(список!C11="","",список!C11)</f>
        <v>0</v>
      </c>
      <c r="D12" s="13" t="str">
        <f>IF(список!D11="","",список!D11)</f>
        <v>старшая группа</v>
      </c>
      <c r="E12" s="1" t="e">
        <f>#REF!</f>
        <v>#REF!</v>
      </c>
      <c r="F12" s="1" t="e">
        <f t="shared" si="0"/>
        <v>#REF!</v>
      </c>
      <c r="G12" s="1" t="e">
        <f>#REF!</f>
        <v>#REF!</v>
      </c>
      <c r="H12" s="1" t="e">
        <f t="shared" si="1"/>
        <v>#REF!</v>
      </c>
      <c r="I12" s="1" t="e">
        <f>#REF!</f>
        <v>#REF!</v>
      </c>
      <c r="J12" s="1" t="e">
        <f t="shared" si="2"/>
        <v>#REF!</v>
      </c>
      <c r="K12" s="2" t="e">
        <f t="shared" si="3"/>
        <v>#REF!</v>
      </c>
      <c r="L12" s="422" t="e">
        <f t="shared" si="4"/>
        <v>#REF!</v>
      </c>
      <c r="M12" s="423"/>
    </row>
    <row r="13" spans="1:28">
      <c r="A13" s="1">
        <f>список!A12</f>
        <v>11</v>
      </c>
      <c r="B13" s="1" t="str">
        <f>IF(список!B12="","",список!B12)</f>
        <v/>
      </c>
      <c r="C13" s="1">
        <f>IF(список!C12="","",список!C12)</f>
        <v>0</v>
      </c>
      <c r="D13" s="13" t="str">
        <f>IF(список!D12="","",список!D12)</f>
        <v>старшая группа</v>
      </c>
      <c r="E13" s="1" t="e">
        <f>#REF!</f>
        <v>#REF!</v>
      </c>
      <c r="F13" s="1" t="e">
        <f t="shared" si="0"/>
        <v>#REF!</v>
      </c>
      <c r="G13" s="1" t="e">
        <f>#REF!</f>
        <v>#REF!</v>
      </c>
      <c r="H13" s="1" t="e">
        <f t="shared" si="1"/>
        <v>#REF!</v>
      </c>
      <c r="I13" s="1" t="e">
        <f>#REF!</f>
        <v>#REF!</v>
      </c>
      <c r="J13" s="1" t="e">
        <f t="shared" si="2"/>
        <v>#REF!</v>
      </c>
      <c r="K13" s="2" t="e">
        <f t="shared" si="3"/>
        <v>#REF!</v>
      </c>
      <c r="L13" s="422" t="e">
        <f t="shared" si="4"/>
        <v>#REF!</v>
      </c>
      <c r="M13" s="423"/>
    </row>
    <row r="14" spans="1:28">
      <c r="A14" s="1">
        <f>список!A13</f>
        <v>12</v>
      </c>
      <c r="B14" s="1" t="str">
        <f>IF(список!B13="","",список!B13)</f>
        <v/>
      </c>
      <c r="C14" s="1">
        <f>IF(список!C13="","",список!C13)</f>
        <v>0</v>
      </c>
      <c r="D14" s="13" t="str">
        <f>IF(список!D13="","",список!D13)</f>
        <v>старшая группа</v>
      </c>
      <c r="E14" s="1" t="e">
        <f>#REF!</f>
        <v>#REF!</v>
      </c>
      <c r="F14" s="1" t="e">
        <f t="shared" si="0"/>
        <v>#REF!</v>
      </c>
      <c r="G14" s="1" t="e">
        <f>#REF!</f>
        <v>#REF!</v>
      </c>
      <c r="H14" s="1" t="e">
        <f t="shared" si="1"/>
        <v>#REF!</v>
      </c>
      <c r="I14" s="1" t="e">
        <f>#REF!</f>
        <v>#REF!</v>
      </c>
      <c r="J14" s="1" t="e">
        <f t="shared" si="2"/>
        <v>#REF!</v>
      </c>
      <c r="K14" s="2" t="e">
        <f t="shared" si="3"/>
        <v>#REF!</v>
      </c>
      <c r="L14" s="422" t="e">
        <f t="shared" si="4"/>
        <v>#REF!</v>
      </c>
      <c r="M14" s="423"/>
    </row>
    <row r="15" spans="1:28">
      <c r="A15" s="1">
        <f>список!A14</f>
        <v>13</v>
      </c>
      <c r="B15" s="1" t="str">
        <f>IF(список!B14="","",список!B14)</f>
        <v/>
      </c>
      <c r="C15" s="1">
        <f>IF(список!C14="","",список!C14)</f>
        <v>0</v>
      </c>
      <c r="D15" s="13" t="str">
        <f>IF(список!D14="","",список!D14)</f>
        <v>старшая группа</v>
      </c>
      <c r="E15" s="1" t="e">
        <f>#REF!</f>
        <v>#REF!</v>
      </c>
      <c r="F15" s="1" t="e">
        <f t="shared" si="0"/>
        <v>#REF!</v>
      </c>
      <c r="G15" s="1" t="e">
        <f>#REF!</f>
        <v>#REF!</v>
      </c>
      <c r="H15" s="1" t="e">
        <f t="shared" si="1"/>
        <v>#REF!</v>
      </c>
      <c r="I15" s="1" t="e">
        <f>#REF!</f>
        <v>#REF!</v>
      </c>
      <c r="J15" s="1" t="e">
        <f t="shared" si="2"/>
        <v>#REF!</v>
      </c>
      <c r="K15" s="2" t="e">
        <f t="shared" si="3"/>
        <v>#REF!</v>
      </c>
      <c r="L15" s="422" t="e">
        <f t="shared" si="4"/>
        <v>#REF!</v>
      </c>
      <c r="M15" s="423"/>
    </row>
    <row r="16" spans="1:28">
      <c r="A16" s="1">
        <f>список!A15</f>
        <v>14</v>
      </c>
      <c r="B16" s="1" t="str">
        <f>IF(список!B15="","",список!B15)</f>
        <v/>
      </c>
      <c r="C16" s="1">
        <f>IF(список!C15="","",список!C15)</f>
        <v>0</v>
      </c>
      <c r="D16" s="13" t="str">
        <f>IF(список!D15="","",список!D15)</f>
        <v>старшая группа</v>
      </c>
      <c r="E16" s="1" t="e">
        <f>#REF!</f>
        <v>#REF!</v>
      </c>
      <c r="F16" s="1" t="e">
        <f t="shared" si="0"/>
        <v>#REF!</v>
      </c>
      <c r="G16" s="1" t="e">
        <f>#REF!</f>
        <v>#REF!</v>
      </c>
      <c r="H16" s="1" t="e">
        <f t="shared" si="1"/>
        <v>#REF!</v>
      </c>
      <c r="I16" s="1" t="e">
        <f>#REF!</f>
        <v>#REF!</v>
      </c>
      <c r="J16" s="1" t="e">
        <f t="shared" si="2"/>
        <v>#REF!</v>
      </c>
      <c r="K16" s="2" t="e">
        <f t="shared" si="3"/>
        <v>#REF!</v>
      </c>
      <c r="L16" s="422" t="e">
        <f t="shared" si="4"/>
        <v>#REF!</v>
      </c>
      <c r="M16" s="423"/>
    </row>
    <row r="17" spans="1:13">
      <c r="A17" s="1">
        <f>список!A16</f>
        <v>15</v>
      </c>
      <c r="B17" s="1" t="str">
        <f>IF(список!B16="","",список!B16)</f>
        <v/>
      </c>
      <c r="C17" s="1">
        <f>IF(список!C16="","",список!C16)</f>
        <v>0</v>
      </c>
      <c r="D17" s="13" t="str">
        <f>IF(список!D16="","",список!D16)</f>
        <v>старшая группа</v>
      </c>
      <c r="E17" s="1" t="e">
        <f>#REF!</f>
        <v>#REF!</v>
      </c>
      <c r="F17" s="1" t="e">
        <f t="shared" si="0"/>
        <v>#REF!</v>
      </c>
      <c r="G17" s="1" t="e">
        <f>#REF!</f>
        <v>#REF!</v>
      </c>
      <c r="H17" s="1" t="e">
        <f t="shared" si="1"/>
        <v>#REF!</v>
      </c>
      <c r="I17" s="1" t="e">
        <f>#REF!</f>
        <v>#REF!</v>
      </c>
      <c r="J17" s="1" t="e">
        <f t="shared" si="2"/>
        <v>#REF!</v>
      </c>
      <c r="K17" s="2" t="e">
        <f t="shared" si="3"/>
        <v>#REF!</v>
      </c>
      <c r="L17" s="422" t="e">
        <f t="shared" si="4"/>
        <v>#REF!</v>
      </c>
      <c r="M17" s="423"/>
    </row>
    <row r="18" spans="1:13">
      <c r="A18" s="1">
        <f>список!A17</f>
        <v>16</v>
      </c>
      <c r="B18" s="1" t="str">
        <f>IF(список!B17="","",список!B17)</f>
        <v/>
      </c>
      <c r="C18" s="1">
        <f>IF(список!C17="","",список!C17)</f>
        <v>0</v>
      </c>
      <c r="D18" s="13" t="str">
        <f>IF(список!D17="","",список!D17)</f>
        <v>старшая группа</v>
      </c>
      <c r="E18" s="1" t="e">
        <f>#REF!</f>
        <v>#REF!</v>
      </c>
      <c r="F18" s="1" t="e">
        <f t="shared" si="0"/>
        <v>#REF!</v>
      </c>
      <c r="G18" s="1" t="e">
        <f>#REF!</f>
        <v>#REF!</v>
      </c>
      <c r="H18" s="1" t="e">
        <f t="shared" si="1"/>
        <v>#REF!</v>
      </c>
      <c r="I18" s="1" t="e">
        <f>#REF!</f>
        <v>#REF!</v>
      </c>
      <c r="J18" s="1" t="e">
        <f t="shared" si="2"/>
        <v>#REF!</v>
      </c>
      <c r="K18" s="2" t="e">
        <f t="shared" si="3"/>
        <v>#REF!</v>
      </c>
      <c r="L18" s="422" t="e">
        <f t="shared" si="4"/>
        <v>#REF!</v>
      </c>
      <c r="M18" s="423"/>
    </row>
    <row r="19" spans="1:13">
      <c r="A19" s="1">
        <f>список!A18</f>
        <v>17</v>
      </c>
      <c r="B19" s="1" t="str">
        <f>IF(список!B18="","",список!B18)</f>
        <v/>
      </c>
      <c r="C19" s="1">
        <f>IF(список!C18="","",список!C18)</f>
        <v>0</v>
      </c>
      <c r="D19" s="13" t="str">
        <f>IF(список!D18="","",список!D18)</f>
        <v>старшая группа</v>
      </c>
      <c r="E19" s="1" t="e">
        <f>#REF!</f>
        <v>#REF!</v>
      </c>
      <c r="F19" s="1" t="e">
        <f t="shared" si="0"/>
        <v>#REF!</v>
      </c>
      <c r="G19" s="1" t="e">
        <f>#REF!</f>
        <v>#REF!</v>
      </c>
      <c r="H19" s="1" t="e">
        <f t="shared" si="1"/>
        <v>#REF!</v>
      </c>
      <c r="I19" s="1" t="e">
        <f>#REF!</f>
        <v>#REF!</v>
      </c>
      <c r="J19" s="1" t="e">
        <f t="shared" si="2"/>
        <v>#REF!</v>
      </c>
      <c r="K19" s="2" t="e">
        <f t="shared" si="3"/>
        <v>#REF!</v>
      </c>
      <c r="L19" s="422" t="e">
        <f t="shared" si="4"/>
        <v>#REF!</v>
      </c>
      <c r="M19" s="423"/>
    </row>
    <row r="20" spans="1:13">
      <c r="A20" s="1">
        <f>список!A19</f>
        <v>18</v>
      </c>
      <c r="B20" s="1" t="str">
        <f>IF(список!B19="","",список!B19)</f>
        <v/>
      </c>
      <c r="C20" s="1">
        <f>IF(список!C19="","",список!C19)</f>
        <v>0</v>
      </c>
      <c r="D20" s="13" t="str">
        <f>IF(список!D19="","",список!D19)</f>
        <v>старшая группа</v>
      </c>
      <c r="E20" s="1" t="e">
        <f>#REF!</f>
        <v>#REF!</v>
      </c>
      <c r="F20" s="1" t="e">
        <f t="shared" si="0"/>
        <v>#REF!</v>
      </c>
      <c r="G20" s="1" t="e">
        <f>#REF!</f>
        <v>#REF!</v>
      </c>
      <c r="H20" s="1" t="e">
        <f t="shared" si="1"/>
        <v>#REF!</v>
      </c>
      <c r="I20" s="1" t="e">
        <f>#REF!</f>
        <v>#REF!</v>
      </c>
      <c r="J20" s="1" t="e">
        <f t="shared" si="2"/>
        <v>#REF!</v>
      </c>
      <c r="K20" s="2" t="e">
        <f t="shared" si="3"/>
        <v>#REF!</v>
      </c>
      <c r="L20" s="422" t="e">
        <f t="shared" si="4"/>
        <v>#REF!</v>
      </c>
      <c r="M20" s="423"/>
    </row>
    <row r="21" spans="1:13">
      <c r="A21" s="1">
        <f>список!A20</f>
        <v>19</v>
      </c>
      <c r="B21" s="1" t="str">
        <f>IF(список!B20="","",список!B20)</f>
        <v/>
      </c>
      <c r="C21" s="1">
        <f>IF(список!C20="","",список!C20)</f>
        <v>0</v>
      </c>
      <c r="D21" s="13" t="str">
        <f>IF(список!D20="","",список!D20)</f>
        <v>старшая группа</v>
      </c>
      <c r="E21" s="1" t="e">
        <f>#REF!</f>
        <v>#REF!</v>
      </c>
      <c r="F21" s="1" t="e">
        <f t="shared" si="0"/>
        <v>#REF!</v>
      </c>
      <c r="G21" s="1" t="e">
        <f>#REF!</f>
        <v>#REF!</v>
      </c>
      <c r="H21" s="1" t="e">
        <f t="shared" si="1"/>
        <v>#REF!</v>
      </c>
      <c r="I21" s="1" t="e">
        <f>#REF!</f>
        <v>#REF!</v>
      </c>
      <c r="J21" s="1" t="e">
        <f t="shared" si="2"/>
        <v>#REF!</v>
      </c>
      <c r="K21" s="2" t="e">
        <f t="shared" si="3"/>
        <v>#REF!</v>
      </c>
      <c r="L21" s="422" t="e">
        <f t="shared" si="4"/>
        <v>#REF!</v>
      </c>
      <c r="M21" s="423"/>
    </row>
    <row r="22" spans="1:13">
      <c r="A22" s="1">
        <f>список!A21</f>
        <v>20</v>
      </c>
      <c r="B22" s="1" t="str">
        <f>IF(список!B21="","",список!B21)</f>
        <v/>
      </c>
      <c r="C22" s="1">
        <f>IF(список!C21="","",список!C21)</f>
        <v>0</v>
      </c>
      <c r="D22" s="13" t="str">
        <f>IF(список!D21="","",список!D21)</f>
        <v>старшая группа</v>
      </c>
      <c r="E22" s="1" t="e">
        <f>#REF!</f>
        <v>#REF!</v>
      </c>
      <c r="F22" s="1" t="e">
        <f t="shared" si="0"/>
        <v>#REF!</v>
      </c>
      <c r="G22" s="1" t="e">
        <f>#REF!</f>
        <v>#REF!</v>
      </c>
      <c r="H22" s="1" t="e">
        <f t="shared" si="1"/>
        <v>#REF!</v>
      </c>
      <c r="I22" s="1" t="e">
        <f>#REF!</f>
        <v>#REF!</v>
      </c>
      <c r="J22" s="1" t="e">
        <f t="shared" si="2"/>
        <v>#REF!</v>
      </c>
      <c r="K22" s="2" t="e">
        <f t="shared" si="3"/>
        <v>#REF!</v>
      </c>
      <c r="L22" s="422" t="e">
        <f t="shared" si="4"/>
        <v>#REF!</v>
      </c>
      <c r="M22" s="423"/>
    </row>
    <row r="23" spans="1:13">
      <c r="A23" s="1">
        <f>список!A22</f>
        <v>21</v>
      </c>
      <c r="B23" s="1" t="str">
        <f>IF(список!B22="","",список!B22)</f>
        <v/>
      </c>
      <c r="C23" s="1">
        <f>IF(список!C22="","",список!C22)</f>
        <v>0</v>
      </c>
      <c r="D23" s="13" t="str">
        <f>IF(список!D22="","",список!D22)</f>
        <v>старшая группа</v>
      </c>
      <c r="E23" s="1" t="e">
        <f>#REF!</f>
        <v>#REF!</v>
      </c>
      <c r="F23" s="1" t="e">
        <f t="shared" si="0"/>
        <v>#REF!</v>
      </c>
      <c r="G23" s="1" t="e">
        <f>#REF!</f>
        <v>#REF!</v>
      </c>
      <c r="H23" s="1" t="e">
        <f t="shared" si="1"/>
        <v>#REF!</v>
      </c>
      <c r="I23" s="1" t="e">
        <f>#REF!</f>
        <v>#REF!</v>
      </c>
      <c r="J23" s="1" t="e">
        <f t="shared" si="2"/>
        <v>#REF!</v>
      </c>
      <c r="K23" s="2" t="e">
        <f t="shared" si="3"/>
        <v>#REF!</v>
      </c>
      <c r="L23" s="422" t="e">
        <f t="shared" si="4"/>
        <v>#REF!</v>
      </c>
      <c r="M23" s="423"/>
    </row>
    <row r="24" spans="1:13">
      <c r="A24" s="1">
        <f>список!A23</f>
        <v>22</v>
      </c>
      <c r="B24" s="1" t="str">
        <f>IF(список!B23="","",список!B23)</f>
        <v/>
      </c>
      <c r="C24" s="1">
        <f>IF(список!C23="","",список!C23)</f>
        <v>0</v>
      </c>
      <c r="D24" s="13" t="str">
        <f>IF(список!D23="","",список!D23)</f>
        <v>старшая группа</v>
      </c>
      <c r="E24" s="1" t="e">
        <f>#REF!</f>
        <v>#REF!</v>
      </c>
      <c r="F24" s="1" t="e">
        <f t="shared" si="0"/>
        <v>#REF!</v>
      </c>
      <c r="G24" s="1" t="e">
        <f>#REF!</f>
        <v>#REF!</v>
      </c>
      <c r="H24" s="1" t="e">
        <f t="shared" si="1"/>
        <v>#REF!</v>
      </c>
      <c r="I24" s="1" t="e">
        <f>#REF!</f>
        <v>#REF!</v>
      </c>
      <c r="J24" s="1" t="e">
        <f t="shared" si="2"/>
        <v>#REF!</v>
      </c>
      <c r="K24" s="2" t="e">
        <f t="shared" si="3"/>
        <v>#REF!</v>
      </c>
      <c r="L24" s="422" t="e">
        <f t="shared" si="4"/>
        <v>#REF!</v>
      </c>
      <c r="M24" s="423"/>
    </row>
    <row r="25" spans="1:13">
      <c r="A25" s="1">
        <f>список!A24</f>
        <v>23</v>
      </c>
      <c r="B25" s="1" t="str">
        <f>IF(список!B24="","",список!B24)</f>
        <v/>
      </c>
      <c r="C25" s="1">
        <f>IF(список!C24="","",список!C24)</f>
        <v>0</v>
      </c>
      <c r="D25" s="13" t="str">
        <f>IF(список!D24="","",список!D24)</f>
        <v>старшая группа</v>
      </c>
      <c r="E25" s="1" t="e">
        <f>#REF!</f>
        <v>#REF!</v>
      </c>
      <c r="F25" s="1" t="e">
        <f t="shared" si="0"/>
        <v>#REF!</v>
      </c>
      <c r="G25" s="1" t="e">
        <f>#REF!</f>
        <v>#REF!</v>
      </c>
      <c r="H25" s="1" t="e">
        <f t="shared" si="1"/>
        <v>#REF!</v>
      </c>
      <c r="I25" s="1" t="e">
        <f>#REF!</f>
        <v>#REF!</v>
      </c>
      <c r="J25" s="1" t="e">
        <f t="shared" si="2"/>
        <v>#REF!</v>
      </c>
      <c r="K25" s="2" t="e">
        <f t="shared" si="3"/>
        <v>#REF!</v>
      </c>
      <c r="L25" s="422" t="e">
        <f t="shared" si="4"/>
        <v>#REF!</v>
      </c>
      <c r="M25" s="423"/>
    </row>
    <row r="26" spans="1:13">
      <c r="A26" s="1">
        <f>список!A25</f>
        <v>24</v>
      </c>
      <c r="B26" s="1" t="str">
        <f>IF(список!B25="","",список!B25)</f>
        <v/>
      </c>
      <c r="C26" s="1">
        <f>IF(список!C25="","",список!C25)</f>
        <v>0</v>
      </c>
      <c r="D26" s="13" t="str">
        <f>IF(список!D25="","",список!D25)</f>
        <v>старшая группа</v>
      </c>
      <c r="E26" s="1" t="e">
        <f>#REF!</f>
        <v>#REF!</v>
      </c>
      <c r="F26" s="1" t="e">
        <f t="shared" si="0"/>
        <v>#REF!</v>
      </c>
      <c r="G26" s="1" t="e">
        <f>#REF!</f>
        <v>#REF!</v>
      </c>
      <c r="H26" s="1" t="e">
        <f t="shared" si="1"/>
        <v>#REF!</v>
      </c>
      <c r="I26" s="1" t="e">
        <f>#REF!</f>
        <v>#REF!</v>
      </c>
      <c r="J26" s="1" t="e">
        <f t="shared" si="2"/>
        <v>#REF!</v>
      </c>
      <c r="K26" s="2" t="e">
        <f t="shared" si="3"/>
        <v>#REF!</v>
      </c>
      <c r="L26" s="422" t="e">
        <f t="shared" si="4"/>
        <v>#REF!</v>
      </c>
      <c r="M26" s="423"/>
    </row>
    <row r="27" spans="1:13">
      <c r="A27" s="1">
        <f>список!A26</f>
        <v>25</v>
      </c>
      <c r="B27" s="1" t="str">
        <f>IF(список!B26="","",список!B26)</f>
        <v/>
      </c>
      <c r="C27" s="1">
        <f>IF(список!C26="","",список!C26)</f>
        <v>0</v>
      </c>
      <c r="D27" s="13" t="str">
        <f>IF(список!D26="","",список!D26)</f>
        <v>старшая группа</v>
      </c>
      <c r="E27" s="1" t="e">
        <f>#REF!</f>
        <v>#REF!</v>
      </c>
      <c r="F27" s="1" t="e">
        <f t="shared" si="0"/>
        <v>#REF!</v>
      </c>
      <c r="G27" s="1" t="e">
        <f>#REF!</f>
        <v>#REF!</v>
      </c>
      <c r="H27" s="1" t="e">
        <f t="shared" si="1"/>
        <v>#REF!</v>
      </c>
      <c r="I27" s="1" t="e">
        <f>#REF!</f>
        <v>#REF!</v>
      </c>
      <c r="J27" s="1" t="e">
        <f t="shared" si="2"/>
        <v>#REF!</v>
      </c>
      <c r="K27" s="2" t="e">
        <f t="shared" si="3"/>
        <v>#REF!</v>
      </c>
      <c r="L27" s="422" t="e">
        <f t="shared" si="4"/>
        <v>#REF!</v>
      </c>
      <c r="M27" s="423"/>
    </row>
    <row r="28" spans="1:13">
      <c r="A28" s="1">
        <f>список!A27</f>
        <v>26</v>
      </c>
      <c r="B28" s="1" t="str">
        <f>IF(список!B27="","",список!B27)</f>
        <v/>
      </c>
      <c r="C28" s="1">
        <f>IF(список!C27="","",список!C27)</f>
        <v>0</v>
      </c>
      <c r="D28" s="13" t="str">
        <f>IF(список!D27="","",список!D27)</f>
        <v>старшая группа</v>
      </c>
      <c r="E28" s="1" t="e">
        <f>#REF!</f>
        <v>#REF!</v>
      </c>
      <c r="F28" s="1" t="e">
        <f t="shared" si="0"/>
        <v>#REF!</v>
      </c>
      <c r="G28" s="1" t="e">
        <f>#REF!</f>
        <v>#REF!</v>
      </c>
      <c r="H28" s="1" t="e">
        <f t="shared" si="1"/>
        <v>#REF!</v>
      </c>
      <c r="I28" s="1" t="e">
        <f>#REF!</f>
        <v>#REF!</v>
      </c>
      <c r="J28" s="1" t="e">
        <f t="shared" si="2"/>
        <v>#REF!</v>
      </c>
      <c r="K28" s="2" t="e">
        <f t="shared" si="3"/>
        <v>#REF!</v>
      </c>
      <c r="L28" s="422" t="e">
        <f t="shared" si="4"/>
        <v>#REF!</v>
      </c>
      <c r="M28" s="423"/>
    </row>
    <row r="29" spans="1:13">
      <c r="A29" s="1">
        <f>список!A28</f>
        <v>27</v>
      </c>
      <c r="B29" s="1" t="str">
        <f>IF(список!B28="","",список!B28)</f>
        <v/>
      </c>
      <c r="C29" s="1">
        <f>IF(список!C28="","",список!C28)</f>
        <v>0</v>
      </c>
      <c r="D29" s="13" t="str">
        <f>IF(список!D28="","",список!D28)</f>
        <v>старшая группа</v>
      </c>
      <c r="E29" s="1" t="e">
        <f>#REF!</f>
        <v>#REF!</v>
      </c>
      <c r="F29" s="1" t="e">
        <f t="shared" si="0"/>
        <v>#REF!</v>
      </c>
      <c r="G29" s="1" t="e">
        <f>#REF!</f>
        <v>#REF!</v>
      </c>
      <c r="H29" s="1" t="e">
        <f t="shared" si="1"/>
        <v>#REF!</v>
      </c>
      <c r="I29" s="1" t="e">
        <f>#REF!</f>
        <v>#REF!</v>
      </c>
      <c r="J29" s="1" t="e">
        <f t="shared" si="2"/>
        <v>#REF!</v>
      </c>
      <c r="K29" s="2" t="e">
        <f t="shared" si="3"/>
        <v>#REF!</v>
      </c>
      <c r="L29" s="422" t="e">
        <f t="shared" si="4"/>
        <v>#REF!</v>
      </c>
      <c r="M29" s="423"/>
    </row>
    <row r="30" spans="1:13">
      <c r="A30" s="1">
        <f>список!A29</f>
        <v>28</v>
      </c>
      <c r="B30" s="1" t="str">
        <f>IF(список!B29="","",список!B29)</f>
        <v/>
      </c>
      <c r="C30" s="1">
        <f>IF(список!C29="","",список!C29)</f>
        <v>0</v>
      </c>
      <c r="D30" s="13" t="str">
        <f>IF(список!D29="","",список!D29)</f>
        <v>старшая группа</v>
      </c>
      <c r="E30" s="1" t="e">
        <f>#REF!</f>
        <v>#REF!</v>
      </c>
      <c r="F30" s="1" t="e">
        <f t="shared" si="0"/>
        <v>#REF!</v>
      </c>
      <c r="G30" s="1" t="e">
        <f>#REF!</f>
        <v>#REF!</v>
      </c>
      <c r="H30" s="1" t="e">
        <f t="shared" si="1"/>
        <v>#REF!</v>
      </c>
      <c r="I30" s="1" t="e">
        <f>#REF!</f>
        <v>#REF!</v>
      </c>
      <c r="J30" s="1" t="e">
        <f t="shared" si="2"/>
        <v>#REF!</v>
      </c>
      <c r="K30" s="2" t="e">
        <f t="shared" si="3"/>
        <v>#REF!</v>
      </c>
      <c r="L30" s="422" t="e">
        <f t="shared" si="4"/>
        <v>#REF!</v>
      </c>
      <c r="M30" s="423"/>
    </row>
    <row r="31" spans="1:13">
      <c r="A31" s="1">
        <f>список!A30</f>
        <v>29</v>
      </c>
      <c r="B31" s="1">
        <f>IF(список!C8="","",список!C8)</f>
        <v>0</v>
      </c>
      <c r="C31" s="1">
        <f>IF(список!C30="","",список!C30)</f>
        <v>0</v>
      </c>
      <c r="D31" s="13" t="str">
        <f>IF(список!D30="","",список!D30)</f>
        <v>старшая группа</v>
      </c>
      <c r="E31" s="1" t="e">
        <f>#REF!</f>
        <v>#REF!</v>
      </c>
      <c r="F31" s="1" t="e">
        <f t="shared" si="0"/>
        <v>#REF!</v>
      </c>
      <c r="G31" s="1" t="e">
        <f>#REF!</f>
        <v>#REF!</v>
      </c>
      <c r="H31" s="1" t="e">
        <f t="shared" si="1"/>
        <v>#REF!</v>
      </c>
      <c r="I31" s="1" t="e">
        <f>#REF!</f>
        <v>#REF!</v>
      </c>
      <c r="J31" s="1" t="e">
        <f t="shared" si="2"/>
        <v>#REF!</v>
      </c>
      <c r="K31" s="2" t="e">
        <f t="shared" si="3"/>
        <v>#REF!</v>
      </c>
      <c r="L31" s="422" t="e">
        <f t="shared" si="4"/>
        <v>#REF!</v>
      </c>
      <c r="M31" s="423"/>
    </row>
    <row r="32" spans="1:13">
      <c r="A32" s="1">
        <f>список!A31</f>
        <v>30</v>
      </c>
      <c r="B32" s="1" t="str">
        <f>IF(список!B31="","",список!B31)</f>
        <v/>
      </c>
      <c r="C32" s="1">
        <f>IF(список!C31="","",список!C31)</f>
        <v>0</v>
      </c>
      <c r="D32" s="13" t="str">
        <f>IF(список!D31="","",список!D31)</f>
        <v>старшая группа</v>
      </c>
      <c r="E32" s="1" t="e">
        <f>#REF!</f>
        <v>#REF!</v>
      </c>
      <c r="F32" s="1" t="e">
        <f t="shared" si="0"/>
        <v>#REF!</v>
      </c>
      <c r="G32" s="1" t="e">
        <f>#REF!</f>
        <v>#REF!</v>
      </c>
      <c r="H32" s="1" t="e">
        <f t="shared" si="1"/>
        <v>#REF!</v>
      </c>
      <c r="I32" s="1" t="e">
        <f>#REF!</f>
        <v>#REF!</v>
      </c>
      <c r="J32" s="1" t="e">
        <f t="shared" si="2"/>
        <v>#REF!</v>
      </c>
      <c r="K32" s="2" t="e">
        <f t="shared" si="3"/>
        <v>#REF!</v>
      </c>
      <c r="L32" s="422" t="e">
        <f t="shared" si="4"/>
        <v>#REF!</v>
      </c>
      <c r="M32" s="423"/>
    </row>
    <row r="33" spans="1:13">
      <c r="A33" s="1">
        <f>список!A32</f>
        <v>31</v>
      </c>
      <c r="B33" s="1" t="str">
        <f>IF(список!B32="","",список!B32)</f>
        <v/>
      </c>
      <c r="C33" s="1">
        <f>IF(список!C32="","",список!C32)</f>
        <v>0</v>
      </c>
      <c r="D33" s="13" t="str">
        <f>IF(список!D32="","",список!D32)</f>
        <v>старшая группа</v>
      </c>
      <c r="E33" s="1" t="e">
        <f>#REF!</f>
        <v>#REF!</v>
      </c>
      <c r="F33" s="1" t="e">
        <f t="shared" si="0"/>
        <v>#REF!</v>
      </c>
      <c r="G33" s="1" t="e">
        <f>#REF!</f>
        <v>#REF!</v>
      </c>
      <c r="H33" s="1" t="e">
        <f t="shared" si="1"/>
        <v>#REF!</v>
      </c>
      <c r="I33" s="1" t="e">
        <f>#REF!</f>
        <v>#REF!</v>
      </c>
      <c r="J33" s="1" t="e">
        <f t="shared" si="2"/>
        <v>#REF!</v>
      </c>
      <c r="K33" s="2" t="e">
        <f t="shared" si="3"/>
        <v>#REF!</v>
      </c>
      <c r="L33" s="422" t="e">
        <f t="shared" si="4"/>
        <v>#REF!</v>
      </c>
      <c r="M33" s="423"/>
    </row>
    <row r="34" spans="1:13">
      <c r="K34" s="2"/>
      <c r="L34" s="2"/>
      <c r="M34" s="2"/>
    </row>
  </sheetData>
  <mergeCells count="36">
    <mergeCell ref="L4:M4"/>
    <mergeCell ref="L5:M5"/>
    <mergeCell ref="A1:AB1"/>
    <mergeCell ref="E2:J2"/>
    <mergeCell ref="E3:F3"/>
    <mergeCell ref="G3:H3"/>
    <mergeCell ref="I3:J3"/>
    <mergeCell ref="L3:M3"/>
    <mergeCell ref="L6:M6"/>
    <mergeCell ref="L7:M7"/>
    <mergeCell ref="L20:M20"/>
    <mergeCell ref="L21:M21"/>
    <mergeCell ref="L10:M10"/>
    <mergeCell ref="L11:M11"/>
    <mergeCell ref="L12:M12"/>
    <mergeCell ref="L13:M13"/>
    <mergeCell ref="L14:M14"/>
    <mergeCell ref="L15:M15"/>
    <mergeCell ref="L8:M8"/>
    <mergeCell ref="L9:M9"/>
    <mergeCell ref="L16:M16"/>
    <mergeCell ref="L17:M17"/>
    <mergeCell ref="L18:M18"/>
    <mergeCell ref="L19:M19"/>
    <mergeCell ref="L32:M32"/>
    <mergeCell ref="L33:M33"/>
    <mergeCell ref="L22:M22"/>
    <mergeCell ref="L23:M23"/>
    <mergeCell ref="L24:M24"/>
    <mergeCell ref="L25:M25"/>
    <mergeCell ref="L31:M31"/>
    <mergeCell ref="L26:M26"/>
    <mergeCell ref="L27:M27"/>
    <mergeCell ref="L28:M28"/>
    <mergeCell ref="L29:M29"/>
    <mergeCell ref="L30:M30"/>
  </mergeCells>
  <phoneticPr fontId="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J40"/>
  <sheetViews>
    <sheetView topLeftCell="A5" zoomScale="60" zoomScaleNormal="60" workbookViewId="0">
      <selection activeCell="D5" sqref="D5:H39"/>
    </sheetView>
  </sheetViews>
  <sheetFormatPr defaultColWidth="9.140625" defaultRowHeight="15"/>
  <cols>
    <col min="1" max="1" width="9.140625" style="82"/>
    <col min="2" max="2" width="22.5703125" style="82" customWidth="1"/>
    <col min="3" max="14" width="9.140625" style="82"/>
    <col min="15" max="15" width="12.5703125" style="82" customWidth="1"/>
    <col min="16" max="19" width="9.140625" style="82"/>
    <col min="20" max="20" width="10.85546875" style="82" customWidth="1"/>
    <col min="21" max="21" width="7.5703125" style="82" customWidth="1"/>
    <col min="22" max="29" width="9.140625" style="82"/>
    <col min="30" max="32" width="10.28515625" style="82" customWidth="1"/>
    <col min="33" max="33" width="8.7109375" style="82" customWidth="1"/>
    <col min="34" max="34" width="9.140625" style="82" customWidth="1"/>
    <col min="35" max="16384" width="9.140625" style="82"/>
  </cols>
  <sheetData>
    <row r="1" spans="1:36" ht="15" customHeight="1">
      <c r="A1" s="363" t="s">
        <v>130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108"/>
      <c r="AE1" s="123"/>
      <c r="AF1" s="123"/>
      <c r="AG1" s="109"/>
      <c r="AH1" s="109"/>
    </row>
    <row r="2" spans="1:36" ht="43.5" customHeight="1">
      <c r="A2" s="88"/>
      <c r="B2" s="88"/>
      <c r="C2" s="88"/>
      <c r="D2" s="361" t="s">
        <v>128</v>
      </c>
      <c r="E2" s="361"/>
      <c r="F2" s="361"/>
      <c r="G2" s="361"/>
      <c r="H2" s="361"/>
      <c r="I2" s="361"/>
      <c r="J2" s="361"/>
      <c r="K2" s="361"/>
      <c r="L2" s="361"/>
      <c r="M2" s="361"/>
      <c r="N2" s="361"/>
      <c r="O2" s="361"/>
      <c r="P2" s="361"/>
      <c r="Q2" s="361"/>
      <c r="R2" s="361"/>
      <c r="S2" s="361"/>
      <c r="T2" s="361" t="s">
        <v>129</v>
      </c>
      <c r="U2" s="361"/>
      <c r="V2" s="361"/>
      <c r="W2" s="361"/>
      <c r="X2" s="361"/>
      <c r="Y2" s="361"/>
      <c r="Z2" s="361"/>
      <c r="AA2" s="361"/>
      <c r="AB2" s="361"/>
      <c r="AC2" s="361"/>
      <c r="AD2" s="426" t="s">
        <v>154</v>
      </c>
      <c r="AE2" s="375"/>
      <c r="AF2" s="375"/>
      <c r="AG2" s="375"/>
      <c r="AH2" s="376"/>
      <c r="AI2" s="360"/>
      <c r="AJ2" s="360"/>
    </row>
    <row r="3" spans="1:36" ht="85.5" customHeight="1">
      <c r="A3" s="439" t="str">
        <f>список!A1</f>
        <v>№</v>
      </c>
      <c r="B3" s="377" t="str">
        <f>список!B1</f>
        <v>Фамилия, имя воспитанника</v>
      </c>
      <c r="C3" s="380" t="str">
        <f>список!C1</f>
        <v xml:space="preserve">дата </v>
      </c>
      <c r="D3" s="426" t="s">
        <v>131</v>
      </c>
      <c r="E3" s="375"/>
      <c r="F3" s="375"/>
      <c r="G3" s="375"/>
      <c r="H3" s="375"/>
      <c r="I3" s="375"/>
      <c r="J3" s="376"/>
      <c r="K3" s="361" t="s">
        <v>132</v>
      </c>
      <c r="L3" s="361"/>
      <c r="M3" s="361"/>
      <c r="N3" s="361"/>
      <c r="O3" s="361" t="s">
        <v>153</v>
      </c>
      <c r="P3" s="361"/>
      <c r="Q3" s="361"/>
      <c r="R3" s="360" t="s">
        <v>0</v>
      </c>
      <c r="S3" s="360"/>
      <c r="T3" s="431" t="s">
        <v>319</v>
      </c>
      <c r="U3" s="433" t="s">
        <v>320</v>
      </c>
      <c r="V3" s="431" t="s">
        <v>275</v>
      </c>
      <c r="W3" s="431" t="s">
        <v>276</v>
      </c>
      <c r="X3" s="431" t="s">
        <v>277</v>
      </c>
      <c r="Y3" s="431" t="s">
        <v>278</v>
      </c>
      <c r="Z3" s="431" t="s">
        <v>279</v>
      </c>
      <c r="AA3" s="431" t="s">
        <v>331</v>
      </c>
      <c r="AB3" s="373" t="s">
        <v>0</v>
      </c>
      <c r="AC3" s="374"/>
      <c r="AD3" s="431" t="s">
        <v>228</v>
      </c>
      <c r="AE3" s="431" t="s">
        <v>229</v>
      </c>
      <c r="AF3" s="431" t="s">
        <v>230</v>
      </c>
      <c r="AG3" s="373" t="s">
        <v>280</v>
      </c>
      <c r="AH3" s="374"/>
      <c r="AI3" s="427"/>
      <c r="AJ3" s="428"/>
    </row>
    <row r="4" spans="1:36" ht="244.5" customHeight="1" thickBot="1">
      <c r="A4" s="440"/>
      <c r="B4" s="378"/>
      <c r="C4" s="381"/>
      <c r="D4" s="128" t="s">
        <v>317</v>
      </c>
      <c r="E4" s="129" t="s">
        <v>223</v>
      </c>
      <c r="F4" s="129" t="s">
        <v>224</v>
      </c>
      <c r="G4" s="129" t="s">
        <v>225</v>
      </c>
      <c r="H4" s="246" t="s">
        <v>318</v>
      </c>
      <c r="I4" s="437" t="s">
        <v>0</v>
      </c>
      <c r="J4" s="438"/>
      <c r="K4" s="128" t="s">
        <v>226</v>
      </c>
      <c r="L4" s="129" t="s">
        <v>227</v>
      </c>
      <c r="M4" s="437" t="s">
        <v>0</v>
      </c>
      <c r="N4" s="438"/>
      <c r="O4" s="130" t="s">
        <v>290</v>
      </c>
      <c r="P4" s="437" t="s">
        <v>0</v>
      </c>
      <c r="Q4" s="438"/>
      <c r="R4" s="370"/>
      <c r="S4" s="370"/>
      <c r="T4" s="432"/>
      <c r="U4" s="434"/>
      <c r="V4" s="432"/>
      <c r="W4" s="432"/>
      <c r="X4" s="432"/>
      <c r="Y4" s="432"/>
      <c r="Z4" s="432"/>
      <c r="AA4" s="432"/>
      <c r="AB4" s="435"/>
      <c r="AC4" s="436"/>
      <c r="AD4" s="432"/>
      <c r="AE4" s="432"/>
      <c r="AF4" s="432"/>
      <c r="AG4" s="435"/>
      <c r="AH4" s="436"/>
      <c r="AI4" s="429"/>
      <c r="AJ4" s="430"/>
    </row>
    <row r="5" spans="1:36" s="96" customFormat="1">
      <c r="A5" s="96">
        <f>список!A2</f>
        <v>1</v>
      </c>
      <c r="B5" s="97" t="str">
        <f>IF(список!B2="","",список!B2)</f>
        <v/>
      </c>
      <c r="C5" s="97" t="str">
        <f>IF(список!C2="","",список!C2)</f>
        <v/>
      </c>
      <c r="D5" s="228"/>
      <c r="E5" s="233"/>
      <c r="F5" s="265"/>
      <c r="G5" s="265"/>
      <c r="H5" s="265"/>
      <c r="I5" s="271" t="str">
        <f>IF(D5="","",IF(E5="","",IF(F5="","",IF(G5="","",IF(H5="","",SUM(D5:G5)/5)))))</f>
        <v/>
      </c>
      <c r="J5" s="272" t="str">
        <f>IF(I5="","",IF(I5&gt;1.5,"сформирован",IF(I5&lt;0.5,"не сформирован","в стадии формирования")))</f>
        <v/>
      </c>
      <c r="K5" s="265"/>
      <c r="L5" s="265"/>
      <c r="M5" s="271" t="str">
        <f>IF(K5="","",IF(L5="","",SUM(K5:L5)/2))</f>
        <v/>
      </c>
      <c r="N5" s="272" t="str">
        <f>IF(M5="","",IF(M5&gt;1.5,"сформирован",IF(M5&lt;0.5,"не сформирован","в стадии формирования")))</f>
        <v/>
      </c>
      <c r="O5" s="265"/>
      <c r="P5" s="327" t="str">
        <f>IF(O5="","",SUM(O5:O5))</f>
        <v/>
      </c>
      <c r="Q5" s="275" t="str">
        <f>IF(P5="","",IF(P5&gt;1.5,"сформирован",IF(P5&lt;0.5,"не сформирован","в стадии формирования")))</f>
        <v/>
      </c>
      <c r="R5" s="303" t="str">
        <f t="shared" ref="R5:R39" si="0">IF(I5="","",IF(M5="","",IF(P5="","",SUM(I5+M5+P5)/3)))</f>
        <v/>
      </c>
      <c r="S5" s="278" t="str">
        <f>IF(R5="","",IF(R5&gt;1.5,"сформирован",IF(R5&lt;0.5,"не сформирован", "в стадии формирования")))</f>
        <v/>
      </c>
      <c r="T5" s="228"/>
      <c r="U5" s="233"/>
      <c r="V5" s="233"/>
      <c r="W5" s="233"/>
      <c r="X5" s="233"/>
      <c r="Y5" s="233"/>
      <c r="Z5" s="233"/>
      <c r="AA5" s="265">
        <v>1</v>
      </c>
      <c r="AB5" s="277" t="str">
        <f>IF(T5="","",IF(U5="","",IF(V5="","",IF(W5="","",IF(Y5="","",IF(X5="","",IF(Z5="","",IF(AA5="","",(SUM(T5:AA5)/8)))))))))</f>
        <v/>
      </c>
      <c r="AC5" s="278" t="str">
        <f>IF(AB5="","",IF(AB5&gt;1.5,"сформирован",IF(AB5&lt;0.5,"не сформирован", "в стадии формирования")))</f>
        <v/>
      </c>
      <c r="AD5" s="265"/>
      <c r="AE5" s="233"/>
      <c r="AF5" s="233"/>
      <c r="AG5" s="277" t="str">
        <f>IF(AD5="","",IF(AE5="","",IF(AF5="","",(SUM(AD5:AF5)/3))))</f>
        <v/>
      </c>
      <c r="AH5" s="278" t="str">
        <f>IF(AG5="","",IF(AG5&gt;1.5,"сформирован",IF(AG5&lt;0.5,"не сформирован", "в стадии формирования")))</f>
        <v/>
      </c>
      <c r="AI5" s="281"/>
      <c r="AJ5" s="94"/>
    </row>
    <row r="6" spans="1:36" s="96" customFormat="1">
      <c r="A6" s="96">
        <f>список!A3</f>
        <v>2</v>
      </c>
      <c r="B6" s="97" t="str">
        <f>IF(список!B3="","",список!B3)</f>
        <v/>
      </c>
      <c r="C6" s="97">
        <f>IF(список!C3="","",список!C3)</f>
        <v>0</v>
      </c>
      <c r="D6" s="230"/>
      <c r="E6" s="232"/>
      <c r="F6" s="259"/>
      <c r="G6" s="259"/>
      <c r="H6" s="259"/>
      <c r="I6" s="273" t="str">
        <f t="shared" ref="I6:I39" si="1">IF(D6="","",IF(E6="","",IF(F6="","",IF(G6="","",IF(H6="","",SUM(D6:G6)/5)))))</f>
        <v/>
      </c>
      <c r="J6" s="274" t="str">
        <f t="shared" ref="J6:J39" si="2">IF(I6="","",IF(I6&gt;1.5,"сформирован",IF(I6&lt;0.5,"не сформирован","в стадии формирования")))</f>
        <v/>
      </c>
      <c r="K6" s="259"/>
      <c r="L6" s="259"/>
      <c r="M6" s="273" t="str">
        <f t="shared" ref="M6:M39" si="3">IF(K6="","",IF(L6="","",SUM(K6:L6)/2))</f>
        <v/>
      </c>
      <c r="N6" s="274" t="str">
        <f t="shared" ref="N6:N39" si="4">IF(M6="","",IF(M6&gt;1.5,"сформирован",IF(M6&lt;0.5,"не сформирован","в стадии формирования")))</f>
        <v/>
      </c>
      <c r="O6" s="259"/>
      <c r="P6" s="328" t="str">
        <f t="shared" ref="P6:P39" si="5">IF(O6="","",SUM(O6:O6))</f>
        <v/>
      </c>
      <c r="Q6" s="276" t="str">
        <f t="shared" ref="Q6:Q39" si="6">IF(P6="","",IF(P6&gt;1.5,"сформирован",IF(P6&lt;0.5,"не сформирован","в стадии формирования")))</f>
        <v/>
      </c>
      <c r="R6" s="304" t="str">
        <f t="shared" si="0"/>
        <v/>
      </c>
      <c r="S6" s="280" t="str">
        <f t="shared" ref="S6:S39" si="7">IF(R6="","",IF(R6&gt;1.5,"сформирован",IF(R6&lt;0.5,"не сформирован", "в стадии формирования")))</f>
        <v/>
      </c>
      <c r="T6" s="230"/>
      <c r="U6" s="232"/>
      <c r="V6" s="232"/>
      <c r="W6" s="232"/>
      <c r="X6" s="232"/>
      <c r="Y6" s="230"/>
      <c r="Z6" s="232"/>
      <c r="AA6" s="259">
        <v>1</v>
      </c>
      <c r="AB6" s="279" t="str">
        <f t="shared" ref="AB6:AB39" si="8">IF(T6="","",IF(U6="","",IF(V6="","",IF(W6="","",IF(Y6="","",IF(X6="","",IF(Z6="","",IF(AA6="","",(SUM(T6:AA6)/8)))))))))</f>
        <v/>
      </c>
      <c r="AC6" s="280" t="str">
        <f t="shared" ref="AC6:AC39" si="9">IF(AB6="","",IF(AB6&gt;1.5,"сформирован",IF(AB6&lt;0.5,"не сформирован", "в стадии формирования")))</f>
        <v/>
      </c>
      <c r="AD6" s="259"/>
      <c r="AE6" s="230"/>
      <c r="AF6" s="232"/>
      <c r="AG6" s="279" t="str">
        <f t="shared" ref="AG6:AG39" si="10">IF(AD6="","",IF(AE6="","",IF(AF6="","",(SUM(AD6:AF6)/3))))</f>
        <v/>
      </c>
      <c r="AH6" s="280" t="str">
        <f t="shared" ref="AH6:AH39" si="11">IF(AG6="","",IF(AG6&gt;1.5,"сформирован",IF(AG6&lt;0.5,"не сформирован", "в стадии формирования")))</f>
        <v/>
      </c>
      <c r="AI6" s="281"/>
      <c r="AJ6" s="94"/>
    </row>
    <row r="7" spans="1:36" s="96" customFormat="1">
      <c r="A7" s="96">
        <f>список!A4</f>
        <v>3</v>
      </c>
      <c r="B7" s="97" t="str">
        <f>IF(список!B4="","",список!B4)</f>
        <v/>
      </c>
      <c r="C7" s="97">
        <f>IF(список!C4="","",список!C4)</f>
        <v>0</v>
      </c>
      <c r="D7" s="230"/>
      <c r="E7" s="232"/>
      <c r="F7" s="259"/>
      <c r="G7" s="259"/>
      <c r="H7" s="259"/>
      <c r="I7" s="273" t="str">
        <f t="shared" si="1"/>
        <v/>
      </c>
      <c r="J7" s="274" t="str">
        <f t="shared" si="2"/>
        <v/>
      </c>
      <c r="K7" s="259"/>
      <c r="L7" s="259"/>
      <c r="M7" s="273" t="str">
        <f t="shared" si="3"/>
        <v/>
      </c>
      <c r="N7" s="274" t="str">
        <f t="shared" si="4"/>
        <v/>
      </c>
      <c r="O7" s="259"/>
      <c r="P7" s="328" t="str">
        <f t="shared" si="5"/>
        <v/>
      </c>
      <c r="Q7" s="276" t="str">
        <f t="shared" si="6"/>
        <v/>
      </c>
      <c r="R7" s="304" t="str">
        <f t="shared" si="0"/>
        <v/>
      </c>
      <c r="S7" s="280" t="str">
        <f t="shared" si="7"/>
        <v/>
      </c>
      <c r="T7" s="230"/>
      <c r="U7" s="232"/>
      <c r="V7" s="232"/>
      <c r="W7" s="232"/>
      <c r="X7" s="232"/>
      <c r="Y7" s="230"/>
      <c r="Z7" s="232"/>
      <c r="AA7" s="259">
        <v>1</v>
      </c>
      <c r="AB7" s="279" t="str">
        <f t="shared" si="8"/>
        <v/>
      </c>
      <c r="AC7" s="280" t="str">
        <f t="shared" si="9"/>
        <v/>
      </c>
      <c r="AD7" s="259"/>
      <c r="AE7" s="230"/>
      <c r="AF7" s="232"/>
      <c r="AG7" s="279" t="str">
        <f t="shared" si="10"/>
        <v/>
      </c>
      <c r="AH7" s="280" t="str">
        <f t="shared" si="11"/>
        <v/>
      </c>
      <c r="AI7" s="281"/>
      <c r="AJ7" s="94"/>
    </row>
    <row r="8" spans="1:36" s="96" customFormat="1">
      <c r="A8" s="96">
        <f>список!A5</f>
        <v>4</v>
      </c>
      <c r="B8" s="97" t="str">
        <f>IF(список!B5="","",список!B5)</f>
        <v/>
      </c>
      <c r="C8" s="97">
        <f>IF(список!C5="","",список!C5)</f>
        <v>0</v>
      </c>
      <c r="D8" s="230"/>
      <c r="E8" s="232"/>
      <c r="F8" s="259"/>
      <c r="G8" s="259"/>
      <c r="H8" s="259"/>
      <c r="I8" s="273" t="str">
        <f t="shared" si="1"/>
        <v/>
      </c>
      <c r="J8" s="274" t="str">
        <f t="shared" si="2"/>
        <v/>
      </c>
      <c r="K8" s="259"/>
      <c r="L8" s="259"/>
      <c r="M8" s="273" t="str">
        <f t="shared" si="3"/>
        <v/>
      </c>
      <c r="N8" s="274" t="str">
        <f t="shared" si="4"/>
        <v/>
      </c>
      <c r="O8" s="259"/>
      <c r="P8" s="328" t="str">
        <f t="shared" si="5"/>
        <v/>
      </c>
      <c r="Q8" s="276" t="str">
        <f t="shared" si="6"/>
        <v/>
      </c>
      <c r="R8" s="304" t="str">
        <f t="shared" si="0"/>
        <v/>
      </c>
      <c r="S8" s="280" t="str">
        <f t="shared" si="7"/>
        <v/>
      </c>
      <c r="T8" s="230"/>
      <c r="U8" s="232"/>
      <c r="V8" s="232"/>
      <c r="W8" s="232"/>
      <c r="X8" s="232"/>
      <c r="Y8" s="230"/>
      <c r="Z8" s="232"/>
      <c r="AA8" s="259">
        <v>1</v>
      </c>
      <c r="AB8" s="279" t="str">
        <f t="shared" si="8"/>
        <v/>
      </c>
      <c r="AC8" s="280" t="str">
        <f t="shared" si="9"/>
        <v/>
      </c>
      <c r="AD8" s="259"/>
      <c r="AE8" s="230"/>
      <c r="AF8" s="232"/>
      <c r="AG8" s="279" t="str">
        <f t="shared" si="10"/>
        <v/>
      </c>
      <c r="AH8" s="280" t="str">
        <f t="shared" si="11"/>
        <v/>
      </c>
      <c r="AI8" s="281"/>
      <c r="AJ8" s="94"/>
    </row>
    <row r="9" spans="1:36" s="96" customFormat="1">
      <c r="A9" s="96">
        <f>список!A6</f>
        <v>5</v>
      </c>
      <c r="B9" s="97" t="str">
        <f>IF(список!B6="","",список!B6)</f>
        <v/>
      </c>
      <c r="C9" s="97">
        <f>IF(список!C6="","",список!C6)</f>
        <v>0</v>
      </c>
      <c r="D9" s="230"/>
      <c r="E9" s="232"/>
      <c r="F9" s="259"/>
      <c r="G9" s="259"/>
      <c r="H9" s="259"/>
      <c r="I9" s="273" t="str">
        <f t="shared" si="1"/>
        <v/>
      </c>
      <c r="J9" s="274" t="str">
        <f t="shared" si="2"/>
        <v/>
      </c>
      <c r="K9" s="259"/>
      <c r="L9" s="259"/>
      <c r="M9" s="273" t="str">
        <f t="shared" si="3"/>
        <v/>
      </c>
      <c r="N9" s="274" t="str">
        <f t="shared" si="4"/>
        <v/>
      </c>
      <c r="O9" s="259"/>
      <c r="P9" s="328" t="str">
        <f t="shared" si="5"/>
        <v/>
      </c>
      <c r="Q9" s="276" t="str">
        <f t="shared" si="6"/>
        <v/>
      </c>
      <c r="R9" s="304" t="str">
        <f t="shared" si="0"/>
        <v/>
      </c>
      <c r="S9" s="280" t="str">
        <f t="shared" si="7"/>
        <v/>
      </c>
      <c r="T9" s="230"/>
      <c r="U9" s="232"/>
      <c r="V9" s="232"/>
      <c r="W9" s="232"/>
      <c r="X9" s="232"/>
      <c r="Y9" s="230"/>
      <c r="Z9" s="232"/>
      <c r="AA9" s="259">
        <v>2</v>
      </c>
      <c r="AB9" s="279" t="str">
        <f t="shared" si="8"/>
        <v/>
      </c>
      <c r="AC9" s="280" t="str">
        <f t="shared" si="9"/>
        <v/>
      </c>
      <c r="AD9" s="259"/>
      <c r="AE9" s="230"/>
      <c r="AF9" s="232"/>
      <c r="AG9" s="279" t="str">
        <f t="shared" si="10"/>
        <v/>
      </c>
      <c r="AH9" s="280" t="str">
        <f t="shared" si="11"/>
        <v/>
      </c>
      <c r="AI9" s="281"/>
      <c r="AJ9" s="94"/>
    </row>
    <row r="10" spans="1:36" s="96" customFormat="1">
      <c r="A10" s="96">
        <f>список!A7</f>
        <v>6</v>
      </c>
      <c r="B10" s="97" t="str">
        <f>IF(список!B7="","",список!B7)</f>
        <v/>
      </c>
      <c r="C10" s="97">
        <f>IF(список!C7="","",список!C7)</f>
        <v>0</v>
      </c>
      <c r="D10" s="230"/>
      <c r="E10" s="232"/>
      <c r="F10" s="259"/>
      <c r="G10" s="259"/>
      <c r="H10" s="259"/>
      <c r="I10" s="273" t="str">
        <f t="shared" si="1"/>
        <v/>
      </c>
      <c r="J10" s="274" t="str">
        <f t="shared" si="2"/>
        <v/>
      </c>
      <c r="K10" s="259"/>
      <c r="L10" s="259"/>
      <c r="M10" s="273" t="str">
        <f t="shared" si="3"/>
        <v/>
      </c>
      <c r="N10" s="274" t="str">
        <f t="shared" si="4"/>
        <v/>
      </c>
      <c r="O10" s="259"/>
      <c r="P10" s="328" t="str">
        <f t="shared" si="5"/>
        <v/>
      </c>
      <c r="Q10" s="276" t="str">
        <f t="shared" si="6"/>
        <v/>
      </c>
      <c r="R10" s="304" t="str">
        <f t="shared" si="0"/>
        <v/>
      </c>
      <c r="S10" s="280" t="str">
        <f t="shared" si="7"/>
        <v/>
      </c>
      <c r="T10" s="230"/>
      <c r="U10" s="232"/>
      <c r="V10" s="232"/>
      <c r="W10" s="232"/>
      <c r="X10" s="232"/>
      <c r="Y10" s="230"/>
      <c r="Z10" s="232"/>
      <c r="AA10" s="259">
        <v>1</v>
      </c>
      <c r="AB10" s="279" t="str">
        <f t="shared" si="8"/>
        <v/>
      </c>
      <c r="AC10" s="280" t="str">
        <f t="shared" si="9"/>
        <v/>
      </c>
      <c r="AD10" s="259"/>
      <c r="AE10" s="230"/>
      <c r="AF10" s="232"/>
      <c r="AG10" s="279" t="str">
        <f t="shared" si="10"/>
        <v/>
      </c>
      <c r="AH10" s="280" t="str">
        <f t="shared" si="11"/>
        <v/>
      </c>
      <c r="AI10" s="281"/>
      <c r="AJ10" s="94"/>
    </row>
    <row r="11" spans="1:36" s="96" customFormat="1">
      <c r="A11" s="96">
        <f>список!A8</f>
        <v>7</v>
      </c>
      <c r="B11" s="97" t="str">
        <f>IF(список!B8="","",список!B8)</f>
        <v/>
      </c>
      <c r="C11" s="97">
        <f>IF(список!C8="","",список!C8)</f>
        <v>0</v>
      </c>
      <c r="D11" s="230"/>
      <c r="E11" s="232"/>
      <c r="F11" s="259"/>
      <c r="G11" s="259"/>
      <c r="H11" s="259"/>
      <c r="I11" s="273" t="str">
        <f t="shared" si="1"/>
        <v/>
      </c>
      <c r="J11" s="274" t="str">
        <f t="shared" si="2"/>
        <v/>
      </c>
      <c r="K11" s="259"/>
      <c r="L11" s="259"/>
      <c r="M11" s="273" t="str">
        <f t="shared" si="3"/>
        <v/>
      </c>
      <c r="N11" s="274" t="str">
        <f t="shared" si="4"/>
        <v/>
      </c>
      <c r="O11" s="259"/>
      <c r="P11" s="328" t="str">
        <f t="shared" si="5"/>
        <v/>
      </c>
      <c r="Q11" s="276" t="str">
        <f t="shared" si="6"/>
        <v/>
      </c>
      <c r="R11" s="304" t="str">
        <f t="shared" si="0"/>
        <v/>
      </c>
      <c r="S11" s="280" t="str">
        <f t="shared" si="7"/>
        <v/>
      </c>
      <c r="T11" s="230"/>
      <c r="U11" s="232"/>
      <c r="V11" s="232"/>
      <c r="W11" s="232"/>
      <c r="X11" s="232"/>
      <c r="Y11" s="230"/>
      <c r="Z11" s="232"/>
      <c r="AA11" s="259">
        <v>1</v>
      </c>
      <c r="AB11" s="279" t="str">
        <f t="shared" si="8"/>
        <v/>
      </c>
      <c r="AC11" s="280" t="str">
        <f t="shared" si="9"/>
        <v/>
      </c>
      <c r="AD11" s="259"/>
      <c r="AE11" s="230"/>
      <c r="AF11" s="232"/>
      <c r="AG11" s="279" t="str">
        <f t="shared" si="10"/>
        <v/>
      </c>
      <c r="AH11" s="280" t="str">
        <f t="shared" si="11"/>
        <v/>
      </c>
      <c r="AI11" s="281"/>
      <c r="AJ11" s="94"/>
    </row>
    <row r="12" spans="1:36" s="96" customFormat="1">
      <c r="A12" s="96">
        <f>список!A9</f>
        <v>8</v>
      </c>
      <c r="B12" s="97" t="str">
        <f>IF(список!B9="","",список!B9)</f>
        <v/>
      </c>
      <c r="C12" s="97">
        <f>IF(список!C9="","",список!C9)</f>
        <v>0</v>
      </c>
      <c r="D12" s="230"/>
      <c r="E12" s="232"/>
      <c r="F12" s="259"/>
      <c r="G12" s="259"/>
      <c r="H12" s="259"/>
      <c r="I12" s="273" t="str">
        <f t="shared" si="1"/>
        <v/>
      </c>
      <c r="J12" s="274" t="str">
        <f t="shared" si="2"/>
        <v/>
      </c>
      <c r="K12" s="259"/>
      <c r="L12" s="259"/>
      <c r="M12" s="273" t="str">
        <f t="shared" si="3"/>
        <v/>
      </c>
      <c r="N12" s="274" t="str">
        <f t="shared" si="4"/>
        <v/>
      </c>
      <c r="O12" s="259"/>
      <c r="P12" s="328" t="str">
        <f t="shared" si="5"/>
        <v/>
      </c>
      <c r="Q12" s="276" t="str">
        <f t="shared" si="6"/>
        <v/>
      </c>
      <c r="R12" s="304" t="str">
        <f t="shared" si="0"/>
        <v/>
      </c>
      <c r="S12" s="280" t="str">
        <f t="shared" si="7"/>
        <v/>
      </c>
      <c r="T12" s="230"/>
      <c r="U12" s="232"/>
      <c r="V12" s="232"/>
      <c r="W12" s="232"/>
      <c r="X12" s="232"/>
      <c r="Y12" s="230"/>
      <c r="Z12" s="232"/>
      <c r="AA12" s="259">
        <v>1</v>
      </c>
      <c r="AB12" s="279" t="str">
        <f t="shared" si="8"/>
        <v/>
      </c>
      <c r="AC12" s="280" t="str">
        <f t="shared" si="9"/>
        <v/>
      </c>
      <c r="AD12" s="259"/>
      <c r="AE12" s="230"/>
      <c r="AF12" s="232"/>
      <c r="AG12" s="279" t="str">
        <f t="shared" si="10"/>
        <v/>
      </c>
      <c r="AH12" s="280" t="str">
        <f t="shared" si="11"/>
        <v/>
      </c>
      <c r="AI12" s="281"/>
      <c r="AJ12" s="94"/>
    </row>
    <row r="13" spans="1:36" s="96" customFormat="1">
      <c r="A13" s="96">
        <f>список!A10</f>
        <v>9</v>
      </c>
      <c r="B13" s="97" t="str">
        <f>IF(список!B10="","",список!B10)</f>
        <v/>
      </c>
      <c r="C13" s="97">
        <f>IF(список!C10="","",список!C10)</f>
        <v>0</v>
      </c>
      <c r="D13" s="230"/>
      <c r="E13" s="232"/>
      <c r="F13" s="259"/>
      <c r="G13" s="259"/>
      <c r="H13" s="259"/>
      <c r="I13" s="273" t="str">
        <f t="shared" si="1"/>
        <v/>
      </c>
      <c r="J13" s="274" t="str">
        <f t="shared" si="2"/>
        <v/>
      </c>
      <c r="K13" s="259"/>
      <c r="L13" s="259"/>
      <c r="M13" s="273" t="str">
        <f t="shared" si="3"/>
        <v/>
      </c>
      <c r="N13" s="274" t="str">
        <f t="shared" si="4"/>
        <v/>
      </c>
      <c r="O13" s="259"/>
      <c r="P13" s="328" t="str">
        <f t="shared" si="5"/>
        <v/>
      </c>
      <c r="Q13" s="276" t="str">
        <f t="shared" si="6"/>
        <v/>
      </c>
      <c r="R13" s="304" t="str">
        <f t="shared" si="0"/>
        <v/>
      </c>
      <c r="S13" s="280" t="str">
        <f t="shared" si="7"/>
        <v/>
      </c>
      <c r="T13" s="230"/>
      <c r="U13" s="232"/>
      <c r="V13" s="232"/>
      <c r="W13" s="232"/>
      <c r="X13" s="232"/>
      <c r="Y13" s="230"/>
      <c r="Z13" s="232"/>
      <c r="AA13" s="259">
        <v>2</v>
      </c>
      <c r="AB13" s="279" t="str">
        <f t="shared" si="8"/>
        <v/>
      </c>
      <c r="AC13" s="280" t="str">
        <f t="shared" si="9"/>
        <v/>
      </c>
      <c r="AD13" s="259"/>
      <c r="AE13" s="230"/>
      <c r="AF13" s="232"/>
      <c r="AG13" s="279" t="str">
        <f t="shared" si="10"/>
        <v/>
      </c>
      <c r="AH13" s="280" t="str">
        <f t="shared" si="11"/>
        <v/>
      </c>
      <c r="AI13" s="281"/>
      <c r="AJ13" s="94"/>
    </row>
    <row r="14" spans="1:36" s="96" customFormat="1">
      <c r="A14" s="96">
        <f>список!A11</f>
        <v>10</v>
      </c>
      <c r="B14" s="97" t="str">
        <f>IF(список!B11="","",список!B11)</f>
        <v/>
      </c>
      <c r="C14" s="97">
        <f>IF(список!C11="","",список!C11)</f>
        <v>0</v>
      </c>
      <c r="D14" s="230"/>
      <c r="E14" s="232"/>
      <c r="F14" s="259"/>
      <c r="G14" s="259"/>
      <c r="H14" s="259"/>
      <c r="I14" s="273" t="str">
        <f t="shared" si="1"/>
        <v/>
      </c>
      <c r="J14" s="274" t="str">
        <f t="shared" si="2"/>
        <v/>
      </c>
      <c r="K14" s="259"/>
      <c r="L14" s="259"/>
      <c r="M14" s="273" t="str">
        <f t="shared" si="3"/>
        <v/>
      </c>
      <c r="N14" s="274" t="str">
        <f t="shared" si="4"/>
        <v/>
      </c>
      <c r="O14" s="259"/>
      <c r="P14" s="328" t="str">
        <f t="shared" si="5"/>
        <v/>
      </c>
      <c r="Q14" s="276" t="str">
        <f t="shared" si="6"/>
        <v/>
      </c>
      <c r="R14" s="304" t="str">
        <f t="shared" si="0"/>
        <v/>
      </c>
      <c r="S14" s="280" t="str">
        <f t="shared" si="7"/>
        <v/>
      </c>
      <c r="T14" s="230"/>
      <c r="U14" s="232"/>
      <c r="V14" s="232"/>
      <c r="W14" s="232"/>
      <c r="X14" s="232"/>
      <c r="Y14" s="230"/>
      <c r="Z14" s="232"/>
      <c r="AA14" s="259">
        <v>2</v>
      </c>
      <c r="AB14" s="279" t="str">
        <f t="shared" si="8"/>
        <v/>
      </c>
      <c r="AC14" s="280" t="str">
        <f t="shared" si="9"/>
        <v/>
      </c>
      <c r="AD14" s="259"/>
      <c r="AE14" s="230"/>
      <c r="AF14" s="232"/>
      <c r="AG14" s="279" t="str">
        <f t="shared" si="10"/>
        <v/>
      </c>
      <c r="AH14" s="280" t="str">
        <f t="shared" si="11"/>
        <v/>
      </c>
      <c r="AI14" s="281"/>
      <c r="AJ14" s="94"/>
    </row>
    <row r="15" spans="1:36" s="96" customFormat="1">
      <c r="A15" s="96">
        <f>список!A12</f>
        <v>11</v>
      </c>
      <c r="B15" s="97" t="str">
        <f>IF(список!B12="","",список!B12)</f>
        <v/>
      </c>
      <c r="C15" s="97">
        <f>IF(список!C12="","",список!C12)</f>
        <v>0</v>
      </c>
      <c r="D15" s="230"/>
      <c r="E15" s="232"/>
      <c r="F15" s="259"/>
      <c r="G15" s="259"/>
      <c r="H15" s="259"/>
      <c r="I15" s="273" t="str">
        <f t="shared" si="1"/>
        <v/>
      </c>
      <c r="J15" s="274" t="str">
        <f t="shared" si="2"/>
        <v/>
      </c>
      <c r="K15" s="259"/>
      <c r="L15" s="259"/>
      <c r="M15" s="273" t="str">
        <f t="shared" si="3"/>
        <v/>
      </c>
      <c r="N15" s="274" t="str">
        <f t="shared" si="4"/>
        <v/>
      </c>
      <c r="O15" s="259"/>
      <c r="P15" s="328" t="str">
        <f t="shared" si="5"/>
        <v/>
      </c>
      <c r="Q15" s="276" t="str">
        <f t="shared" si="6"/>
        <v/>
      </c>
      <c r="R15" s="304" t="str">
        <f t="shared" si="0"/>
        <v/>
      </c>
      <c r="S15" s="280" t="str">
        <f t="shared" si="7"/>
        <v/>
      </c>
      <c r="T15" s="230"/>
      <c r="U15" s="232"/>
      <c r="V15" s="232"/>
      <c r="W15" s="232"/>
      <c r="X15" s="232"/>
      <c r="Y15" s="230"/>
      <c r="Z15" s="232"/>
      <c r="AA15" s="259">
        <v>1</v>
      </c>
      <c r="AB15" s="279" t="str">
        <f t="shared" si="8"/>
        <v/>
      </c>
      <c r="AC15" s="280" t="str">
        <f t="shared" si="9"/>
        <v/>
      </c>
      <c r="AD15" s="259"/>
      <c r="AE15" s="230"/>
      <c r="AF15" s="232"/>
      <c r="AG15" s="279" t="str">
        <f t="shared" si="10"/>
        <v/>
      </c>
      <c r="AH15" s="280" t="str">
        <f t="shared" si="11"/>
        <v/>
      </c>
      <c r="AI15" s="281"/>
      <c r="AJ15" s="94"/>
    </row>
    <row r="16" spans="1:36" s="96" customFormat="1">
      <c r="A16" s="96">
        <f>список!A13</f>
        <v>12</v>
      </c>
      <c r="B16" s="97" t="str">
        <f>IF(список!B13="","",список!B13)</f>
        <v/>
      </c>
      <c r="C16" s="97">
        <f>IF(список!C13="","",список!C13)</f>
        <v>0</v>
      </c>
      <c r="D16" s="230"/>
      <c r="E16" s="232"/>
      <c r="F16" s="259"/>
      <c r="G16" s="259"/>
      <c r="H16" s="259"/>
      <c r="I16" s="273" t="str">
        <f t="shared" si="1"/>
        <v/>
      </c>
      <c r="J16" s="274" t="str">
        <f t="shared" si="2"/>
        <v/>
      </c>
      <c r="K16" s="259"/>
      <c r="L16" s="259"/>
      <c r="M16" s="273" t="str">
        <f t="shared" si="3"/>
        <v/>
      </c>
      <c r="N16" s="274" t="str">
        <f t="shared" si="4"/>
        <v/>
      </c>
      <c r="O16" s="259"/>
      <c r="P16" s="328" t="str">
        <f t="shared" si="5"/>
        <v/>
      </c>
      <c r="Q16" s="276" t="str">
        <f t="shared" si="6"/>
        <v/>
      </c>
      <c r="R16" s="304" t="str">
        <f t="shared" si="0"/>
        <v/>
      </c>
      <c r="S16" s="280" t="str">
        <f t="shared" si="7"/>
        <v/>
      </c>
      <c r="T16" s="230"/>
      <c r="U16" s="232"/>
      <c r="V16" s="232"/>
      <c r="W16" s="232"/>
      <c r="X16" s="232"/>
      <c r="Y16" s="230"/>
      <c r="Z16" s="232"/>
      <c r="AA16" s="259">
        <v>2</v>
      </c>
      <c r="AB16" s="279" t="str">
        <f t="shared" si="8"/>
        <v/>
      </c>
      <c r="AC16" s="280" t="str">
        <f t="shared" si="9"/>
        <v/>
      </c>
      <c r="AD16" s="259"/>
      <c r="AE16" s="230"/>
      <c r="AF16" s="232"/>
      <c r="AG16" s="279" t="str">
        <f t="shared" si="10"/>
        <v/>
      </c>
      <c r="AH16" s="280" t="str">
        <f t="shared" si="11"/>
        <v/>
      </c>
      <c r="AI16" s="281"/>
      <c r="AJ16" s="94"/>
    </row>
    <row r="17" spans="1:36" s="96" customFormat="1">
      <c r="A17" s="96">
        <f>список!A14</f>
        <v>13</v>
      </c>
      <c r="B17" s="97" t="str">
        <f>IF(список!B14="","",список!B14)</f>
        <v/>
      </c>
      <c r="C17" s="97">
        <f>IF(список!C14="","",список!C14)</f>
        <v>0</v>
      </c>
      <c r="D17" s="230"/>
      <c r="E17" s="232"/>
      <c r="F17" s="259"/>
      <c r="G17" s="259"/>
      <c r="H17" s="259"/>
      <c r="I17" s="273" t="str">
        <f t="shared" si="1"/>
        <v/>
      </c>
      <c r="J17" s="274" t="str">
        <f t="shared" si="2"/>
        <v/>
      </c>
      <c r="K17" s="259"/>
      <c r="L17" s="259"/>
      <c r="M17" s="273" t="str">
        <f t="shared" si="3"/>
        <v/>
      </c>
      <c r="N17" s="274" t="str">
        <f t="shared" si="4"/>
        <v/>
      </c>
      <c r="O17" s="259"/>
      <c r="P17" s="328" t="str">
        <f t="shared" si="5"/>
        <v/>
      </c>
      <c r="Q17" s="276" t="str">
        <f t="shared" si="6"/>
        <v/>
      </c>
      <c r="R17" s="304" t="str">
        <f t="shared" si="0"/>
        <v/>
      </c>
      <c r="S17" s="280" t="str">
        <f t="shared" si="7"/>
        <v/>
      </c>
      <c r="T17" s="230"/>
      <c r="U17" s="232"/>
      <c r="V17" s="232"/>
      <c r="W17" s="232"/>
      <c r="X17" s="232"/>
      <c r="Y17" s="230"/>
      <c r="Z17" s="232"/>
      <c r="AA17" s="259">
        <v>2</v>
      </c>
      <c r="AB17" s="279" t="str">
        <f t="shared" si="8"/>
        <v/>
      </c>
      <c r="AC17" s="280" t="str">
        <f t="shared" si="9"/>
        <v/>
      </c>
      <c r="AD17" s="259"/>
      <c r="AE17" s="230"/>
      <c r="AF17" s="232"/>
      <c r="AG17" s="279" t="str">
        <f t="shared" si="10"/>
        <v/>
      </c>
      <c r="AH17" s="280" t="str">
        <f t="shared" si="11"/>
        <v/>
      </c>
      <c r="AI17" s="281"/>
      <c r="AJ17" s="94"/>
    </row>
    <row r="18" spans="1:36" s="96" customFormat="1">
      <c r="A18" s="96">
        <f>список!A15</f>
        <v>14</v>
      </c>
      <c r="B18" s="97" t="str">
        <f>IF(список!B15="","",список!B15)</f>
        <v/>
      </c>
      <c r="C18" s="97">
        <f>IF(список!C15="","",список!C15)</f>
        <v>0</v>
      </c>
      <c r="D18" s="230"/>
      <c r="E18" s="232"/>
      <c r="F18" s="259"/>
      <c r="G18" s="259"/>
      <c r="H18" s="259"/>
      <c r="I18" s="273" t="str">
        <f t="shared" si="1"/>
        <v/>
      </c>
      <c r="J18" s="274" t="str">
        <f t="shared" si="2"/>
        <v/>
      </c>
      <c r="K18" s="259"/>
      <c r="L18" s="259"/>
      <c r="M18" s="273" t="str">
        <f t="shared" si="3"/>
        <v/>
      </c>
      <c r="N18" s="274" t="str">
        <f t="shared" si="4"/>
        <v/>
      </c>
      <c r="O18" s="259"/>
      <c r="P18" s="328" t="str">
        <f t="shared" si="5"/>
        <v/>
      </c>
      <c r="Q18" s="276" t="str">
        <f t="shared" si="6"/>
        <v/>
      </c>
      <c r="R18" s="304" t="str">
        <f t="shared" si="0"/>
        <v/>
      </c>
      <c r="S18" s="280" t="str">
        <f t="shared" si="7"/>
        <v/>
      </c>
      <c r="T18" s="230"/>
      <c r="U18" s="232"/>
      <c r="V18" s="232"/>
      <c r="W18" s="232"/>
      <c r="X18" s="232"/>
      <c r="Y18" s="230"/>
      <c r="Z18" s="232"/>
      <c r="AA18" s="259">
        <v>2</v>
      </c>
      <c r="AB18" s="279" t="str">
        <f t="shared" si="8"/>
        <v/>
      </c>
      <c r="AC18" s="280" t="str">
        <f t="shared" si="9"/>
        <v/>
      </c>
      <c r="AD18" s="259"/>
      <c r="AE18" s="230"/>
      <c r="AF18" s="232"/>
      <c r="AG18" s="279" t="str">
        <f t="shared" si="10"/>
        <v/>
      </c>
      <c r="AH18" s="280" t="str">
        <f t="shared" si="11"/>
        <v/>
      </c>
      <c r="AI18" s="281"/>
      <c r="AJ18" s="94"/>
    </row>
    <row r="19" spans="1:36" s="96" customFormat="1">
      <c r="A19" s="96">
        <f>список!A16</f>
        <v>15</v>
      </c>
      <c r="B19" s="97" t="str">
        <f>IF(список!B16="","",список!B16)</f>
        <v/>
      </c>
      <c r="C19" s="97">
        <f>IF(список!C16="","",список!C16)</f>
        <v>0</v>
      </c>
      <c r="D19" s="230"/>
      <c r="E19" s="232"/>
      <c r="F19" s="259"/>
      <c r="G19" s="259"/>
      <c r="H19" s="259"/>
      <c r="I19" s="273" t="str">
        <f t="shared" si="1"/>
        <v/>
      </c>
      <c r="J19" s="274" t="str">
        <f t="shared" si="2"/>
        <v/>
      </c>
      <c r="K19" s="259"/>
      <c r="L19" s="259"/>
      <c r="M19" s="273" t="str">
        <f t="shared" si="3"/>
        <v/>
      </c>
      <c r="N19" s="274" t="str">
        <f t="shared" si="4"/>
        <v/>
      </c>
      <c r="O19" s="259"/>
      <c r="P19" s="328" t="str">
        <f t="shared" si="5"/>
        <v/>
      </c>
      <c r="Q19" s="276" t="str">
        <f t="shared" si="6"/>
        <v/>
      </c>
      <c r="R19" s="304" t="str">
        <f t="shared" si="0"/>
        <v/>
      </c>
      <c r="S19" s="280" t="str">
        <f t="shared" si="7"/>
        <v/>
      </c>
      <c r="T19" s="230"/>
      <c r="U19" s="232"/>
      <c r="V19" s="232"/>
      <c r="W19" s="232"/>
      <c r="X19" s="232"/>
      <c r="Y19" s="230"/>
      <c r="Z19" s="232"/>
      <c r="AA19" s="259">
        <v>2</v>
      </c>
      <c r="AB19" s="279" t="str">
        <f t="shared" si="8"/>
        <v/>
      </c>
      <c r="AC19" s="280" t="str">
        <f t="shared" si="9"/>
        <v/>
      </c>
      <c r="AD19" s="259"/>
      <c r="AE19" s="230"/>
      <c r="AF19" s="232"/>
      <c r="AG19" s="279" t="str">
        <f t="shared" si="10"/>
        <v/>
      </c>
      <c r="AH19" s="280" t="str">
        <f t="shared" si="11"/>
        <v/>
      </c>
      <c r="AI19" s="281"/>
      <c r="AJ19" s="94"/>
    </row>
    <row r="20" spans="1:36" s="96" customFormat="1">
      <c r="A20" s="96">
        <f>список!A17</f>
        <v>16</v>
      </c>
      <c r="B20" s="97" t="str">
        <f>IF(список!B17="","",список!B17)</f>
        <v/>
      </c>
      <c r="C20" s="97">
        <f>IF(список!C17="","",список!C17)</f>
        <v>0</v>
      </c>
      <c r="D20" s="230"/>
      <c r="E20" s="232"/>
      <c r="F20" s="259"/>
      <c r="G20" s="259"/>
      <c r="H20" s="259"/>
      <c r="I20" s="273" t="str">
        <f t="shared" si="1"/>
        <v/>
      </c>
      <c r="J20" s="274" t="str">
        <f t="shared" si="2"/>
        <v/>
      </c>
      <c r="K20" s="259"/>
      <c r="L20" s="259"/>
      <c r="M20" s="273" t="str">
        <f t="shared" si="3"/>
        <v/>
      </c>
      <c r="N20" s="274" t="str">
        <f t="shared" si="4"/>
        <v/>
      </c>
      <c r="O20" s="259"/>
      <c r="P20" s="328" t="str">
        <f t="shared" si="5"/>
        <v/>
      </c>
      <c r="Q20" s="276" t="str">
        <f t="shared" si="6"/>
        <v/>
      </c>
      <c r="R20" s="304" t="str">
        <f t="shared" si="0"/>
        <v/>
      </c>
      <c r="S20" s="280" t="str">
        <f t="shared" si="7"/>
        <v/>
      </c>
      <c r="T20" s="230"/>
      <c r="U20" s="232"/>
      <c r="V20" s="232"/>
      <c r="W20" s="232"/>
      <c r="X20" s="232"/>
      <c r="Y20" s="230"/>
      <c r="Z20" s="232"/>
      <c r="AA20" s="259">
        <v>1</v>
      </c>
      <c r="AB20" s="279" t="str">
        <f t="shared" si="8"/>
        <v/>
      </c>
      <c r="AC20" s="280" t="str">
        <f t="shared" si="9"/>
        <v/>
      </c>
      <c r="AD20" s="259"/>
      <c r="AE20" s="230"/>
      <c r="AF20" s="232"/>
      <c r="AG20" s="279" t="str">
        <f t="shared" si="10"/>
        <v/>
      </c>
      <c r="AH20" s="280" t="str">
        <f t="shared" si="11"/>
        <v/>
      </c>
      <c r="AI20" s="281"/>
      <c r="AJ20" s="94"/>
    </row>
    <row r="21" spans="1:36" s="96" customFormat="1">
      <c r="A21" s="96">
        <f>список!A18</f>
        <v>17</v>
      </c>
      <c r="B21" s="97" t="str">
        <f>IF(список!B18="","",список!B18)</f>
        <v/>
      </c>
      <c r="C21" s="97">
        <f>IF(список!C18="","",список!C18)</f>
        <v>0</v>
      </c>
      <c r="D21" s="230"/>
      <c r="E21" s="232"/>
      <c r="F21" s="259"/>
      <c r="G21" s="259"/>
      <c r="H21" s="259"/>
      <c r="I21" s="273" t="str">
        <f t="shared" si="1"/>
        <v/>
      </c>
      <c r="J21" s="274" t="str">
        <f t="shared" si="2"/>
        <v/>
      </c>
      <c r="K21" s="259"/>
      <c r="L21" s="259"/>
      <c r="M21" s="273" t="str">
        <f t="shared" si="3"/>
        <v/>
      </c>
      <c r="N21" s="274" t="str">
        <f t="shared" si="4"/>
        <v/>
      </c>
      <c r="O21" s="259"/>
      <c r="P21" s="328" t="str">
        <f t="shared" si="5"/>
        <v/>
      </c>
      <c r="Q21" s="276" t="str">
        <f t="shared" si="6"/>
        <v/>
      </c>
      <c r="R21" s="304" t="str">
        <f t="shared" si="0"/>
        <v/>
      </c>
      <c r="S21" s="280" t="str">
        <f t="shared" si="7"/>
        <v/>
      </c>
      <c r="T21" s="230"/>
      <c r="U21" s="232"/>
      <c r="V21" s="232"/>
      <c r="W21" s="232"/>
      <c r="X21" s="232"/>
      <c r="Y21" s="230"/>
      <c r="Z21" s="232"/>
      <c r="AA21" s="259">
        <v>1</v>
      </c>
      <c r="AB21" s="279" t="str">
        <f t="shared" si="8"/>
        <v/>
      </c>
      <c r="AC21" s="280" t="str">
        <f t="shared" si="9"/>
        <v/>
      </c>
      <c r="AD21" s="259"/>
      <c r="AE21" s="230"/>
      <c r="AF21" s="232"/>
      <c r="AG21" s="279" t="str">
        <f t="shared" si="10"/>
        <v/>
      </c>
      <c r="AH21" s="280" t="str">
        <f t="shared" si="11"/>
        <v/>
      </c>
      <c r="AI21" s="281"/>
      <c r="AJ21" s="94"/>
    </row>
    <row r="22" spans="1:36" s="96" customFormat="1">
      <c r="A22" s="96">
        <f>список!A19</f>
        <v>18</v>
      </c>
      <c r="B22" s="97" t="str">
        <f>IF(список!B19="","",список!B19)</f>
        <v/>
      </c>
      <c r="C22" s="97">
        <f>IF(список!C19="","",список!C19)</f>
        <v>0</v>
      </c>
      <c r="D22" s="230"/>
      <c r="E22" s="232"/>
      <c r="F22" s="259"/>
      <c r="G22" s="259"/>
      <c r="H22" s="259"/>
      <c r="I22" s="273" t="str">
        <f t="shared" si="1"/>
        <v/>
      </c>
      <c r="J22" s="274" t="str">
        <f t="shared" si="2"/>
        <v/>
      </c>
      <c r="K22" s="259"/>
      <c r="L22" s="259"/>
      <c r="M22" s="273" t="str">
        <f t="shared" si="3"/>
        <v/>
      </c>
      <c r="N22" s="274" t="str">
        <f t="shared" si="4"/>
        <v/>
      </c>
      <c r="O22" s="259"/>
      <c r="P22" s="328" t="str">
        <f t="shared" si="5"/>
        <v/>
      </c>
      <c r="Q22" s="276" t="str">
        <f t="shared" si="6"/>
        <v/>
      </c>
      <c r="R22" s="304" t="str">
        <f t="shared" si="0"/>
        <v/>
      </c>
      <c r="S22" s="280" t="str">
        <f t="shared" si="7"/>
        <v/>
      </c>
      <c r="T22" s="230"/>
      <c r="U22" s="232"/>
      <c r="V22" s="232"/>
      <c r="W22" s="232"/>
      <c r="X22" s="232"/>
      <c r="Y22" s="230"/>
      <c r="Z22" s="232"/>
      <c r="AA22" s="259">
        <v>1</v>
      </c>
      <c r="AB22" s="279" t="str">
        <f t="shared" si="8"/>
        <v/>
      </c>
      <c r="AC22" s="280" t="str">
        <f t="shared" si="9"/>
        <v/>
      </c>
      <c r="AD22" s="259"/>
      <c r="AE22" s="230"/>
      <c r="AF22" s="232"/>
      <c r="AG22" s="279" t="str">
        <f t="shared" si="10"/>
        <v/>
      </c>
      <c r="AH22" s="280" t="str">
        <f t="shared" si="11"/>
        <v/>
      </c>
      <c r="AI22" s="281"/>
      <c r="AJ22" s="94"/>
    </row>
    <row r="23" spans="1:36" s="96" customFormat="1">
      <c r="A23" s="96">
        <f>список!A20</f>
        <v>19</v>
      </c>
      <c r="B23" s="97" t="str">
        <f>IF(список!B20="","",список!B20)</f>
        <v/>
      </c>
      <c r="C23" s="97">
        <f>IF(список!C20="","",список!C20)</f>
        <v>0</v>
      </c>
      <c r="D23" s="230"/>
      <c r="E23" s="232"/>
      <c r="F23" s="259"/>
      <c r="G23" s="259"/>
      <c r="H23" s="259"/>
      <c r="I23" s="273" t="str">
        <f t="shared" si="1"/>
        <v/>
      </c>
      <c r="J23" s="274" t="str">
        <f t="shared" si="2"/>
        <v/>
      </c>
      <c r="K23" s="259"/>
      <c r="L23" s="259"/>
      <c r="M23" s="273" t="str">
        <f t="shared" si="3"/>
        <v/>
      </c>
      <c r="N23" s="274" t="str">
        <f t="shared" si="4"/>
        <v/>
      </c>
      <c r="O23" s="259"/>
      <c r="P23" s="328" t="str">
        <f t="shared" si="5"/>
        <v/>
      </c>
      <c r="Q23" s="276" t="str">
        <f t="shared" si="6"/>
        <v/>
      </c>
      <c r="R23" s="304" t="str">
        <f t="shared" si="0"/>
        <v/>
      </c>
      <c r="S23" s="280" t="str">
        <f t="shared" si="7"/>
        <v/>
      </c>
      <c r="T23" s="230"/>
      <c r="U23" s="232"/>
      <c r="V23" s="232"/>
      <c r="W23" s="232"/>
      <c r="X23" s="232"/>
      <c r="Y23" s="230"/>
      <c r="Z23" s="232"/>
      <c r="AA23" s="259">
        <v>1</v>
      </c>
      <c r="AB23" s="279" t="str">
        <f t="shared" si="8"/>
        <v/>
      </c>
      <c r="AC23" s="280" t="str">
        <f t="shared" si="9"/>
        <v/>
      </c>
      <c r="AD23" s="259"/>
      <c r="AE23" s="230"/>
      <c r="AF23" s="232"/>
      <c r="AG23" s="279" t="str">
        <f t="shared" si="10"/>
        <v/>
      </c>
      <c r="AH23" s="280" t="str">
        <f t="shared" si="11"/>
        <v/>
      </c>
      <c r="AI23" s="281"/>
      <c r="AJ23" s="94"/>
    </row>
    <row r="24" spans="1:36" s="96" customFormat="1">
      <c r="A24" s="96">
        <f>список!A21</f>
        <v>20</v>
      </c>
      <c r="B24" s="97" t="str">
        <f>IF(список!B21="","",список!B21)</f>
        <v/>
      </c>
      <c r="C24" s="97">
        <f>IF(список!C21="","",список!C21)</f>
        <v>0</v>
      </c>
      <c r="D24" s="230"/>
      <c r="E24" s="232"/>
      <c r="F24" s="259"/>
      <c r="G24" s="259"/>
      <c r="H24" s="259"/>
      <c r="I24" s="273" t="str">
        <f t="shared" si="1"/>
        <v/>
      </c>
      <c r="J24" s="274" t="str">
        <f t="shared" si="2"/>
        <v/>
      </c>
      <c r="K24" s="259"/>
      <c r="L24" s="259"/>
      <c r="M24" s="273" t="str">
        <f t="shared" si="3"/>
        <v/>
      </c>
      <c r="N24" s="274" t="str">
        <f t="shared" si="4"/>
        <v/>
      </c>
      <c r="O24" s="259"/>
      <c r="P24" s="328" t="str">
        <f t="shared" si="5"/>
        <v/>
      </c>
      <c r="Q24" s="276" t="str">
        <f t="shared" si="6"/>
        <v/>
      </c>
      <c r="R24" s="304" t="str">
        <f t="shared" si="0"/>
        <v/>
      </c>
      <c r="S24" s="280" t="str">
        <f t="shared" si="7"/>
        <v/>
      </c>
      <c r="T24" s="230"/>
      <c r="U24" s="232"/>
      <c r="V24" s="232"/>
      <c r="W24" s="232"/>
      <c r="X24" s="232"/>
      <c r="Y24" s="230"/>
      <c r="Z24" s="232"/>
      <c r="AA24" s="259">
        <v>1</v>
      </c>
      <c r="AB24" s="279" t="str">
        <f t="shared" si="8"/>
        <v/>
      </c>
      <c r="AC24" s="280" t="str">
        <f t="shared" si="9"/>
        <v/>
      </c>
      <c r="AD24" s="259"/>
      <c r="AE24" s="230"/>
      <c r="AF24" s="232"/>
      <c r="AG24" s="279" t="str">
        <f t="shared" si="10"/>
        <v/>
      </c>
      <c r="AH24" s="280" t="str">
        <f t="shared" si="11"/>
        <v/>
      </c>
      <c r="AI24" s="281"/>
      <c r="AJ24" s="94"/>
    </row>
    <row r="25" spans="1:36" s="96" customFormat="1">
      <c r="A25" s="96">
        <f>список!A22</f>
        <v>21</v>
      </c>
      <c r="B25" s="97" t="str">
        <f>IF(список!B22="","",список!B22)</f>
        <v/>
      </c>
      <c r="C25" s="97">
        <f>IF(список!C22="","",список!C22)</f>
        <v>0</v>
      </c>
      <c r="D25" s="230"/>
      <c r="E25" s="232"/>
      <c r="F25" s="259"/>
      <c r="G25" s="259"/>
      <c r="H25" s="259"/>
      <c r="I25" s="273" t="str">
        <f t="shared" si="1"/>
        <v/>
      </c>
      <c r="J25" s="274" t="str">
        <f t="shared" si="2"/>
        <v/>
      </c>
      <c r="K25" s="259"/>
      <c r="L25" s="259"/>
      <c r="M25" s="273" t="str">
        <f t="shared" si="3"/>
        <v/>
      </c>
      <c r="N25" s="274" t="str">
        <f t="shared" si="4"/>
        <v/>
      </c>
      <c r="O25" s="259"/>
      <c r="P25" s="328" t="str">
        <f t="shared" si="5"/>
        <v/>
      </c>
      <c r="Q25" s="276" t="str">
        <f t="shared" si="6"/>
        <v/>
      </c>
      <c r="R25" s="304" t="str">
        <f t="shared" si="0"/>
        <v/>
      </c>
      <c r="S25" s="280" t="str">
        <f t="shared" si="7"/>
        <v/>
      </c>
      <c r="T25" s="230"/>
      <c r="U25" s="232"/>
      <c r="V25" s="232"/>
      <c r="W25" s="232"/>
      <c r="X25" s="232"/>
      <c r="Y25" s="230"/>
      <c r="Z25" s="232"/>
      <c r="AA25" s="259">
        <v>1</v>
      </c>
      <c r="AB25" s="279" t="str">
        <f t="shared" si="8"/>
        <v/>
      </c>
      <c r="AC25" s="280" t="str">
        <f t="shared" si="9"/>
        <v/>
      </c>
      <c r="AD25" s="259"/>
      <c r="AE25" s="230"/>
      <c r="AF25" s="232"/>
      <c r="AG25" s="279" t="str">
        <f t="shared" si="10"/>
        <v/>
      </c>
      <c r="AH25" s="280" t="str">
        <f t="shared" si="11"/>
        <v/>
      </c>
      <c r="AI25" s="281"/>
      <c r="AJ25" s="94"/>
    </row>
    <row r="26" spans="1:36" s="96" customFormat="1">
      <c r="A26" s="96">
        <f>список!A23</f>
        <v>22</v>
      </c>
      <c r="B26" s="97" t="str">
        <f>IF(список!B23="","",список!B23)</f>
        <v/>
      </c>
      <c r="C26" s="97">
        <f>IF(список!C23="","",список!C23)</f>
        <v>0</v>
      </c>
      <c r="D26" s="230"/>
      <c r="E26" s="232"/>
      <c r="F26" s="259"/>
      <c r="G26" s="259"/>
      <c r="H26" s="259"/>
      <c r="I26" s="273" t="str">
        <f t="shared" si="1"/>
        <v/>
      </c>
      <c r="J26" s="274" t="str">
        <f t="shared" si="2"/>
        <v/>
      </c>
      <c r="K26" s="259"/>
      <c r="L26" s="259"/>
      <c r="M26" s="273" t="str">
        <f t="shared" si="3"/>
        <v/>
      </c>
      <c r="N26" s="274" t="str">
        <f t="shared" si="4"/>
        <v/>
      </c>
      <c r="O26" s="259"/>
      <c r="P26" s="328" t="str">
        <f t="shared" si="5"/>
        <v/>
      </c>
      <c r="Q26" s="276" t="str">
        <f t="shared" si="6"/>
        <v/>
      </c>
      <c r="R26" s="304" t="str">
        <f t="shared" si="0"/>
        <v/>
      </c>
      <c r="S26" s="280" t="str">
        <f t="shared" si="7"/>
        <v/>
      </c>
      <c r="T26" s="230"/>
      <c r="U26" s="232"/>
      <c r="V26" s="232"/>
      <c r="W26" s="232"/>
      <c r="X26" s="232"/>
      <c r="Y26" s="230"/>
      <c r="Z26" s="232"/>
      <c r="AA26" s="259">
        <v>1</v>
      </c>
      <c r="AB26" s="279" t="str">
        <f t="shared" si="8"/>
        <v/>
      </c>
      <c r="AC26" s="280" t="str">
        <f t="shared" si="9"/>
        <v/>
      </c>
      <c r="AD26" s="259"/>
      <c r="AE26" s="230"/>
      <c r="AF26" s="232"/>
      <c r="AG26" s="279" t="str">
        <f t="shared" si="10"/>
        <v/>
      </c>
      <c r="AH26" s="280" t="str">
        <f t="shared" si="11"/>
        <v/>
      </c>
      <c r="AI26" s="281"/>
      <c r="AJ26" s="94"/>
    </row>
    <row r="27" spans="1:36" s="96" customFormat="1">
      <c r="A27" s="96">
        <f>список!A24</f>
        <v>23</v>
      </c>
      <c r="B27" s="97" t="str">
        <f>IF(список!B24="","",список!B24)</f>
        <v/>
      </c>
      <c r="C27" s="97">
        <f>IF(список!C24="","",список!C24)</f>
        <v>0</v>
      </c>
      <c r="D27" s="230"/>
      <c r="E27" s="232"/>
      <c r="F27" s="259"/>
      <c r="G27" s="259"/>
      <c r="H27" s="259"/>
      <c r="I27" s="273" t="str">
        <f t="shared" si="1"/>
        <v/>
      </c>
      <c r="J27" s="274" t="str">
        <f t="shared" si="2"/>
        <v/>
      </c>
      <c r="K27" s="259"/>
      <c r="L27" s="259"/>
      <c r="M27" s="273" t="str">
        <f t="shared" si="3"/>
        <v/>
      </c>
      <c r="N27" s="274" t="str">
        <f t="shared" si="4"/>
        <v/>
      </c>
      <c r="O27" s="259"/>
      <c r="P27" s="328" t="str">
        <f t="shared" si="5"/>
        <v/>
      </c>
      <c r="Q27" s="276" t="str">
        <f t="shared" si="6"/>
        <v/>
      </c>
      <c r="R27" s="304" t="str">
        <f t="shared" si="0"/>
        <v/>
      </c>
      <c r="S27" s="280" t="str">
        <f t="shared" si="7"/>
        <v/>
      </c>
      <c r="T27" s="230"/>
      <c r="U27" s="232"/>
      <c r="V27" s="232"/>
      <c r="W27" s="232"/>
      <c r="X27" s="232"/>
      <c r="Y27" s="230"/>
      <c r="Z27" s="232"/>
      <c r="AA27" s="259">
        <v>1</v>
      </c>
      <c r="AB27" s="279" t="str">
        <f t="shared" si="8"/>
        <v/>
      </c>
      <c r="AC27" s="280" t="str">
        <f t="shared" si="9"/>
        <v/>
      </c>
      <c r="AD27" s="259"/>
      <c r="AE27" s="230"/>
      <c r="AF27" s="232"/>
      <c r="AG27" s="279" t="str">
        <f t="shared" si="10"/>
        <v/>
      </c>
      <c r="AH27" s="280" t="str">
        <f t="shared" si="11"/>
        <v/>
      </c>
      <c r="AI27" s="281"/>
      <c r="AJ27" s="94"/>
    </row>
    <row r="28" spans="1:36" s="96" customFormat="1">
      <c r="A28" s="96">
        <f>список!A25</f>
        <v>24</v>
      </c>
      <c r="B28" s="97" t="str">
        <f>IF(список!B25="","",список!B25)</f>
        <v/>
      </c>
      <c r="C28" s="97">
        <f>IF(список!C25="","",список!C25)</f>
        <v>0</v>
      </c>
      <c r="D28" s="230"/>
      <c r="E28" s="232"/>
      <c r="F28" s="259"/>
      <c r="G28" s="259"/>
      <c r="H28" s="259"/>
      <c r="I28" s="273" t="str">
        <f t="shared" si="1"/>
        <v/>
      </c>
      <c r="J28" s="274" t="str">
        <f t="shared" si="2"/>
        <v/>
      </c>
      <c r="K28" s="259"/>
      <c r="L28" s="259"/>
      <c r="M28" s="273" t="str">
        <f t="shared" si="3"/>
        <v/>
      </c>
      <c r="N28" s="274" t="str">
        <f t="shared" si="4"/>
        <v/>
      </c>
      <c r="O28" s="259"/>
      <c r="P28" s="328" t="str">
        <f t="shared" si="5"/>
        <v/>
      </c>
      <c r="Q28" s="276" t="str">
        <f t="shared" si="6"/>
        <v/>
      </c>
      <c r="R28" s="304" t="str">
        <f t="shared" si="0"/>
        <v/>
      </c>
      <c r="S28" s="280" t="str">
        <f t="shared" si="7"/>
        <v/>
      </c>
      <c r="T28" s="230"/>
      <c r="U28" s="232"/>
      <c r="V28" s="232"/>
      <c r="W28" s="232"/>
      <c r="X28" s="232"/>
      <c r="Y28" s="230"/>
      <c r="Z28" s="232"/>
      <c r="AA28" s="259">
        <v>1</v>
      </c>
      <c r="AB28" s="279" t="str">
        <f t="shared" si="8"/>
        <v/>
      </c>
      <c r="AC28" s="280" t="str">
        <f t="shared" si="9"/>
        <v/>
      </c>
      <c r="AD28" s="259"/>
      <c r="AE28" s="230"/>
      <c r="AF28" s="232"/>
      <c r="AG28" s="279" t="str">
        <f t="shared" si="10"/>
        <v/>
      </c>
      <c r="AH28" s="280" t="str">
        <f t="shared" si="11"/>
        <v/>
      </c>
      <c r="AI28" s="281"/>
      <c r="AJ28" s="94"/>
    </row>
    <row r="29" spans="1:36" s="96" customFormat="1">
      <c r="A29" s="96">
        <f>список!A26</f>
        <v>25</v>
      </c>
      <c r="B29" s="97" t="str">
        <f>IF(список!B26="","",список!B26)</f>
        <v/>
      </c>
      <c r="C29" s="97">
        <f>IF(список!C26="","",список!C26)</f>
        <v>0</v>
      </c>
      <c r="D29" s="230"/>
      <c r="E29" s="232"/>
      <c r="F29" s="259"/>
      <c r="G29" s="259"/>
      <c r="H29" s="259"/>
      <c r="I29" s="273" t="str">
        <f t="shared" si="1"/>
        <v/>
      </c>
      <c r="J29" s="274" t="str">
        <f t="shared" si="2"/>
        <v/>
      </c>
      <c r="K29" s="259"/>
      <c r="L29" s="259"/>
      <c r="M29" s="273" t="str">
        <f t="shared" si="3"/>
        <v/>
      </c>
      <c r="N29" s="274" t="str">
        <f t="shared" si="4"/>
        <v/>
      </c>
      <c r="O29" s="259"/>
      <c r="P29" s="328" t="str">
        <f t="shared" si="5"/>
        <v/>
      </c>
      <c r="Q29" s="276" t="str">
        <f t="shared" si="6"/>
        <v/>
      </c>
      <c r="R29" s="304" t="str">
        <f t="shared" si="0"/>
        <v/>
      </c>
      <c r="S29" s="280" t="str">
        <f t="shared" si="7"/>
        <v/>
      </c>
      <c r="T29" s="230"/>
      <c r="U29" s="232"/>
      <c r="V29" s="232"/>
      <c r="W29" s="232"/>
      <c r="X29" s="232"/>
      <c r="Y29" s="230"/>
      <c r="Z29" s="232"/>
      <c r="AA29" s="259">
        <v>2</v>
      </c>
      <c r="AB29" s="279" t="str">
        <f t="shared" si="8"/>
        <v/>
      </c>
      <c r="AC29" s="280" t="str">
        <f t="shared" si="9"/>
        <v/>
      </c>
      <c r="AD29" s="259"/>
      <c r="AE29" s="230"/>
      <c r="AF29" s="232"/>
      <c r="AG29" s="279" t="str">
        <f t="shared" si="10"/>
        <v/>
      </c>
      <c r="AH29" s="280" t="str">
        <f t="shared" si="11"/>
        <v/>
      </c>
      <c r="AI29" s="281"/>
      <c r="AJ29" s="94"/>
    </row>
    <row r="30" spans="1:36" s="96" customFormat="1">
      <c r="A30" s="96">
        <f>список!A27</f>
        <v>26</v>
      </c>
      <c r="B30" s="97" t="str">
        <f>IF(список!B27="","",список!B27)</f>
        <v/>
      </c>
      <c r="C30" s="97">
        <f>IF(список!C27="","",список!C27)</f>
        <v>0</v>
      </c>
      <c r="D30" s="230"/>
      <c r="E30" s="232"/>
      <c r="F30" s="259"/>
      <c r="G30" s="259"/>
      <c r="H30" s="259"/>
      <c r="I30" s="273" t="str">
        <f t="shared" si="1"/>
        <v/>
      </c>
      <c r="J30" s="274" t="str">
        <f t="shared" si="2"/>
        <v/>
      </c>
      <c r="K30" s="259"/>
      <c r="L30" s="259"/>
      <c r="M30" s="273" t="str">
        <f t="shared" si="3"/>
        <v/>
      </c>
      <c r="N30" s="274" t="str">
        <f t="shared" si="4"/>
        <v/>
      </c>
      <c r="O30" s="259"/>
      <c r="P30" s="328" t="str">
        <f t="shared" si="5"/>
        <v/>
      </c>
      <c r="Q30" s="276" t="str">
        <f t="shared" si="6"/>
        <v/>
      </c>
      <c r="R30" s="304" t="str">
        <f t="shared" si="0"/>
        <v/>
      </c>
      <c r="S30" s="280" t="str">
        <f t="shared" si="7"/>
        <v/>
      </c>
      <c r="T30" s="230"/>
      <c r="U30" s="232"/>
      <c r="V30" s="232"/>
      <c r="W30" s="232"/>
      <c r="X30" s="232"/>
      <c r="Y30" s="230"/>
      <c r="Z30" s="232"/>
      <c r="AA30" s="259">
        <v>1</v>
      </c>
      <c r="AB30" s="279" t="str">
        <f t="shared" si="8"/>
        <v/>
      </c>
      <c r="AC30" s="280" t="str">
        <f t="shared" si="9"/>
        <v/>
      </c>
      <c r="AD30" s="259"/>
      <c r="AE30" s="230"/>
      <c r="AF30" s="232"/>
      <c r="AG30" s="279" t="str">
        <f t="shared" si="10"/>
        <v/>
      </c>
      <c r="AH30" s="280" t="str">
        <f t="shared" si="11"/>
        <v/>
      </c>
      <c r="AI30" s="281"/>
      <c r="AJ30" s="94"/>
    </row>
    <row r="31" spans="1:36" s="96" customFormat="1">
      <c r="A31" s="96">
        <f>список!A28</f>
        <v>27</v>
      </c>
      <c r="B31" s="97" t="str">
        <f>IF(список!B28="","",список!B28)</f>
        <v/>
      </c>
      <c r="C31" s="97">
        <f>IF(список!C28="","",список!C28)</f>
        <v>0</v>
      </c>
      <c r="D31" s="230"/>
      <c r="E31" s="232"/>
      <c r="F31" s="259"/>
      <c r="G31" s="259"/>
      <c r="H31" s="259"/>
      <c r="I31" s="273" t="str">
        <f t="shared" si="1"/>
        <v/>
      </c>
      <c r="J31" s="274" t="str">
        <f t="shared" si="2"/>
        <v/>
      </c>
      <c r="K31" s="259"/>
      <c r="L31" s="259"/>
      <c r="M31" s="273" t="str">
        <f t="shared" si="3"/>
        <v/>
      </c>
      <c r="N31" s="274" t="str">
        <f t="shared" si="4"/>
        <v/>
      </c>
      <c r="O31" s="259"/>
      <c r="P31" s="328" t="str">
        <f t="shared" si="5"/>
        <v/>
      </c>
      <c r="Q31" s="276" t="str">
        <f t="shared" si="6"/>
        <v/>
      </c>
      <c r="R31" s="304" t="str">
        <f t="shared" si="0"/>
        <v/>
      </c>
      <c r="S31" s="280" t="str">
        <f t="shared" si="7"/>
        <v/>
      </c>
      <c r="T31" s="230"/>
      <c r="U31" s="232"/>
      <c r="V31" s="232"/>
      <c r="W31" s="232"/>
      <c r="X31" s="232"/>
      <c r="Y31" s="230"/>
      <c r="Z31" s="232"/>
      <c r="AA31" s="259"/>
      <c r="AB31" s="279" t="str">
        <f t="shared" si="8"/>
        <v/>
      </c>
      <c r="AC31" s="280" t="str">
        <f t="shared" si="9"/>
        <v/>
      </c>
      <c r="AD31" s="259"/>
      <c r="AE31" s="230"/>
      <c r="AF31" s="232"/>
      <c r="AG31" s="279" t="str">
        <f t="shared" si="10"/>
        <v/>
      </c>
      <c r="AH31" s="280" t="str">
        <f t="shared" si="11"/>
        <v/>
      </c>
      <c r="AI31" s="281"/>
      <c r="AJ31" s="94"/>
    </row>
    <row r="32" spans="1:36" s="96" customFormat="1">
      <c r="A32" s="96">
        <f>список!A29</f>
        <v>28</v>
      </c>
      <c r="B32" s="97" t="str">
        <f>IF(список!B29="","",список!B29)</f>
        <v/>
      </c>
      <c r="C32" s="97">
        <f>IF(список!C29="","",список!C29)</f>
        <v>0</v>
      </c>
      <c r="D32" s="230"/>
      <c r="E32" s="232"/>
      <c r="F32" s="259"/>
      <c r="G32" s="259"/>
      <c r="H32" s="259"/>
      <c r="I32" s="273" t="str">
        <f t="shared" si="1"/>
        <v/>
      </c>
      <c r="J32" s="274" t="str">
        <f t="shared" si="2"/>
        <v/>
      </c>
      <c r="K32" s="259"/>
      <c r="L32" s="259"/>
      <c r="M32" s="273" t="str">
        <f t="shared" si="3"/>
        <v/>
      </c>
      <c r="N32" s="274" t="str">
        <f t="shared" si="4"/>
        <v/>
      </c>
      <c r="O32" s="259"/>
      <c r="P32" s="328" t="str">
        <f t="shared" si="5"/>
        <v/>
      </c>
      <c r="Q32" s="276" t="str">
        <f t="shared" si="6"/>
        <v/>
      </c>
      <c r="R32" s="304" t="str">
        <f t="shared" si="0"/>
        <v/>
      </c>
      <c r="S32" s="280" t="str">
        <f t="shared" si="7"/>
        <v/>
      </c>
      <c r="T32" s="230"/>
      <c r="U32" s="232"/>
      <c r="V32" s="232"/>
      <c r="W32" s="232"/>
      <c r="X32" s="232"/>
      <c r="Y32" s="230"/>
      <c r="Z32" s="259"/>
      <c r="AA32" s="259"/>
      <c r="AB32" s="279" t="str">
        <f t="shared" si="8"/>
        <v/>
      </c>
      <c r="AC32" s="280" t="str">
        <f t="shared" si="9"/>
        <v/>
      </c>
      <c r="AD32" s="259"/>
      <c r="AE32" s="230"/>
      <c r="AF32" s="259"/>
      <c r="AG32" s="279" t="str">
        <f t="shared" si="10"/>
        <v/>
      </c>
      <c r="AH32" s="280" t="str">
        <f t="shared" si="11"/>
        <v/>
      </c>
      <c r="AI32" s="281"/>
      <c r="AJ32" s="94"/>
    </row>
    <row r="33" spans="1:36" s="96" customFormat="1">
      <c r="A33" s="96">
        <f>список!A30</f>
        <v>29</v>
      </c>
      <c r="B33" s="97" t="str">
        <f>IF(список!B30="","",список!B30)</f>
        <v/>
      </c>
      <c r="C33" s="97">
        <f>IF(список!C30="","",список!C30)</f>
        <v>0</v>
      </c>
      <c r="D33" s="230"/>
      <c r="E33" s="232"/>
      <c r="F33" s="259"/>
      <c r="G33" s="259"/>
      <c r="H33" s="259"/>
      <c r="I33" s="273" t="str">
        <f t="shared" si="1"/>
        <v/>
      </c>
      <c r="J33" s="274" t="str">
        <f t="shared" si="2"/>
        <v/>
      </c>
      <c r="K33" s="259"/>
      <c r="L33" s="259"/>
      <c r="M33" s="273" t="str">
        <f t="shared" si="3"/>
        <v/>
      </c>
      <c r="N33" s="274" t="str">
        <f t="shared" si="4"/>
        <v/>
      </c>
      <c r="O33" s="259"/>
      <c r="P33" s="328" t="str">
        <f t="shared" si="5"/>
        <v/>
      </c>
      <c r="Q33" s="276" t="str">
        <f t="shared" si="6"/>
        <v/>
      </c>
      <c r="R33" s="304" t="str">
        <f t="shared" si="0"/>
        <v/>
      </c>
      <c r="S33" s="280" t="str">
        <f t="shared" si="7"/>
        <v/>
      </c>
      <c r="T33" s="230"/>
      <c r="U33" s="232"/>
      <c r="V33" s="232"/>
      <c r="W33" s="232"/>
      <c r="X33" s="232"/>
      <c r="Y33" s="232"/>
      <c r="Z33" s="232"/>
      <c r="AA33" s="259"/>
      <c r="AB33" s="279" t="str">
        <f t="shared" si="8"/>
        <v/>
      </c>
      <c r="AC33" s="280" t="str">
        <f t="shared" si="9"/>
        <v/>
      </c>
      <c r="AD33" s="259"/>
      <c r="AE33" s="232"/>
      <c r="AF33" s="259"/>
      <c r="AG33" s="279" t="str">
        <f t="shared" si="10"/>
        <v/>
      </c>
      <c r="AH33" s="280" t="str">
        <f t="shared" si="11"/>
        <v/>
      </c>
      <c r="AI33" s="281"/>
      <c r="AJ33" s="94"/>
    </row>
    <row r="34" spans="1:36" s="96" customFormat="1">
      <c r="A34" s="96">
        <f>список!A31</f>
        <v>30</v>
      </c>
      <c r="B34" s="97" t="str">
        <f>IF(список!B31="","",список!B31)</f>
        <v/>
      </c>
      <c r="C34" s="97">
        <f>IF(список!C31="","",список!C31)</f>
        <v>0</v>
      </c>
      <c r="D34" s="230"/>
      <c r="E34" s="232"/>
      <c r="F34" s="232"/>
      <c r="G34" s="259"/>
      <c r="H34" s="259"/>
      <c r="I34" s="273" t="str">
        <f t="shared" si="1"/>
        <v/>
      </c>
      <c r="J34" s="274" t="str">
        <f t="shared" si="2"/>
        <v/>
      </c>
      <c r="K34" s="259"/>
      <c r="L34" s="259"/>
      <c r="M34" s="273" t="str">
        <f t="shared" si="3"/>
        <v/>
      </c>
      <c r="N34" s="274" t="str">
        <f t="shared" si="4"/>
        <v/>
      </c>
      <c r="O34" s="259"/>
      <c r="P34" s="328" t="str">
        <f t="shared" si="5"/>
        <v/>
      </c>
      <c r="Q34" s="276" t="str">
        <f t="shared" si="6"/>
        <v/>
      </c>
      <c r="R34" s="304" t="str">
        <f t="shared" si="0"/>
        <v/>
      </c>
      <c r="S34" s="280" t="str">
        <f t="shared" si="7"/>
        <v/>
      </c>
      <c r="T34" s="232"/>
      <c r="U34" s="232"/>
      <c r="V34" s="232"/>
      <c r="W34" s="232"/>
      <c r="X34" s="259"/>
      <c r="Y34" s="83"/>
      <c r="Z34" s="83"/>
      <c r="AA34" s="259"/>
      <c r="AB34" s="279" t="str">
        <f t="shared" si="8"/>
        <v/>
      </c>
      <c r="AC34" s="280" t="str">
        <f t="shared" si="9"/>
        <v/>
      </c>
      <c r="AD34" s="259"/>
      <c r="AE34" s="232"/>
      <c r="AF34" s="259"/>
      <c r="AG34" s="279" t="str">
        <f t="shared" si="10"/>
        <v/>
      </c>
      <c r="AH34" s="280" t="str">
        <f t="shared" si="11"/>
        <v/>
      </c>
      <c r="AI34" s="281"/>
      <c r="AJ34" s="94"/>
    </row>
    <row r="35" spans="1:36" s="96" customFormat="1">
      <c r="A35" s="96">
        <f>список!A32</f>
        <v>31</v>
      </c>
      <c r="B35" s="97" t="str">
        <f>IF(список!B32="","",список!B32)</f>
        <v/>
      </c>
      <c r="C35" s="97">
        <f>IF(список!C32="","",список!C32)</f>
        <v>0</v>
      </c>
      <c r="D35" s="230"/>
      <c r="E35" s="232"/>
      <c r="F35" s="232"/>
      <c r="G35" s="232"/>
      <c r="H35" s="259"/>
      <c r="I35" s="273" t="str">
        <f t="shared" si="1"/>
        <v/>
      </c>
      <c r="J35" s="274" t="str">
        <f t="shared" si="2"/>
        <v/>
      </c>
      <c r="K35" s="232"/>
      <c r="L35" s="259"/>
      <c r="M35" s="273" t="str">
        <f t="shared" si="3"/>
        <v/>
      </c>
      <c r="N35" s="274" t="str">
        <f t="shared" si="4"/>
        <v/>
      </c>
      <c r="O35" s="259"/>
      <c r="P35" s="328" t="str">
        <f t="shared" si="5"/>
        <v/>
      </c>
      <c r="Q35" s="276" t="str">
        <f t="shared" si="6"/>
        <v/>
      </c>
      <c r="R35" s="304" t="str">
        <f t="shared" si="0"/>
        <v/>
      </c>
      <c r="S35" s="280" t="str">
        <f t="shared" si="7"/>
        <v/>
      </c>
      <c r="T35" s="232"/>
      <c r="U35" s="232"/>
      <c r="V35" s="232"/>
      <c r="W35" s="232"/>
      <c r="X35" s="259"/>
      <c r="Y35" s="83"/>
      <c r="Z35" s="83"/>
      <c r="AA35" s="225"/>
      <c r="AB35" s="279" t="str">
        <f t="shared" si="8"/>
        <v/>
      </c>
      <c r="AC35" s="280" t="str">
        <f t="shared" si="9"/>
        <v/>
      </c>
      <c r="AD35" s="232"/>
      <c r="AE35" s="232"/>
      <c r="AF35" s="259"/>
      <c r="AG35" s="279" t="str">
        <f t="shared" si="10"/>
        <v/>
      </c>
      <c r="AH35" s="280" t="str">
        <f t="shared" si="11"/>
        <v/>
      </c>
      <c r="AI35" s="281"/>
      <c r="AJ35" s="94"/>
    </row>
    <row r="36" spans="1:36" s="96" customFormat="1">
      <c r="A36" s="96">
        <f>список!A33</f>
        <v>32</v>
      </c>
      <c r="B36" s="97" t="str">
        <f>IF(список!B33="","",список!B33)</f>
        <v/>
      </c>
      <c r="C36" s="97">
        <f>IF(список!C33="","",список!C33)</f>
        <v>0</v>
      </c>
      <c r="D36" s="230"/>
      <c r="E36" s="232"/>
      <c r="F36" s="232"/>
      <c r="G36" s="232"/>
      <c r="H36" s="259"/>
      <c r="I36" s="273" t="str">
        <f t="shared" si="1"/>
        <v/>
      </c>
      <c r="J36" s="274" t="str">
        <f t="shared" si="2"/>
        <v/>
      </c>
      <c r="K36" s="232"/>
      <c r="L36" s="259"/>
      <c r="M36" s="273" t="str">
        <f t="shared" si="3"/>
        <v/>
      </c>
      <c r="N36" s="274" t="str">
        <f t="shared" si="4"/>
        <v/>
      </c>
      <c r="O36" s="259"/>
      <c r="P36" s="328" t="str">
        <f t="shared" si="5"/>
        <v/>
      </c>
      <c r="Q36" s="276" t="str">
        <f t="shared" si="6"/>
        <v/>
      </c>
      <c r="R36" s="304" t="str">
        <f t="shared" si="0"/>
        <v/>
      </c>
      <c r="S36" s="280" t="str">
        <f t="shared" si="7"/>
        <v/>
      </c>
      <c r="T36" s="250"/>
      <c r="U36" s="83"/>
      <c r="V36" s="83"/>
      <c r="W36" s="83"/>
      <c r="X36" s="83"/>
      <c r="Y36" s="83"/>
      <c r="Z36" s="83"/>
      <c r="AA36" s="225"/>
      <c r="AB36" s="279" t="str">
        <f t="shared" si="8"/>
        <v/>
      </c>
      <c r="AC36" s="280" t="str">
        <f t="shared" si="9"/>
        <v/>
      </c>
      <c r="AD36" s="232"/>
      <c r="AE36" s="232"/>
      <c r="AF36" s="259"/>
      <c r="AG36" s="279" t="str">
        <f t="shared" si="10"/>
        <v/>
      </c>
      <c r="AH36" s="280" t="str">
        <f t="shared" si="11"/>
        <v/>
      </c>
      <c r="AI36" s="281"/>
      <c r="AJ36" s="94"/>
    </row>
    <row r="37" spans="1:36" s="96" customFormat="1">
      <c r="A37" s="96">
        <f>список!A34</f>
        <v>33</v>
      </c>
      <c r="B37" s="97" t="str">
        <f>IF(список!B34="","",список!B34)</f>
        <v/>
      </c>
      <c r="C37" s="97">
        <f>IF(список!C34="","",список!C34)</f>
        <v>0</v>
      </c>
      <c r="D37" s="230"/>
      <c r="E37" s="232"/>
      <c r="F37" s="232"/>
      <c r="G37" s="232"/>
      <c r="H37" s="259"/>
      <c r="I37" s="273" t="str">
        <f t="shared" si="1"/>
        <v/>
      </c>
      <c r="J37" s="274" t="str">
        <f t="shared" si="2"/>
        <v/>
      </c>
      <c r="K37" s="232"/>
      <c r="L37" s="259"/>
      <c r="M37" s="273" t="str">
        <f t="shared" si="3"/>
        <v/>
      </c>
      <c r="N37" s="274" t="str">
        <f t="shared" si="4"/>
        <v/>
      </c>
      <c r="O37" s="270"/>
      <c r="P37" s="328" t="str">
        <f t="shared" si="5"/>
        <v/>
      </c>
      <c r="Q37" s="276" t="str">
        <f t="shared" si="6"/>
        <v/>
      </c>
      <c r="R37" s="304" t="str">
        <f t="shared" si="0"/>
        <v/>
      </c>
      <c r="S37" s="280" t="str">
        <f t="shared" si="7"/>
        <v/>
      </c>
      <c r="T37" s="250"/>
      <c r="U37" s="83"/>
      <c r="V37" s="83"/>
      <c r="W37" s="83"/>
      <c r="X37" s="83"/>
      <c r="Y37" s="83"/>
      <c r="Z37" s="83"/>
      <c r="AA37" s="225"/>
      <c r="AB37" s="279" t="str">
        <f t="shared" si="8"/>
        <v/>
      </c>
      <c r="AC37" s="280" t="str">
        <f t="shared" si="9"/>
        <v/>
      </c>
      <c r="AD37" s="250"/>
      <c r="AE37" s="83"/>
      <c r="AF37" s="225"/>
      <c r="AG37" s="279" t="str">
        <f t="shared" si="10"/>
        <v/>
      </c>
      <c r="AH37" s="280" t="str">
        <f t="shared" si="11"/>
        <v/>
      </c>
      <c r="AI37" s="281"/>
      <c r="AJ37" s="94"/>
    </row>
    <row r="38" spans="1:36">
      <c r="A38" s="96">
        <f>список!A35</f>
        <v>34</v>
      </c>
      <c r="B38" s="97" t="str">
        <f>IF(список!B35="","",список!B35)</f>
        <v/>
      </c>
      <c r="C38" s="97">
        <f>IF(список!C35="","",список!C35)</f>
        <v>0</v>
      </c>
      <c r="D38" s="84"/>
      <c r="E38" s="84"/>
      <c r="F38" s="84"/>
      <c r="G38" s="84"/>
      <c r="H38" s="249"/>
      <c r="I38" s="273" t="str">
        <f t="shared" si="1"/>
        <v/>
      </c>
      <c r="J38" s="274" t="str">
        <f t="shared" si="2"/>
        <v/>
      </c>
      <c r="K38" s="251"/>
      <c r="L38" s="249"/>
      <c r="M38" s="273" t="str">
        <f t="shared" si="3"/>
        <v/>
      </c>
      <c r="N38" s="274" t="str">
        <f t="shared" si="4"/>
        <v/>
      </c>
      <c r="O38" s="300"/>
      <c r="P38" s="328" t="str">
        <f t="shared" si="5"/>
        <v/>
      </c>
      <c r="Q38" s="276" t="str">
        <f t="shared" si="6"/>
        <v/>
      </c>
      <c r="R38" s="304" t="str">
        <f t="shared" si="0"/>
        <v/>
      </c>
      <c r="S38" s="280" t="str">
        <f t="shared" si="7"/>
        <v/>
      </c>
      <c r="T38" s="251"/>
      <c r="U38" s="84"/>
      <c r="V38" s="84"/>
      <c r="W38" s="84"/>
      <c r="X38" s="84"/>
      <c r="Y38" s="84"/>
      <c r="Z38" s="84"/>
      <c r="AA38" s="249"/>
      <c r="AB38" s="279" t="str">
        <f t="shared" si="8"/>
        <v/>
      </c>
      <c r="AC38" s="280" t="str">
        <f t="shared" si="9"/>
        <v/>
      </c>
      <c r="AD38" s="251"/>
      <c r="AE38" s="84"/>
      <c r="AF38" s="249"/>
      <c r="AG38" s="279" t="str">
        <f t="shared" si="10"/>
        <v/>
      </c>
      <c r="AH38" s="280" t="str">
        <f t="shared" si="11"/>
        <v/>
      </c>
      <c r="AI38" s="114"/>
    </row>
    <row r="39" spans="1:36" ht="15.75" thickBot="1">
      <c r="A39" s="96">
        <f>список!A36</f>
        <v>35</v>
      </c>
      <c r="B39" s="97" t="str">
        <f>IF(список!B36="","",список!B36)</f>
        <v/>
      </c>
      <c r="C39" s="97">
        <f>IF(список!C36="","",список!C36)</f>
        <v>0</v>
      </c>
      <c r="D39" s="84"/>
      <c r="E39" s="84"/>
      <c r="F39" s="84"/>
      <c r="G39" s="84"/>
      <c r="H39" s="249"/>
      <c r="I39" s="307" t="str">
        <f t="shared" si="1"/>
        <v/>
      </c>
      <c r="J39" s="308" t="str">
        <f t="shared" si="2"/>
        <v/>
      </c>
      <c r="K39" s="251"/>
      <c r="L39" s="249"/>
      <c r="M39" s="307" t="str">
        <f t="shared" si="3"/>
        <v/>
      </c>
      <c r="N39" s="308" t="str">
        <f t="shared" si="4"/>
        <v/>
      </c>
      <c r="O39" s="300"/>
      <c r="P39" s="329" t="str">
        <f t="shared" si="5"/>
        <v/>
      </c>
      <c r="Q39" s="306" t="str">
        <f t="shared" si="6"/>
        <v/>
      </c>
      <c r="R39" s="305" t="str">
        <f t="shared" si="0"/>
        <v/>
      </c>
      <c r="S39" s="301" t="str">
        <f t="shared" si="7"/>
        <v/>
      </c>
      <c r="T39" s="251"/>
      <c r="U39" s="84"/>
      <c r="V39" s="84"/>
      <c r="W39" s="84"/>
      <c r="X39" s="84"/>
      <c r="Y39" s="84"/>
      <c r="Z39" s="84"/>
      <c r="AA39" s="249"/>
      <c r="AB39" s="302" t="str">
        <f t="shared" si="8"/>
        <v/>
      </c>
      <c r="AC39" s="301" t="str">
        <f t="shared" si="9"/>
        <v/>
      </c>
      <c r="AD39" s="251"/>
      <c r="AE39" s="84"/>
      <c r="AF39" s="249"/>
      <c r="AG39" s="302" t="str">
        <f t="shared" si="10"/>
        <v/>
      </c>
      <c r="AH39" s="301" t="str">
        <f t="shared" si="11"/>
        <v/>
      </c>
      <c r="AI39" s="114"/>
    </row>
    <row r="40" spans="1:36">
      <c r="I40" s="85"/>
      <c r="J40" s="85"/>
      <c r="M40" s="85"/>
      <c r="N40" s="85"/>
      <c r="P40" s="85"/>
      <c r="Q40" s="85"/>
      <c r="R40" s="85"/>
      <c r="S40" s="85"/>
      <c r="AB40" s="85"/>
      <c r="AC40" s="85"/>
      <c r="AD40" s="84"/>
      <c r="AE40" s="84"/>
      <c r="AF40" s="84"/>
      <c r="AG40" s="85"/>
      <c r="AH40" s="85"/>
    </row>
  </sheetData>
  <sheetProtection password="CC6F" sheet="1" objects="1" scenarios="1" selectLockedCells="1"/>
  <mergeCells count="29">
    <mergeCell ref="A1:AC1"/>
    <mergeCell ref="D2:S2"/>
    <mergeCell ref="T2:AC2"/>
    <mergeCell ref="AI2:AJ2"/>
    <mergeCell ref="D3:J3"/>
    <mergeCell ref="K3:N3"/>
    <mergeCell ref="O3:Q3"/>
    <mergeCell ref="R3:S4"/>
    <mergeCell ref="AB3:AC4"/>
    <mergeCell ref="I4:J4"/>
    <mergeCell ref="M4:N4"/>
    <mergeCell ref="P4:Q4"/>
    <mergeCell ref="A3:A4"/>
    <mergeCell ref="Z3:Z4"/>
    <mergeCell ref="AD3:AD4"/>
    <mergeCell ref="AG3:AH4"/>
    <mergeCell ref="AD2:AH2"/>
    <mergeCell ref="B3:B4"/>
    <mergeCell ref="C3:C4"/>
    <mergeCell ref="AI3:AJ4"/>
    <mergeCell ref="T3:T4"/>
    <mergeCell ref="V3:V4"/>
    <mergeCell ref="W3:W4"/>
    <mergeCell ref="X3:X4"/>
    <mergeCell ref="Y3:Y4"/>
    <mergeCell ref="AE3:AE4"/>
    <mergeCell ref="AF3:AF4"/>
    <mergeCell ref="U3:U4"/>
    <mergeCell ref="AA3:AA4"/>
  </mergeCells>
  <conditionalFormatting sqref="AJ5:AJ37">
    <cfRule type="containsText" dxfId="243" priority="7" operator="containsText" text="низкий">
      <formula>NOT(ISERROR(SEARCH("низкий",AJ5)))</formula>
    </cfRule>
    <cfRule type="containsText" dxfId="242" priority="8" operator="containsText" text="норма">
      <formula>NOT(ISERROR(SEARCH("норма",AJ5)))</formula>
    </cfRule>
    <cfRule type="containsText" dxfId="241" priority="9" operator="containsText" text="высокий">
      <formula>NOT(ISERROR(SEARCH("высокий",AJ5)))</formula>
    </cfRule>
  </conditionalFormatting>
  <conditionalFormatting sqref="AJ5:AJ37">
    <cfRule type="containsText" dxfId="240" priority="4" operator="containsText" text="высокий">
      <formula>NOT(ISERROR(SEARCH("высокий",AJ5)))</formula>
    </cfRule>
    <cfRule type="containsText" dxfId="239" priority="5" operator="containsText" text="норма">
      <formula>NOT(ISERROR(SEARCH("норма",AJ5)))</formula>
    </cfRule>
    <cfRule type="containsText" dxfId="238" priority="6" operator="containsText" text="низкий">
      <formula>NOT(ISERROR(SEARCH("низкий",AJ5)))</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AB40"/>
  <sheetViews>
    <sheetView topLeftCell="A4" zoomScale="70" zoomScaleNormal="70" workbookViewId="0">
      <selection activeCell="D4" sqref="D4:P36"/>
    </sheetView>
  </sheetViews>
  <sheetFormatPr defaultColWidth="9.140625" defaultRowHeight="15"/>
  <cols>
    <col min="1" max="1" width="9.140625" style="82"/>
    <col min="2" max="2" width="22.5703125" style="82" customWidth="1"/>
    <col min="3" max="16384" width="9.140625" style="82"/>
  </cols>
  <sheetData>
    <row r="1" spans="1:28">
      <c r="A1" s="363" t="s">
        <v>133</v>
      </c>
      <c r="B1" s="363"/>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28" ht="35.25" customHeight="1">
      <c r="A2" s="439" t="str">
        <f>список!A1</f>
        <v>№</v>
      </c>
      <c r="B2" s="377" t="str">
        <f>список!B1</f>
        <v>Фамилия, имя воспитанника</v>
      </c>
      <c r="C2" s="380" t="str">
        <f>[2]список!C1</f>
        <v xml:space="preserve">дата </v>
      </c>
      <c r="D2" s="361" t="s">
        <v>134</v>
      </c>
      <c r="E2" s="361"/>
      <c r="F2" s="361"/>
      <c r="G2" s="361"/>
      <c r="H2" s="361"/>
      <c r="I2" s="361"/>
      <c r="J2" s="361"/>
      <c r="K2" s="361"/>
      <c r="L2" s="361"/>
      <c r="M2" s="361"/>
      <c r="N2" s="361"/>
      <c r="O2" s="361"/>
      <c r="P2" s="361"/>
      <c r="Q2" s="361"/>
      <c r="R2" s="361"/>
      <c r="S2" s="426" t="s">
        <v>140</v>
      </c>
      <c r="T2" s="375"/>
      <c r="U2" s="375"/>
      <c r="V2" s="375"/>
      <c r="W2" s="375"/>
      <c r="X2" s="375"/>
      <c r="Y2" s="375"/>
      <c r="Z2" s="376"/>
      <c r="AA2" s="360"/>
      <c r="AB2" s="360"/>
    </row>
    <row r="3" spans="1:28" s="87" customFormat="1" ht="250.5" customHeight="1" thickBot="1">
      <c r="A3" s="440"/>
      <c r="B3" s="378"/>
      <c r="C3" s="381"/>
      <c r="D3" s="131" t="s">
        <v>231</v>
      </c>
      <c r="E3" s="131" t="s">
        <v>232</v>
      </c>
      <c r="F3" s="132" t="s">
        <v>314</v>
      </c>
      <c r="G3" s="132" t="s">
        <v>234</v>
      </c>
      <c r="H3" s="132" t="s">
        <v>235</v>
      </c>
      <c r="I3" s="132" t="s">
        <v>236</v>
      </c>
      <c r="J3" s="133" t="s">
        <v>237</v>
      </c>
      <c r="K3" s="132" t="s">
        <v>315</v>
      </c>
      <c r="L3" s="132" t="s">
        <v>239</v>
      </c>
      <c r="M3" s="132" t="s">
        <v>240</v>
      </c>
      <c r="N3" s="132" t="s">
        <v>241</v>
      </c>
      <c r="O3" s="133" t="s">
        <v>242</v>
      </c>
      <c r="P3" s="133" t="s">
        <v>313</v>
      </c>
      <c r="Q3" s="373" t="s">
        <v>0</v>
      </c>
      <c r="R3" s="374"/>
      <c r="S3" s="130" t="s">
        <v>243</v>
      </c>
      <c r="T3" s="134" t="s">
        <v>244</v>
      </c>
      <c r="U3" s="134" t="s">
        <v>245</v>
      </c>
      <c r="V3" s="134" t="s">
        <v>246</v>
      </c>
      <c r="W3" s="134" t="s">
        <v>316</v>
      </c>
      <c r="X3" s="134" t="s">
        <v>248</v>
      </c>
      <c r="Y3" s="370" t="s">
        <v>0</v>
      </c>
      <c r="Z3" s="370"/>
      <c r="AA3" s="441"/>
      <c r="AB3" s="441"/>
    </row>
    <row r="4" spans="1:28" ht="15.75">
      <c r="A4" s="82">
        <f>список!A2</f>
        <v>1</v>
      </c>
      <c r="B4" s="91" t="str">
        <f>IF(список!B2="","",список!B2)</f>
        <v/>
      </c>
      <c r="C4" s="91" t="str">
        <f>IF(список!C2="","",список!C2)</f>
        <v/>
      </c>
      <c r="D4" s="83"/>
      <c r="E4" s="83"/>
      <c r="F4" s="228"/>
      <c r="G4" s="233"/>
      <c r="H4" s="265"/>
      <c r="I4" s="83"/>
      <c r="J4" s="228"/>
      <c r="K4" s="233"/>
      <c r="L4" s="233"/>
      <c r="M4" s="233"/>
      <c r="N4" s="233"/>
      <c r="O4" s="233"/>
      <c r="P4" s="225"/>
      <c r="Q4" s="282" t="str">
        <f>IF(D4="","",IF(E4="","",IF(F4="","",IF(G4="","",IF(H4="","",IF(I4="","",IF(J4="","",IF(K4="","",IF(L4="","",IF(M4="","",IF(N4="","",IF(O4="","",IF(P4="","",SUM(D4:O4)/13)))))))))))))</f>
        <v/>
      </c>
      <c r="R4" s="283" t="str">
        <f>IF(Q4="","",IF(Q4&gt;1.5,"сформирован",IF(Q4&lt;0.5,"не сформирован", "в стадии формирования")))</f>
        <v/>
      </c>
      <c r="S4" s="228"/>
      <c r="T4" s="228"/>
      <c r="U4" s="233"/>
      <c r="V4" s="265"/>
      <c r="W4" s="233"/>
      <c r="X4" s="233"/>
      <c r="Y4" s="282" t="str">
        <f>IF(S4="","",IF(T4="","",IF(U4="","",IF(V4="","",IF(W4="","",IF(X4="","",SUM(S4:X4)/6))))))</f>
        <v/>
      </c>
      <c r="Z4" s="283" t="str">
        <f>IF(Y4="","",IF(Y4&gt;1.5,"сформирован",IF(Y4&lt;0.5,"не сформирован", "в стадии формирования")))</f>
        <v/>
      </c>
      <c r="AA4" s="286"/>
      <c r="AB4" s="92"/>
    </row>
    <row r="5" spans="1:28" ht="15.75">
      <c r="A5" s="82">
        <f>список!A3</f>
        <v>2</v>
      </c>
      <c r="B5" s="91" t="str">
        <f>IF(список!B3="","",список!B3)</f>
        <v/>
      </c>
      <c r="C5" s="91">
        <f>IF(список!C3="","",список!C3)</f>
        <v>0</v>
      </c>
      <c r="D5" s="83"/>
      <c r="E5" s="83"/>
      <c r="F5" s="230"/>
      <c r="G5" s="232"/>
      <c r="H5" s="259"/>
      <c r="I5" s="83"/>
      <c r="J5" s="230"/>
      <c r="K5" s="232"/>
      <c r="L5" s="232"/>
      <c r="M5" s="232"/>
      <c r="N5" s="232"/>
      <c r="O5" s="232"/>
      <c r="P5" s="225"/>
      <c r="Q5" s="284" t="str">
        <f t="shared" ref="Q5:Q38" si="0">IF(D5="","",IF(E5="","",IF(F5="","",IF(G5="","",IF(H5="","",IF(I5="","",IF(J5="","",IF(K5="","",IF(L5="","",IF(M5="","",IF(N5="","",IF(O5="","",IF(P5="","",SUM(D5:O5)/13)))))))))))))</f>
        <v/>
      </c>
      <c r="R5" s="285" t="str">
        <f t="shared" ref="R5:R39" si="1">IF(Q5="","",IF(Q5&gt;1.5,"сформирован",IF(Q5&lt;0.5,"не сформирован", "в стадии формирования")))</f>
        <v/>
      </c>
      <c r="S5" s="230"/>
      <c r="T5" s="230"/>
      <c r="U5" s="232"/>
      <c r="V5" s="259"/>
      <c r="W5" s="232"/>
      <c r="X5" s="232"/>
      <c r="Y5" s="284" t="str">
        <f t="shared" ref="Y5:Y39" si="2">IF(S5="","",IF(T5="","",IF(U5="","",IF(V5="","",IF(W5="","",IF(X5="","",SUM(S5:X5)/6))))))</f>
        <v/>
      </c>
      <c r="Z5" s="285" t="str">
        <f t="shared" ref="Z5:Z39" si="3">IF(Y5="","",IF(Y5&gt;1.5,"сформирован",IF(Y5&lt;0.5,"не сформирован", "в стадии формирования")))</f>
        <v/>
      </c>
      <c r="AA5" s="286"/>
      <c r="AB5" s="92"/>
    </row>
    <row r="6" spans="1:28" ht="15.75">
      <c r="A6" s="82">
        <f>список!A4</f>
        <v>3</v>
      </c>
      <c r="B6" s="91" t="str">
        <f>IF(список!B4="","",список!B4)</f>
        <v/>
      </c>
      <c r="C6" s="91">
        <f>IF(список!C4="","",список!C4)</f>
        <v>0</v>
      </c>
      <c r="D6" s="83"/>
      <c r="E6" s="83"/>
      <c r="F6" s="230"/>
      <c r="G6" s="232"/>
      <c r="H6" s="259"/>
      <c r="I6" s="83"/>
      <c r="J6" s="230"/>
      <c r="K6" s="232"/>
      <c r="L6" s="232"/>
      <c r="M6" s="232"/>
      <c r="N6" s="232"/>
      <c r="O6" s="232"/>
      <c r="P6" s="225"/>
      <c r="Q6" s="284" t="str">
        <f t="shared" si="0"/>
        <v/>
      </c>
      <c r="R6" s="285" t="str">
        <f t="shared" si="1"/>
        <v/>
      </c>
      <c r="S6" s="230"/>
      <c r="T6" s="230"/>
      <c r="U6" s="232"/>
      <c r="V6" s="259"/>
      <c r="W6" s="232"/>
      <c r="X6" s="232"/>
      <c r="Y6" s="284" t="str">
        <f t="shared" si="2"/>
        <v/>
      </c>
      <c r="Z6" s="285" t="str">
        <f t="shared" si="3"/>
        <v/>
      </c>
      <c r="AA6" s="286"/>
      <c r="AB6" s="92"/>
    </row>
    <row r="7" spans="1:28" ht="15.75">
      <c r="A7" s="82">
        <f>список!A5</f>
        <v>4</v>
      </c>
      <c r="B7" s="91" t="str">
        <f>IF(список!B5="","",список!B5)</f>
        <v/>
      </c>
      <c r="C7" s="91">
        <f>IF(список!C5="","",список!C5)</f>
        <v>0</v>
      </c>
      <c r="D7" s="83"/>
      <c r="E7" s="83"/>
      <c r="F7" s="230"/>
      <c r="G7" s="232"/>
      <c r="H7" s="259"/>
      <c r="I7" s="83"/>
      <c r="J7" s="230"/>
      <c r="K7" s="232"/>
      <c r="L7" s="232"/>
      <c r="M7" s="232"/>
      <c r="N7" s="232"/>
      <c r="O7" s="232"/>
      <c r="P7" s="225"/>
      <c r="Q7" s="284" t="str">
        <f t="shared" si="0"/>
        <v/>
      </c>
      <c r="R7" s="285" t="str">
        <f t="shared" si="1"/>
        <v/>
      </c>
      <c r="S7" s="230"/>
      <c r="T7" s="230"/>
      <c r="U7" s="232"/>
      <c r="V7" s="259"/>
      <c r="W7" s="232"/>
      <c r="X7" s="232"/>
      <c r="Y7" s="284" t="str">
        <f t="shared" si="2"/>
        <v/>
      </c>
      <c r="Z7" s="285" t="str">
        <f t="shared" si="3"/>
        <v/>
      </c>
      <c r="AA7" s="286"/>
      <c r="AB7" s="92"/>
    </row>
    <row r="8" spans="1:28" ht="15.75">
      <c r="A8" s="82">
        <f>список!A6</f>
        <v>5</v>
      </c>
      <c r="B8" s="91" t="str">
        <f>IF(список!B6="","",список!B6)</f>
        <v/>
      </c>
      <c r="C8" s="91">
        <f>IF(список!C6="","",список!C6)</f>
        <v>0</v>
      </c>
      <c r="D8" s="83"/>
      <c r="E8" s="83"/>
      <c r="F8" s="230"/>
      <c r="G8" s="232"/>
      <c r="H8" s="259"/>
      <c r="I8" s="83"/>
      <c r="J8" s="230"/>
      <c r="K8" s="232"/>
      <c r="L8" s="232"/>
      <c r="M8" s="232"/>
      <c r="N8" s="232"/>
      <c r="O8" s="232"/>
      <c r="P8" s="225"/>
      <c r="Q8" s="284" t="str">
        <f t="shared" si="0"/>
        <v/>
      </c>
      <c r="R8" s="285" t="str">
        <f t="shared" si="1"/>
        <v/>
      </c>
      <c r="S8" s="230"/>
      <c r="T8" s="230"/>
      <c r="U8" s="232"/>
      <c r="V8" s="259"/>
      <c r="W8" s="232"/>
      <c r="X8" s="232"/>
      <c r="Y8" s="284" t="str">
        <f t="shared" si="2"/>
        <v/>
      </c>
      <c r="Z8" s="285" t="str">
        <f t="shared" si="3"/>
        <v/>
      </c>
      <c r="AA8" s="286"/>
      <c r="AB8" s="92"/>
    </row>
    <row r="9" spans="1:28" ht="15.75">
      <c r="A9" s="82">
        <f>список!A7</f>
        <v>6</v>
      </c>
      <c r="B9" s="91" t="str">
        <f>IF(список!B7="","",список!B7)</f>
        <v/>
      </c>
      <c r="C9" s="91">
        <f>IF(список!C7="","",список!C7)</f>
        <v>0</v>
      </c>
      <c r="D9" s="83"/>
      <c r="E9" s="83"/>
      <c r="F9" s="230"/>
      <c r="G9" s="232"/>
      <c r="H9" s="259"/>
      <c r="I9" s="83"/>
      <c r="J9" s="230"/>
      <c r="K9" s="232"/>
      <c r="L9" s="232"/>
      <c r="M9" s="232"/>
      <c r="N9" s="232"/>
      <c r="O9" s="232"/>
      <c r="P9" s="225"/>
      <c r="Q9" s="284" t="str">
        <f t="shared" si="0"/>
        <v/>
      </c>
      <c r="R9" s="285" t="str">
        <f t="shared" si="1"/>
        <v/>
      </c>
      <c r="S9" s="230"/>
      <c r="T9" s="230"/>
      <c r="U9" s="232"/>
      <c r="V9" s="259"/>
      <c r="W9" s="232"/>
      <c r="X9" s="232"/>
      <c r="Y9" s="284" t="str">
        <f t="shared" si="2"/>
        <v/>
      </c>
      <c r="Z9" s="285" t="str">
        <f t="shared" si="3"/>
        <v/>
      </c>
      <c r="AA9" s="286"/>
      <c r="AB9" s="92"/>
    </row>
    <row r="10" spans="1:28" ht="15.75">
      <c r="A10" s="82">
        <f>список!A8</f>
        <v>7</v>
      </c>
      <c r="B10" s="91" t="str">
        <f>IF(список!B8="","",список!B8)</f>
        <v/>
      </c>
      <c r="C10" s="91">
        <f>IF(список!C8="","",список!C8)</f>
        <v>0</v>
      </c>
      <c r="D10" s="83"/>
      <c r="E10" s="83"/>
      <c r="F10" s="230"/>
      <c r="G10" s="232"/>
      <c r="H10" s="259"/>
      <c r="I10" s="83"/>
      <c r="J10" s="230"/>
      <c r="K10" s="232"/>
      <c r="L10" s="232"/>
      <c r="M10" s="232"/>
      <c r="N10" s="232"/>
      <c r="O10" s="232"/>
      <c r="P10" s="225"/>
      <c r="Q10" s="284" t="str">
        <f t="shared" si="0"/>
        <v/>
      </c>
      <c r="R10" s="285" t="str">
        <f t="shared" si="1"/>
        <v/>
      </c>
      <c r="S10" s="230"/>
      <c r="T10" s="230"/>
      <c r="U10" s="232"/>
      <c r="V10" s="259"/>
      <c r="W10" s="232"/>
      <c r="X10" s="232"/>
      <c r="Y10" s="284" t="str">
        <f t="shared" si="2"/>
        <v/>
      </c>
      <c r="Z10" s="285" t="str">
        <f t="shared" si="3"/>
        <v/>
      </c>
      <c r="AA10" s="286"/>
      <c r="AB10" s="92"/>
    </row>
    <row r="11" spans="1:28" ht="15.75">
      <c r="A11" s="82">
        <f>список!A9</f>
        <v>8</v>
      </c>
      <c r="B11" s="91" t="str">
        <f>IF(список!B9="","",список!B9)</f>
        <v/>
      </c>
      <c r="C11" s="91">
        <f>IF(список!C9="","",список!C9)</f>
        <v>0</v>
      </c>
      <c r="D11" s="83"/>
      <c r="E11" s="83"/>
      <c r="F11" s="230"/>
      <c r="G11" s="232"/>
      <c r="H11" s="259"/>
      <c r="I11" s="83"/>
      <c r="J11" s="230"/>
      <c r="K11" s="232"/>
      <c r="L11" s="232"/>
      <c r="M11" s="232"/>
      <c r="N11" s="232"/>
      <c r="O11" s="232"/>
      <c r="P11" s="225"/>
      <c r="Q11" s="284" t="str">
        <f t="shared" si="0"/>
        <v/>
      </c>
      <c r="R11" s="285" t="str">
        <f t="shared" si="1"/>
        <v/>
      </c>
      <c r="S11" s="230"/>
      <c r="T11" s="230"/>
      <c r="U11" s="232"/>
      <c r="V11" s="259"/>
      <c r="W11" s="232"/>
      <c r="X11" s="232"/>
      <c r="Y11" s="284" t="str">
        <f t="shared" si="2"/>
        <v/>
      </c>
      <c r="Z11" s="285" t="str">
        <f t="shared" si="3"/>
        <v/>
      </c>
      <c r="AA11" s="286"/>
      <c r="AB11" s="92"/>
    </row>
    <row r="12" spans="1:28" ht="15.75">
      <c r="A12" s="82">
        <f>список!A10</f>
        <v>9</v>
      </c>
      <c r="B12" s="91" t="str">
        <f>IF(список!B10="","",список!B10)</f>
        <v/>
      </c>
      <c r="C12" s="91">
        <f>IF(список!C10="","",список!C10)</f>
        <v>0</v>
      </c>
      <c r="D12" s="83"/>
      <c r="E12" s="83"/>
      <c r="F12" s="230"/>
      <c r="G12" s="232"/>
      <c r="H12" s="259"/>
      <c r="I12" s="83"/>
      <c r="J12" s="230"/>
      <c r="K12" s="232"/>
      <c r="L12" s="232"/>
      <c r="M12" s="232"/>
      <c r="N12" s="232"/>
      <c r="O12" s="232"/>
      <c r="P12" s="225"/>
      <c r="Q12" s="284" t="str">
        <f t="shared" si="0"/>
        <v/>
      </c>
      <c r="R12" s="285" t="str">
        <f t="shared" si="1"/>
        <v/>
      </c>
      <c r="S12" s="230"/>
      <c r="T12" s="230"/>
      <c r="U12" s="232"/>
      <c r="V12" s="259"/>
      <c r="W12" s="232"/>
      <c r="X12" s="232"/>
      <c r="Y12" s="284" t="str">
        <f t="shared" si="2"/>
        <v/>
      </c>
      <c r="Z12" s="285" t="str">
        <f t="shared" si="3"/>
        <v/>
      </c>
      <c r="AA12" s="286"/>
      <c r="AB12" s="92"/>
    </row>
    <row r="13" spans="1:28" ht="15.75">
      <c r="A13" s="82">
        <f>список!A11</f>
        <v>10</v>
      </c>
      <c r="B13" s="91" t="str">
        <f>IF(список!B11="","",список!B11)</f>
        <v/>
      </c>
      <c r="C13" s="91">
        <f>IF(список!C11="","",список!C11)</f>
        <v>0</v>
      </c>
      <c r="D13" s="83"/>
      <c r="E13" s="83"/>
      <c r="F13" s="230"/>
      <c r="G13" s="232"/>
      <c r="H13" s="259"/>
      <c r="I13" s="83"/>
      <c r="J13" s="230"/>
      <c r="K13" s="232"/>
      <c r="L13" s="232"/>
      <c r="M13" s="232"/>
      <c r="N13" s="232"/>
      <c r="O13" s="232"/>
      <c r="P13" s="225"/>
      <c r="Q13" s="284" t="str">
        <f t="shared" si="0"/>
        <v/>
      </c>
      <c r="R13" s="285" t="str">
        <f t="shared" si="1"/>
        <v/>
      </c>
      <c r="S13" s="230"/>
      <c r="T13" s="230"/>
      <c r="U13" s="232"/>
      <c r="V13" s="259"/>
      <c r="W13" s="232"/>
      <c r="X13" s="232"/>
      <c r="Y13" s="284" t="str">
        <f t="shared" si="2"/>
        <v/>
      </c>
      <c r="Z13" s="285" t="str">
        <f t="shared" si="3"/>
        <v/>
      </c>
      <c r="AA13" s="286"/>
      <c r="AB13" s="92"/>
    </row>
    <row r="14" spans="1:28" ht="15.75">
      <c r="A14" s="82">
        <f>список!A12</f>
        <v>11</v>
      </c>
      <c r="B14" s="91" t="str">
        <f>IF(список!B12="","",список!B12)</f>
        <v/>
      </c>
      <c r="C14" s="91">
        <f>IF(список!C12="","",список!C12)</f>
        <v>0</v>
      </c>
      <c r="D14" s="83"/>
      <c r="E14" s="83"/>
      <c r="F14" s="230"/>
      <c r="G14" s="232"/>
      <c r="H14" s="259"/>
      <c r="I14" s="83"/>
      <c r="J14" s="230"/>
      <c r="K14" s="232"/>
      <c r="L14" s="232"/>
      <c r="M14" s="232"/>
      <c r="N14" s="232"/>
      <c r="O14" s="232"/>
      <c r="P14" s="225"/>
      <c r="Q14" s="284" t="str">
        <f t="shared" si="0"/>
        <v/>
      </c>
      <c r="R14" s="285" t="str">
        <f t="shared" si="1"/>
        <v/>
      </c>
      <c r="S14" s="230"/>
      <c r="T14" s="230"/>
      <c r="U14" s="232"/>
      <c r="V14" s="259"/>
      <c r="W14" s="232"/>
      <c r="X14" s="232"/>
      <c r="Y14" s="284" t="str">
        <f t="shared" si="2"/>
        <v/>
      </c>
      <c r="Z14" s="285" t="str">
        <f t="shared" si="3"/>
        <v/>
      </c>
      <c r="AA14" s="286"/>
      <c r="AB14" s="92"/>
    </row>
    <row r="15" spans="1:28" ht="15.75">
      <c r="A15" s="82">
        <f>список!A13</f>
        <v>12</v>
      </c>
      <c r="B15" s="91" t="str">
        <f>IF(список!B13="","",список!B13)</f>
        <v/>
      </c>
      <c r="C15" s="91">
        <f>IF(список!C13="","",список!C13)</f>
        <v>0</v>
      </c>
      <c r="D15" s="83"/>
      <c r="E15" s="83"/>
      <c r="F15" s="230"/>
      <c r="G15" s="232"/>
      <c r="H15" s="259"/>
      <c r="I15" s="83"/>
      <c r="J15" s="230"/>
      <c r="K15" s="232"/>
      <c r="L15" s="232"/>
      <c r="M15" s="232"/>
      <c r="N15" s="232"/>
      <c r="O15" s="232"/>
      <c r="P15" s="225"/>
      <c r="Q15" s="284" t="str">
        <f t="shared" si="0"/>
        <v/>
      </c>
      <c r="R15" s="285" t="str">
        <f t="shared" si="1"/>
        <v/>
      </c>
      <c r="S15" s="230"/>
      <c r="T15" s="230"/>
      <c r="U15" s="232"/>
      <c r="V15" s="259"/>
      <c r="W15" s="232"/>
      <c r="X15" s="232"/>
      <c r="Y15" s="284" t="str">
        <f t="shared" si="2"/>
        <v/>
      </c>
      <c r="Z15" s="285" t="str">
        <f t="shared" si="3"/>
        <v/>
      </c>
      <c r="AA15" s="286"/>
      <c r="AB15" s="92"/>
    </row>
    <row r="16" spans="1:28" ht="15.75">
      <c r="A16" s="82">
        <f>список!A14</f>
        <v>13</v>
      </c>
      <c r="B16" s="91" t="str">
        <f>IF(список!B14="","",список!B14)</f>
        <v/>
      </c>
      <c r="C16" s="91">
        <f>IF(список!C14="","",список!C14)</f>
        <v>0</v>
      </c>
      <c r="D16" s="83"/>
      <c r="E16" s="83"/>
      <c r="F16" s="230"/>
      <c r="G16" s="232"/>
      <c r="H16" s="259"/>
      <c r="I16" s="83"/>
      <c r="J16" s="230"/>
      <c r="K16" s="232"/>
      <c r="L16" s="232"/>
      <c r="M16" s="232"/>
      <c r="N16" s="232"/>
      <c r="O16" s="232"/>
      <c r="P16" s="225"/>
      <c r="Q16" s="284" t="str">
        <f t="shared" si="0"/>
        <v/>
      </c>
      <c r="R16" s="285" t="str">
        <f t="shared" si="1"/>
        <v/>
      </c>
      <c r="S16" s="230"/>
      <c r="T16" s="230"/>
      <c r="U16" s="232"/>
      <c r="V16" s="259"/>
      <c r="W16" s="232"/>
      <c r="X16" s="232"/>
      <c r="Y16" s="284" t="str">
        <f t="shared" si="2"/>
        <v/>
      </c>
      <c r="Z16" s="285" t="str">
        <f t="shared" si="3"/>
        <v/>
      </c>
      <c r="AA16" s="286"/>
      <c r="AB16" s="92"/>
    </row>
    <row r="17" spans="1:28" ht="15.75">
      <c r="A17" s="82">
        <f>список!A15</f>
        <v>14</v>
      </c>
      <c r="B17" s="91" t="str">
        <f>IF(список!B15="","",список!B15)</f>
        <v/>
      </c>
      <c r="C17" s="91">
        <f>IF(список!C15="","",список!C15)</f>
        <v>0</v>
      </c>
      <c r="D17" s="83"/>
      <c r="E17" s="83"/>
      <c r="F17" s="230"/>
      <c r="G17" s="232"/>
      <c r="H17" s="259"/>
      <c r="I17" s="83"/>
      <c r="J17" s="230"/>
      <c r="K17" s="232"/>
      <c r="L17" s="232"/>
      <c r="M17" s="232"/>
      <c r="N17" s="232"/>
      <c r="O17" s="232"/>
      <c r="P17" s="225"/>
      <c r="Q17" s="284" t="str">
        <f t="shared" si="0"/>
        <v/>
      </c>
      <c r="R17" s="285" t="str">
        <f t="shared" si="1"/>
        <v/>
      </c>
      <c r="S17" s="230"/>
      <c r="T17" s="230"/>
      <c r="U17" s="232"/>
      <c r="V17" s="259"/>
      <c r="W17" s="232"/>
      <c r="X17" s="232"/>
      <c r="Y17" s="284" t="str">
        <f t="shared" si="2"/>
        <v/>
      </c>
      <c r="Z17" s="285" t="str">
        <f t="shared" si="3"/>
        <v/>
      </c>
      <c r="AA17" s="286"/>
      <c r="AB17" s="92"/>
    </row>
    <row r="18" spans="1:28" ht="15.75">
      <c r="A18" s="82">
        <f>список!A16</f>
        <v>15</v>
      </c>
      <c r="B18" s="91" t="str">
        <f>IF(список!B16="","",список!B16)</f>
        <v/>
      </c>
      <c r="C18" s="91">
        <f>IF(список!C16="","",список!C16)</f>
        <v>0</v>
      </c>
      <c r="D18" s="83"/>
      <c r="E18" s="83"/>
      <c r="F18" s="230"/>
      <c r="G18" s="232"/>
      <c r="H18" s="259"/>
      <c r="I18" s="83"/>
      <c r="J18" s="230"/>
      <c r="K18" s="232"/>
      <c r="L18" s="232"/>
      <c r="M18" s="232"/>
      <c r="N18" s="232"/>
      <c r="O18" s="232"/>
      <c r="P18" s="225"/>
      <c r="Q18" s="284" t="str">
        <f t="shared" si="0"/>
        <v/>
      </c>
      <c r="R18" s="285" t="str">
        <f t="shared" si="1"/>
        <v/>
      </c>
      <c r="S18" s="230"/>
      <c r="T18" s="230"/>
      <c r="U18" s="232"/>
      <c r="V18" s="259"/>
      <c r="W18" s="232"/>
      <c r="X18" s="232"/>
      <c r="Y18" s="284" t="str">
        <f t="shared" si="2"/>
        <v/>
      </c>
      <c r="Z18" s="285" t="str">
        <f t="shared" si="3"/>
        <v/>
      </c>
      <c r="AA18" s="286"/>
      <c r="AB18" s="92"/>
    </row>
    <row r="19" spans="1:28" ht="15.75">
      <c r="A19" s="82">
        <f>список!A17</f>
        <v>16</v>
      </c>
      <c r="B19" s="91" t="str">
        <f>IF(список!B17="","",список!B17)</f>
        <v/>
      </c>
      <c r="C19" s="91">
        <f>IF(список!C17="","",список!C17)</f>
        <v>0</v>
      </c>
      <c r="D19" s="83"/>
      <c r="E19" s="83"/>
      <c r="F19" s="230"/>
      <c r="G19" s="232"/>
      <c r="H19" s="259"/>
      <c r="I19" s="83"/>
      <c r="J19" s="230"/>
      <c r="K19" s="232"/>
      <c r="L19" s="232"/>
      <c r="M19" s="232"/>
      <c r="N19" s="232"/>
      <c r="O19" s="232"/>
      <c r="P19" s="225"/>
      <c r="Q19" s="284" t="str">
        <f t="shared" si="0"/>
        <v/>
      </c>
      <c r="R19" s="285" t="str">
        <f t="shared" si="1"/>
        <v/>
      </c>
      <c r="S19" s="230"/>
      <c r="T19" s="230"/>
      <c r="U19" s="232"/>
      <c r="V19" s="259"/>
      <c r="W19" s="232"/>
      <c r="X19" s="232"/>
      <c r="Y19" s="284" t="str">
        <f t="shared" si="2"/>
        <v/>
      </c>
      <c r="Z19" s="285" t="str">
        <f t="shared" si="3"/>
        <v/>
      </c>
      <c r="AA19" s="286"/>
      <c r="AB19" s="92"/>
    </row>
    <row r="20" spans="1:28" ht="15.75">
      <c r="A20" s="82">
        <f>список!A18</f>
        <v>17</v>
      </c>
      <c r="B20" s="91" t="str">
        <f>IF(список!B18="","",список!B18)</f>
        <v/>
      </c>
      <c r="C20" s="91">
        <f>IF(список!C18="","",список!C18)</f>
        <v>0</v>
      </c>
      <c r="D20" s="83"/>
      <c r="E20" s="83"/>
      <c r="F20" s="230"/>
      <c r="G20" s="232"/>
      <c r="H20" s="259"/>
      <c r="I20" s="83"/>
      <c r="J20" s="230"/>
      <c r="K20" s="232"/>
      <c r="L20" s="232"/>
      <c r="M20" s="232"/>
      <c r="N20" s="232"/>
      <c r="O20" s="232"/>
      <c r="P20" s="225"/>
      <c r="Q20" s="284" t="str">
        <f t="shared" si="0"/>
        <v/>
      </c>
      <c r="R20" s="285" t="str">
        <f t="shared" si="1"/>
        <v/>
      </c>
      <c r="S20" s="230"/>
      <c r="T20" s="230"/>
      <c r="U20" s="232"/>
      <c r="V20" s="259"/>
      <c r="W20" s="232"/>
      <c r="X20" s="232"/>
      <c r="Y20" s="284" t="str">
        <f t="shared" si="2"/>
        <v/>
      </c>
      <c r="Z20" s="285" t="str">
        <f t="shared" si="3"/>
        <v/>
      </c>
      <c r="AA20" s="286"/>
      <c r="AB20" s="92"/>
    </row>
    <row r="21" spans="1:28" ht="15.75">
      <c r="A21" s="82">
        <f>список!A19</f>
        <v>18</v>
      </c>
      <c r="B21" s="91" t="str">
        <f>IF(список!B19="","",список!B19)</f>
        <v/>
      </c>
      <c r="C21" s="91">
        <f>IF(список!C19="","",список!C19)</f>
        <v>0</v>
      </c>
      <c r="D21" s="83"/>
      <c r="E21" s="83"/>
      <c r="F21" s="230"/>
      <c r="G21" s="232"/>
      <c r="H21" s="259"/>
      <c r="I21" s="83"/>
      <c r="J21" s="230"/>
      <c r="K21" s="232"/>
      <c r="L21" s="232"/>
      <c r="M21" s="232"/>
      <c r="N21" s="232"/>
      <c r="O21" s="232"/>
      <c r="P21" s="225"/>
      <c r="Q21" s="284" t="str">
        <f t="shared" si="0"/>
        <v/>
      </c>
      <c r="R21" s="285" t="str">
        <f t="shared" si="1"/>
        <v/>
      </c>
      <c r="S21" s="230"/>
      <c r="T21" s="230"/>
      <c r="U21" s="232"/>
      <c r="V21" s="259"/>
      <c r="W21" s="232"/>
      <c r="X21" s="232"/>
      <c r="Y21" s="284" t="str">
        <f t="shared" si="2"/>
        <v/>
      </c>
      <c r="Z21" s="285" t="str">
        <f t="shared" si="3"/>
        <v/>
      </c>
      <c r="AA21" s="286"/>
      <c r="AB21" s="92"/>
    </row>
    <row r="22" spans="1:28" ht="15.75">
      <c r="A22" s="82">
        <f>список!A20</f>
        <v>19</v>
      </c>
      <c r="B22" s="91" t="str">
        <f>IF(список!B20="","",список!B20)</f>
        <v/>
      </c>
      <c r="C22" s="91">
        <f>IF(список!C20="","",список!C20)</f>
        <v>0</v>
      </c>
      <c r="D22" s="83"/>
      <c r="E22" s="83"/>
      <c r="F22" s="230"/>
      <c r="G22" s="232"/>
      <c r="H22" s="259"/>
      <c r="I22" s="83"/>
      <c r="J22" s="230"/>
      <c r="K22" s="232"/>
      <c r="L22" s="232"/>
      <c r="M22" s="232"/>
      <c r="N22" s="232"/>
      <c r="O22" s="232"/>
      <c r="P22" s="225"/>
      <c r="Q22" s="284" t="str">
        <f t="shared" si="0"/>
        <v/>
      </c>
      <c r="R22" s="285" t="str">
        <f t="shared" si="1"/>
        <v/>
      </c>
      <c r="S22" s="230"/>
      <c r="T22" s="230"/>
      <c r="U22" s="232"/>
      <c r="V22" s="259"/>
      <c r="W22" s="232"/>
      <c r="X22" s="232"/>
      <c r="Y22" s="284" t="str">
        <f t="shared" si="2"/>
        <v/>
      </c>
      <c r="Z22" s="285" t="str">
        <f t="shared" si="3"/>
        <v/>
      </c>
      <c r="AA22" s="286"/>
      <c r="AB22" s="92"/>
    </row>
    <row r="23" spans="1:28" ht="15.75">
      <c r="A23" s="82">
        <f>список!A21</f>
        <v>20</v>
      </c>
      <c r="B23" s="91" t="str">
        <f>IF(список!B21="","",список!B21)</f>
        <v/>
      </c>
      <c r="C23" s="91">
        <f>IF(список!C21="","",список!C21)</f>
        <v>0</v>
      </c>
      <c r="D23" s="83"/>
      <c r="E23" s="83"/>
      <c r="F23" s="230"/>
      <c r="G23" s="232"/>
      <c r="H23" s="259"/>
      <c r="I23" s="83"/>
      <c r="J23" s="230"/>
      <c r="K23" s="232"/>
      <c r="L23" s="232"/>
      <c r="M23" s="232"/>
      <c r="N23" s="232"/>
      <c r="O23" s="232"/>
      <c r="P23" s="225"/>
      <c r="Q23" s="284" t="str">
        <f t="shared" si="0"/>
        <v/>
      </c>
      <c r="R23" s="285" t="str">
        <f t="shared" si="1"/>
        <v/>
      </c>
      <c r="S23" s="230"/>
      <c r="T23" s="230"/>
      <c r="U23" s="232"/>
      <c r="V23" s="259"/>
      <c r="W23" s="232"/>
      <c r="X23" s="232"/>
      <c r="Y23" s="284" t="str">
        <f t="shared" si="2"/>
        <v/>
      </c>
      <c r="Z23" s="285" t="str">
        <f t="shared" si="3"/>
        <v/>
      </c>
      <c r="AA23" s="286"/>
      <c r="AB23" s="92"/>
    </row>
    <row r="24" spans="1:28" ht="15.75">
      <c r="A24" s="82">
        <f>список!A22</f>
        <v>21</v>
      </c>
      <c r="B24" s="91" t="str">
        <f>IF(список!B22="","",список!B22)</f>
        <v/>
      </c>
      <c r="C24" s="91">
        <f>IF(список!C22="","",список!C22)</f>
        <v>0</v>
      </c>
      <c r="D24" s="83"/>
      <c r="E24" s="83"/>
      <c r="F24" s="230"/>
      <c r="G24" s="232"/>
      <c r="H24" s="259"/>
      <c r="I24" s="83"/>
      <c r="J24" s="230"/>
      <c r="K24" s="232"/>
      <c r="L24" s="232"/>
      <c r="M24" s="232"/>
      <c r="N24" s="232"/>
      <c r="O24" s="232"/>
      <c r="P24" s="225"/>
      <c r="Q24" s="284" t="str">
        <f t="shared" si="0"/>
        <v/>
      </c>
      <c r="R24" s="285" t="str">
        <f t="shared" si="1"/>
        <v/>
      </c>
      <c r="S24" s="230"/>
      <c r="T24" s="230"/>
      <c r="U24" s="232"/>
      <c r="V24" s="259"/>
      <c r="W24" s="232"/>
      <c r="X24" s="232"/>
      <c r="Y24" s="284" t="str">
        <f t="shared" si="2"/>
        <v/>
      </c>
      <c r="Z24" s="285" t="str">
        <f t="shared" si="3"/>
        <v/>
      </c>
      <c r="AA24" s="286"/>
      <c r="AB24" s="92"/>
    </row>
    <row r="25" spans="1:28" ht="15.75">
      <c r="A25" s="82">
        <f>список!A23</f>
        <v>22</v>
      </c>
      <c r="B25" s="91" t="str">
        <f>IF(список!B23="","",список!B23)</f>
        <v/>
      </c>
      <c r="C25" s="91">
        <f>IF(список!C23="","",список!C23)</f>
        <v>0</v>
      </c>
      <c r="D25" s="83"/>
      <c r="E25" s="83"/>
      <c r="F25" s="230"/>
      <c r="G25" s="232"/>
      <c r="H25" s="259"/>
      <c r="I25" s="83"/>
      <c r="J25" s="230"/>
      <c r="K25" s="232"/>
      <c r="L25" s="232"/>
      <c r="M25" s="232"/>
      <c r="N25" s="232"/>
      <c r="O25" s="232"/>
      <c r="P25" s="225"/>
      <c r="Q25" s="284" t="str">
        <f t="shared" si="0"/>
        <v/>
      </c>
      <c r="R25" s="285" t="str">
        <f t="shared" si="1"/>
        <v/>
      </c>
      <c r="S25" s="230"/>
      <c r="T25" s="230"/>
      <c r="U25" s="232"/>
      <c r="V25" s="259"/>
      <c r="W25" s="232"/>
      <c r="X25" s="232"/>
      <c r="Y25" s="284" t="str">
        <f t="shared" si="2"/>
        <v/>
      </c>
      <c r="Z25" s="285" t="str">
        <f t="shared" si="3"/>
        <v/>
      </c>
      <c r="AA25" s="286"/>
      <c r="AB25" s="92"/>
    </row>
    <row r="26" spans="1:28" ht="15.75">
      <c r="A26" s="82">
        <f>список!A24</f>
        <v>23</v>
      </c>
      <c r="B26" s="91" t="str">
        <f>IF(список!B24="","",список!B24)</f>
        <v/>
      </c>
      <c r="C26" s="91">
        <f>IF(список!C24="","",список!C24)</f>
        <v>0</v>
      </c>
      <c r="D26" s="83"/>
      <c r="E26" s="83"/>
      <c r="F26" s="230"/>
      <c r="G26" s="232"/>
      <c r="H26" s="259"/>
      <c r="I26" s="83"/>
      <c r="J26" s="230"/>
      <c r="K26" s="232"/>
      <c r="L26" s="232"/>
      <c r="M26" s="232"/>
      <c r="N26" s="232"/>
      <c r="O26" s="232"/>
      <c r="P26" s="225"/>
      <c r="Q26" s="284" t="str">
        <f t="shared" si="0"/>
        <v/>
      </c>
      <c r="R26" s="285" t="str">
        <f t="shared" si="1"/>
        <v/>
      </c>
      <c r="S26" s="230"/>
      <c r="T26" s="230"/>
      <c r="U26" s="232"/>
      <c r="V26" s="259"/>
      <c r="W26" s="232"/>
      <c r="X26" s="232"/>
      <c r="Y26" s="284" t="str">
        <f t="shared" si="2"/>
        <v/>
      </c>
      <c r="Z26" s="285" t="str">
        <f t="shared" si="3"/>
        <v/>
      </c>
      <c r="AA26" s="286"/>
      <c r="AB26" s="92"/>
    </row>
    <row r="27" spans="1:28" ht="15.75">
      <c r="A27" s="82">
        <f>список!A25</f>
        <v>24</v>
      </c>
      <c r="B27" s="91" t="str">
        <f>IF(список!B25="","",список!B25)</f>
        <v/>
      </c>
      <c r="C27" s="91">
        <f>IF(список!C25="","",список!C25)</f>
        <v>0</v>
      </c>
      <c r="D27" s="83"/>
      <c r="E27" s="83"/>
      <c r="F27" s="230"/>
      <c r="G27" s="232"/>
      <c r="H27" s="259"/>
      <c r="I27" s="83"/>
      <c r="J27" s="230"/>
      <c r="K27" s="232"/>
      <c r="L27" s="232"/>
      <c r="M27" s="232"/>
      <c r="N27" s="232"/>
      <c r="O27" s="232"/>
      <c r="P27" s="225"/>
      <c r="Q27" s="284" t="str">
        <f t="shared" si="0"/>
        <v/>
      </c>
      <c r="R27" s="285" t="str">
        <f t="shared" si="1"/>
        <v/>
      </c>
      <c r="S27" s="230"/>
      <c r="T27" s="230"/>
      <c r="U27" s="232"/>
      <c r="V27" s="259"/>
      <c r="W27" s="232"/>
      <c r="X27" s="232"/>
      <c r="Y27" s="284" t="str">
        <f t="shared" si="2"/>
        <v/>
      </c>
      <c r="Z27" s="285" t="str">
        <f t="shared" si="3"/>
        <v/>
      </c>
      <c r="AA27" s="286"/>
      <c r="AB27" s="92"/>
    </row>
    <row r="28" spans="1:28" ht="15.75">
      <c r="A28" s="82">
        <f>список!A26</f>
        <v>25</v>
      </c>
      <c r="B28" s="91" t="str">
        <f>IF(список!B26="","",список!B26)</f>
        <v/>
      </c>
      <c r="C28" s="91">
        <f>IF(список!C26="","",список!C26)</f>
        <v>0</v>
      </c>
      <c r="D28" s="83"/>
      <c r="E28" s="83"/>
      <c r="F28" s="230"/>
      <c r="G28" s="232"/>
      <c r="H28" s="259"/>
      <c r="I28" s="83"/>
      <c r="J28" s="230"/>
      <c r="K28" s="232"/>
      <c r="L28" s="232"/>
      <c r="M28" s="232"/>
      <c r="N28" s="232"/>
      <c r="O28" s="232"/>
      <c r="P28" s="225"/>
      <c r="Q28" s="284" t="str">
        <f t="shared" si="0"/>
        <v/>
      </c>
      <c r="R28" s="285" t="str">
        <f t="shared" si="1"/>
        <v/>
      </c>
      <c r="S28" s="230"/>
      <c r="T28" s="230"/>
      <c r="U28" s="232"/>
      <c r="V28" s="259"/>
      <c r="W28" s="232"/>
      <c r="X28" s="232"/>
      <c r="Y28" s="284" t="str">
        <f t="shared" si="2"/>
        <v/>
      </c>
      <c r="Z28" s="285" t="str">
        <f t="shared" si="3"/>
        <v/>
      </c>
      <c r="AA28" s="286"/>
      <c r="AB28" s="92"/>
    </row>
    <row r="29" spans="1:28" ht="15.75">
      <c r="A29" s="82">
        <f>список!A27</f>
        <v>26</v>
      </c>
      <c r="B29" s="91" t="str">
        <f>IF(список!B27="","",список!B27)</f>
        <v/>
      </c>
      <c r="C29" s="91">
        <f>IF(список!C27="","",список!C27)</f>
        <v>0</v>
      </c>
      <c r="D29" s="83"/>
      <c r="E29" s="83"/>
      <c r="F29" s="230"/>
      <c r="G29" s="232"/>
      <c r="H29" s="259"/>
      <c r="I29" s="83"/>
      <c r="J29" s="230"/>
      <c r="K29" s="232"/>
      <c r="L29" s="232"/>
      <c r="M29" s="232"/>
      <c r="N29" s="232"/>
      <c r="O29" s="232"/>
      <c r="P29" s="225"/>
      <c r="Q29" s="284" t="str">
        <f t="shared" si="0"/>
        <v/>
      </c>
      <c r="R29" s="285" t="str">
        <f t="shared" si="1"/>
        <v/>
      </c>
      <c r="S29" s="230"/>
      <c r="T29" s="230"/>
      <c r="U29" s="232"/>
      <c r="V29" s="259"/>
      <c r="W29" s="232"/>
      <c r="X29" s="232"/>
      <c r="Y29" s="284" t="str">
        <f t="shared" si="2"/>
        <v/>
      </c>
      <c r="Z29" s="285" t="str">
        <f t="shared" si="3"/>
        <v/>
      </c>
      <c r="AA29" s="286"/>
      <c r="AB29" s="92"/>
    </row>
    <row r="30" spans="1:28" ht="15.75">
      <c r="A30" s="82">
        <f>список!A28</f>
        <v>27</v>
      </c>
      <c r="B30" s="91" t="str">
        <f>IF(список!B28="","",список!B28)</f>
        <v/>
      </c>
      <c r="C30" s="91">
        <f>IF(список!C28="","",список!C28)</f>
        <v>0</v>
      </c>
      <c r="D30" s="83"/>
      <c r="E30" s="83"/>
      <c r="F30" s="230"/>
      <c r="G30" s="232"/>
      <c r="H30" s="259"/>
      <c r="I30" s="83"/>
      <c r="J30" s="83"/>
      <c r="K30" s="83"/>
      <c r="L30" s="83"/>
      <c r="M30" s="83"/>
      <c r="N30" s="83"/>
      <c r="O30" s="83"/>
      <c r="P30" s="225"/>
      <c r="Q30" s="284" t="str">
        <f t="shared" si="0"/>
        <v/>
      </c>
      <c r="R30" s="285" t="str">
        <f t="shared" si="1"/>
        <v/>
      </c>
      <c r="S30" s="230"/>
      <c r="T30" s="230"/>
      <c r="U30" s="232"/>
      <c r="V30" s="259"/>
      <c r="W30" s="232"/>
      <c r="X30" s="232"/>
      <c r="Y30" s="284" t="str">
        <f t="shared" si="2"/>
        <v/>
      </c>
      <c r="Z30" s="285" t="str">
        <f t="shared" si="3"/>
        <v/>
      </c>
      <c r="AA30" s="286"/>
      <c r="AB30" s="92"/>
    </row>
    <row r="31" spans="1:28" ht="15.75">
      <c r="A31" s="82">
        <f>список!A29</f>
        <v>28</v>
      </c>
      <c r="B31" s="91" t="str">
        <f>IF(список!B29="","",список!B29)</f>
        <v/>
      </c>
      <c r="C31" s="91">
        <f>IF(список!C29="","",список!C29)</f>
        <v>0</v>
      </c>
      <c r="D31" s="83"/>
      <c r="E31" s="83"/>
      <c r="F31" s="232"/>
      <c r="G31" s="232"/>
      <c r="H31" s="259"/>
      <c r="I31" s="83"/>
      <c r="J31" s="83"/>
      <c r="K31" s="83"/>
      <c r="L31" s="83"/>
      <c r="M31" s="83"/>
      <c r="N31" s="83"/>
      <c r="O31" s="83"/>
      <c r="P31" s="225"/>
      <c r="Q31" s="284" t="str">
        <f t="shared" si="0"/>
        <v/>
      </c>
      <c r="R31" s="285" t="str">
        <f t="shared" si="1"/>
        <v/>
      </c>
      <c r="S31" s="230"/>
      <c r="T31" s="232"/>
      <c r="U31" s="232"/>
      <c r="V31" s="259"/>
      <c r="W31" s="232"/>
      <c r="X31" s="232"/>
      <c r="Y31" s="284" t="str">
        <f t="shared" si="2"/>
        <v/>
      </c>
      <c r="Z31" s="285" t="str">
        <f t="shared" si="3"/>
        <v/>
      </c>
      <c r="AA31" s="286"/>
      <c r="AB31" s="92"/>
    </row>
    <row r="32" spans="1:28" ht="15.75">
      <c r="A32" s="82">
        <f>список!A30</f>
        <v>29</v>
      </c>
      <c r="B32" s="91" t="str">
        <f>IF(список!B30="","",список!B30)</f>
        <v/>
      </c>
      <c r="C32" s="91">
        <f>IF(список!C30="","",список!C30)</f>
        <v>0</v>
      </c>
      <c r="D32" s="83"/>
      <c r="E32" s="83"/>
      <c r="F32" s="232"/>
      <c r="G32" s="232"/>
      <c r="H32" s="259"/>
      <c r="I32" s="83"/>
      <c r="J32" s="83"/>
      <c r="K32" s="83"/>
      <c r="L32" s="83"/>
      <c r="M32" s="83"/>
      <c r="N32" s="83"/>
      <c r="O32" s="83"/>
      <c r="P32" s="225"/>
      <c r="Q32" s="284" t="str">
        <f t="shared" si="0"/>
        <v/>
      </c>
      <c r="R32" s="285" t="str">
        <f t="shared" si="1"/>
        <v/>
      </c>
      <c r="S32" s="230"/>
      <c r="T32" s="232"/>
      <c r="U32" s="232"/>
      <c r="V32" s="259"/>
      <c r="W32" s="232"/>
      <c r="X32" s="232"/>
      <c r="Y32" s="284" t="str">
        <f t="shared" si="2"/>
        <v/>
      </c>
      <c r="Z32" s="285" t="str">
        <f t="shared" si="3"/>
        <v/>
      </c>
      <c r="AA32" s="286"/>
      <c r="AB32" s="92"/>
    </row>
    <row r="33" spans="1:28" ht="15.75">
      <c r="A33" s="82">
        <f>список!A31</f>
        <v>30</v>
      </c>
      <c r="B33" s="91" t="str">
        <f>IF(список!B31="","",список!B31)</f>
        <v/>
      </c>
      <c r="C33" s="91">
        <f>IF(список!C31="","",список!C31)</f>
        <v>0</v>
      </c>
      <c r="D33" s="83"/>
      <c r="E33" s="83"/>
      <c r="F33" s="232"/>
      <c r="G33" s="232"/>
      <c r="H33" s="259"/>
      <c r="I33" s="83"/>
      <c r="J33" s="83"/>
      <c r="K33" s="83"/>
      <c r="L33" s="83"/>
      <c r="M33" s="83"/>
      <c r="N33" s="83"/>
      <c r="O33" s="83"/>
      <c r="P33" s="225"/>
      <c r="Q33" s="284" t="str">
        <f t="shared" si="0"/>
        <v/>
      </c>
      <c r="R33" s="285" t="str">
        <f t="shared" si="1"/>
        <v/>
      </c>
      <c r="S33" s="230"/>
      <c r="T33" s="232"/>
      <c r="U33" s="232"/>
      <c r="V33" s="259"/>
      <c r="W33" s="232"/>
      <c r="X33" s="232"/>
      <c r="Y33" s="284" t="str">
        <f t="shared" si="2"/>
        <v/>
      </c>
      <c r="Z33" s="285" t="str">
        <f t="shared" si="3"/>
        <v/>
      </c>
      <c r="AA33" s="286"/>
      <c r="AB33" s="92"/>
    </row>
    <row r="34" spans="1:28" ht="15.75">
      <c r="A34" s="82">
        <f>список!A32</f>
        <v>31</v>
      </c>
      <c r="B34" s="91" t="str">
        <f>IF(список!B32="","",список!B32)</f>
        <v/>
      </c>
      <c r="C34" s="91">
        <f>IF(список!C32="","",список!C32)</f>
        <v>0</v>
      </c>
      <c r="D34" s="83"/>
      <c r="E34" s="83"/>
      <c r="F34" s="232"/>
      <c r="G34" s="232"/>
      <c r="H34" s="259"/>
      <c r="I34" s="83"/>
      <c r="J34" s="83"/>
      <c r="K34" s="83"/>
      <c r="L34" s="83"/>
      <c r="M34" s="83"/>
      <c r="N34" s="83"/>
      <c r="O34" s="83"/>
      <c r="P34" s="225"/>
      <c r="Q34" s="284" t="str">
        <f t="shared" si="0"/>
        <v/>
      </c>
      <c r="R34" s="285" t="str">
        <f t="shared" si="1"/>
        <v/>
      </c>
      <c r="S34" s="230"/>
      <c r="T34" s="232"/>
      <c r="U34" s="232"/>
      <c r="V34" s="259"/>
      <c r="W34" s="232"/>
      <c r="X34" s="232"/>
      <c r="Y34" s="284" t="str">
        <f t="shared" si="2"/>
        <v/>
      </c>
      <c r="Z34" s="285" t="str">
        <f t="shared" si="3"/>
        <v/>
      </c>
      <c r="AA34" s="286"/>
      <c r="AB34" s="92"/>
    </row>
    <row r="35" spans="1:28" ht="15.75">
      <c r="A35" s="82">
        <f>список!A33</f>
        <v>32</v>
      </c>
      <c r="B35" s="91" t="str">
        <f>IF(список!B33="","",список!B33)</f>
        <v/>
      </c>
      <c r="C35" s="91">
        <f>IF(список!C33="","",список!C33)</f>
        <v>0</v>
      </c>
      <c r="D35" s="83"/>
      <c r="E35" s="83"/>
      <c r="F35" s="232"/>
      <c r="G35" s="232"/>
      <c r="H35" s="259"/>
      <c r="I35" s="83"/>
      <c r="J35" s="83"/>
      <c r="K35" s="83"/>
      <c r="L35" s="83"/>
      <c r="M35" s="83"/>
      <c r="N35" s="83"/>
      <c r="O35" s="83"/>
      <c r="P35" s="225"/>
      <c r="Q35" s="284" t="str">
        <f t="shared" si="0"/>
        <v/>
      </c>
      <c r="R35" s="285" t="str">
        <f t="shared" si="1"/>
        <v/>
      </c>
      <c r="S35" s="232"/>
      <c r="T35" s="232"/>
      <c r="U35" s="232"/>
      <c r="V35" s="259"/>
      <c r="W35" s="232"/>
      <c r="X35" s="259"/>
      <c r="Y35" s="284" t="str">
        <f t="shared" si="2"/>
        <v/>
      </c>
      <c r="Z35" s="285" t="str">
        <f t="shared" si="3"/>
        <v/>
      </c>
      <c r="AA35" s="286"/>
      <c r="AB35" s="92"/>
    </row>
    <row r="36" spans="1:28" ht="15.75">
      <c r="A36" s="82">
        <f>список!A34</f>
        <v>33</v>
      </c>
      <c r="B36" s="91" t="str">
        <f>IF(список!B34="","",список!B34)</f>
        <v/>
      </c>
      <c r="C36" s="91">
        <f>IF(список!C34="","",список!C34)</f>
        <v>0</v>
      </c>
      <c r="D36" s="83"/>
      <c r="E36" s="83"/>
      <c r="F36" s="83"/>
      <c r="G36" s="83"/>
      <c r="H36" s="83"/>
      <c r="I36" s="83"/>
      <c r="J36" s="83"/>
      <c r="K36" s="83"/>
      <c r="L36" s="83"/>
      <c r="M36" s="83"/>
      <c r="N36" s="83"/>
      <c r="O36" s="83"/>
      <c r="P36" s="225"/>
      <c r="Q36" s="284" t="str">
        <f t="shared" si="0"/>
        <v/>
      </c>
      <c r="R36" s="285" t="str">
        <f t="shared" si="1"/>
        <v/>
      </c>
      <c r="S36" s="250"/>
      <c r="T36" s="83"/>
      <c r="U36" s="83"/>
      <c r="V36" s="83"/>
      <c r="W36" s="83"/>
      <c r="X36" s="225"/>
      <c r="Y36" s="284" t="str">
        <f t="shared" si="2"/>
        <v/>
      </c>
      <c r="Z36" s="285" t="str">
        <f t="shared" si="3"/>
        <v/>
      </c>
      <c r="AA36" s="286"/>
      <c r="AB36" s="92"/>
    </row>
    <row r="37" spans="1:28" ht="15.75">
      <c r="A37" s="82">
        <f>список!A35</f>
        <v>34</v>
      </c>
      <c r="B37" s="91" t="str">
        <f>IF(список!B35="","",список!B35)</f>
        <v/>
      </c>
      <c r="C37" s="91">
        <f>IF(список!C35="","",список!C35)</f>
        <v>0</v>
      </c>
      <c r="D37" s="84"/>
      <c r="E37" s="84"/>
      <c r="F37" s="84"/>
      <c r="G37" s="84"/>
      <c r="H37" s="84"/>
      <c r="I37" s="84"/>
      <c r="J37" s="84"/>
      <c r="K37" s="84"/>
      <c r="L37" s="84"/>
      <c r="M37" s="84"/>
      <c r="N37" s="84"/>
      <c r="O37" s="84"/>
      <c r="P37" s="249"/>
      <c r="Q37" s="284" t="str">
        <f t="shared" si="0"/>
        <v/>
      </c>
      <c r="R37" s="285" t="str">
        <f t="shared" si="1"/>
        <v/>
      </c>
      <c r="S37" s="251"/>
      <c r="T37" s="84"/>
      <c r="U37" s="84"/>
      <c r="V37" s="84"/>
      <c r="W37" s="84"/>
      <c r="X37" s="249"/>
      <c r="Y37" s="284" t="str">
        <f t="shared" si="2"/>
        <v/>
      </c>
      <c r="Z37" s="285" t="str">
        <f t="shared" si="3"/>
        <v/>
      </c>
      <c r="AA37" s="286"/>
      <c r="AB37" s="92"/>
    </row>
    <row r="38" spans="1:28" ht="15.75" thickBot="1">
      <c r="A38" s="82">
        <f>список!A36</f>
        <v>35</v>
      </c>
      <c r="B38" s="91" t="str">
        <f>IF(список!B36="","",список!B36)</f>
        <v/>
      </c>
      <c r="C38" s="91">
        <f>IF(список!C36="","",список!C36)</f>
        <v>0</v>
      </c>
      <c r="D38" s="84"/>
      <c r="E38" s="84"/>
      <c r="F38" s="84"/>
      <c r="G38" s="84"/>
      <c r="H38" s="84"/>
      <c r="I38" s="84"/>
      <c r="J38" s="84"/>
      <c r="K38" s="84"/>
      <c r="L38" s="84"/>
      <c r="M38" s="84"/>
      <c r="N38" s="84"/>
      <c r="O38" s="84"/>
      <c r="P38" s="249"/>
      <c r="Q38" s="310" t="str">
        <f t="shared" si="0"/>
        <v/>
      </c>
      <c r="R38" s="309" t="str">
        <f t="shared" si="1"/>
        <v/>
      </c>
      <c r="S38" s="330"/>
      <c r="T38" s="331"/>
      <c r="U38" s="331"/>
      <c r="V38" s="331"/>
      <c r="W38" s="331"/>
      <c r="X38" s="332"/>
      <c r="Y38" s="310" t="str">
        <f t="shared" si="2"/>
        <v/>
      </c>
      <c r="Z38" s="309" t="str">
        <f t="shared" si="3"/>
        <v/>
      </c>
      <c r="AA38" s="114"/>
    </row>
    <row r="39" spans="1:28">
      <c r="P39" s="86"/>
      <c r="Q39" s="334" t="str">
        <f>IF(D39="","",IF(E39="","",IF(F39="","",IF(#REF!="","",IF(G39="","",IF(H39="","",IF(I39="","",IF(J39="","",IF(K39="","",IF(L39="","",IF(M39="","",IF(N39="","",IF(O39="","",SUM(D39:O39)/13)))))))))))))</f>
        <v/>
      </c>
      <c r="R39" s="312" t="str">
        <f t="shared" si="1"/>
        <v/>
      </c>
      <c r="S39" s="84"/>
      <c r="T39" s="84"/>
      <c r="U39" s="84"/>
      <c r="V39" s="84"/>
      <c r="W39" s="84"/>
      <c r="X39" s="84"/>
      <c r="Y39" s="311" t="str">
        <f t="shared" si="2"/>
        <v/>
      </c>
      <c r="Z39" s="312" t="str">
        <f t="shared" si="3"/>
        <v/>
      </c>
      <c r="AA39" s="114"/>
    </row>
    <row r="40" spans="1:28">
      <c r="Q40" s="85"/>
      <c r="R40" s="85"/>
      <c r="S40" s="85"/>
      <c r="T40" s="85"/>
      <c r="U40" s="85"/>
      <c r="V40" s="85"/>
      <c r="W40" s="85"/>
      <c r="X40" s="85"/>
      <c r="Y40" s="85"/>
      <c r="Z40" s="85"/>
    </row>
  </sheetData>
  <sheetProtection password="CC6F" sheet="1" objects="1" scenarios="1" selectLockedCells="1"/>
  <mergeCells count="10">
    <mergeCell ref="A1:Z1"/>
    <mergeCell ref="D2:R2"/>
    <mergeCell ref="S2:Z2"/>
    <mergeCell ref="AA2:AB2"/>
    <mergeCell ref="Q3:R3"/>
    <mergeCell ref="Y3:Z3"/>
    <mergeCell ref="AA3:AB3"/>
    <mergeCell ref="A2:A3"/>
    <mergeCell ref="B2:B3"/>
    <mergeCell ref="C2:C3"/>
  </mergeCells>
  <conditionalFormatting sqref="AB4:AB37">
    <cfRule type="containsText" dxfId="237" priority="7" operator="containsText" text="низкий">
      <formula>NOT(ISERROR(SEARCH("низкий",AB4)))</formula>
    </cfRule>
    <cfRule type="containsText" dxfId="236" priority="8" operator="containsText" text="норма">
      <formula>NOT(ISERROR(SEARCH("норма",AB4)))</formula>
    </cfRule>
    <cfRule type="containsText" dxfId="235" priority="9" operator="containsText" text="высокий">
      <formula>NOT(ISERROR(SEARCH("высокий",AB4)))</formula>
    </cfRule>
  </conditionalFormatting>
  <conditionalFormatting sqref="AB4:AB37">
    <cfRule type="containsText" dxfId="234" priority="4" operator="containsText" text="высокий">
      <formula>NOT(ISERROR(SEARCH("высокий",AB4)))</formula>
    </cfRule>
    <cfRule type="containsText" dxfId="233" priority="5" operator="containsText" text="норма">
      <formula>NOT(ISERROR(SEARCH("норма",AB4)))</formula>
    </cfRule>
    <cfRule type="containsText" dxfId="232" priority="6" operator="containsText" text="низкий">
      <formula>NOT(ISERROR(SEARCH("низкий",AB4)))</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AD71"/>
  <sheetViews>
    <sheetView topLeftCell="C4" zoomScale="70" zoomScaleNormal="70" workbookViewId="0">
      <selection activeCell="D4" sqref="D4:U37"/>
    </sheetView>
  </sheetViews>
  <sheetFormatPr defaultColWidth="9.140625" defaultRowHeight="15"/>
  <cols>
    <col min="1" max="1" width="9.140625" style="82"/>
    <col min="2" max="2" width="22.5703125" style="82" customWidth="1"/>
    <col min="3" max="11" width="9.140625" style="82"/>
    <col min="12" max="12" width="12.7109375" style="82" customWidth="1"/>
    <col min="13" max="16384" width="9.140625" style="82"/>
  </cols>
  <sheetData>
    <row r="1" spans="1:30">
      <c r="A1" s="363" t="s">
        <v>135</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row>
    <row r="2" spans="1:30" ht="39" customHeight="1">
      <c r="A2" s="439" t="str">
        <f>список!A1</f>
        <v>№</v>
      </c>
      <c r="B2" s="377" t="str">
        <f>список!B1</f>
        <v>Фамилия, имя воспитанника</v>
      </c>
      <c r="C2" s="380" t="str">
        <f>список!C1</f>
        <v xml:space="preserve">дата </v>
      </c>
      <c r="D2" s="361" t="s">
        <v>136</v>
      </c>
      <c r="E2" s="361"/>
      <c r="F2" s="361"/>
      <c r="G2" s="361"/>
      <c r="H2" s="361"/>
      <c r="I2" s="361"/>
      <c r="J2" s="361"/>
      <c r="K2" s="361"/>
      <c r="L2" s="361"/>
      <c r="M2" s="361"/>
      <c r="N2" s="361"/>
      <c r="O2" s="361"/>
      <c r="P2" s="361"/>
      <c r="Q2" s="361"/>
      <c r="R2" s="361"/>
      <c r="S2" s="361"/>
      <c r="T2" s="361"/>
      <c r="U2" s="361"/>
      <c r="V2" s="361"/>
      <c r="W2" s="361"/>
      <c r="X2" s="426" t="s">
        <v>137</v>
      </c>
      <c r="Y2" s="375"/>
      <c r="Z2" s="375"/>
      <c r="AA2" s="375"/>
      <c r="AB2" s="376"/>
      <c r="AC2" s="360"/>
      <c r="AD2" s="360"/>
    </row>
    <row r="3" spans="1:30" ht="280.5" customHeight="1" thickBot="1">
      <c r="A3" s="440"/>
      <c r="B3" s="378"/>
      <c r="C3" s="381"/>
      <c r="D3" s="130" t="s">
        <v>249</v>
      </c>
      <c r="E3" s="134" t="s">
        <v>340</v>
      </c>
      <c r="F3" s="134" t="s">
        <v>341</v>
      </c>
      <c r="G3" s="134" t="s">
        <v>321</v>
      </c>
      <c r="H3" s="134" t="s">
        <v>253</v>
      </c>
      <c r="I3" s="134" t="s">
        <v>254</v>
      </c>
      <c r="J3" s="247" t="s">
        <v>322</v>
      </c>
      <c r="K3" s="247" t="s">
        <v>323</v>
      </c>
      <c r="L3" s="247" t="s">
        <v>256</v>
      </c>
      <c r="M3" s="134" t="s">
        <v>255</v>
      </c>
      <c r="N3" s="134" t="s">
        <v>324</v>
      </c>
      <c r="O3" s="134" t="s">
        <v>325</v>
      </c>
      <c r="P3" s="134" t="s">
        <v>258</v>
      </c>
      <c r="Q3" s="134" t="s">
        <v>326</v>
      </c>
      <c r="R3" s="134" t="s">
        <v>260</v>
      </c>
      <c r="S3" s="134" t="s">
        <v>261</v>
      </c>
      <c r="T3" s="134" t="s">
        <v>262</v>
      </c>
      <c r="U3" s="134" t="s">
        <v>263</v>
      </c>
      <c r="V3" s="370" t="s">
        <v>0</v>
      </c>
      <c r="W3" s="370"/>
      <c r="X3" s="130" t="s">
        <v>264</v>
      </c>
      <c r="Y3" s="134" t="s">
        <v>265</v>
      </c>
      <c r="Z3" s="134" t="s">
        <v>339</v>
      </c>
      <c r="AA3" s="370" t="s">
        <v>0</v>
      </c>
      <c r="AB3" s="370"/>
      <c r="AC3" s="441"/>
      <c r="AD3" s="441"/>
    </row>
    <row r="4" spans="1:30" ht="15.75">
      <c r="A4" s="82">
        <f>список!A2</f>
        <v>1</v>
      </c>
      <c r="B4" s="91" t="str">
        <f>IF(список!B2="","",список!B2)</f>
        <v/>
      </c>
      <c r="C4" s="91" t="str">
        <f>IF(список!C2="","",список!C2)</f>
        <v/>
      </c>
      <c r="D4" s="83"/>
      <c r="E4" s="228"/>
      <c r="F4" s="233"/>
      <c r="G4" s="265"/>
      <c r="H4" s="228"/>
      <c r="I4" s="233"/>
      <c r="J4" s="265"/>
      <c r="K4" s="83"/>
      <c r="L4" s="83"/>
      <c r="M4" s="83"/>
      <c r="N4" s="228"/>
      <c r="O4" s="233"/>
      <c r="P4" s="265"/>
      <c r="Q4" s="83"/>
      <c r="R4" s="228"/>
      <c r="S4" s="233"/>
      <c r="T4" s="265"/>
      <c r="U4" s="233"/>
      <c r="V4" s="282" t="str">
        <f>IF(D4="","",IF(E4="","",IF(F4="","",IF(G4="","",IF(H4="","",IF(I4="","",IF(J4="","",IF(K4="","",IF(L4="","",IF(M4="","",IF(N4="","",IF(O4="","",IF(P4="","",IF(Q4="","",IF(R4="","",IF(S4="","",IF(T4="","",IF(U4="","",SUM(D4:U4)/18))))))))))))))))))</f>
        <v/>
      </c>
      <c r="W4" s="283" t="str">
        <f>IF(V4="","",IF(V4&gt;1.5,"сформирован",IF(V4&lt;0.5,"не сформирован", "в стадии формирования")))</f>
        <v/>
      </c>
      <c r="X4" s="228"/>
      <c r="Y4" s="233"/>
      <c r="Z4" s="265"/>
      <c r="AA4" s="282" t="str">
        <f>IF(X4="","",IF(Y4="","",IF(Z4="","",SUM(X4:Z4)/3)))</f>
        <v/>
      </c>
      <c r="AB4" s="283" t="str">
        <f>IF(AA4="","",IF(AA4&gt;1.5,"сформирован",IF(AA4&lt;0.5,"не сформирован","в стадии формирования")))</f>
        <v/>
      </c>
      <c r="AC4" s="286"/>
      <c r="AD4" s="92"/>
    </row>
    <row r="5" spans="1:30" ht="15.75">
      <c r="A5" s="82">
        <f>список!A3</f>
        <v>2</v>
      </c>
      <c r="B5" s="91" t="str">
        <f>IF(список!B3="","",список!B3)</f>
        <v/>
      </c>
      <c r="C5" s="91">
        <f>IF(список!C3="","",список!C3)</f>
        <v>0</v>
      </c>
      <c r="D5" s="83"/>
      <c r="E5" s="230"/>
      <c r="F5" s="232"/>
      <c r="G5" s="259"/>
      <c r="H5" s="230"/>
      <c r="I5" s="232"/>
      <c r="J5" s="259"/>
      <c r="K5" s="83"/>
      <c r="L5" s="83"/>
      <c r="M5" s="83"/>
      <c r="N5" s="230"/>
      <c r="O5" s="232"/>
      <c r="P5" s="259"/>
      <c r="Q5" s="83"/>
      <c r="R5" s="230"/>
      <c r="S5" s="232"/>
      <c r="T5" s="259"/>
      <c r="U5" s="232"/>
      <c r="V5" s="284" t="str">
        <f t="shared" ref="V5:V38" si="0">IF(D5="","",IF(E5="","",IF(F5="","",IF(G5="","",IF(H5="","",IF(I5="","",IF(J5="","",IF(K5="","",IF(L5="","",IF(M5="","",IF(N5="","",IF(O5="","",IF(P5="","",IF(Q5="","",IF(R5="","",IF(S5="","",IF(T5="","",IF(U5="","",SUM(D5:U5)/18))))))))))))))))))</f>
        <v/>
      </c>
      <c r="W5" s="285" t="str">
        <f t="shared" ref="W5:W38" si="1">IF(V5="","",IF(V5&gt;1.5,"сформирован",IF(V5&lt;0.5,"не сформирован", "в стадии формирования")))</f>
        <v/>
      </c>
      <c r="X5" s="230"/>
      <c r="Y5" s="232"/>
      <c r="Z5" s="259"/>
      <c r="AA5" s="284" t="str">
        <f t="shared" ref="AA5:AA38" si="2">IF(X5="","",IF(Y5="","",IF(Z5="","",SUM(X5:Z5)/3)))</f>
        <v/>
      </c>
      <c r="AB5" s="285" t="str">
        <f t="shared" ref="AB5:AB38" si="3">IF(AA5="","",IF(AA5&gt;1.5,"сформирован",IF(AA5&lt;0.5,"не сформирован","в стадии формирования")))</f>
        <v/>
      </c>
      <c r="AC5" s="286"/>
      <c r="AD5" s="92"/>
    </row>
    <row r="6" spans="1:30" ht="15.75">
      <c r="A6" s="82">
        <f>список!A4</f>
        <v>3</v>
      </c>
      <c r="B6" s="91" t="str">
        <f>IF(список!B4="","",список!B4)</f>
        <v/>
      </c>
      <c r="C6" s="91">
        <f>IF(список!C4="","",список!C4)</f>
        <v>0</v>
      </c>
      <c r="D6" s="83"/>
      <c r="E6" s="230"/>
      <c r="F6" s="232"/>
      <c r="G6" s="259"/>
      <c r="H6" s="230"/>
      <c r="I6" s="232"/>
      <c r="J6" s="259"/>
      <c r="K6" s="83"/>
      <c r="L6" s="83"/>
      <c r="M6" s="83"/>
      <c r="N6" s="230"/>
      <c r="O6" s="232"/>
      <c r="P6" s="259"/>
      <c r="Q6" s="83"/>
      <c r="R6" s="230"/>
      <c r="S6" s="232"/>
      <c r="T6" s="259"/>
      <c r="U6" s="232"/>
      <c r="V6" s="284" t="str">
        <f t="shared" si="0"/>
        <v/>
      </c>
      <c r="W6" s="285" t="str">
        <f t="shared" si="1"/>
        <v/>
      </c>
      <c r="X6" s="230"/>
      <c r="Y6" s="232"/>
      <c r="Z6" s="259"/>
      <c r="AA6" s="284" t="str">
        <f t="shared" si="2"/>
        <v/>
      </c>
      <c r="AB6" s="285" t="str">
        <f t="shared" si="3"/>
        <v/>
      </c>
      <c r="AC6" s="286"/>
      <c r="AD6" s="92"/>
    </row>
    <row r="7" spans="1:30" ht="15.75">
      <c r="A7" s="82">
        <f>список!A5</f>
        <v>4</v>
      </c>
      <c r="B7" s="91" t="str">
        <f>IF(список!B5="","",список!B5)</f>
        <v/>
      </c>
      <c r="C7" s="91">
        <f>IF(список!C5="","",список!C5)</f>
        <v>0</v>
      </c>
      <c r="D7" s="83"/>
      <c r="E7" s="230"/>
      <c r="F7" s="232"/>
      <c r="G7" s="259"/>
      <c r="H7" s="230"/>
      <c r="I7" s="232"/>
      <c r="J7" s="259"/>
      <c r="K7" s="83"/>
      <c r="L7" s="83"/>
      <c r="M7" s="83"/>
      <c r="N7" s="230"/>
      <c r="O7" s="232"/>
      <c r="P7" s="259"/>
      <c r="Q7" s="83"/>
      <c r="R7" s="230"/>
      <c r="S7" s="232"/>
      <c r="T7" s="259"/>
      <c r="U7" s="232"/>
      <c r="V7" s="284" t="str">
        <f t="shared" si="0"/>
        <v/>
      </c>
      <c r="W7" s="285" t="str">
        <f t="shared" si="1"/>
        <v/>
      </c>
      <c r="X7" s="230"/>
      <c r="Y7" s="232"/>
      <c r="Z7" s="259"/>
      <c r="AA7" s="284" t="str">
        <f t="shared" si="2"/>
        <v/>
      </c>
      <c r="AB7" s="285" t="str">
        <f t="shared" si="3"/>
        <v/>
      </c>
      <c r="AC7" s="286"/>
      <c r="AD7" s="92"/>
    </row>
    <row r="8" spans="1:30" ht="15.75">
      <c r="A8" s="82">
        <f>список!A6</f>
        <v>5</v>
      </c>
      <c r="B8" s="91" t="str">
        <f>IF(список!B6="","",список!B6)</f>
        <v/>
      </c>
      <c r="C8" s="91">
        <f>IF(список!C6="","",список!C6)</f>
        <v>0</v>
      </c>
      <c r="D8" s="83"/>
      <c r="E8" s="230"/>
      <c r="F8" s="232"/>
      <c r="G8" s="259"/>
      <c r="H8" s="230"/>
      <c r="I8" s="232"/>
      <c r="J8" s="259"/>
      <c r="K8" s="83"/>
      <c r="L8" s="83"/>
      <c r="M8" s="83"/>
      <c r="N8" s="230"/>
      <c r="O8" s="232"/>
      <c r="P8" s="259"/>
      <c r="Q8" s="83"/>
      <c r="R8" s="230"/>
      <c r="S8" s="232"/>
      <c r="T8" s="259"/>
      <c r="U8" s="232"/>
      <c r="V8" s="284" t="str">
        <f t="shared" si="0"/>
        <v/>
      </c>
      <c r="W8" s="285" t="str">
        <f t="shared" si="1"/>
        <v/>
      </c>
      <c r="X8" s="230"/>
      <c r="Y8" s="232"/>
      <c r="Z8" s="259"/>
      <c r="AA8" s="284" t="str">
        <f t="shared" si="2"/>
        <v/>
      </c>
      <c r="AB8" s="285" t="str">
        <f t="shared" si="3"/>
        <v/>
      </c>
      <c r="AC8" s="286"/>
      <c r="AD8" s="92"/>
    </row>
    <row r="9" spans="1:30" ht="15.75">
      <c r="A9" s="82">
        <f>список!A7</f>
        <v>6</v>
      </c>
      <c r="B9" s="91" t="str">
        <f>IF(список!B7="","",список!B7)</f>
        <v/>
      </c>
      <c r="C9" s="91">
        <f>IF(список!C7="","",список!C7)</f>
        <v>0</v>
      </c>
      <c r="D9" s="83"/>
      <c r="E9" s="230"/>
      <c r="F9" s="232"/>
      <c r="G9" s="259"/>
      <c r="H9" s="230"/>
      <c r="I9" s="232"/>
      <c r="J9" s="259"/>
      <c r="K9" s="83"/>
      <c r="L9" s="83"/>
      <c r="M9" s="83"/>
      <c r="N9" s="230"/>
      <c r="O9" s="232"/>
      <c r="P9" s="259"/>
      <c r="Q9" s="83"/>
      <c r="R9" s="230"/>
      <c r="S9" s="232"/>
      <c r="T9" s="259"/>
      <c r="U9" s="232"/>
      <c r="V9" s="284" t="str">
        <f t="shared" si="0"/>
        <v/>
      </c>
      <c r="W9" s="285" t="str">
        <f t="shared" si="1"/>
        <v/>
      </c>
      <c r="X9" s="230"/>
      <c r="Y9" s="232"/>
      <c r="Z9" s="259"/>
      <c r="AA9" s="284" t="str">
        <f t="shared" si="2"/>
        <v/>
      </c>
      <c r="AB9" s="285" t="str">
        <f t="shared" si="3"/>
        <v/>
      </c>
      <c r="AC9" s="286"/>
      <c r="AD9" s="92"/>
    </row>
    <row r="10" spans="1:30" ht="15.75">
      <c r="A10" s="82">
        <f>список!A8</f>
        <v>7</v>
      </c>
      <c r="B10" s="91" t="str">
        <f>IF(список!B8="","",список!B8)</f>
        <v/>
      </c>
      <c r="C10" s="91">
        <f>IF(список!C8="","",список!C8)</f>
        <v>0</v>
      </c>
      <c r="D10" s="83"/>
      <c r="E10" s="230"/>
      <c r="F10" s="232"/>
      <c r="G10" s="259"/>
      <c r="H10" s="230"/>
      <c r="I10" s="232"/>
      <c r="J10" s="259"/>
      <c r="K10" s="83"/>
      <c r="L10" s="83"/>
      <c r="M10" s="83"/>
      <c r="N10" s="230"/>
      <c r="O10" s="232"/>
      <c r="P10" s="259"/>
      <c r="Q10" s="83"/>
      <c r="R10" s="230"/>
      <c r="S10" s="232"/>
      <c r="T10" s="259"/>
      <c r="U10" s="232"/>
      <c r="V10" s="284" t="str">
        <f t="shared" si="0"/>
        <v/>
      </c>
      <c r="W10" s="285" t="str">
        <f t="shared" si="1"/>
        <v/>
      </c>
      <c r="X10" s="230"/>
      <c r="Y10" s="232"/>
      <c r="Z10" s="259"/>
      <c r="AA10" s="284" t="str">
        <f t="shared" si="2"/>
        <v/>
      </c>
      <c r="AB10" s="285" t="str">
        <f t="shared" si="3"/>
        <v/>
      </c>
      <c r="AC10" s="286"/>
      <c r="AD10" s="92"/>
    </row>
    <row r="11" spans="1:30" ht="15.75">
      <c r="A11" s="82">
        <f>список!A9</f>
        <v>8</v>
      </c>
      <c r="B11" s="91" t="str">
        <f>IF(список!B9="","",список!B9)</f>
        <v/>
      </c>
      <c r="C11" s="91">
        <f>IF(список!C9="","",список!C9)</f>
        <v>0</v>
      </c>
      <c r="D11" s="83"/>
      <c r="E11" s="230"/>
      <c r="F11" s="232"/>
      <c r="G11" s="259"/>
      <c r="H11" s="230"/>
      <c r="I11" s="232"/>
      <c r="J11" s="259"/>
      <c r="K11" s="83"/>
      <c r="L11" s="83"/>
      <c r="M11" s="83"/>
      <c r="N11" s="230"/>
      <c r="O11" s="232"/>
      <c r="P11" s="259"/>
      <c r="Q11" s="83"/>
      <c r="R11" s="230"/>
      <c r="S11" s="232"/>
      <c r="T11" s="259"/>
      <c r="U11" s="232"/>
      <c r="V11" s="284" t="str">
        <f t="shared" si="0"/>
        <v/>
      </c>
      <c r="W11" s="285" t="str">
        <f t="shared" si="1"/>
        <v/>
      </c>
      <c r="X11" s="230"/>
      <c r="Y11" s="232"/>
      <c r="Z11" s="259"/>
      <c r="AA11" s="284" t="str">
        <f t="shared" si="2"/>
        <v/>
      </c>
      <c r="AB11" s="285" t="str">
        <f t="shared" si="3"/>
        <v/>
      </c>
      <c r="AC11" s="286"/>
      <c r="AD11" s="92"/>
    </row>
    <row r="12" spans="1:30" ht="15.75">
      <c r="A12" s="82">
        <f>список!A10</f>
        <v>9</v>
      </c>
      <c r="B12" s="91" t="str">
        <f>IF(список!B10="","",список!B10)</f>
        <v/>
      </c>
      <c r="C12" s="91">
        <f>IF(список!C10="","",список!C10)</f>
        <v>0</v>
      </c>
      <c r="D12" s="83"/>
      <c r="E12" s="230"/>
      <c r="F12" s="232"/>
      <c r="G12" s="259"/>
      <c r="H12" s="230"/>
      <c r="I12" s="232"/>
      <c r="J12" s="259"/>
      <c r="K12" s="83"/>
      <c r="L12" s="83"/>
      <c r="M12" s="83"/>
      <c r="N12" s="230"/>
      <c r="O12" s="232"/>
      <c r="P12" s="259"/>
      <c r="Q12" s="83"/>
      <c r="R12" s="230"/>
      <c r="S12" s="232"/>
      <c r="T12" s="259"/>
      <c r="U12" s="232"/>
      <c r="V12" s="284" t="str">
        <f t="shared" si="0"/>
        <v/>
      </c>
      <c r="W12" s="285" t="str">
        <f t="shared" si="1"/>
        <v/>
      </c>
      <c r="X12" s="230"/>
      <c r="Y12" s="232"/>
      <c r="Z12" s="259"/>
      <c r="AA12" s="284" t="str">
        <f t="shared" si="2"/>
        <v/>
      </c>
      <c r="AB12" s="285" t="str">
        <f t="shared" si="3"/>
        <v/>
      </c>
      <c r="AC12" s="286"/>
      <c r="AD12" s="92"/>
    </row>
    <row r="13" spans="1:30" ht="15.75">
      <c r="A13" s="82">
        <f>список!A11</f>
        <v>10</v>
      </c>
      <c r="B13" s="91" t="str">
        <f>IF(список!B11="","",список!B11)</f>
        <v/>
      </c>
      <c r="C13" s="91">
        <f>IF(список!C11="","",список!C11)</f>
        <v>0</v>
      </c>
      <c r="D13" s="83"/>
      <c r="E13" s="230"/>
      <c r="F13" s="232"/>
      <c r="G13" s="259"/>
      <c r="H13" s="230"/>
      <c r="I13" s="232"/>
      <c r="J13" s="259"/>
      <c r="K13" s="83"/>
      <c r="L13" s="83"/>
      <c r="M13" s="83"/>
      <c r="N13" s="230"/>
      <c r="O13" s="232"/>
      <c r="P13" s="259"/>
      <c r="Q13" s="83"/>
      <c r="R13" s="230"/>
      <c r="S13" s="232"/>
      <c r="T13" s="259"/>
      <c r="U13" s="232"/>
      <c r="V13" s="284" t="str">
        <f t="shared" si="0"/>
        <v/>
      </c>
      <c r="W13" s="285" t="str">
        <f t="shared" si="1"/>
        <v/>
      </c>
      <c r="X13" s="230"/>
      <c r="Y13" s="232"/>
      <c r="Z13" s="259"/>
      <c r="AA13" s="284" t="str">
        <f t="shared" si="2"/>
        <v/>
      </c>
      <c r="AB13" s="285" t="str">
        <f t="shared" si="3"/>
        <v/>
      </c>
      <c r="AC13" s="286"/>
      <c r="AD13" s="92"/>
    </row>
    <row r="14" spans="1:30" ht="15.75">
      <c r="A14" s="82">
        <f>список!A12</f>
        <v>11</v>
      </c>
      <c r="B14" s="91" t="str">
        <f>IF(список!B12="","",список!B12)</f>
        <v/>
      </c>
      <c r="C14" s="91">
        <f>IF(список!C12="","",список!C12)</f>
        <v>0</v>
      </c>
      <c r="D14" s="83"/>
      <c r="E14" s="230"/>
      <c r="F14" s="232"/>
      <c r="G14" s="259"/>
      <c r="H14" s="230"/>
      <c r="I14" s="232"/>
      <c r="J14" s="259"/>
      <c r="K14" s="83"/>
      <c r="L14" s="83"/>
      <c r="M14" s="83"/>
      <c r="N14" s="230"/>
      <c r="O14" s="232"/>
      <c r="P14" s="259"/>
      <c r="Q14" s="83"/>
      <c r="R14" s="230"/>
      <c r="S14" s="232"/>
      <c r="T14" s="259"/>
      <c r="U14" s="232"/>
      <c r="V14" s="284" t="str">
        <f t="shared" si="0"/>
        <v/>
      </c>
      <c r="W14" s="285" t="str">
        <f t="shared" si="1"/>
        <v/>
      </c>
      <c r="X14" s="230"/>
      <c r="Y14" s="232"/>
      <c r="Z14" s="259"/>
      <c r="AA14" s="284" t="str">
        <f t="shared" si="2"/>
        <v/>
      </c>
      <c r="AB14" s="285" t="str">
        <f t="shared" si="3"/>
        <v/>
      </c>
      <c r="AC14" s="286"/>
      <c r="AD14" s="92"/>
    </row>
    <row r="15" spans="1:30" ht="15.75">
      <c r="A15" s="82">
        <f>список!A13</f>
        <v>12</v>
      </c>
      <c r="B15" s="91" t="str">
        <f>IF(список!B13="","",список!B13)</f>
        <v/>
      </c>
      <c r="C15" s="91">
        <f>IF(список!C13="","",список!C13)</f>
        <v>0</v>
      </c>
      <c r="D15" s="83"/>
      <c r="E15" s="230"/>
      <c r="F15" s="232"/>
      <c r="G15" s="259"/>
      <c r="H15" s="230"/>
      <c r="I15" s="232"/>
      <c r="J15" s="259"/>
      <c r="K15" s="83"/>
      <c r="L15" s="83"/>
      <c r="M15" s="83"/>
      <c r="N15" s="230"/>
      <c r="O15" s="232"/>
      <c r="P15" s="259"/>
      <c r="Q15" s="83"/>
      <c r="R15" s="230"/>
      <c r="S15" s="232"/>
      <c r="T15" s="259"/>
      <c r="U15" s="232"/>
      <c r="V15" s="284" t="str">
        <f t="shared" si="0"/>
        <v/>
      </c>
      <c r="W15" s="285" t="str">
        <f t="shared" si="1"/>
        <v/>
      </c>
      <c r="X15" s="230"/>
      <c r="Y15" s="232"/>
      <c r="Z15" s="259"/>
      <c r="AA15" s="284" t="str">
        <f t="shared" si="2"/>
        <v/>
      </c>
      <c r="AB15" s="285" t="str">
        <f t="shared" si="3"/>
        <v/>
      </c>
      <c r="AC15" s="286"/>
      <c r="AD15" s="92"/>
    </row>
    <row r="16" spans="1:30" ht="15.75">
      <c r="A16" s="82">
        <f>список!A14</f>
        <v>13</v>
      </c>
      <c r="B16" s="91" t="str">
        <f>IF(список!B14="","",список!B14)</f>
        <v/>
      </c>
      <c r="C16" s="91">
        <f>IF(список!C14="","",список!C14)</f>
        <v>0</v>
      </c>
      <c r="D16" s="83"/>
      <c r="E16" s="230"/>
      <c r="F16" s="232"/>
      <c r="G16" s="259"/>
      <c r="H16" s="230"/>
      <c r="I16" s="232"/>
      <c r="J16" s="259"/>
      <c r="K16" s="83"/>
      <c r="L16" s="83"/>
      <c r="M16" s="83"/>
      <c r="N16" s="230"/>
      <c r="O16" s="232"/>
      <c r="P16" s="259"/>
      <c r="Q16" s="83"/>
      <c r="R16" s="230"/>
      <c r="S16" s="232"/>
      <c r="T16" s="259"/>
      <c r="U16" s="232"/>
      <c r="V16" s="284" t="str">
        <f t="shared" si="0"/>
        <v/>
      </c>
      <c r="W16" s="285" t="str">
        <f t="shared" si="1"/>
        <v/>
      </c>
      <c r="X16" s="230"/>
      <c r="Y16" s="232"/>
      <c r="Z16" s="259"/>
      <c r="AA16" s="284" t="str">
        <f t="shared" si="2"/>
        <v/>
      </c>
      <c r="AB16" s="285" t="str">
        <f t="shared" si="3"/>
        <v/>
      </c>
      <c r="AC16" s="286"/>
      <c r="AD16" s="92"/>
    </row>
    <row r="17" spans="1:30" ht="15.75">
      <c r="A17" s="82">
        <f>список!A15</f>
        <v>14</v>
      </c>
      <c r="B17" s="91" t="str">
        <f>IF(список!B15="","",список!B15)</f>
        <v/>
      </c>
      <c r="C17" s="91">
        <f>IF(список!C15="","",список!C15)</f>
        <v>0</v>
      </c>
      <c r="D17" s="83"/>
      <c r="E17" s="230"/>
      <c r="F17" s="232"/>
      <c r="G17" s="259"/>
      <c r="H17" s="230"/>
      <c r="I17" s="232"/>
      <c r="J17" s="259"/>
      <c r="K17" s="83"/>
      <c r="L17" s="83"/>
      <c r="M17" s="83"/>
      <c r="N17" s="230"/>
      <c r="O17" s="232"/>
      <c r="P17" s="259"/>
      <c r="Q17" s="83"/>
      <c r="R17" s="230"/>
      <c r="S17" s="232"/>
      <c r="T17" s="259"/>
      <c r="U17" s="232"/>
      <c r="V17" s="284" t="str">
        <f t="shared" si="0"/>
        <v/>
      </c>
      <c r="W17" s="285" t="str">
        <f t="shared" si="1"/>
        <v/>
      </c>
      <c r="X17" s="230"/>
      <c r="Y17" s="232"/>
      <c r="Z17" s="259"/>
      <c r="AA17" s="284" t="str">
        <f t="shared" si="2"/>
        <v/>
      </c>
      <c r="AB17" s="285" t="str">
        <f t="shared" si="3"/>
        <v/>
      </c>
      <c r="AC17" s="286"/>
      <c r="AD17" s="92"/>
    </row>
    <row r="18" spans="1:30" ht="15.75">
      <c r="A18" s="82">
        <f>список!A16</f>
        <v>15</v>
      </c>
      <c r="B18" s="91" t="str">
        <f>IF(список!B16="","",список!B16)</f>
        <v/>
      </c>
      <c r="C18" s="91">
        <f>IF(список!C16="","",список!C16)</f>
        <v>0</v>
      </c>
      <c r="D18" s="83"/>
      <c r="E18" s="230"/>
      <c r="F18" s="232"/>
      <c r="G18" s="259"/>
      <c r="H18" s="230"/>
      <c r="I18" s="232"/>
      <c r="J18" s="259"/>
      <c r="K18" s="83"/>
      <c r="L18" s="83"/>
      <c r="M18" s="83"/>
      <c r="N18" s="230"/>
      <c r="O18" s="232"/>
      <c r="P18" s="259"/>
      <c r="Q18" s="83"/>
      <c r="R18" s="230"/>
      <c r="S18" s="232"/>
      <c r="T18" s="259"/>
      <c r="U18" s="232"/>
      <c r="V18" s="284" t="str">
        <f t="shared" si="0"/>
        <v/>
      </c>
      <c r="W18" s="285" t="str">
        <f t="shared" si="1"/>
        <v/>
      </c>
      <c r="X18" s="230"/>
      <c r="Y18" s="232"/>
      <c r="Z18" s="259"/>
      <c r="AA18" s="284" t="str">
        <f t="shared" si="2"/>
        <v/>
      </c>
      <c r="AB18" s="285" t="str">
        <f t="shared" si="3"/>
        <v/>
      </c>
      <c r="AC18" s="286"/>
      <c r="AD18" s="92"/>
    </row>
    <row r="19" spans="1:30" ht="15.75">
      <c r="A19" s="82">
        <f>список!A17</f>
        <v>16</v>
      </c>
      <c r="B19" s="91" t="str">
        <f>IF(список!B17="","",список!B17)</f>
        <v/>
      </c>
      <c r="C19" s="91">
        <f>IF(список!C17="","",список!C17)</f>
        <v>0</v>
      </c>
      <c r="D19" s="83"/>
      <c r="E19" s="230"/>
      <c r="F19" s="232"/>
      <c r="G19" s="259"/>
      <c r="H19" s="230"/>
      <c r="I19" s="232"/>
      <c r="J19" s="259"/>
      <c r="K19" s="83"/>
      <c r="L19" s="83"/>
      <c r="M19" s="83"/>
      <c r="N19" s="230"/>
      <c r="O19" s="232"/>
      <c r="P19" s="259"/>
      <c r="Q19" s="83"/>
      <c r="R19" s="230"/>
      <c r="S19" s="232"/>
      <c r="T19" s="259"/>
      <c r="U19" s="232"/>
      <c r="V19" s="284" t="str">
        <f t="shared" si="0"/>
        <v/>
      </c>
      <c r="W19" s="285" t="str">
        <f t="shared" si="1"/>
        <v/>
      </c>
      <c r="X19" s="230"/>
      <c r="Y19" s="232"/>
      <c r="Z19" s="259"/>
      <c r="AA19" s="284" t="str">
        <f t="shared" si="2"/>
        <v/>
      </c>
      <c r="AB19" s="285" t="str">
        <f t="shared" si="3"/>
        <v/>
      </c>
      <c r="AC19" s="286"/>
      <c r="AD19" s="92"/>
    </row>
    <row r="20" spans="1:30" ht="15.75">
      <c r="A20" s="82">
        <f>список!A18</f>
        <v>17</v>
      </c>
      <c r="B20" s="91" t="str">
        <f>IF(список!B18="","",список!B18)</f>
        <v/>
      </c>
      <c r="C20" s="91">
        <f>IF(список!C18="","",список!C18)</f>
        <v>0</v>
      </c>
      <c r="D20" s="83"/>
      <c r="E20" s="230"/>
      <c r="F20" s="232"/>
      <c r="G20" s="259"/>
      <c r="H20" s="230"/>
      <c r="I20" s="232"/>
      <c r="J20" s="259"/>
      <c r="K20" s="83"/>
      <c r="L20" s="83"/>
      <c r="M20" s="83"/>
      <c r="N20" s="230"/>
      <c r="O20" s="232"/>
      <c r="P20" s="259"/>
      <c r="Q20" s="83"/>
      <c r="R20" s="230"/>
      <c r="S20" s="232"/>
      <c r="T20" s="259"/>
      <c r="U20" s="232"/>
      <c r="V20" s="284" t="str">
        <f t="shared" si="0"/>
        <v/>
      </c>
      <c r="W20" s="285" t="str">
        <f t="shared" si="1"/>
        <v/>
      </c>
      <c r="X20" s="230"/>
      <c r="Y20" s="232"/>
      <c r="Z20" s="259"/>
      <c r="AA20" s="284" t="str">
        <f t="shared" si="2"/>
        <v/>
      </c>
      <c r="AB20" s="285" t="str">
        <f t="shared" si="3"/>
        <v/>
      </c>
      <c r="AC20" s="286"/>
      <c r="AD20" s="92"/>
    </row>
    <row r="21" spans="1:30" ht="15.75">
      <c r="A21" s="82">
        <f>список!A19</f>
        <v>18</v>
      </c>
      <c r="B21" s="91" t="str">
        <f>IF(список!B19="","",список!B19)</f>
        <v/>
      </c>
      <c r="C21" s="91">
        <f>IF(список!C19="","",список!C19)</f>
        <v>0</v>
      </c>
      <c r="D21" s="83"/>
      <c r="E21" s="230"/>
      <c r="F21" s="232"/>
      <c r="G21" s="259"/>
      <c r="H21" s="230"/>
      <c r="I21" s="232"/>
      <c r="J21" s="259"/>
      <c r="K21" s="83"/>
      <c r="L21" s="83"/>
      <c r="M21" s="83"/>
      <c r="N21" s="230"/>
      <c r="O21" s="232"/>
      <c r="P21" s="259"/>
      <c r="Q21" s="83"/>
      <c r="R21" s="230"/>
      <c r="S21" s="232"/>
      <c r="T21" s="259"/>
      <c r="U21" s="232"/>
      <c r="V21" s="284" t="str">
        <f t="shared" si="0"/>
        <v/>
      </c>
      <c r="W21" s="285" t="str">
        <f t="shared" si="1"/>
        <v/>
      </c>
      <c r="X21" s="230"/>
      <c r="Y21" s="232"/>
      <c r="Z21" s="259"/>
      <c r="AA21" s="284" t="str">
        <f t="shared" si="2"/>
        <v/>
      </c>
      <c r="AB21" s="285" t="str">
        <f t="shared" si="3"/>
        <v/>
      </c>
      <c r="AC21" s="286"/>
      <c r="AD21" s="92"/>
    </row>
    <row r="22" spans="1:30" ht="15.75">
      <c r="A22" s="82">
        <f>список!A20</f>
        <v>19</v>
      </c>
      <c r="B22" s="91" t="str">
        <f>IF(список!B20="","",список!B20)</f>
        <v/>
      </c>
      <c r="C22" s="91">
        <f>IF(список!C20="","",список!C20)</f>
        <v>0</v>
      </c>
      <c r="D22" s="83"/>
      <c r="E22" s="230"/>
      <c r="F22" s="232"/>
      <c r="G22" s="259"/>
      <c r="H22" s="230"/>
      <c r="I22" s="232"/>
      <c r="J22" s="259"/>
      <c r="K22" s="83"/>
      <c r="L22" s="83"/>
      <c r="M22" s="83"/>
      <c r="N22" s="230"/>
      <c r="O22" s="232"/>
      <c r="P22" s="259"/>
      <c r="Q22" s="83"/>
      <c r="R22" s="230"/>
      <c r="S22" s="232"/>
      <c r="T22" s="259"/>
      <c r="U22" s="232"/>
      <c r="V22" s="284" t="str">
        <f t="shared" si="0"/>
        <v/>
      </c>
      <c r="W22" s="285" t="str">
        <f t="shared" si="1"/>
        <v/>
      </c>
      <c r="X22" s="230"/>
      <c r="Y22" s="232"/>
      <c r="Z22" s="259"/>
      <c r="AA22" s="284" t="str">
        <f t="shared" si="2"/>
        <v/>
      </c>
      <c r="AB22" s="285" t="str">
        <f t="shared" si="3"/>
        <v/>
      </c>
      <c r="AC22" s="286"/>
      <c r="AD22" s="92"/>
    </row>
    <row r="23" spans="1:30" ht="15.75">
      <c r="A23" s="82">
        <f>список!A21</f>
        <v>20</v>
      </c>
      <c r="B23" s="91" t="str">
        <f>IF(список!B21="","",список!B21)</f>
        <v/>
      </c>
      <c r="C23" s="91">
        <f>IF(список!C21="","",список!C21)</f>
        <v>0</v>
      </c>
      <c r="D23" s="83"/>
      <c r="E23" s="230"/>
      <c r="F23" s="232"/>
      <c r="G23" s="259"/>
      <c r="H23" s="230"/>
      <c r="I23" s="232"/>
      <c r="J23" s="259"/>
      <c r="K23" s="83"/>
      <c r="L23" s="83"/>
      <c r="M23" s="83"/>
      <c r="N23" s="230"/>
      <c r="O23" s="232"/>
      <c r="P23" s="259"/>
      <c r="Q23" s="83"/>
      <c r="R23" s="230"/>
      <c r="S23" s="232"/>
      <c r="T23" s="259"/>
      <c r="U23" s="232"/>
      <c r="V23" s="284" t="str">
        <f t="shared" si="0"/>
        <v/>
      </c>
      <c r="W23" s="285" t="str">
        <f t="shared" si="1"/>
        <v/>
      </c>
      <c r="X23" s="230"/>
      <c r="Y23" s="232"/>
      <c r="Z23" s="259"/>
      <c r="AA23" s="284" t="str">
        <f t="shared" si="2"/>
        <v/>
      </c>
      <c r="AB23" s="285" t="str">
        <f t="shared" si="3"/>
        <v/>
      </c>
      <c r="AC23" s="286"/>
      <c r="AD23" s="92"/>
    </row>
    <row r="24" spans="1:30" ht="15.75">
      <c r="A24" s="82">
        <f>список!A22</f>
        <v>21</v>
      </c>
      <c r="B24" s="91" t="str">
        <f>IF(список!B22="","",список!B22)</f>
        <v/>
      </c>
      <c r="C24" s="91">
        <f>IF(список!C22="","",список!C22)</f>
        <v>0</v>
      </c>
      <c r="D24" s="83"/>
      <c r="E24" s="230"/>
      <c r="F24" s="232"/>
      <c r="G24" s="259"/>
      <c r="H24" s="230"/>
      <c r="I24" s="232"/>
      <c r="J24" s="259"/>
      <c r="K24" s="83"/>
      <c r="L24" s="83"/>
      <c r="M24" s="83"/>
      <c r="N24" s="230"/>
      <c r="O24" s="232"/>
      <c r="P24" s="259"/>
      <c r="Q24" s="83"/>
      <c r="R24" s="230"/>
      <c r="S24" s="232"/>
      <c r="T24" s="259"/>
      <c r="U24" s="232"/>
      <c r="V24" s="284" t="str">
        <f t="shared" si="0"/>
        <v/>
      </c>
      <c r="W24" s="285" t="str">
        <f t="shared" si="1"/>
        <v/>
      </c>
      <c r="X24" s="230"/>
      <c r="Y24" s="232"/>
      <c r="Z24" s="259"/>
      <c r="AA24" s="284" t="str">
        <f t="shared" si="2"/>
        <v/>
      </c>
      <c r="AB24" s="285" t="str">
        <f t="shared" si="3"/>
        <v/>
      </c>
      <c r="AC24" s="286"/>
      <c r="AD24" s="92"/>
    </row>
    <row r="25" spans="1:30" ht="15.75">
      <c r="A25" s="82">
        <f>список!A23</f>
        <v>22</v>
      </c>
      <c r="B25" s="91" t="str">
        <f>IF(список!B23="","",список!B23)</f>
        <v/>
      </c>
      <c r="C25" s="91">
        <f>IF(список!C23="","",список!C23)</f>
        <v>0</v>
      </c>
      <c r="D25" s="83"/>
      <c r="E25" s="230"/>
      <c r="F25" s="232"/>
      <c r="G25" s="259"/>
      <c r="H25" s="230"/>
      <c r="I25" s="232"/>
      <c r="J25" s="259"/>
      <c r="K25" s="83"/>
      <c r="L25" s="83"/>
      <c r="M25" s="83"/>
      <c r="N25" s="230"/>
      <c r="O25" s="232"/>
      <c r="P25" s="259"/>
      <c r="Q25" s="83"/>
      <c r="R25" s="230"/>
      <c r="S25" s="232"/>
      <c r="T25" s="259"/>
      <c r="U25" s="232"/>
      <c r="V25" s="284" t="str">
        <f t="shared" si="0"/>
        <v/>
      </c>
      <c r="W25" s="285" t="str">
        <f t="shared" si="1"/>
        <v/>
      </c>
      <c r="X25" s="230"/>
      <c r="Y25" s="232"/>
      <c r="Z25" s="259"/>
      <c r="AA25" s="284" t="str">
        <f t="shared" si="2"/>
        <v/>
      </c>
      <c r="AB25" s="285" t="str">
        <f t="shared" si="3"/>
        <v/>
      </c>
      <c r="AC25" s="286"/>
      <c r="AD25" s="92"/>
    </row>
    <row r="26" spans="1:30" ht="15.75">
      <c r="A26" s="82">
        <f>список!A24</f>
        <v>23</v>
      </c>
      <c r="B26" s="91" t="str">
        <f>IF(список!B24="","",список!B24)</f>
        <v/>
      </c>
      <c r="C26" s="91">
        <f>IF(список!C24="","",список!C24)</f>
        <v>0</v>
      </c>
      <c r="D26" s="83"/>
      <c r="E26" s="230"/>
      <c r="F26" s="232"/>
      <c r="G26" s="259"/>
      <c r="H26" s="230"/>
      <c r="I26" s="232"/>
      <c r="J26" s="259"/>
      <c r="K26" s="83"/>
      <c r="L26" s="83"/>
      <c r="M26" s="83"/>
      <c r="N26" s="230"/>
      <c r="O26" s="232"/>
      <c r="P26" s="259"/>
      <c r="Q26" s="83"/>
      <c r="R26" s="230"/>
      <c r="S26" s="232"/>
      <c r="T26" s="259"/>
      <c r="U26" s="232"/>
      <c r="V26" s="284" t="str">
        <f t="shared" si="0"/>
        <v/>
      </c>
      <c r="W26" s="285" t="str">
        <f t="shared" si="1"/>
        <v/>
      </c>
      <c r="X26" s="230"/>
      <c r="Y26" s="232"/>
      <c r="Z26" s="259"/>
      <c r="AA26" s="284" t="str">
        <f t="shared" si="2"/>
        <v/>
      </c>
      <c r="AB26" s="285" t="str">
        <f t="shared" si="3"/>
        <v/>
      </c>
      <c r="AC26" s="286"/>
      <c r="AD26" s="92"/>
    </row>
    <row r="27" spans="1:30" ht="15.75">
      <c r="A27" s="82">
        <f>список!A25</f>
        <v>24</v>
      </c>
      <c r="B27" s="91" t="str">
        <f>IF(список!B25="","",список!B25)</f>
        <v/>
      </c>
      <c r="C27" s="91">
        <f>IF(список!C25="","",список!C25)</f>
        <v>0</v>
      </c>
      <c r="D27" s="83"/>
      <c r="E27" s="230"/>
      <c r="F27" s="232"/>
      <c r="G27" s="259"/>
      <c r="H27" s="230"/>
      <c r="I27" s="232"/>
      <c r="J27" s="259"/>
      <c r="K27" s="83"/>
      <c r="L27" s="83"/>
      <c r="M27" s="83"/>
      <c r="N27" s="230"/>
      <c r="O27" s="232"/>
      <c r="P27" s="259"/>
      <c r="Q27" s="83"/>
      <c r="R27" s="230"/>
      <c r="S27" s="232"/>
      <c r="T27" s="259"/>
      <c r="U27" s="232"/>
      <c r="V27" s="284" t="str">
        <f t="shared" si="0"/>
        <v/>
      </c>
      <c r="W27" s="285" t="str">
        <f t="shared" si="1"/>
        <v/>
      </c>
      <c r="X27" s="230"/>
      <c r="Y27" s="232"/>
      <c r="Z27" s="259"/>
      <c r="AA27" s="284" t="str">
        <f t="shared" si="2"/>
        <v/>
      </c>
      <c r="AB27" s="285" t="str">
        <f t="shared" si="3"/>
        <v/>
      </c>
      <c r="AC27" s="286"/>
      <c r="AD27" s="92"/>
    </row>
    <row r="28" spans="1:30" ht="15.75">
      <c r="A28" s="82">
        <f>список!A26</f>
        <v>25</v>
      </c>
      <c r="B28" s="91" t="str">
        <f>IF(список!B26="","",список!B26)</f>
        <v/>
      </c>
      <c r="C28" s="91">
        <f>IF(список!C26="","",список!C26)</f>
        <v>0</v>
      </c>
      <c r="D28" s="83"/>
      <c r="E28" s="230"/>
      <c r="F28" s="232"/>
      <c r="G28" s="259"/>
      <c r="H28" s="230"/>
      <c r="I28" s="232"/>
      <c r="J28" s="259"/>
      <c r="K28" s="83"/>
      <c r="L28" s="83"/>
      <c r="M28" s="83"/>
      <c r="N28" s="230"/>
      <c r="O28" s="232"/>
      <c r="P28" s="259"/>
      <c r="Q28" s="83"/>
      <c r="R28" s="230"/>
      <c r="S28" s="232"/>
      <c r="T28" s="259"/>
      <c r="U28" s="232"/>
      <c r="V28" s="284" t="str">
        <f t="shared" si="0"/>
        <v/>
      </c>
      <c r="W28" s="285" t="str">
        <f t="shared" si="1"/>
        <v/>
      </c>
      <c r="X28" s="230"/>
      <c r="Y28" s="232"/>
      <c r="Z28" s="259"/>
      <c r="AA28" s="284" t="str">
        <f t="shared" si="2"/>
        <v/>
      </c>
      <c r="AB28" s="285" t="str">
        <f t="shared" si="3"/>
        <v/>
      </c>
      <c r="AC28" s="286"/>
      <c r="AD28" s="92"/>
    </row>
    <row r="29" spans="1:30" ht="15.75">
      <c r="A29" s="82">
        <f>список!A27</f>
        <v>26</v>
      </c>
      <c r="B29" s="91" t="str">
        <f>IF(список!B27="","",список!B27)</f>
        <v/>
      </c>
      <c r="C29" s="91">
        <f>IF(список!C27="","",список!C27)</f>
        <v>0</v>
      </c>
      <c r="D29" s="83"/>
      <c r="E29" s="230"/>
      <c r="F29" s="232"/>
      <c r="G29" s="259"/>
      <c r="H29" s="230"/>
      <c r="I29" s="232"/>
      <c r="J29" s="259"/>
      <c r="K29" s="83"/>
      <c r="L29" s="83"/>
      <c r="M29" s="83"/>
      <c r="N29" s="230"/>
      <c r="O29" s="232"/>
      <c r="P29" s="259"/>
      <c r="Q29" s="83"/>
      <c r="R29" s="230"/>
      <c r="S29" s="232"/>
      <c r="T29" s="259"/>
      <c r="U29" s="232"/>
      <c r="V29" s="284" t="str">
        <f t="shared" si="0"/>
        <v/>
      </c>
      <c r="W29" s="285" t="str">
        <f t="shared" si="1"/>
        <v/>
      </c>
      <c r="X29" s="230"/>
      <c r="Y29" s="232"/>
      <c r="Z29" s="259"/>
      <c r="AA29" s="284" t="str">
        <f t="shared" si="2"/>
        <v/>
      </c>
      <c r="AB29" s="285" t="str">
        <f t="shared" si="3"/>
        <v/>
      </c>
      <c r="AC29" s="286"/>
      <c r="AD29" s="92"/>
    </row>
    <row r="30" spans="1:30" ht="15.75">
      <c r="A30" s="82">
        <f>список!A28</f>
        <v>27</v>
      </c>
      <c r="B30" s="91" t="str">
        <f>IF(список!B28="","",список!B28)</f>
        <v/>
      </c>
      <c r="C30" s="91">
        <f>IF(список!C28="","",список!C28)</f>
        <v>0</v>
      </c>
      <c r="D30" s="83"/>
      <c r="E30" s="230"/>
      <c r="F30" s="232"/>
      <c r="G30" s="259"/>
      <c r="H30" s="230"/>
      <c r="I30" s="232"/>
      <c r="J30" s="259"/>
      <c r="K30" s="83"/>
      <c r="L30" s="83"/>
      <c r="M30" s="83"/>
      <c r="N30" s="230"/>
      <c r="O30" s="232"/>
      <c r="P30" s="259"/>
      <c r="Q30" s="83"/>
      <c r="R30" s="230"/>
      <c r="S30" s="232"/>
      <c r="T30" s="259"/>
      <c r="U30" s="232"/>
      <c r="V30" s="284" t="str">
        <f t="shared" si="0"/>
        <v/>
      </c>
      <c r="W30" s="285" t="str">
        <f t="shared" si="1"/>
        <v/>
      </c>
      <c r="X30" s="230"/>
      <c r="Y30" s="232"/>
      <c r="Z30" s="259"/>
      <c r="AA30" s="284" t="str">
        <f t="shared" si="2"/>
        <v/>
      </c>
      <c r="AB30" s="285" t="str">
        <f t="shared" si="3"/>
        <v/>
      </c>
      <c r="AC30" s="286"/>
      <c r="AD30" s="92"/>
    </row>
    <row r="31" spans="1:30" ht="15.75">
      <c r="A31" s="82">
        <f>список!A29</f>
        <v>28</v>
      </c>
      <c r="B31" s="91" t="str">
        <f>IF(список!B29="","",список!B29)</f>
        <v/>
      </c>
      <c r="C31" s="91">
        <f>IF(список!C29="","",список!C29)</f>
        <v>0</v>
      </c>
      <c r="D31" s="83"/>
      <c r="E31" s="230"/>
      <c r="F31" s="232"/>
      <c r="G31" s="259"/>
      <c r="H31" s="230"/>
      <c r="I31" s="232"/>
      <c r="J31" s="259"/>
      <c r="K31" s="83"/>
      <c r="L31" s="83"/>
      <c r="M31" s="83"/>
      <c r="N31" s="230"/>
      <c r="O31" s="232"/>
      <c r="P31" s="259"/>
      <c r="Q31" s="83"/>
      <c r="R31" s="230"/>
      <c r="S31" s="232"/>
      <c r="T31" s="259"/>
      <c r="U31" s="232"/>
      <c r="V31" s="284" t="str">
        <f t="shared" si="0"/>
        <v/>
      </c>
      <c r="W31" s="285" t="str">
        <f t="shared" si="1"/>
        <v/>
      </c>
      <c r="X31" s="259"/>
      <c r="Y31" s="232"/>
      <c r="Z31" s="259"/>
      <c r="AA31" s="284" t="str">
        <f t="shared" si="2"/>
        <v/>
      </c>
      <c r="AB31" s="285" t="str">
        <f t="shared" si="3"/>
        <v/>
      </c>
      <c r="AC31" s="286"/>
      <c r="AD31" s="92"/>
    </row>
    <row r="32" spans="1:30" ht="15.75">
      <c r="A32" s="82">
        <f>список!A30</f>
        <v>29</v>
      </c>
      <c r="B32" s="91" t="str">
        <f>IF(список!B30="","",список!B30)</f>
        <v/>
      </c>
      <c r="C32" s="91">
        <f>IF(список!C30="","",список!C30)</f>
        <v>0</v>
      </c>
      <c r="D32" s="83"/>
      <c r="E32" s="83"/>
      <c r="F32" s="83"/>
      <c r="G32" s="83"/>
      <c r="H32" s="83"/>
      <c r="I32" s="83"/>
      <c r="J32" s="83"/>
      <c r="K32" s="83"/>
      <c r="L32" s="83"/>
      <c r="M32" s="83"/>
      <c r="N32" s="83"/>
      <c r="O32" s="83"/>
      <c r="P32" s="83"/>
      <c r="Q32" s="83"/>
      <c r="R32" s="83"/>
      <c r="S32" s="83"/>
      <c r="T32" s="230"/>
      <c r="U32" s="232"/>
      <c r="V32" s="284" t="str">
        <f t="shared" si="0"/>
        <v/>
      </c>
      <c r="W32" s="285" t="str">
        <f t="shared" si="1"/>
        <v/>
      </c>
      <c r="X32" s="259"/>
      <c r="Y32" s="232"/>
      <c r="Z32" s="259"/>
      <c r="AA32" s="284" t="str">
        <f t="shared" si="2"/>
        <v/>
      </c>
      <c r="AB32" s="285" t="str">
        <f t="shared" si="3"/>
        <v/>
      </c>
      <c r="AC32" s="286"/>
      <c r="AD32" s="92"/>
    </row>
    <row r="33" spans="1:30" ht="15.75">
      <c r="A33" s="82">
        <f>список!A31</f>
        <v>30</v>
      </c>
      <c r="B33" s="91" t="str">
        <f>IF(список!B31="","",список!B31)</f>
        <v/>
      </c>
      <c r="C33" s="91">
        <f>IF(список!C31="","",список!C31)</f>
        <v>0</v>
      </c>
      <c r="D33" s="83"/>
      <c r="E33" s="83"/>
      <c r="F33" s="83"/>
      <c r="G33" s="83"/>
      <c r="H33" s="83"/>
      <c r="I33" s="83"/>
      <c r="J33" s="83"/>
      <c r="K33" s="83"/>
      <c r="L33" s="83"/>
      <c r="M33" s="83"/>
      <c r="N33" s="83"/>
      <c r="O33" s="83"/>
      <c r="P33" s="83"/>
      <c r="Q33" s="83"/>
      <c r="R33" s="83"/>
      <c r="S33" s="83"/>
      <c r="T33" s="230"/>
      <c r="U33" s="232"/>
      <c r="V33" s="284" t="str">
        <f t="shared" si="0"/>
        <v/>
      </c>
      <c r="W33" s="285" t="str">
        <f t="shared" si="1"/>
        <v/>
      </c>
      <c r="X33" s="230"/>
      <c r="Y33" s="232"/>
      <c r="Z33" s="259"/>
      <c r="AA33" s="284" t="str">
        <f t="shared" si="2"/>
        <v/>
      </c>
      <c r="AB33" s="285" t="str">
        <f t="shared" si="3"/>
        <v/>
      </c>
      <c r="AC33" s="286"/>
      <c r="AD33" s="92"/>
    </row>
    <row r="34" spans="1:30" ht="15.75">
      <c r="A34" s="82">
        <f>список!A32</f>
        <v>31</v>
      </c>
      <c r="B34" s="91" t="str">
        <f>IF(список!B32="","",список!B32)</f>
        <v/>
      </c>
      <c r="C34" s="91">
        <f>IF(список!C32="","",список!C32)</f>
        <v>0</v>
      </c>
      <c r="D34" s="83"/>
      <c r="E34" s="83"/>
      <c r="F34" s="83"/>
      <c r="G34" s="83"/>
      <c r="H34" s="83"/>
      <c r="I34" s="83"/>
      <c r="J34" s="83"/>
      <c r="K34" s="83"/>
      <c r="L34" s="83"/>
      <c r="M34" s="83"/>
      <c r="N34" s="83"/>
      <c r="O34" s="83"/>
      <c r="P34" s="83"/>
      <c r="Q34" s="83"/>
      <c r="R34" s="83"/>
      <c r="S34" s="83"/>
      <c r="T34" s="230"/>
      <c r="U34" s="232"/>
      <c r="V34" s="284" t="str">
        <f t="shared" si="0"/>
        <v/>
      </c>
      <c r="W34" s="285" t="str">
        <f t="shared" si="1"/>
        <v/>
      </c>
      <c r="X34" s="230"/>
      <c r="Y34" s="232"/>
      <c r="Z34" s="259"/>
      <c r="AA34" s="284" t="str">
        <f t="shared" si="2"/>
        <v/>
      </c>
      <c r="AB34" s="285" t="str">
        <f t="shared" si="3"/>
        <v/>
      </c>
      <c r="AC34" s="286"/>
      <c r="AD34" s="92"/>
    </row>
    <row r="35" spans="1:30" ht="15.75">
      <c r="A35" s="82">
        <f>список!A33</f>
        <v>32</v>
      </c>
      <c r="B35" s="91" t="str">
        <f>IF(список!B33="","",список!B33)</f>
        <v/>
      </c>
      <c r="C35" s="91">
        <f>IF(список!C33="","",список!C33)</f>
        <v>0</v>
      </c>
      <c r="D35" s="83"/>
      <c r="E35" s="83"/>
      <c r="F35" s="83"/>
      <c r="G35" s="83"/>
      <c r="H35" s="83"/>
      <c r="I35" s="83"/>
      <c r="J35" s="83"/>
      <c r="K35" s="83"/>
      <c r="L35" s="83"/>
      <c r="M35" s="83"/>
      <c r="N35" s="83"/>
      <c r="O35" s="83"/>
      <c r="P35" s="83"/>
      <c r="Q35" s="83"/>
      <c r="R35" s="83"/>
      <c r="S35" s="83"/>
      <c r="T35" s="230"/>
      <c r="U35" s="232"/>
      <c r="V35" s="284" t="str">
        <f t="shared" si="0"/>
        <v/>
      </c>
      <c r="W35" s="285" t="str">
        <f t="shared" si="1"/>
        <v/>
      </c>
      <c r="X35" s="230"/>
      <c r="Y35" s="232"/>
      <c r="Z35" s="259"/>
      <c r="AA35" s="284" t="str">
        <f t="shared" si="2"/>
        <v/>
      </c>
      <c r="AB35" s="285" t="str">
        <f t="shared" si="3"/>
        <v/>
      </c>
      <c r="AC35" s="286"/>
      <c r="AD35" s="92"/>
    </row>
    <row r="36" spans="1:30" ht="15.75">
      <c r="A36" s="82">
        <f>список!A34</f>
        <v>33</v>
      </c>
      <c r="B36" s="91" t="str">
        <f>IF(список!B34="","",список!B34)</f>
        <v/>
      </c>
      <c r="C36" s="91">
        <f>IF(список!C34="","",список!C34)</f>
        <v>0</v>
      </c>
      <c r="D36" s="83"/>
      <c r="E36" s="83"/>
      <c r="F36" s="83"/>
      <c r="G36" s="83"/>
      <c r="H36" s="83"/>
      <c r="I36" s="83"/>
      <c r="J36" s="83"/>
      <c r="K36" s="83"/>
      <c r="L36" s="83"/>
      <c r="M36" s="83"/>
      <c r="N36" s="83"/>
      <c r="O36" s="83"/>
      <c r="P36" s="83"/>
      <c r="Q36" s="83"/>
      <c r="R36" s="83"/>
      <c r="S36" s="83"/>
      <c r="T36" s="230"/>
      <c r="U36" s="232"/>
      <c r="V36" s="284" t="str">
        <f t="shared" si="0"/>
        <v/>
      </c>
      <c r="W36" s="285" t="str">
        <f t="shared" si="1"/>
        <v/>
      </c>
      <c r="X36" s="230"/>
      <c r="Y36" s="232"/>
      <c r="Z36" s="225"/>
      <c r="AA36" s="284" t="str">
        <f t="shared" si="2"/>
        <v/>
      </c>
      <c r="AB36" s="285" t="str">
        <f t="shared" si="3"/>
        <v/>
      </c>
      <c r="AC36" s="286"/>
      <c r="AD36" s="92"/>
    </row>
    <row r="37" spans="1:30" ht="15.75">
      <c r="A37" s="82">
        <f>список!A35</f>
        <v>34</v>
      </c>
      <c r="B37" s="91" t="str">
        <f>IF(список!B35="","",список!B35)</f>
        <v/>
      </c>
      <c r="C37" s="91">
        <f>IF(список!C35="","",список!C35)</f>
        <v>0</v>
      </c>
      <c r="D37" s="84"/>
      <c r="E37" s="84"/>
      <c r="F37" s="84"/>
      <c r="G37" s="84"/>
      <c r="H37" s="84"/>
      <c r="I37" s="84"/>
      <c r="J37" s="84"/>
      <c r="K37" s="84"/>
      <c r="L37" s="84"/>
      <c r="M37" s="84"/>
      <c r="N37" s="84"/>
      <c r="O37" s="84"/>
      <c r="P37" s="84"/>
      <c r="Q37" s="84"/>
      <c r="R37" s="84"/>
      <c r="S37" s="84"/>
      <c r="T37" s="84"/>
      <c r="U37" s="225"/>
      <c r="V37" s="284" t="str">
        <f t="shared" si="0"/>
        <v/>
      </c>
      <c r="W37" s="285" t="str">
        <f t="shared" si="1"/>
        <v/>
      </c>
      <c r="X37" s="251"/>
      <c r="Y37" s="84"/>
      <c r="Z37" s="249"/>
      <c r="AA37" s="284" t="str">
        <f t="shared" si="2"/>
        <v/>
      </c>
      <c r="AB37" s="285" t="str">
        <f t="shared" si="3"/>
        <v/>
      </c>
      <c r="AC37" s="286"/>
      <c r="AD37" s="92"/>
    </row>
    <row r="38" spans="1:30" ht="15.75" thickBot="1">
      <c r="A38" s="82">
        <f>список!A36</f>
        <v>35</v>
      </c>
      <c r="B38" s="91" t="str">
        <f>IF(список!B36="","",список!B36)</f>
        <v/>
      </c>
      <c r="C38" s="91">
        <f>IF(список!C36="","",список!C36)</f>
        <v>0</v>
      </c>
      <c r="D38" s="84"/>
      <c r="E38" s="84"/>
      <c r="F38" s="84"/>
      <c r="G38" s="84"/>
      <c r="H38" s="84"/>
      <c r="I38" s="84"/>
      <c r="J38" s="84"/>
      <c r="K38" s="84"/>
      <c r="L38" s="84"/>
      <c r="M38" s="84"/>
      <c r="N38" s="84"/>
      <c r="O38" s="84"/>
      <c r="P38" s="84"/>
      <c r="Q38" s="84"/>
      <c r="R38" s="84"/>
      <c r="S38" s="84"/>
      <c r="T38" s="84"/>
      <c r="U38" s="249"/>
      <c r="V38" s="310" t="str">
        <f t="shared" si="0"/>
        <v/>
      </c>
      <c r="W38" s="309" t="str">
        <f t="shared" si="1"/>
        <v/>
      </c>
      <c r="X38" s="251"/>
      <c r="Y38" s="84"/>
      <c r="Z38" s="249"/>
      <c r="AA38" s="310" t="str">
        <f t="shared" si="2"/>
        <v/>
      </c>
      <c r="AB38" s="309" t="str">
        <f t="shared" si="3"/>
        <v/>
      </c>
      <c r="AC38" s="114"/>
    </row>
    <row r="39" spans="1:30">
      <c r="U39" s="86"/>
      <c r="V39" s="311" t="str">
        <f>IF(D39="","",IF(E39="","",IF(G39="","",IF(#REF!="","",IF(H39="","",IF(I39="","",IF(M39="","",IF(N39="","",IF(O39="","",IF(P39="","",IF(#REF!="","",IF(Q39="","",IF(R39="","",IF(S39="","",IF(T39="","",IF(U39="","",SUM(D39:U39)/16))))))))))))))))</f>
        <v/>
      </c>
      <c r="W39" s="312" t="str">
        <f t="shared" ref="W39" si="4">IF(V39="","",IF(V39=2,"сформирован",IF(V39=0,"не сформирован", "в стадии формирования")))</f>
        <v/>
      </c>
      <c r="AA39" s="312" t="str">
        <f>IF(X39="","",IF(Y39="","",IF(Z39="","",IF(#REF!="","",SUM(X39:Z39)/4))))</f>
        <v/>
      </c>
      <c r="AB39" s="312" t="str">
        <f t="shared" ref="AB39" si="5">IF(AA39="","",IF(AA39=2,"сформирован",IF(AA39=0,"не сформирован","в стадии формирования")))</f>
        <v/>
      </c>
      <c r="AC39" s="114"/>
    </row>
    <row r="40" spans="1:30">
      <c r="V40" s="287"/>
      <c r="W40" s="287"/>
      <c r="X40" s="85"/>
      <c r="Y40" s="85"/>
      <c r="Z40" s="85"/>
      <c r="AA40" s="287"/>
      <c r="AB40" s="287"/>
    </row>
    <row r="41" spans="1:30">
      <c r="V41" s="144"/>
      <c r="W41" s="144"/>
      <c r="AA41" s="144"/>
      <c r="AB41" s="144"/>
    </row>
    <row r="42" spans="1:30">
      <c r="V42" s="144"/>
      <c r="W42" s="144"/>
      <c r="AA42" s="144"/>
      <c r="AB42" s="144"/>
    </row>
    <row r="43" spans="1:30">
      <c r="V43" s="144"/>
      <c r="W43" s="144"/>
      <c r="AA43" s="144"/>
      <c r="AB43" s="144"/>
    </row>
    <row r="44" spans="1:30">
      <c r="V44" s="144"/>
      <c r="W44" s="144"/>
      <c r="AA44" s="144"/>
      <c r="AB44" s="144"/>
    </row>
    <row r="45" spans="1:30">
      <c r="V45" s="144"/>
      <c r="W45" s="144"/>
      <c r="AA45" s="144"/>
      <c r="AB45" s="144"/>
    </row>
    <row r="46" spans="1:30">
      <c r="V46" s="144"/>
      <c r="W46" s="144"/>
      <c r="AA46" s="144"/>
      <c r="AB46" s="144"/>
    </row>
    <row r="47" spans="1:30">
      <c r="V47" s="144"/>
      <c r="W47" s="144"/>
      <c r="AA47" s="144"/>
      <c r="AB47" s="144"/>
    </row>
    <row r="48" spans="1:30">
      <c r="V48" s="144"/>
      <c r="W48" s="144"/>
      <c r="AA48" s="144"/>
      <c r="AB48" s="144"/>
    </row>
    <row r="49" spans="22:28">
      <c r="V49" s="144"/>
      <c r="W49" s="144"/>
      <c r="AA49" s="144"/>
      <c r="AB49" s="144"/>
    </row>
    <row r="50" spans="22:28">
      <c r="V50" s="144"/>
      <c r="W50" s="144"/>
      <c r="AA50" s="144"/>
      <c r="AB50" s="144"/>
    </row>
    <row r="51" spans="22:28">
      <c r="V51" s="144"/>
      <c r="W51" s="144"/>
      <c r="AA51" s="144"/>
      <c r="AB51" s="144"/>
    </row>
    <row r="52" spans="22:28">
      <c r="V52" s="144"/>
      <c r="W52" s="144"/>
      <c r="AA52" s="144"/>
      <c r="AB52" s="144"/>
    </row>
    <row r="53" spans="22:28">
      <c r="V53" s="144"/>
      <c r="W53" s="144"/>
      <c r="AA53" s="144"/>
      <c r="AB53" s="144"/>
    </row>
    <row r="54" spans="22:28">
      <c r="V54" s="144"/>
      <c r="W54" s="144"/>
      <c r="AA54" s="144"/>
      <c r="AB54" s="144"/>
    </row>
    <row r="55" spans="22:28">
      <c r="V55" s="144"/>
      <c r="W55" s="144"/>
      <c r="AA55" s="144"/>
      <c r="AB55" s="144"/>
    </row>
    <row r="56" spans="22:28">
      <c r="V56" s="144"/>
      <c r="W56" s="144"/>
      <c r="AA56" s="144"/>
      <c r="AB56" s="144"/>
    </row>
    <row r="57" spans="22:28">
      <c r="V57" s="144"/>
      <c r="W57" s="144"/>
      <c r="AA57" s="144"/>
      <c r="AB57" s="144"/>
    </row>
    <row r="58" spans="22:28">
      <c r="V58" s="144"/>
      <c r="W58" s="144"/>
      <c r="AA58" s="144"/>
      <c r="AB58" s="144"/>
    </row>
    <row r="59" spans="22:28">
      <c r="V59" s="144"/>
      <c r="W59" s="144"/>
      <c r="AA59" s="144"/>
      <c r="AB59" s="144"/>
    </row>
    <row r="60" spans="22:28">
      <c r="V60" s="144"/>
      <c r="W60" s="144"/>
      <c r="AA60" s="144"/>
      <c r="AB60" s="144"/>
    </row>
    <row r="61" spans="22:28">
      <c r="V61" s="144"/>
      <c r="W61" s="144"/>
      <c r="AA61" s="144"/>
      <c r="AB61" s="144"/>
    </row>
    <row r="62" spans="22:28">
      <c r="V62" s="144"/>
      <c r="W62" s="144"/>
      <c r="AA62" s="144"/>
      <c r="AB62" s="144"/>
    </row>
    <row r="63" spans="22:28">
      <c r="V63" s="144"/>
      <c r="W63" s="144"/>
      <c r="AA63" s="144"/>
      <c r="AB63" s="144"/>
    </row>
    <row r="64" spans="22:28">
      <c r="AA64" s="144"/>
      <c r="AB64" s="144"/>
    </row>
    <row r="65" spans="27:28">
      <c r="AA65" s="144"/>
      <c r="AB65" s="144"/>
    </row>
    <row r="66" spans="27:28">
      <c r="AA66" s="144"/>
      <c r="AB66" s="144"/>
    </row>
    <row r="67" spans="27:28">
      <c r="AA67" s="144"/>
      <c r="AB67" s="144"/>
    </row>
    <row r="68" spans="27:28">
      <c r="AA68" s="144"/>
      <c r="AB68" s="144"/>
    </row>
    <row r="69" spans="27:28">
      <c r="AA69" s="144"/>
      <c r="AB69" s="144"/>
    </row>
    <row r="70" spans="27:28">
      <c r="AA70" s="144"/>
      <c r="AB70" s="144"/>
    </row>
    <row r="71" spans="27:28">
      <c r="AA71" s="144"/>
      <c r="AB71" s="144"/>
    </row>
  </sheetData>
  <sheetProtection password="CC6F" sheet="1" objects="1" scenarios="1" selectLockedCells="1"/>
  <mergeCells count="10">
    <mergeCell ref="AC3:AD3"/>
    <mergeCell ref="A1:AB1"/>
    <mergeCell ref="D2:W2"/>
    <mergeCell ref="X2:AB2"/>
    <mergeCell ref="AC2:AD2"/>
    <mergeCell ref="V3:W3"/>
    <mergeCell ref="AA3:AB3"/>
    <mergeCell ref="A2:A3"/>
    <mergeCell ref="B2:B3"/>
    <mergeCell ref="C2:C3"/>
  </mergeCells>
  <conditionalFormatting sqref="AD4:AD37">
    <cfRule type="containsText" dxfId="231" priority="7" operator="containsText" text="низкий">
      <formula>NOT(ISERROR(SEARCH("низкий",AD4)))</formula>
    </cfRule>
    <cfRule type="containsText" dxfId="230" priority="8" operator="containsText" text="норма">
      <formula>NOT(ISERROR(SEARCH("норма",AD4)))</formula>
    </cfRule>
    <cfRule type="containsText" dxfId="229" priority="9" operator="containsText" text="высокий">
      <formula>NOT(ISERROR(SEARCH("высокий",AD4)))</formula>
    </cfRule>
  </conditionalFormatting>
  <conditionalFormatting sqref="AD4:AD37">
    <cfRule type="containsText" dxfId="228" priority="4" operator="containsText" text="высокий">
      <formula>NOT(ISERROR(SEARCH("высокий",AD4)))</formula>
    </cfRule>
    <cfRule type="containsText" dxfId="227" priority="5" operator="containsText" text="норма">
      <formula>NOT(ISERROR(SEARCH("норма",AD4)))</formula>
    </cfRule>
    <cfRule type="containsText" dxfId="226" priority="6" operator="containsText" text="низкий">
      <formula>NOT(ISERROR(SEARCH("низкий",AD4)))</formula>
    </cfRule>
  </conditionalFormatting>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BB56"/>
  <sheetViews>
    <sheetView topLeftCell="A13" zoomScale="70" zoomScaleNormal="70" workbookViewId="0">
      <selection activeCell="C49" sqref="C49"/>
    </sheetView>
  </sheetViews>
  <sheetFormatPr defaultColWidth="9.140625" defaultRowHeight="15"/>
  <cols>
    <col min="1" max="1" width="9.140625" style="82"/>
    <col min="2" max="2" width="27.140625" style="82" customWidth="1"/>
    <col min="3" max="3" width="9.140625" style="82"/>
    <col min="4" max="4" width="14.140625" style="82" customWidth="1"/>
    <col min="5" max="5" width="10.7109375" style="82" customWidth="1"/>
    <col min="6" max="6" width="13.42578125" style="82" customWidth="1"/>
    <col min="7" max="7" width="18.28515625" style="82" customWidth="1"/>
    <col min="8" max="8" width="10.140625" style="82" customWidth="1"/>
    <col min="9" max="9" width="9.140625" style="82"/>
    <col min="10" max="10" width="10.28515625" style="82" customWidth="1"/>
    <col min="11" max="11" width="9.140625" style="82"/>
    <col min="12" max="13" width="10.7109375" style="82" customWidth="1"/>
    <col min="14" max="14" width="13" style="82" customWidth="1"/>
    <col min="15" max="15" width="13.42578125" style="82" customWidth="1"/>
    <col min="16" max="16" width="13" style="82" customWidth="1"/>
    <col min="17" max="17" width="17.7109375" style="82" customWidth="1"/>
    <col min="18" max="22" width="18" style="82" customWidth="1"/>
    <col min="23" max="23" width="14.42578125" style="82" customWidth="1"/>
    <col min="24" max="16384" width="9.140625" style="82"/>
  </cols>
  <sheetData>
    <row r="1" spans="1:54" ht="19.5" thickBot="1">
      <c r="A1" s="447"/>
      <c r="B1" s="439"/>
      <c r="C1" s="439"/>
      <c r="D1" s="439"/>
      <c r="E1" s="439"/>
      <c r="F1" s="439"/>
      <c r="G1" s="439"/>
      <c r="H1" s="439"/>
      <c r="I1" s="439"/>
      <c r="J1" s="439"/>
      <c r="K1" s="439"/>
      <c r="L1" s="439"/>
      <c r="M1" s="439"/>
      <c r="N1" s="439"/>
      <c r="O1" s="439"/>
      <c r="P1" s="439"/>
      <c r="Q1" s="439"/>
      <c r="R1" s="363"/>
      <c r="S1" s="363"/>
      <c r="T1" s="363"/>
      <c r="U1" s="363"/>
      <c r="V1" s="363"/>
      <c r="W1" s="363"/>
      <c r="X1" s="363"/>
      <c r="Y1" s="363"/>
      <c r="Z1" s="363"/>
      <c r="AA1" s="363"/>
      <c r="AB1" s="363"/>
    </row>
    <row r="2" spans="1:54" ht="43.5" customHeight="1" thickBot="1">
      <c r="A2" s="442" t="str">
        <f>список!A1</f>
        <v>№</v>
      </c>
      <c r="B2" s="442" t="str">
        <f>список!B1</f>
        <v>Фамилия, имя воспитанника</v>
      </c>
      <c r="C2" s="442" t="str">
        <f>список!C1</f>
        <v xml:space="preserve">дата </v>
      </c>
      <c r="D2" s="448" t="s">
        <v>118</v>
      </c>
      <c r="E2" s="449"/>
      <c r="F2" s="449"/>
      <c r="G2" s="450"/>
      <c r="H2" s="451" t="s">
        <v>123</v>
      </c>
      <c r="I2" s="452"/>
      <c r="J2" s="452"/>
      <c r="K2" s="452"/>
      <c r="L2" s="452"/>
      <c r="M2" s="453"/>
      <c r="N2" s="454" t="s">
        <v>130</v>
      </c>
      <c r="O2" s="455"/>
      <c r="P2" s="455"/>
      <c r="Q2" s="456"/>
      <c r="R2" s="457" t="s">
        <v>133</v>
      </c>
      <c r="S2" s="458"/>
      <c r="T2" s="459"/>
      <c r="U2" s="457" t="s">
        <v>135</v>
      </c>
      <c r="V2" s="458"/>
      <c r="W2" s="460"/>
      <c r="X2" s="101"/>
      <c r="Y2" s="444"/>
      <c r="Z2" s="445"/>
      <c r="AA2" s="445"/>
      <c r="AB2" s="445"/>
      <c r="AC2" s="445"/>
      <c r="AD2" s="446"/>
      <c r="AE2" s="101"/>
      <c r="AF2" s="101"/>
      <c r="AG2" s="101"/>
      <c r="AH2" s="101"/>
      <c r="AI2" s="101"/>
      <c r="AJ2" s="101"/>
      <c r="AK2" s="101"/>
      <c r="AL2" s="101"/>
      <c r="AM2" s="102"/>
      <c r="AN2" s="102"/>
      <c r="AO2" s="444"/>
      <c r="AP2" s="445"/>
      <c r="AQ2" s="445"/>
      <c r="AR2" s="445"/>
      <c r="AS2" s="445"/>
      <c r="AT2" s="445"/>
      <c r="AU2" s="445"/>
      <c r="AV2" s="445"/>
      <c r="AW2" s="445"/>
      <c r="AX2" s="445"/>
      <c r="AY2" s="445"/>
      <c r="AZ2" s="445"/>
    </row>
    <row r="3" spans="1:54" ht="197.25" customHeight="1" thickBot="1">
      <c r="A3" s="443"/>
      <c r="B3" s="443"/>
      <c r="C3" s="443"/>
      <c r="D3" s="105" t="s">
        <v>144</v>
      </c>
      <c r="E3" s="99" t="s">
        <v>138</v>
      </c>
      <c r="F3" s="99" t="s">
        <v>122</v>
      </c>
      <c r="G3" s="211"/>
      <c r="H3" s="209" t="s">
        <v>124</v>
      </c>
      <c r="I3" s="100" t="s">
        <v>141</v>
      </c>
      <c r="J3" s="100" t="s">
        <v>142</v>
      </c>
      <c r="K3" s="100" t="s">
        <v>143</v>
      </c>
      <c r="L3" s="100" t="s">
        <v>126</v>
      </c>
      <c r="M3" s="211"/>
      <c r="N3" s="213" t="s">
        <v>145</v>
      </c>
      <c r="O3" s="136" t="s">
        <v>146</v>
      </c>
      <c r="P3" s="137" t="s">
        <v>154</v>
      </c>
      <c r="Q3" s="215"/>
      <c r="R3" s="214" t="s">
        <v>147</v>
      </c>
      <c r="S3" s="218" t="s">
        <v>148</v>
      </c>
      <c r="T3" s="219"/>
      <c r="U3" s="214" t="s">
        <v>149</v>
      </c>
      <c r="V3" s="220" t="s">
        <v>150</v>
      </c>
      <c r="W3" s="222"/>
      <c r="X3" s="221"/>
      <c r="Y3" s="103"/>
      <c r="Z3" s="103"/>
      <c r="AA3" s="103"/>
      <c r="AB3" s="103"/>
      <c r="AC3" s="103"/>
      <c r="AD3" s="103"/>
      <c r="AE3" s="103"/>
      <c r="AF3" s="103"/>
      <c r="AG3" s="103"/>
      <c r="AH3" s="103"/>
      <c r="AI3" s="103"/>
      <c r="AJ3" s="103"/>
      <c r="AK3" s="103"/>
      <c r="AL3" s="103"/>
      <c r="AM3" s="104"/>
      <c r="AN3" s="104"/>
      <c r="AO3" s="103"/>
      <c r="AP3" s="103"/>
      <c r="AQ3" s="103"/>
      <c r="AR3" s="103"/>
      <c r="AS3" s="103"/>
      <c r="AT3" s="103"/>
      <c r="AU3" s="103"/>
      <c r="AV3" s="103"/>
      <c r="AW3" s="103"/>
      <c r="AX3" s="103"/>
      <c r="AY3" s="103"/>
      <c r="AZ3" s="103"/>
      <c r="BA3" s="103"/>
      <c r="BB3" s="104"/>
    </row>
    <row r="4" spans="1:54">
      <c r="A4" s="106">
        <f>список!A2</f>
        <v>1</v>
      </c>
      <c r="B4" s="140" t="str">
        <f>IF(список!B2="","",список!B2)</f>
        <v/>
      </c>
      <c r="C4" s="107" t="s">
        <v>343</v>
      </c>
      <c r="D4" s="89" t="str">
        <f>'Социально-коммуникативное разви'!V5</f>
        <v/>
      </c>
      <c r="E4" s="145" t="str">
        <f>'Социально-коммуникативное разви'!AC5</f>
        <v/>
      </c>
      <c r="F4" s="86" t="str">
        <f>'Социально-коммуникативное разви'!AO5</f>
        <v/>
      </c>
      <c r="G4" s="212"/>
      <c r="H4" s="210" t="str">
        <f>'Познавательное развитие'!H5</f>
        <v/>
      </c>
      <c r="I4" s="85" t="str">
        <f>'Познавательное развитие'!O5</f>
        <v/>
      </c>
      <c r="J4" s="85" t="str">
        <f>'Познавательное развитие'!R5</f>
        <v/>
      </c>
      <c r="K4" s="85" t="str">
        <f>'Познавательное развитие'!Y5</f>
        <v/>
      </c>
      <c r="L4" s="107" t="str">
        <f>'Познавательное развитие'!AN5</f>
        <v/>
      </c>
      <c r="M4" s="212"/>
      <c r="N4" s="114" t="str">
        <f>'Художественно-эстетическое разв'!S5</f>
        <v/>
      </c>
      <c r="O4" s="110" t="str">
        <f>'Художественно-эстетическое разв'!AC5</f>
        <v/>
      </c>
      <c r="P4" s="86" t="str">
        <f>'Художественно-эстетическое разв'!AC5</f>
        <v/>
      </c>
      <c r="Q4" s="216"/>
      <c r="R4" s="114" t="str">
        <f>'Речевое развитие'!R4</f>
        <v/>
      </c>
      <c r="S4" s="86" t="str">
        <f>'Речевое развитие'!Z4</f>
        <v/>
      </c>
      <c r="T4" s="216"/>
      <c r="U4" s="114" t="str">
        <f>'Физическое развитие'!W4</f>
        <v/>
      </c>
      <c r="V4" s="86" t="str">
        <f>'Физическое развитие'!AB4</f>
        <v/>
      </c>
      <c r="W4" s="216"/>
      <c r="X4" s="114"/>
    </row>
    <row r="5" spans="1:54">
      <c r="A5" s="95">
        <f>список!A3</f>
        <v>2</v>
      </c>
      <c r="B5" s="141" t="str">
        <f>IF(список!B3="","",список!B3)</f>
        <v/>
      </c>
      <c r="C5" s="107" t="s">
        <v>343</v>
      </c>
      <c r="D5" s="89" t="str">
        <f>'Социально-коммуникативное разви'!V6</f>
        <v/>
      </c>
      <c r="E5" s="145" t="str">
        <f>'Социально-коммуникативное разви'!AC6</f>
        <v/>
      </c>
      <c r="F5" s="86" t="str">
        <f>'Социально-коммуникативное разви'!AO6</f>
        <v/>
      </c>
      <c r="G5" s="212"/>
      <c r="H5" s="210" t="str">
        <f>'Познавательное развитие'!H6</f>
        <v/>
      </c>
      <c r="I5" s="85" t="str">
        <f>'Познавательное развитие'!O6</f>
        <v/>
      </c>
      <c r="J5" s="85" t="str">
        <f>'Познавательное развитие'!R6</f>
        <v/>
      </c>
      <c r="K5" s="85" t="str">
        <f>'Познавательное развитие'!Y6</f>
        <v/>
      </c>
      <c r="L5" s="107" t="str">
        <f>'Познавательное развитие'!AN6</f>
        <v/>
      </c>
      <c r="M5" s="212"/>
      <c r="N5" s="114" t="str">
        <f>'Художественно-эстетическое разв'!S6</f>
        <v/>
      </c>
      <c r="O5" s="110" t="str">
        <f>'Художественно-эстетическое разв'!AC6</f>
        <v/>
      </c>
      <c r="P5" s="86" t="str">
        <f>'Художественно-эстетическое разв'!AC6</f>
        <v/>
      </c>
      <c r="Q5" s="216"/>
      <c r="R5" s="114" t="str">
        <f>'Речевое развитие'!R5</f>
        <v/>
      </c>
      <c r="S5" s="86" t="str">
        <f>'Речевое развитие'!Z5</f>
        <v/>
      </c>
      <c r="T5" s="216"/>
      <c r="U5" s="114" t="str">
        <f>'Физическое развитие'!W5</f>
        <v/>
      </c>
      <c r="V5" s="86" t="str">
        <f>'Физическое развитие'!AB5</f>
        <v/>
      </c>
      <c r="W5" s="216"/>
      <c r="X5" s="114"/>
    </row>
    <row r="6" spans="1:54">
      <c r="A6" s="95">
        <f>список!A4</f>
        <v>3</v>
      </c>
      <c r="B6" s="141" t="str">
        <f>IF(список!B4="","",список!B4)</f>
        <v/>
      </c>
      <c r="C6" s="107" t="s">
        <v>343</v>
      </c>
      <c r="D6" s="89" t="str">
        <f>'Социально-коммуникативное разви'!V7</f>
        <v/>
      </c>
      <c r="E6" s="145" t="str">
        <f>'Социально-коммуникативное разви'!AC7</f>
        <v/>
      </c>
      <c r="F6" s="86" t="str">
        <f>'Социально-коммуникативное разви'!AO7</f>
        <v/>
      </c>
      <c r="G6" s="212"/>
      <c r="H6" s="210" t="str">
        <f>'Познавательное развитие'!H7</f>
        <v/>
      </c>
      <c r="I6" s="85" t="str">
        <f>'Познавательное развитие'!O7</f>
        <v/>
      </c>
      <c r="J6" s="85" t="str">
        <f>'Познавательное развитие'!R7</f>
        <v/>
      </c>
      <c r="K6" s="85" t="str">
        <f>'Познавательное развитие'!Y7</f>
        <v/>
      </c>
      <c r="L6" s="107" t="str">
        <f>'Познавательное развитие'!AN7</f>
        <v/>
      </c>
      <c r="M6" s="212"/>
      <c r="N6" s="114" t="str">
        <f>'Художественно-эстетическое разв'!S7</f>
        <v/>
      </c>
      <c r="O6" s="110" t="str">
        <f>'Художественно-эстетическое разв'!AC7</f>
        <v/>
      </c>
      <c r="P6" s="86" t="str">
        <f>'Художественно-эстетическое разв'!AC7</f>
        <v/>
      </c>
      <c r="Q6" s="216"/>
      <c r="R6" s="114" t="str">
        <f>'Речевое развитие'!R6</f>
        <v/>
      </c>
      <c r="S6" s="86" t="str">
        <f>'Речевое развитие'!Z6</f>
        <v/>
      </c>
      <c r="T6" s="216"/>
      <c r="U6" s="114" t="str">
        <f>'Физическое развитие'!W6</f>
        <v/>
      </c>
      <c r="V6" s="86" t="str">
        <f>'Физическое развитие'!AB6</f>
        <v/>
      </c>
      <c r="W6" s="216"/>
      <c r="X6" s="114"/>
    </row>
    <row r="7" spans="1:54">
      <c r="A7" s="95">
        <f>список!A5</f>
        <v>4</v>
      </c>
      <c r="B7" s="141" t="str">
        <f>IF(список!B5="","",список!B5)</f>
        <v/>
      </c>
      <c r="C7" s="107" t="s">
        <v>343</v>
      </c>
      <c r="D7" s="89" t="str">
        <f>'Социально-коммуникативное разви'!V8</f>
        <v/>
      </c>
      <c r="E7" s="145" t="str">
        <f>'Социально-коммуникативное разви'!AC8</f>
        <v/>
      </c>
      <c r="F7" s="86" t="str">
        <f>'Социально-коммуникативное разви'!AO8</f>
        <v/>
      </c>
      <c r="G7" s="212"/>
      <c r="H7" s="210" t="str">
        <f>'Познавательное развитие'!H8</f>
        <v/>
      </c>
      <c r="I7" s="85" t="str">
        <f>'Познавательное развитие'!O8</f>
        <v/>
      </c>
      <c r="J7" s="85" t="str">
        <f>'Познавательное развитие'!R8</f>
        <v/>
      </c>
      <c r="K7" s="85" t="str">
        <f>'Познавательное развитие'!Y8</f>
        <v/>
      </c>
      <c r="L7" s="107" t="str">
        <f>'Познавательное развитие'!AN8</f>
        <v/>
      </c>
      <c r="M7" s="212"/>
      <c r="N7" s="114" t="str">
        <f>'Художественно-эстетическое разв'!S8</f>
        <v/>
      </c>
      <c r="O7" s="110" t="str">
        <f>'Художественно-эстетическое разв'!AC8</f>
        <v/>
      </c>
      <c r="P7" s="86" t="str">
        <f>'Художественно-эстетическое разв'!AC8</f>
        <v/>
      </c>
      <c r="Q7" s="216"/>
      <c r="R7" s="114" t="str">
        <f>'Речевое развитие'!R7</f>
        <v/>
      </c>
      <c r="S7" s="86" t="str">
        <f>'Речевое развитие'!Z7</f>
        <v/>
      </c>
      <c r="T7" s="216"/>
      <c r="U7" s="114" t="str">
        <f>'Физическое развитие'!W7</f>
        <v/>
      </c>
      <c r="V7" s="86" t="str">
        <f>'Физическое развитие'!AB7</f>
        <v/>
      </c>
      <c r="W7" s="216"/>
      <c r="X7" s="114"/>
    </row>
    <row r="8" spans="1:54">
      <c r="A8" s="95">
        <f>список!A6</f>
        <v>5</v>
      </c>
      <c r="B8" s="141" t="str">
        <f>IF(список!B6="","",список!B6)</f>
        <v/>
      </c>
      <c r="C8" s="107" t="s">
        <v>343</v>
      </c>
      <c r="D8" s="89" t="str">
        <f>'Социально-коммуникативное разви'!V9</f>
        <v/>
      </c>
      <c r="E8" s="145" t="str">
        <f>'Социально-коммуникативное разви'!AC9</f>
        <v/>
      </c>
      <c r="F8" s="86" t="str">
        <f>'Социально-коммуникативное разви'!AO9</f>
        <v/>
      </c>
      <c r="G8" s="212"/>
      <c r="H8" s="210" t="str">
        <f>'Познавательное развитие'!H9</f>
        <v/>
      </c>
      <c r="I8" s="85" t="str">
        <f>'Познавательное развитие'!O9</f>
        <v/>
      </c>
      <c r="J8" s="85" t="str">
        <f>'Познавательное развитие'!R9</f>
        <v/>
      </c>
      <c r="K8" s="85" t="str">
        <f>'Познавательное развитие'!Y9</f>
        <v/>
      </c>
      <c r="L8" s="107" t="str">
        <f>'Познавательное развитие'!AN9</f>
        <v/>
      </c>
      <c r="M8" s="212"/>
      <c r="N8" s="114" t="str">
        <f>'Художественно-эстетическое разв'!S9</f>
        <v/>
      </c>
      <c r="O8" s="110" t="str">
        <f>'Художественно-эстетическое разв'!AC9</f>
        <v/>
      </c>
      <c r="P8" s="86" t="str">
        <f>'Художественно-эстетическое разв'!AC9</f>
        <v/>
      </c>
      <c r="Q8" s="216"/>
      <c r="R8" s="114" t="str">
        <f>'Речевое развитие'!R8</f>
        <v/>
      </c>
      <c r="S8" s="86" t="str">
        <f>'Речевое развитие'!Z8</f>
        <v/>
      </c>
      <c r="T8" s="216"/>
      <c r="U8" s="114" t="str">
        <f>'Физическое развитие'!W8</f>
        <v/>
      </c>
      <c r="V8" s="86" t="str">
        <f>'Физическое развитие'!AB8</f>
        <v/>
      </c>
      <c r="W8" s="216"/>
      <c r="X8" s="114"/>
    </row>
    <row r="9" spans="1:54">
      <c r="A9" s="95">
        <f>список!A7</f>
        <v>6</v>
      </c>
      <c r="B9" s="141" t="str">
        <f>IF(список!B7="","",список!B7)</f>
        <v/>
      </c>
      <c r="C9" s="107" t="s">
        <v>343</v>
      </c>
      <c r="D9" s="89" t="str">
        <f>'Социально-коммуникативное разви'!V10</f>
        <v/>
      </c>
      <c r="E9" s="145" t="str">
        <f>'Социально-коммуникативное разви'!AC10</f>
        <v/>
      </c>
      <c r="F9" s="86" t="str">
        <f>'Социально-коммуникативное разви'!AO10</f>
        <v/>
      </c>
      <c r="G9" s="212"/>
      <c r="H9" s="210" t="str">
        <f>'Познавательное развитие'!H10</f>
        <v/>
      </c>
      <c r="I9" s="85" t="str">
        <f>'Познавательное развитие'!O10</f>
        <v/>
      </c>
      <c r="J9" s="85" t="str">
        <f>'Познавательное развитие'!R10</f>
        <v/>
      </c>
      <c r="K9" s="85" t="str">
        <f>'Познавательное развитие'!Y10</f>
        <v/>
      </c>
      <c r="L9" s="107" t="str">
        <f>'Познавательное развитие'!AN10</f>
        <v/>
      </c>
      <c r="M9" s="212"/>
      <c r="N9" s="114" t="str">
        <f>'Художественно-эстетическое разв'!S10</f>
        <v/>
      </c>
      <c r="O9" s="110" t="str">
        <f>'Художественно-эстетическое разв'!AC10</f>
        <v/>
      </c>
      <c r="P9" s="86" t="str">
        <f>'Художественно-эстетическое разв'!AC10</f>
        <v/>
      </c>
      <c r="Q9" s="216"/>
      <c r="R9" s="114" t="str">
        <f>'Речевое развитие'!R9</f>
        <v/>
      </c>
      <c r="S9" s="86" t="str">
        <f>'Речевое развитие'!Z9</f>
        <v/>
      </c>
      <c r="T9" s="216"/>
      <c r="U9" s="114" t="str">
        <f>'Физическое развитие'!W9</f>
        <v/>
      </c>
      <c r="V9" s="86" t="str">
        <f>'Физическое развитие'!AB9</f>
        <v/>
      </c>
      <c r="W9" s="216"/>
      <c r="X9" s="114"/>
    </row>
    <row r="10" spans="1:54">
      <c r="A10" s="95">
        <f>список!A8</f>
        <v>7</v>
      </c>
      <c r="B10" s="141" t="str">
        <f>IF(список!B8="","",список!B8)</f>
        <v/>
      </c>
      <c r="C10" s="107" t="s">
        <v>343</v>
      </c>
      <c r="D10" s="89" t="str">
        <f>'Социально-коммуникативное разви'!V11</f>
        <v/>
      </c>
      <c r="E10" s="145" t="str">
        <f>'Социально-коммуникативное разви'!AC11</f>
        <v/>
      </c>
      <c r="F10" s="86" t="str">
        <f>'Социально-коммуникативное разви'!AO11</f>
        <v/>
      </c>
      <c r="G10" s="212"/>
      <c r="H10" s="210" t="str">
        <f>'Познавательное развитие'!H11</f>
        <v/>
      </c>
      <c r="I10" s="85" t="str">
        <f>'Познавательное развитие'!O11</f>
        <v/>
      </c>
      <c r="J10" s="85" t="str">
        <f>'Познавательное развитие'!R11</f>
        <v/>
      </c>
      <c r="K10" s="85" t="str">
        <f>'Познавательное развитие'!Y11</f>
        <v/>
      </c>
      <c r="L10" s="107" t="str">
        <f>'Познавательное развитие'!AN11</f>
        <v/>
      </c>
      <c r="M10" s="212"/>
      <c r="N10" s="114" t="str">
        <f>'Художественно-эстетическое разв'!S11</f>
        <v/>
      </c>
      <c r="O10" s="110" t="str">
        <f>'Художественно-эстетическое разв'!AC11</f>
        <v/>
      </c>
      <c r="P10" s="86" t="str">
        <f>'Художественно-эстетическое разв'!AC11</f>
        <v/>
      </c>
      <c r="Q10" s="216"/>
      <c r="R10" s="114" t="str">
        <f>'Речевое развитие'!R10</f>
        <v/>
      </c>
      <c r="S10" s="86" t="str">
        <f>'Речевое развитие'!Z10</f>
        <v/>
      </c>
      <c r="T10" s="216"/>
      <c r="U10" s="114" t="str">
        <f>'Физическое развитие'!W10</f>
        <v/>
      </c>
      <c r="V10" s="86" t="str">
        <f>'Физическое развитие'!AB10</f>
        <v/>
      </c>
      <c r="W10" s="216"/>
      <c r="X10" s="114"/>
    </row>
    <row r="11" spans="1:54">
      <c r="A11" s="95">
        <f>список!A9</f>
        <v>8</v>
      </c>
      <c r="B11" s="141" t="str">
        <f>IF(список!B9="","",список!B9)</f>
        <v/>
      </c>
      <c r="C11" s="107" t="s">
        <v>343</v>
      </c>
      <c r="D11" s="89" t="str">
        <f>'Социально-коммуникативное разви'!V12</f>
        <v/>
      </c>
      <c r="E11" s="145" t="str">
        <f>'Социально-коммуникативное разви'!AC12</f>
        <v/>
      </c>
      <c r="F11" s="86" t="str">
        <f>'Социально-коммуникативное разви'!AO12</f>
        <v/>
      </c>
      <c r="G11" s="212"/>
      <c r="H11" s="210" t="str">
        <f>'Познавательное развитие'!H12</f>
        <v/>
      </c>
      <c r="I11" s="85" t="str">
        <f>'Познавательное развитие'!O12</f>
        <v/>
      </c>
      <c r="J11" s="85" t="str">
        <f>'Познавательное развитие'!R12</f>
        <v/>
      </c>
      <c r="K11" s="85" t="str">
        <f>'Познавательное развитие'!Y12</f>
        <v/>
      </c>
      <c r="L11" s="107" t="str">
        <f>'Познавательное развитие'!AN12</f>
        <v/>
      </c>
      <c r="M11" s="212"/>
      <c r="N11" s="114" t="str">
        <f>'Художественно-эстетическое разв'!S12</f>
        <v/>
      </c>
      <c r="O11" s="110" t="str">
        <f>'Художественно-эстетическое разв'!AC12</f>
        <v/>
      </c>
      <c r="P11" s="86" t="str">
        <f>'Художественно-эстетическое разв'!AC12</f>
        <v/>
      </c>
      <c r="Q11" s="216"/>
      <c r="R11" s="114" t="str">
        <f>'Речевое развитие'!R11</f>
        <v/>
      </c>
      <c r="S11" s="86" t="str">
        <f>'Речевое развитие'!Z11</f>
        <v/>
      </c>
      <c r="T11" s="216"/>
      <c r="U11" s="114" t="str">
        <f>'Физическое развитие'!W11</f>
        <v/>
      </c>
      <c r="V11" s="86" t="str">
        <f>'Физическое развитие'!AB11</f>
        <v/>
      </c>
      <c r="W11" s="216"/>
      <c r="X11" s="114"/>
    </row>
    <row r="12" spans="1:54">
      <c r="A12" s="95">
        <f>список!A10</f>
        <v>9</v>
      </c>
      <c r="B12" s="141" t="str">
        <f>IF(список!B10="","",список!B10)</f>
        <v/>
      </c>
      <c r="C12" s="107" t="s">
        <v>343</v>
      </c>
      <c r="D12" s="89" t="str">
        <f>'Социально-коммуникативное разви'!V13</f>
        <v/>
      </c>
      <c r="E12" s="145" t="str">
        <f>'Социально-коммуникативное разви'!AC13</f>
        <v/>
      </c>
      <c r="F12" s="86" t="str">
        <f>'Социально-коммуникативное разви'!AO13</f>
        <v/>
      </c>
      <c r="G12" s="212"/>
      <c r="H12" s="210" t="str">
        <f>'Познавательное развитие'!H13</f>
        <v/>
      </c>
      <c r="I12" s="85" t="str">
        <f>'Познавательное развитие'!O13</f>
        <v/>
      </c>
      <c r="J12" s="85" t="str">
        <f>'Познавательное развитие'!R13</f>
        <v/>
      </c>
      <c r="K12" s="85" t="str">
        <f>'Познавательное развитие'!Y13</f>
        <v/>
      </c>
      <c r="L12" s="107" t="str">
        <f>'Познавательное развитие'!AN13</f>
        <v/>
      </c>
      <c r="M12" s="212"/>
      <c r="N12" s="114" t="str">
        <f>'Художественно-эстетическое разв'!S13</f>
        <v/>
      </c>
      <c r="O12" s="110" t="str">
        <f>'Художественно-эстетическое разв'!AC13</f>
        <v/>
      </c>
      <c r="P12" s="86" t="str">
        <f>'Художественно-эстетическое разв'!AC13</f>
        <v/>
      </c>
      <c r="Q12" s="216"/>
      <c r="R12" s="114" t="str">
        <f>'Речевое развитие'!R12</f>
        <v/>
      </c>
      <c r="S12" s="86" t="str">
        <f>'Речевое развитие'!Z12</f>
        <v/>
      </c>
      <c r="T12" s="216"/>
      <c r="U12" s="114" t="str">
        <f>'Физическое развитие'!W12</f>
        <v/>
      </c>
      <c r="V12" s="86" t="str">
        <f>'Физическое развитие'!AB12</f>
        <v/>
      </c>
      <c r="W12" s="216"/>
      <c r="X12" s="114"/>
    </row>
    <row r="13" spans="1:54">
      <c r="A13" s="95">
        <f>список!A11</f>
        <v>10</v>
      </c>
      <c r="B13" s="141" t="str">
        <f>IF(список!B11="","",список!B11)</f>
        <v/>
      </c>
      <c r="C13" s="107" t="s">
        <v>343</v>
      </c>
      <c r="D13" s="89" t="str">
        <f>'Социально-коммуникативное разви'!V14</f>
        <v/>
      </c>
      <c r="E13" s="145" t="str">
        <f>'Социально-коммуникативное разви'!AC14</f>
        <v/>
      </c>
      <c r="F13" s="86" t="str">
        <f>'Социально-коммуникативное разви'!AO14</f>
        <v/>
      </c>
      <c r="G13" s="212"/>
      <c r="H13" s="210" t="str">
        <f>'Познавательное развитие'!H14</f>
        <v/>
      </c>
      <c r="I13" s="85" t="str">
        <f>'Познавательное развитие'!O14</f>
        <v/>
      </c>
      <c r="J13" s="85" t="str">
        <f>'Познавательное развитие'!R14</f>
        <v/>
      </c>
      <c r="K13" s="85" t="str">
        <f>'Познавательное развитие'!Y14</f>
        <v/>
      </c>
      <c r="L13" s="107" t="str">
        <f>'Познавательное развитие'!AN14</f>
        <v/>
      </c>
      <c r="M13" s="212"/>
      <c r="N13" s="114" t="str">
        <f>'Художественно-эстетическое разв'!S14</f>
        <v/>
      </c>
      <c r="O13" s="110" t="str">
        <f>'Художественно-эстетическое разв'!AC14</f>
        <v/>
      </c>
      <c r="P13" s="86" t="str">
        <f>'Художественно-эстетическое разв'!AC14</f>
        <v/>
      </c>
      <c r="Q13" s="216"/>
      <c r="R13" s="114" t="str">
        <f>'Речевое развитие'!R13</f>
        <v/>
      </c>
      <c r="S13" s="86" t="str">
        <f>'Речевое развитие'!Z13</f>
        <v/>
      </c>
      <c r="T13" s="216"/>
      <c r="U13" s="114" t="str">
        <f>'Физическое развитие'!W13</f>
        <v/>
      </c>
      <c r="V13" s="86" t="str">
        <f>'Физическое развитие'!AB13</f>
        <v/>
      </c>
      <c r="W13" s="216"/>
      <c r="X13" s="114"/>
    </row>
    <row r="14" spans="1:54">
      <c r="A14" s="95">
        <f>список!A12</f>
        <v>11</v>
      </c>
      <c r="B14" s="141" t="str">
        <f>IF(список!B12="","",список!B12)</f>
        <v/>
      </c>
      <c r="C14" s="107" t="s">
        <v>343</v>
      </c>
      <c r="D14" s="89" t="str">
        <f>'Социально-коммуникативное разви'!V15</f>
        <v/>
      </c>
      <c r="E14" s="145" t="str">
        <f>'Социально-коммуникативное разви'!AC15</f>
        <v/>
      </c>
      <c r="F14" s="86" t="str">
        <f>'Социально-коммуникативное разви'!AO15</f>
        <v/>
      </c>
      <c r="G14" s="212"/>
      <c r="H14" s="210" t="str">
        <f>'Познавательное развитие'!H15</f>
        <v/>
      </c>
      <c r="I14" s="85" t="str">
        <f>'Познавательное развитие'!O15</f>
        <v/>
      </c>
      <c r="J14" s="85" t="str">
        <f>'Познавательное развитие'!R15</f>
        <v/>
      </c>
      <c r="K14" s="85" t="str">
        <f>'Познавательное развитие'!Y15</f>
        <v/>
      </c>
      <c r="L14" s="107" t="str">
        <f>'Познавательное развитие'!AN15</f>
        <v/>
      </c>
      <c r="M14" s="212"/>
      <c r="N14" s="114" t="str">
        <f>'Художественно-эстетическое разв'!S15</f>
        <v/>
      </c>
      <c r="O14" s="110" t="str">
        <f>'Художественно-эстетическое разв'!AC15</f>
        <v/>
      </c>
      <c r="P14" s="86" t="str">
        <f>'Художественно-эстетическое разв'!AC15</f>
        <v/>
      </c>
      <c r="Q14" s="216"/>
      <c r="R14" s="114" t="str">
        <f>'Речевое развитие'!R14</f>
        <v/>
      </c>
      <c r="S14" s="86" t="str">
        <f>'Речевое развитие'!Z14</f>
        <v/>
      </c>
      <c r="T14" s="216"/>
      <c r="U14" s="114" t="str">
        <f>'Физическое развитие'!W14</f>
        <v/>
      </c>
      <c r="V14" s="86" t="str">
        <f>'Физическое развитие'!AB14</f>
        <v/>
      </c>
      <c r="W14" s="216"/>
      <c r="X14" s="114"/>
    </row>
    <row r="15" spans="1:54">
      <c r="A15" s="95">
        <f>список!A13</f>
        <v>12</v>
      </c>
      <c r="B15" s="141" t="str">
        <f>IF(список!B13="","",список!B13)</f>
        <v/>
      </c>
      <c r="C15" s="107" t="s">
        <v>343</v>
      </c>
      <c r="D15" s="89" t="str">
        <f>'Социально-коммуникативное разви'!V16</f>
        <v/>
      </c>
      <c r="E15" s="145" t="str">
        <f>'Социально-коммуникативное разви'!AC16</f>
        <v/>
      </c>
      <c r="F15" s="86" t="str">
        <f>'Социально-коммуникативное разви'!AO16</f>
        <v/>
      </c>
      <c r="G15" s="212"/>
      <c r="H15" s="210" t="str">
        <f>'Познавательное развитие'!H16</f>
        <v/>
      </c>
      <c r="I15" s="85" t="str">
        <f>'Познавательное развитие'!O16</f>
        <v/>
      </c>
      <c r="J15" s="85" t="str">
        <f>'Познавательное развитие'!R16</f>
        <v/>
      </c>
      <c r="K15" s="85" t="str">
        <f>'Познавательное развитие'!Y16</f>
        <v/>
      </c>
      <c r="L15" s="107" t="str">
        <f>'Познавательное развитие'!AN16</f>
        <v/>
      </c>
      <c r="M15" s="212"/>
      <c r="N15" s="114" t="str">
        <f>'Художественно-эстетическое разв'!S16</f>
        <v/>
      </c>
      <c r="O15" s="110" t="str">
        <f>'Художественно-эстетическое разв'!AC16</f>
        <v/>
      </c>
      <c r="P15" s="86" t="str">
        <f>'Художественно-эстетическое разв'!AC16</f>
        <v/>
      </c>
      <c r="Q15" s="216"/>
      <c r="R15" s="114" t="str">
        <f>'Речевое развитие'!R15</f>
        <v/>
      </c>
      <c r="S15" s="86" t="str">
        <f>'Речевое развитие'!Z15</f>
        <v/>
      </c>
      <c r="T15" s="216"/>
      <c r="U15" s="114" t="str">
        <f>'Физическое развитие'!W15</f>
        <v/>
      </c>
      <c r="V15" s="86" t="str">
        <f>'Физическое развитие'!AB15</f>
        <v/>
      </c>
      <c r="W15" s="216"/>
      <c r="X15" s="114"/>
    </row>
    <row r="16" spans="1:54">
      <c r="A16" s="95">
        <f>список!A14</f>
        <v>13</v>
      </c>
      <c r="B16" s="141" t="str">
        <f>IF(список!B14="","",список!B14)</f>
        <v/>
      </c>
      <c r="C16" s="107" t="s">
        <v>343</v>
      </c>
      <c r="D16" s="89" t="str">
        <f>'Социально-коммуникативное разви'!V17</f>
        <v/>
      </c>
      <c r="E16" s="145" t="str">
        <f>'Социально-коммуникативное разви'!AC17</f>
        <v/>
      </c>
      <c r="F16" s="86" t="str">
        <f>'Социально-коммуникативное разви'!AO17</f>
        <v/>
      </c>
      <c r="G16" s="212"/>
      <c r="H16" s="210" t="str">
        <f>'Познавательное развитие'!H17</f>
        <v/>
      </c>
      <c r="I16" s="85" t="str">
        <f>'Познавательное развитие'!O17</f>
        <v/>
      </c>
      <c r="J16" s="85" t="str">
        <f>'Познавательное развитие'!R17</f>
        <v/>
      </c>
      <c r="K16" s="85" t="str">
        <f>'Познавательное развитие'!Y17</f>
        <v/>
      </c>
      <c r="L16" s="107" t="str">
        <f>'Познавательное развитие'!AN17</f>
        <v/>
      </c>
      <c r="M16" s="212"/>
      <c r="N16" s="114" t="str">
        <f>'Художественно-эстетическое разв'!S17</f>
        <v/>
      </c>
      <c r="O16" s="110" t="str">
        <f>'Художественно-эстетическое разв'!AC17</f>
        <v/>
      </c>
      <c r="P16" s="86" t="str">
        <f>'Художественно-эстетическое разв'!AC17</f>
        <v/>
      </c>
      <c r="Q16" s="216"/>
      <c r="R16" s="114" t="str">
        <f>'Речевое развитие'!R16</f>
        <v/>
      </c>
      <c r="S16" s="86" t="str">
        <f>'Речевое развитие'!Z16</f>
        <v/>
      </c>
      <c r="T16" s="216"/>
      <c r="U16" s="114" t="str">
        <f>'Физическое развитие'!W16</f>
        <v/>
      </c>
      <c r="V16" s="86" t="str">
        <f>'Физическое развитие'!AB16</f>
        <v/>
      </c>
      <c r="W16" s="216"/>
      <c r="X16" s="114"/>
    </row>
    <row r="17" spans="1:24">
      <c r="A17" s="95">
        <f>список!A15</f>
        <v>14</v>
      </c>
      <c r="B17" s="141" t="str">
        <f>IF(список!B15="","",список!B15)</f>
        <v/>
      </c>
      <c r="C17" s="107" t="s">
        <v>343</v>
      </c>
      <c r="D17" s="89" t="str">
        <f>'Социально-коммуникативное разви'!V18</f>
        <v/>
      </c>
      <c r="E17" s="145" t="str">
        <f>'Социально-коммуникативное разви'!AC18</f>
        <v/>
      </c>
      <c r="F17" s="86" t="str">
        <f>'Социально-коммуникативное разви'!AO18</f>
        <v/>
      </c>
      <c r="G17" s="212"/>
      <c r="H17" s="210" t="str">
        <f>'Познавательное развитие'!H18</f>
        <v/>
      </c>
      <c r="I17" s="85" t="str">
        <f>'Познавательное развитие'!O18</f>
        <v/>
      </c>
      <c r="J17" s="85" t="str">
        <f>'Познавательное развитие'!R18</f>
        <v/>
      </c>
      <c r="K17" s="85" t="str">
        <f>'Познавательное развитие'!Y18</f>
        <v/>
      </c>
      <c r="L17" s="107" t="str">
        <f>'Познавательное развитие'!AN18</f>
        <v/>
      </c>
      <c r="M17" s="212"/>
      <c r="N17" s="114" t="str">
        <f>'Художественно-эстетическое разв'!S18</f>
        <v/>
      </c>
      <c r="O17" s="110" t="str">
        <f>'Художественно-эстетическое разв'!AC18</f>
        <v/>
      </c>
      <c r="P17" s="86" t="str">
        <f>'Художественно-эстетическое разв'!AC18</f>
        <v/>
      </c>
      <c r="Q17" s="216"/>
      <c r="R17" s="114" t="str">
        <f>'Речевое развитие'!R17</f>
        <v/>
      </c>
      <c r="S17" s="86" t="str">
        <f>'Речевое развитие'!Z17</f>
        <v/>
      </c>
      <c r="T17" s="216"/>
      <c r="U17" s="114" t="str">
        <f>'Физическое развитие'!W17</f>
        <v/>
      </c>
      <c r="V17" s="86" t="str">
        <f>'Физическое развитие'!AB17</f>
        <v/>
      </c>
      <c r="W17" s="216"/>
      <c r="X17" s="114"/>
    </row>
    <row r="18" spans="1:24">
      <c r="A18" s="95">
        <f>список!A16</f>
        <v>15</v>
      </c>
      <c r="B18" s="141" t="str">
        <f>IF(список!B16="","",список!B16)</f>
        <v/>
      </c>
      <c r="C18" s="107" t="s">
        <v>343</v>
      </c>
      <c r="D18" s="89" t="str">
        <f>'Социально-коммуникативное разви'!V19</f>
        <v/>
      </c>
      <c r="E18" s="145" t="str">
        <f>'Социально-коммуникативное разви'!AC19</f>
        <v/>
      </c>
      <c r="F18" s="86" t="str">
        <f>'Социально-коммуникативное разви'!AO19</f>
        <v/>
      </c>
      <c r="G18" s="212"/>
      <c r="H18" s="210" t="str">
        <f>'Познавательное развитие'!H19</f>
        <v/>
      </c>
      <c r="I18" s="85" t="str">
        <f>'Познавательное развитие'!O19</f>
        <v/>
      </c>
      <c r="J18" s="85" t="str">
        <f>'Познавательное развитие'!R19</f>
        <v/>
      </c>
      <c r="K18" s="85" t="str">
        <f>'Познавательное развитие'!Y19</f>
        <v/>
      </c>
      <c r="L18" s="107" t="str">
        <f>'Познавательное развитие'!AN19</f>
        <v/>
      </c>
      <c r="M18" s="212"/>
      <c r="N18" s="114" t="str">
        <f>'Художественно-эстетическое разв'!S19</f>
        <v/>
      </c>
      <c r="O18" s="110" t="str">
        <f>'Художественно-эстетическое разв'!AC19</f>
        <v/>
      </c>
      <c r="P18" s="86" t="str">
        <f>'Художественно-эстетическое разв'!AC19</f>
        <v/>
      </c>
      <c r="Q18" s="216"/>
      <c r="R18" s="114" t="str">
        <f>'Речевое развитие'!R18</f>
        <v/>
      </c>
      <c r="S18" s="86" t="str">
        <f>'Речевое развитие'!Z18</f>
        <v/>
      </c>
      <c r="T18" s="216"/>
      <c r="U18" s="114" t="str">
        <f>'Физическое развитие'!W18</f>
        <v/>
      </c>
      <c r="V18" s="86" t="str">
        <f>'Физическое развитие'!AB18</f>
        <v/>
      </c>
      <c r="W18" s="216"/>
      <c r="X18" s="114"/>
    </row>
    <row r="19" spans="1:24">
      <c r="A19" s="95">
        <f>список!A17</f>
        <v>16</v>
      </c>
      <c r="B19" s="141" t="str">
        <f>IF(список!B17="","",список!B17)</f>
        <v/>
      </c>
      <c r="C19" s="107" t="s">
        <v>343</v>
      </c>
      <c r="D19" s="89" t="str">
        <f>'Социально-коммуникативное разви'!V20</f>
        <v/>
      </c>
      <c r="E19" s="145" t="str">
        <f>'Социально-коммуникативное разви'!AC20</f>
        <v/>
      </c>
      <c r="F19" s="86" t="str">
        <f>'Социально-коммуникативное разви'!AO20</f>
        <v/>
      </c>
      <c r="G19" s="212"/>
      <c r="H19" s="210" t="str">
        <f>'Познавательное развитие'!H20</f>
        <v/>
      </c>
      <c r="I19" s="85" t="str">
        <f>'Познавательное развитие'!O20</f>
        <v/>
      </c>
      <c r="J19" s="85" t="str">
        <f>'Познавательное развитие'!R20</f>
        <v/>
      </c>
      <c r="K19" s="85" t="str">
        <f>'Познавательное развитие'!Y20</f>
        <v/>
      </c>
      <c r="L19" s="107" t="str">
        <f>'Познавательное развитие'!AN20</f>
        <v/>
      </c>
      <c r="M19" s="212"/>
      <c r="N19" s="114" t="str">
        <f>'Художественно-эстетическое разв'!S20</f>
        <v/>
      </c>
      <c r="O19" s="110" t="str">
        <f>'Художественно-эстетическое разв'!AC20</f>
        <v/>
      </c>
      <c r="P19" s="86" t="str">
        <f>'Художественно-эстетическое разв'!AC20</f>
        <v/>
      </c>
      <c r="Q19" s="216"/>
      <c r="R19" s="114" t="str">
        <f>'Речевое развитие'!R19</f>
        <v/>
      </c>
      <c r="S19" s="86" t="str">
        <f>'Речевое развитие'!Z19</f>
        <v/>
      </c>
      <c r="T19" s="216"/>
      <c r="U19" s="114" t="str">
        <f>'Физическое развитие'!W19</f>
        <v/>
      </c>
      <c r="V19" s="86" t="str">
        <f>'Физическое развитие'!AB19</f>
        <v/>
      </c>
      <c r="W19" s="216"/>
      <c r="X19" s="114"/>
    </row>
    <row r="20" spans="1:24">
      <c r="A20" s="95">
        <f>список!A18</f>
        <v>17</v>
      </c>
      <c r="B20" s="141" t="str">
        <f>IF(список!B18="","",список!B18)</f>
        <v/>
      </c>
      <c r="C20" s="107" t="s">
        <v>343</v>
      </c>
      <c r="D20" s="89" t="str">
        <f>'Социально-коммуникативное разви'!V21</f>
        <v/>
      </c>
      <c r="E20" s="145" t="str">
        <f>'Социально-коммуникативное разви'!AC21</f>
        <v/>
      </c>
      <c r="F20" s="86" t="str">
        <f>'Социально-коммуникативное разви'!AO21</f>
        <v/>
      </c>
      <c r="G20" s="212"/>
      <c r="H20" s="210" t="str">
        <f>'Познавательное развитие'!H21</f>
        <v/>
      </c>
      <c r="I20" s="85" t="str">
        <f>'Познавательное развитие'!O21</f>
        <v/>
      </c>
      <c r="J20" s="85" t="str">
        <f>'Познавательное развитие'!R21</f>
        <v/>
      </c>
      <c r="K20" s="85" t="str">
        <f>'Познавательное развитие'!Y21</f>
        <v/>
      </c>
      <c r="L20" s="107" t="str">
        <f>'Познавательное развитие'!AN21</f>
        <v/>
      </c>
      <c r="M20" s="212"/>
      <c r="N20" s="114" t="str">
        <f>'Художественно-эстетическое разв'!S21</f>
        <v/>
      </c>
      <c r="O20" s="110" t="str">
        <f>'Художественно-эстетическое разв'!AC21</f>
        <v/>
      </c>
      <c r="P20" s="86" t="str">
        <f>'Художественно-эстетическое разв'!AC21</f>
        <v/>
      </c>
      <c r="Q20" s="216"/>
      <c r="R20" s="114" t="str">
        <f>'Речевое развитие'!R20</f>
        <v/>
      </c>
      <c r="S20" s="86" t="str">
        <f>'Речевое развитие'!Z20</f>
        <v/>
      </c>
      <c r="T20" s="216"/>
      <c r="U20" s="114" t="str">
        <f>'Физическое развитие'!W20</f>
        <v/>
      </c>
      <c r="V20" s="86" t="str">
        <f>'Физическое развитие'!AB20</f>
        <v/>
      </c>
      <c r="W20" s="216"/>
      <c r="X20" s="114"/>
    </row>
    <row r="21" spans="1:24">
      <c r="A21" s="95">
        <f>список!A19</f>
        <v>18</v>
      </c>
      <c r="B21" s="141" t="str">
        <f>IF(список!B19="","",список!B19)</f>
        <v/>
      </c>
      <c r="C21" s="107" t="s">
        <v>343</v>
      </c>
      <c r="D21" s="89" t="str">
        <f>'Социально-коммуникативное разви'!V22</f>
        <v/>
      </c>
      <c r="E21" s="145" t="str">
        <f>'Социально-коммуникативное разви'!AC22</f>
        <v/>
      </c>
      <c r="F21" s="86" t="str">
        <f>'Социально-коммуникативное разви'!AO22</f>
        <v/>
      </c>
      <c r="G21" s="212"/>
      <c r="H21" s="210" t="str">
        <f>'Познавательное развитие'!H22</f>
        <v/>
      </c>
      <c r="I21" s="85" t="str">
        <f>'Познавательное развитие'!O22</f>
        <v/>
      </c>
      <c r="J21" s="85" t="str">
        <f>'Познавательное развитие'!R22</f>
        <v/>
      </c>
      <c r="K21" s="85" t="str">
        <f>'Познавательное развитие'!Y22</f>
        <v/>
      </c>
      <c r="L21" s="107" t="str">
        <f>'Познавательное развитие'!AN22</f>
        <v/>
      </c>
      <c r="M21" s="212"/>
      <c r="N21" s="114" t="str">
        <f>'Художественно-эстетическое разв'!S22</f>
        <v/>
      </c>
      <c r="O21" s="110" t="str">
        <f>'Художественно-эстетическое разв'!AC22</f>
        <v/>
      </c>
      <c r="P21" s="86" t="str">
        <f>'Художественно-эстетическое разв'!AC22</f>
        <v/>
      </c>
      <c r="Q21" s="216"/>
      <c r="R21" s="114" t="str">
        <f>'Речевое развитие'!R21</f>
        <v/>
      </c>
      <c r="S21" s="86" t="str">
        <f>'Речевое развитие'!Z21</f>
        <v/>
      </c>
      <c r="T21" s="216"/>
      <c r="U21" s="114" t="str">
        <f>'Физическое развитие'!W21</f>
        <v/>
      </c>
      <c r="V21" s="86" t="str">
        <f>'Физическое развитие'!AB21</f>
        <v/>
      </c>
      <c r="W21" s="216"/>
      <c r="X21" s="114"/>
    </row>
    <row r="22" spans="1:24">
      <c r="A22" s="95">
        <f>список!A20</f>
        <v>19</v>
      </c>
      <c r="B22" s="141" t="str">
        <f>IF(список!B20="","",список!B20)</f>
        <v/>
      </c>
      <c r="C22" s="107" t="s">
        <v>343</v>
      </c>
      <c r="D22" s="89" t="str">
        <f>'Социально-коммуникативное разви'!V23</f>
        <v/>
      </c>
      <c r="E22" s="145" t="str">
        <f>'Социально-коммуникативное разви'!AC23</f>
        <v/>
      </c>
      <c r="F22" s="86" t="str">
        <f>'Социально-коммуникативное разви'!AO23</f>
        <v/>
      </c>
      <c r="G22" s="212"/>
      <c r="H22" s="210" t="str">
        <f>'Познавательное развитие'!H23</f>
        <v/>
      </c>
      <c r="I22" s="85" t="str">
        <f>'Познавательное развитие'!O23</f>
        <v/>
      </c>
      <c r="J22" s="85" t="str">
        <f>'Познавательное развитие'!R23</f>
        <v/>
      </c>
      <c r="K22" s="85" t="str">
        <f>'Познавательное развитие'!Y23</f>
        <v/>
      </c>
      <c r="L22" s="107" t="str">
        <f>'Познавательное развитие'!AN23</f>
        <v/>
      </c>
      <c r="M22" s="212"/>
      <c r="N22" s="114" t="str">
        <f>'Художественно-эстетическое разв'!S23</f>
        <v/>
      </c>
      <c r="O22" s="110" t="str">
        <f>'Художественно-эстетическое разв'!AC23</f>
        <v/>
      </c>
      <c r="P22" s="86" t="str">
        <f>'Художественно-эстетическое разв'!AC23</f>
        <v/>
      </c>
      <c r="Q22" s="216"/>
      <c r="R22" s="114" t="str">
        <f>'Речевое развитие'!R22</f>
        <v/>
      </c>
      <c r="S22" s="86" t="str">
        <f>'Речевое развитие'!Z22</f>
        <v/>
      </c>
      <c r="T22" s="216"/>
      <c r="U22" s="114" t="str">
        <f>'Физическое развитие'!W22</f>
        <v/>
      </c>
      <c r="V22" s="86" t="str">
        <f>'Физическое развитие'!AB22</f>
        <v/>
      </c>
      <c r="W22" s="216"/>
      <c r="X22" s="114"/>
    </row>
    <row r="23" spans="1:24">
      <c r="A23" s="95">
        <f>список!A21</f>
        <v>20</v>
      </c>
      <c r="B23" s="141" t="str">
        <f>IF(список!B21="","",список!B21)</f>
        <v/>
      </c>
      <c r="C23" s="107" t="s">
        <v>343</v>
      </c>
      <c r="D23" s="89" t="str">
        <f>'Социально-коммуникативное разви'!V24</f>
        <v/>
      </c>
      <c r="E23" s="145" t="str">
        <f>'Социально-коммуникативное разви'!AC24</f>
        <v/>
      </c>
      <c r="F23" s="86" t="str">
        <f>'Социально-коммуникативное разви'!AO24</f>
        <v/>
      </c>
      <c r="G23" s="212"/>
      <c r="H23" s="210" t="str">
        <f>'Познавательное развитие'!H24</f>
        <v/>
      </c>
      <c r="I23" s="85" t="str">
        <f>'Познавательное развитие'!O24</f>
        <v/>
      </c>
      <c r="J23" s="85" t="str">
        <f>'Познавательное развитие'!R24</f>
        <v/>
      </c>
      <c r="K23" s="85" t="str">
        <f>'Познавательное развитие'!Y24</f>
        <v/>
      </c>
      <c r="L23" s="107" t="str">
        <f>'Познавательное развитие'!AN24</f>
        <v/>
      </c>
      <c r="M23" s="212"/>
      <c r="N23" s="114" t="str">
        <f>'Художественно-эстетическое разв'!S24</f>
        <v/>
      </c>
      <c r="O23" s="110" t="str">
        <f>'Художественно-эстетическое разв'!AC24</f>
        <v/>
      </c>
      <c r="P23" s="86" t="str">
        <f>'Художественно-эстетическое разв'!AC24</f>
        <v/>
      </c>
      <c r="Q23" s="216"/>
      <c r="R23" s="114" t="str">
        <f>'Речевое развитие'!R23</f>
        <v/>
      </c>
      <c r="S23" s="86" t="str">
        <f>'Речевое развитие'!Z23</f>
        <v/>
      </c>
      <c r="T23" s="216"/>
      <c r="U23" s="114" t="str">
        <f>'Физическое развитие'!W23</f>
        <v/>
      </c>
      <c r="V23" s="86" t="str">
        <f>'Физическое развитие'!AB23</f>
        <v/>
      </c>
      <c r="W23" s="216"/>
      <c r="X23" s="114"/>
    </row>
    <row r="24" spans="1:24">
      <c r="A24" s="95">
        <f>список!A22</f>
        <v>21</v>
      </c>
      <c r="B24" s="141" t="str">
        <f>IF(список!B22="","",список!B22)</f>
        <v/>
      </c>
      <c r="C24" s="107" t="s">
        <v>343</v>
      </c>
      <c r="D24" s="89" t="str">
        <f>'Социально-коммуникативное разви'!V25</f>
        <v/>
      </c>
      <c r="E24" s="145" t="str">
        <f>'Социально-коммуникативное разви'!AC25</f>
        <v/>
      </c>
      <c r="F24" s="86" t="str">
        <f>'Социально-коммуникативное разви'!AO25</f>
        <v/>
      </c>
      <c r="G24" s="212"/>
      <c r="H24" s="210" t="str">
        <f>'Познавательное развитие'!H25</f>
        <v/>
      </c>
      <c r="I24" s="85" t="str">
        <f>'Познавательное развитие'!O25</f>
        <v/>
      </c>
      <c r="J24" s="85" t="str">
        <f>'Познавательное развитие'!R25</f>
        <v/>
      </c>
      <c r="K24" s="85" t="str">
        <f>'Познавательное развитие'!Y25</f>
        <v/>
      </c>
      <c r="L24" s="107" t="str">
        <f>'Познавательное развитие'!AN25</f>
        <v/>
      </c>
      <c r="M24" s="212"/>
      <c r="N24" s="114" t="str">
        <f>'Художественно-эстетическое разв'!S25</f>
        <v/>
      </c>
      <c r="O24" s="110" t="str">
        <f>'Художественно-эстетическое разв'!AC25</f>
        <v/>
      </c>
      <c r="P24" s="86" t="str">
        <f>'Художественно-эстетическое разв'!AC25</f>
        <v/>
      </c>
      <c r="Q24" s="216"/>
      <c r="R24" s="114" t="str">
        <f>'Речевое развитие'!R24</f>
        <v/>
      </c>
      <c r="S24" s="86" t="str">
        <f>'Речевое развитие'!Z24</f>
        <v/>
      </c>
      <c r="T24" s="216"/>
      <c r="U24" s="114" t="str">
        <f>'Физическое развитие'!W24</f>
        <v/>
      </c>
      <c r="V24" s="86" t="str">
        <f>'Физическое развитие'!AB24</f>
        <v/>
      </c>
      <c r="W24" s="216"/>
      <c r="X24" s="114"/>
    </row>
    <row r="25" spans="1:24">
      <c r="A25" s="95">
        <f>список!A23</f>
        <v>22</v>
      </c>
      <c r="B25" s="141" t="str">
        <f>IF(список!B23="","",список!B23)</f>
        <v/>
      </c>
      <c r="C25" s="107" t="s">
        <v>343</v>
      </c>
      <c r="D25" s="89" t="str">
        <f>'Социально-коммуникативное разви'!V26</f>
        <v/>
      </c>
      <c r="E25" s="145" t="str">
        <f>'Социально-коммуникативное разви'!AC26</f>
        <v/>
      </c>
      <c r="F25" s="86" t="str">
        <f>'Социально-коммуникативное разви'!AO26</f>
        <v/>
      </c>
      <c r="G25" s="212"/>
      <c r="H25" s="210" t="str">
        <f>'Познавательное развитие'!H26</f>
        <v/>
      </c>
      <c r="I25" s="85" t="str">
        <f>'Познавательное развитие'!O26</f>
        <v/>
      </c>
      <c r="J25" s="85" t="str">
        <f>'Познавательное развитие'!R26</f>
        <v/>
      </c>
      <c r="K25" s="85" t="str">
        <f>'Познавательное развитие'!Y26</f>
        <v/>
      </c>
      <c r="L25" s="107" t="str">
        <f>'Познавательное развитие'!AN26</f>
        <v/>
      </c>
      <c r="M25" s="212"/>
      <c r="N25" s="114" t="str">
        <f>'Художественно-эстетическое разв'!S26</f>
        <v/>
      </c>
      <c r="O25" s="110" t="str">
        <f>'Художественно-эстетическое разв'!AC26</f>
        <v/>
      </c>
      <c r="P25" s="86" t="str">
        <f>'Художественно-эстетическое разв'!AC26</f>
        <v/>
      </c>
      <c r="Q25" s="216"/>
      <c r="R25" s="114" t="str">
        <f>'Речевое развитие'!R25</f>
        <v/>
      </c>
      <c r="S25" s="86" t="str">
        <f>'Речевое развитие'!Z25</f>
        <v/>
      </c>
      <c r="T25" s="216"/>
      <c r="U25" s="114" t="str">
        <f>'Физическое развитие'!W25</f>
        <v/>
      </c>
      <c r="V25" s="86" t="str">
        <f>'Физическое развитие'!AB25</f>
        <v/>
      </c>
      <c r="W25" s="216"/>
      <c r="X25" s="114"/>
    </row>
    <row r="26" spans="1:24">
      <c r="A26" s="95">
        <f>список!A24</f>
        <v>23</v>
      </c>
      <c r="B26" s="141" t="str">
        <f>IF(список!B24="","",список!B24)</f>
        <v/>
      </c>
      <c r="C26" s="107" t="s">
        <v>343</v>
      </c>
      <c r="D26" s="89" t="str">
        <f>'Социально-коммуникативное разви'!V27</f>
        <v/>
      </c>
      <c r="E26" s="145" t="str">
        <f>'Социально-коммуникативное разви'!AC27</f>
        <v/>
      </c>
      <c r="F26" s="86" t="str">
        <f>'Социально-коммуникативное разви'!AO27</f>
        <v/>
      </c>
      <c r="G26" s="212"/>
      <c r="H26" s="210" t="str">
        <f>'Познавательное развитие'!H27</f>
        <v/>
      </c>
      <c r="I26" s="85" t="str">
        <f>'Познавательное развитие'!O27</f>
        <v/>
      </c>
      <c r="J26" s="85" t="str">
        <f>'Познавательное развитие'!R27</f>
        <v/>
      </c>
      <c r="K26" s="85" t="str">
        <f>'Познавательное развитие'!Y27</f>
        <v/>
      </c>
      <c r="L26" s="107" t="str">
        <f>'Познавательное развитие'!AN27</f>
        <v/>
      </c>
      <c r="M26" s="212"/>
      <c r="N26" s="114" t="str">
        <f>'Художественно-эстетическое разв'!S27</f>
        <v/>
      </c>
      <c r="O26" s="110" t="str">
        <f>'Художественно-эстетическое разв'!AC27</f>
        <v/>
      </c>
      <c r="P26" s="86" t="str">
        <f>'Художественно-эстетическое разв'!AC27</f>
        <v/>
      </c>
      <c r="Q26" s="216"/>
      <c r="R26" s="114" t="str">
        <f>'Речевое развитие'!R26</f>
        <v/>
      </c>
      <c r="S26" s="86" t="str">
        <f>'Речевое развитие'!Z26</f>
        <v/>
      </c>
      <c r="T26" s="216"/>
      <c r="U26" s="114" t="str">
        <f>'Физическое развитие'!W26</f>
        <v/>
      </c>
      <c r="V26" s="86" t="str">
        <f>'Физическое развитие'!AB26</f>
        <v/>
      </c>
      <c r="W26" s="216"/>
      <c r="X26" s="114"/>
    </row>
    <row r="27" spans="1:24">
      <c r="A27" s="95">
        <f>список!A25</f>
        <v>24</v>
      </c>
      <c r="B27" s="141" t="str">
        <f>IF(список!B25="","",список!B25)</f>
        <v/>
      </c>
      <c r="C27" s="107" t="s">
        <v>343</v>
      </c>
      <c r="D27" s="89" t="str">
        <f>'Социально-коммуникативное разви'!V28</f>
        <v/>
      </c>
      <c r="E27" s="145" t="str">
        <f>'Социально-коммуникативное разви'!AC28</f>
        <v/>
      </c>
      <c r="F27" s="86" t="str">
        <f>'Социально-коммуникативное разви'!AO28</f>
        <v/>
      </c>
      <c r="G27" s="212"/>
      <c r="H27" s="210" t="str">
        <f>'Познавательное развитие'!H28</f>
        <v/>
      </c>
      <c r="I27" s="85" t="str">
        <f>'Познавательное развитие'!O28</f>
        <v/>
      </c>
      <c r="J27" s="85" t="str">
        <f>'Познавательное развитие'!R28</f>
        <v/>
      </c>
      <c r="K27" s="85" t="str">
        <f>'Познавательное развитие'!Y28</f>
        <v/>
      </c>
      <c r="L27" s="107" t="str">
        <f>'Познавательное развитие'!AN28</f>
        <v/>
      </c>
      <c r="M27" s="212"/>
      <c r="N27" s="114" t="str">
        <f>'Художественно-эстетическое разв'!S28</f>
        <v/>
      </c>
      <c r="O27" s="110" t="str">
        <f>'Художественно-эстетическое разв'!AC28</f>
        <v/>
      </c>
      <c r="P27" s="86" t="str">
        <f>'Художественно-эстетическое разв'!AC28</f>
        <v/>
      </c>
      <c r="Q27" s="216"/>
      <c r="R27" s="114" t="str">
        <f>'Речевое развитие'!R27</f>
        <v/>
      </c>
      <c r="S27" s="86" t="str">
        <f>'Речевое развитие'!Z27</f>
        <v/>
      </c>
      <c r="T27" s="216"/>
      <c r="U27" s="114" t="str">
        <f>'Физическое развитие'!W27</f>
        <v/>
      </c>
      <c r="V27" s="86" t="str">
        <f>'Физическое развитие'!AB27</f>
        <v/>
      </c>
      <c r="W27" s="216"/>
      <c r="X27" s="114"/>
    </row>
    <row r="28" spans="1:24">
      <c r="A28" s="95">
        <f>список!A26</f>
        <v>25</v>
      </c>
      <c r="B28" s="141" t="str">
        <f>IF(список!B26="","",список!B26)</f>
        <v/>
      </c>
      <c r="C28" s="107" t="s">
        <v>347</v>
      </c>
      <c r="D28" s="89" t="str">
        <f>'Социально-коммуникативное разви'!V29</f>
        <v/>
      </c>
      <c r="E28" s="145" t="str">
        <f>'Социально-коммуникативное разви'!AC29</f>
        <v/>
      </c>
      <c r="F28" s="86" t="str">
        <f>'Социально-коммуникативное разви'!AO29</f>
        <v/>
      </c>
      <c r="G28" s="212"/>
      <c r="H28" s="210" t="str">
        <f>'Познавательное развитие'!H29</f>
        <v/>
      </c>
      <c r="I28" s="85" t="str">
        <f>'Познавательное развитие'!O29</f>
        <v/>
      </c>
      <c r="J28" s="85" t="str">
        <f>'Познавательное развитие'!R29</f>
        <v/>
      </c>
      <c r="K28" s="85" t="str">
        <f>'Познавательное развитие'!Y29</f>
        <v/>
      </c>
      <c r="L28" s="107" t="str">
        <f>'Познавательное развитие'!AN29</f>
        <v/>
      </c>
      <c r="M28" s="212"/>
      <c r="N28" s="114" t="str">
        <f>'Художественно-эстетическое разв'!S29</f>
        <v/>
      </c>
      <c r="O28" s="110" t="str">
        <f>'Художественно-эстетическое разв'!AC29</f>
        <v/>
      </c>
      <c r="P28" s="86" t="str">
        <f>'Художественно-эстетическое разв'!AC29</f>
        <v/>
      </c>
      <c r="Q28" s="216"/>
      <c r="R28" s="114" t="str">
        <f>'Речевое развитие'!R28</f>
        <v/>
      </c>
      <c r="S28" s="86" t="str">
        <f>'Речевое развитие'!Z28</f>
        <v/>
      </c>
      <c r="T28" s="216"/>
      <c r="U28" s="114" t="str">
        <f>'Физическое развитие'!W28</f>
        <v/>
      </c>
      <c r="V28" s="86" t="str">
        <f>'Физическое развитие'!AB28</f>
        <v/>
      </c>
      <c r="W28" s="216"/>
      <c r="X28" s="114"/>
    </row>
    <row r="29" spans="1:24">
      <c r="A29" s="95">
        <f>список!A27</f>
        <v>26</v>
      </c>
      <c r="B29" s="141" t="str">
        <f>IF(список!B27="","",список!B27)</f>
        <v/>
      </c>
      <c r="C29" s="107" t="s">
        <v>348</v>
      </c>
      <c r="D29" s="89" t="str">
        <f>'Социально-коммуникативное разви'!V30</f>
        <v/>
      </c>
      <c r="E29" s="145" t="str">
        <f>'Социально-коммуникативное разви'!AC30</f>
        <v/>
      </c>
      <c r="F29" s="86" t="str">
        <f>'Социально-коммуникативное разви'!AO30</f>
        <v/>
      </c>
      <c r="G29" s="212"/>
      <c r="H29" s="210" t="str">
        <f>'Познавательное развитие'!H30</f>
        <v/>
      </c>
      <c r="I29" s="85" t="str">
        <f>'Познавательное развитие'!O30</f>
        <v/>
      </c>
      <c r="J29" s="85" t="str">
        <f>'Познавательное развитие'!R30</f>
        <v/>
      </c>
      <c r="K29" s="85" t="str">
        <f>'Познавательное развитие'!Y30</f>
        <v/>
      </c>
      <c r="L29" s="107" t="str">
        <f>'Познавательное развитие'!AN30</f>
        <v/>
      </c>
      <c r="M29" s="212"/>
      <c r="N29" s="114" t="str">
        <f>'Художественно-эстетическое разв'!S30</f>
        <v/>
      </c>
      <c r="O29" s="110" t="str">
        <f>'Художественно-эстетическое разв'!AC30</f>
        <v/>
      </c>
      <c r="P29" s="86" t="str">
        <f>'Художественно-эстетическое разв'!AC30</f>
        <v/>
      </c>
      <c r="Q29" s="216"/>
      <c r="R29" s="114" t="str">
        <f>'Речевое развитие'!R29</f>
        <v/>
      </c>
      <c r="S29" s="86" t="str">
        <f>'Речевое развитие'!Z29</f>
        <v/>
      </c>
      <c r="T29" s="216"/>
      <c r="U29" s="114" t="str">
        <f>'Физическое развитие'!W29</f>
        <v/>
      </c>
      <c r="V29" s="86" t="str">
        <f>'Физическое развитие'!AB29</f>
        <v/>
      </c>
      <c r="W29" s="216"/>
      <c r="X29" s="114"/>
    </row>
    <row r="30" spans="1:24">
      <c r="A30" s="95">
        <f>список!A28</f>
        <v>27</v>
      </c>
      <c r="B30" s="141" t="str">
        <f>IF(список!B28="","",список!B28)</f>
        <v/>
      </c>
      <c r="C30" s="107" t="s">
        <v>349</v>
      </c>
      <c r="D30" s="89" t="str">
        <f>'Социально-коммуникативное разви'!V31</f>
        <v/>
      </c>
      <c r="E30" s="145" t="str">
        <f>'Социально-коммуникативное разви'!AC31</f>
        <v/>
      </c>
      <c r="F30" s="86" t="str">
        <f>'Социально-коммуникативное разви'!AO31</f>
        <v/>
      </c>
      <c r="G30" s="212"/>
      <c r="H30" s="210" t="str">
        <f>'Познавательное развитие'!H31</f>
        <v/>
      </c>
      <c r="I30" s="85" t="str">
        <f>'Познавательное развитие'!O31</f>
        <v/>
      </c>
      <c r="J30" s="85" t="str">
        <f>'Познавательное развитие'!R31</f>
        <v/>
      </c>
      <c r="K30" s="85" t="str">
        <f>'Познавательное развитие'!Y31</f>
        <v/>
      </c>
      <c r="L30" s="107" t="str">
        <f>'Познавательное развитие'!AN31</f>
        <v/>
      </c>
      <c r="M30" s="212"/>
      <c r="N30" s="114" t="str">
        <f>'Художественно-эстетическое разв'!S31</f>
        <v/>
      </c>
      <c r="O30" s="110" t="str">
        <f>'Художественно-эстетическое разв'!AC31</f>
        <v/>
      </c>
      <c r="P30" s="86" t="str">
        <f>'Художественно-эстетическое разв'!AC31</f>
        <v/>
      </c>
      <c r="Q30" s="216"/>
      <c r="R30" s="114" t="str">
        <f>'Речевое развитие'!R30</f>
        <v/>
      </c>
      <c r="S30" s="86" t="str">
        <f>'Речевое развитие'!Z30</f>
        <v/>
      </c>
      <c r="T30" s="216"/>
      <c r="U30" s="114" t="str">
        <f>'Физическое развитие'!W30</f>
        <v/>
      </c>
      <c r="V30" s="86" t="str">
        <f>'Физическое развитие'!AB30</f>
        <v/>
      </c>
      <c r="W30" s="216"/>
      <c r="X30" s="114"/>
    </row>
    <row r="31" spans="1:24">
      <c r="A31" s="95">
        <f>список!A29</f>
        <v>28</v>
      </c>
      <c r="B31" s="141" t="str">
        <f>IF(список!B29="","",список!B29)</f>
        <v/>
      </c>
      <c r="C31" s="107" t="s">
        <v>350</v>
      </c>
      <c r="D31" s="89" t="str">
        <f>'Социально-коммуникативное разви'!V32</f>
        <v/>
      </c>
      <c r="E31" s="145" t="str">
        <f>'Социально-коммуникативное разви'!AC32</f>
        <v/>
      </c>
      <c r="F31" s="86" t="str">
        <f>'Социально-коммуникативное разви'!AO32</f>
        <v/>
      </c>
      <c r="G31" s="212"/>
      <c r="H31" s="210" t="str">
        <f>'Познавательное развитие'!H32</f>
        <v/>
      </c>
      <c r="I31" s="85" t="str">
        <f>'Познавательное развитие'!O32</f>
        <v/>
      </c>
      <c r="J31" s="85" t="str">
        <f>'Познавательное развитие'!R32</f>
        <v/>
      </c>
      <c r="K31" s="85" t="str">
        <f>'Познавательное развитие'!Y32</f>
        <v/>
      </c>
      <c r="L31" s="107" t="str">
        <f>'Познавательное развитие'!AN32</f>
        <v/>
      </c>
      <c r="M31" s="212"/>
      <c r="N31" s="114" t="str">
        <f>'Художественно-эстетическое разв'!S32</f>
        <v/>
      </c>
      <c r="O31" s="110" t="str">
        <f>'Художественно-эстетическое разв'!AC32</f>
        <v/>
      </c>
      <c r="P31" s="86" t="str">
        <f>'Художественно-эстетическое разв'!AC32</f>
        <v/>
      </c>
      <c r="Q31" s="216"/>
      <c r="R31" s="114" t="str">
        <f>'Речевое развитие'!R31</f>
        <v/>
      </c>
      <c r="S31" s="86" t="str">
        <f>'Речевое развитие'!Z31</f>
        <v/>
      </c>
      <c r="T31" s="216"/>
      <c r="U31" s="114" t="str">
        <f>'Физическое развитие'!W31</f>
        <v/>
      </c>
      <c r="V31" s="86" t="str">
        <f>'Физическое развитие'!AB31</f>
        <v/>
      </c>
      <c r="W31" s="216"/>
      <c r="X31" s="114"/>
    </row>
    <row r="32" spans="1:24">
      <c r="A32" s="95">
        <f>список!A30</f>
        <v>29</v>
      </c>
      <c r="B32" s="141" t="str">
        <f>IF(список!B30="","",список!B30)</f>
        <v/>
      </c>
      <c r="C32" s="107" t="s">
        <v>351</v>
      </c>
      <c r="D32" s="89" t="str">
        <f>'Социально-коммуникативное разви'!V33</f>
        <v/>
      </c>
      <c r="E32" s="145" t="str">
        <f>'Социально-коммуникативное разви'!AC33</f>
        <v/>
      </c>
      <c r="F32" s="86" t="str">
        <f>'Социально-коммуникативное разви'!AO33</f>
        <v/>
      </c>
      <c r="G32" s="212"/>
      <c r="H32" s="210" t="str">
        <f>'Познавательное развитие'!H33</f>
        <v/>
      </c>
      <c r="I32" s="85" t="str">
        <f>'Познавательное развитие'!O33</f>
        <v/>
      </c>
      <c r="J32" s="85" t="str">
        <f>'Познавательное развитие'!R33</f>
        <v/>
      </c>
      <c r="K32" s="85" t="str">
        <f>'Познавательное развитие'!Y33</f>
        <v/>
      </c>
      <c r="L32" s="107" t="str">
        <f>'Познавательное развитие'!AN33</f>
        <v/>
      </c>
      <c r="M32" s="212"/>
      <c r="N32" s="114" t="str">
        <f>'Художественно-эстетическое разв'!S33</f>
        <v/>
      </c>
      <c r="O32" s="110" t="str">
        <f>'Художественно-эстетическое разв'!AC33</f>
        <v/>
      </c>
      <c r="P32" s="86" t="str">
        <f>'Художественно-эстетическое разв'!AC33</f>
        <v/>
      </c>
      <c r="Q32" s="216"/>
      <c r="R32" s="114" t="str">
        <f>'Речевое развитие'!R32</f>
        <v/>
      </c>
      <c r="S32" s="86" t="str">
        <f>'Речевое развитие'!Z32</f>
        <v/>
      </c>
      <c r="T32" s="216"/>
      <c r="U32" s="114" t="str">
        <f>'Физическое развитие'!W32</f>
        <v/>
      </c>
      <c r="V32" s="86" t="str">
        <f>'Физическое развитие'!AB32</f>
        <v/>
      </c>
      <c r="W32" s="216"/>
      <c r="X32" s="114"/>
    </row>
    <row r="33" spans="1:24">
      <c r="A33" s="95">
        <f>список!A31</f>
        <v>30</v>
      </c>
      <c r="B33" s="141" t="str">
        <f>IF(список!B31="","",список!B31)</f>
        <v/>
      </c>
      <c r="C33" s="107" t="s">
        <v>352</v>
      </c>
      <c r="D33" s="89" t="str">
        <f>'Социально-коммуникативное разви'!V34</f>
        <v/>
      </c>
      <c r="E33" s="145" t="str">
        <f>'Социально-коммуникативное разви'!AC34</f>
        <v/>
      </c>
      <c r="F33" s="86" t="str">
        <f>'Социально-коммуникативное разви'!AO34</f>
        <v/>
      </c>
      <c r="G33" s="212"/>
      <c r="H33" s="210" t="str">
        <f>'Познавательное развитие'!H34</f>
        <v/>
      </c>
      <c r="I33" s="85" t="str">
        <f>'Познавательное развитие'!O34</f>
        <v/>
      </c>
      <c r="J33" s="85" t="str">
        <f>'Познавательное развитие'!R34</f>
        <v/>
      </c>
      <c r="K33" s="85" t="str">
        <f>'Познавательное развитие'!Y34</f>
        <v/>
      </c>
      <c r="L33" s="107" t="str">
        <f>'Познавательное развитие'!AN34</f>
        <v/>
      </c>
      <c r="M33" s="212"/>
      <c r="N33" s="114" t="str">
        <f>'Художественно-эстетическое разв'!S34</f>
        <v/>
      </c>
      <c r="O33" s="110" t="str">
        <f>'Художественно-эстетическое разв'!AC34</f>
        <v/>
      </c>
      <c r="P33" s="86" t="str">
        <f>'Художественно-эстетическое разв'!AC34</f>
        <v/>
      </c>
      <c r="Q33" s="216"/>
      <c r="R33" s="114" t="str">
        <f>'Речевое развитие'!R33</f>
        <v/>
      </c>
      <c r="S33" s="86" t="str">
        <f>'Речевое развитие'!Z33</f>
        <v/>
      </c>
      <c r="T33" s="216"/>
      <c r="U33" s="114" t="str">
        <f>'Физическое развитие'!W33</f>
        <v/>
      </c>
      <c r="V33" s="86" t="str">
        <f>'Физическое развитие'!AB33</f>
        <v/>
      </c>
      <c r="W33" s="216"/>
      <c r="X33" s="114"/>
    </row>
    <row r="34" spans="1:24">
      <c r="A34" s="95">
        <f>список!A32</f>
        <v>31</v>
      </c>
      <c r="B34" s="141" t="str">
        <f>IF(список!B32="","",список!B32)</f>
        <v/>
      </c>
      <c r="C34" s="107" t="s">
        <v>353</v>
      </c>
      <c r="D34" s="89" t="str">
        <f>'Социально-коммуникативное разви'!V35</f>
        <v/>
      </c>
      <c r="E34" s="145" t="str">
        <f>'Социально-коммуникативное разви'!AC35</f>
        <v/>
      </c>
      <c r="F34" s="86" t="str">
        <f>'Социально-коммуникативное разви'!AO35</f>
        <v/>
      </c>
      <c r="G34" s="212"/>
      <c r="H34" s="210" t="str">
        <f>'Познавательное развитие'!H35</f>
        <v/>
      </c>
      <c r="I34" s="85" t="str">
        <f>'Познавательное развитие'!O35</f>
        <v/>
      </c>
      <c r="J34" s="85" t="str">
        <f>'Познавательное развитие'!R35</f>
        <v/>
      </c>
      <c r="K34" s="85" t="str">
        <f>'Познавательное развитие'!Y35</f>
        <v/>
      </c>
      <c r="L34" s="107" t="str">
        <f>'Познавательное развитие'!AN35</f>
        <v/>
      </c>
      <c r="M34" s="212"/>
      <c r="N34" s="114" t="str">
        <f>'Художественно-эстетическое разв'!S35</f>
        <v/>
      </c>
      <c r="O34" s="110" t="str">
        <f>'Художественно-эстетическое разв'!AC35</f>
        <v/>
      </c>
      <c r="P34" s="86" t="str">
        <f>'Художественно-эстетическое разв'!AC35</f>
        <v/>
      </c>
      <c r="Q34" s="216"/>
      <c r="R34" s="114" t="str">
        <f>'Речевое развитие'!R34</f>
        <v/>
      </c>
      <c r="S34" s="86" t="str">
        <f>'Речевое развитие'!Z34</f>
        <v/>
      </c>
      <c r="T34" s="216"/>
      <c r="U34" s="114" t="str">
        <f>'Физическое развитие'!W34</f>
        <v/>
      </c>
      <c r="V34" s="86" t="str">
        <f>'Физическое развитие'!AB34</f>
        <v/>
      </c>
      <c r="W34" s="216"/>
      <c r="X34" s="114"/>
    </row>
    <row r="35" spans="1:24">
      <c r="A35" s="95">
        <f>список!A33</f>
        <v>32</v>
      </c>
      <c r="B35" s="141" t="str">
        <f>IF(список!B33="","",список!B33)</f>
        <v/>
      </c>
      <c r="C35" s="107" t="s">
        <v>354</v>
      </c>
      <c r="D35" s="89" t="str">
        <f>'Социально-коммуникативное разви'!V36</f>
        <v/>
      </c>
      <c r="E35" s="145" t="str">
        <f>'Социально-коммуникативное разви'!AC36</f>
        <v/>
      </c>
      <c r="F35" s="86" t="str">
        <f>'Социально-коммуникативное разви'!AO36</f>
        <v/>
      </c>
      <c r="G35" s="212"/>
      <c r="H35" s="210" t="str">
        <f>'Познавательное развитие'!H36</f>
        <v/>
      </c>
      <c r="I35" s="85" t="str">
        <f>'Познавательное развитие'!O36</f>
        <v/>
      </c>
      <c r="J35" s="85" t="str">
        <f>'Познавательное развитие'!R36</f>
        <v/>
      </c>
      <c r="K35" s="85" t="str">
        <f>'Познавательное развитие'!Y36</f>
        <v/>
      </c>
      <c r="L35" s="107" t="str">
        <f>'Познавательное развитие'!AN36</f>
        <v/>
      </c>
      <c r="M35" s="212"/>
      <c r="N35" s="114" t="str">
        <f>'Художественно-эстетическое разв'!S36</f>
        <v/>
      </c>
      <c r="O35" s="110" t="str">
        <f>'Художественно-эстетическое разв'!AC36</f>
        <v/>
      </c>
      <c r="P35" s="86" t="str">
        <f>'Художественно-эстетическое разв'!AC36</f>
        <v/>
      </c>
      <c r="Q35" s="216"/>
      <c r="R35" s="114" t="str">
        <f>'Речевое развитие'!R35</f>
        <v/>
      </c>
      <c r="S35" s="86" t="str">
        <f>'Речевое развитие'!Z35</f>
        <v/>
      </c>
      <c r="T35" s="216"/>
      <c r="U35" s="114" t="str">
        <f>'Физическое развитие'!W35</f>
        <v/>
      </c>
      <c r="V35" s="86" t="str">
        <f>'Физическое развитие'!AB35</f>
        <v/>
      </c>
      <c r="W35" s="216"/>
      <c r="X35" s="114"/>
    </row>
    <row r="36" spans="1:24">
      <c r="A36" s="95">
        <f>список!A34</f>
        <v>33</v>
      </c>
      <c r="B36" s="141" t="str">
        <f>IF(список!B34="","",список!B34)</f>
        <v/>
      </c>
      <c r="C36" s="107" t="s">
        <v>355</v>
      </c>
      <c r="D36" s="89" t="str">
        <f>'Социально-коммуникативное разви'!V37</f>
        <v/>
      </c>
      <c r="E36" s="145" t="str">
        <f>'Социально-коммуникативное разви'!AC37</f>
        <v/>
      </c>
      <c r="F36" s="86" t="str">
        <f>'Социально-коммуникативное разви'!AO37</f>
        <v/>
      </c>
      <c r="G36" s="212"/>
      <c r="H36" s="210" t="str">
        <f>'Познавательное развитие'!H37</f>
        <v/>
      </c>
      <c r="I36" s="85" t="str">
        <f>'Познавательное развитие'!O37</f>
        <v/>
      </c>
      <c r="J36" s="85" t="str">
        <f>'Познавательное развитие'!R37</f>
        <v/>
      </c>
      <c r="K36" s="85" t="str">
        <f>'Познавательное развитие'!Y37</f>
        <v/>
      </c>
      <c r="L36" s="107" t="str">
        <f>'Познавательное развитие'!AN37</f>
        <v/>
      </c>
      <c r="M36" s="212"/>
      <c r="N36" s="114" t="str">
        <f>'Художественно-эстетическое разв'!S37</f>
        <v/>
      </c>
      <c r="O36" s="110" t="str">
        <f>'Художественно-эстетическое разв'!AC37</f>
        <v/>
      </c>
      <c r="P36" s="86" t="str">
        <f>'Художественно-эстетическое разв'!AC37</f>
        <v/>
      </c>
      <c r="Q36" s="216"/>
      <c r="R36" s="114" t="str">
        <f>'Речевое развитие'!R36</f>
        <v/>
      </c>
      <c r="S36" s="86" t="str">
        <f>'Речевое развитие'!Z36</f>
        <v/>
      </c>
      <c r="T36" s="216"/>
      <c r="U36" s="114" t="str">
        <f>'Физическое развитие'!W36</f>
        <v/>
      </c>
      <c r="V36" s="86" t="str">
        <f>'Физическое развитие'!AB36</f>
        <v/>
      </c>
      <c r="W36" s="216"/>
      <c r="X36" s="114"/>
    </row>
    <row r="37" spans="1:24">
      <c r="A37" s="95">
        <f>список!A35</f>
        <v>34</v>
      </c>
      <c r="B37" s="141" t="str">
        <f>IF(список!B35="","",список!B35)</f>
        <v/>
      </c>
      <c r="C37" s="107" t="s">
        <v>356</v>
      </c>
      <c r="D37" s="89" t="str">
        <f>'Социально-коммуникативное разви'!V38</f>
        <v/>
      </c>
      <c r="E37" s="145" t="str">
        <f>'Социально-коммуникативное разви'!AC38</f>
        <v/>
      </c>
      <c r="F37" s="86" t="str">
        <f>'Социально-коммуникативное разви'!AO38</f>
        <v/>
      </c>
      <c r="G37" s="212"/>
      <c r="H37" s="210" t="str">
        <f>'Познавательное развитие'!H38</f>
        <v/>
      </c>
      <c r="I37" s="85" t="str">
        <f>'Познавательное развитие'!O38</f>
        <v/>
      </c>
      <c r="J37" s="85" t="str">
        <f>'Познавательное развитие'!R38</f>
        <v/>
      </c>
      <c r="K37" s="85" t="str">
        <f>'Познавательное развитие'!Y38</f>
        <v/>
      </c>
      <c r="L37" s="107" t="str">
        <f>'Познавательное развитие'!AN38</f>
        <v/>
      </c>
      <c r="M37" s="212"/>
      <c r="N37" s="114" t="str">
        <f>'Художественно-эстетическое разв'!S38</f>
        <v/>
      </c>
      <c r="O37" s="110" t="str">
        <f>'Художественно-эстетическое разв'!AC38</f>
        <v/>
      </c>
      <c r="P37" s="86" t="str">
        <f>'Художественно-эстетическое разв'!AC38</f>
        <v/>
      </c>
      <c r="Q37" s="216"/>
      <c r="R37" s="114" t="str">
        <f>'Речевое развитие'!R37</f>
        <v/>
      </c>
      <c r="S37" s="86" t="str">
        <f>'Речевое развитие'!Z37</f>
        <v/>
      </c>
      <c r="T37" s="216"/>
      <c r="U37" s="114" t="str">
        <f>'Физическое развитие'!W37</f>
        <v/>
      </c>
      <c r="V37" s="86" t="str">
        <f>'Физическое развитие'!AB37</f>
        <v/>
      </c>
      <c r="W37" s="216"/>
      <c r="X37" s="114"/>
    </row>
    <row r="38" spans="1:24">
      <c r="A38" s="95">
        <f>список!A36</f>
        <v>35</v>
      </c>
      <c r="B38" s="141" t="str">
        <f>IF(список!B36="","",список!B36)</f>
        <v/>
      </c>
      <c r="C38" s="107" t="s">
        <v>357</v>
      </c>
      <c r="D38" s="89" t="str">
        <f>'Социально-коммуникативное разви'!V39</f>
        <v/>
      </c>
      <c r="E38" s="145" t="str">
        <f>'Социально-коммуникативное разви'!AC39</f>
        <v/>
      </c>
      <c r="F38" s="86" t="str">
        <f>'Социально-коммуникативное разви'!AO39</f>
        <v/>
      </c>
      <c r="G38" s="212"/>
      <c r="H38" s="210" t="str">
        <f>'Познавательное развитие'!H39</f>
        <v/>
      </c>
      <c r="I38" s="85" t="str">
        <f>'Познавательное развитие'!O39</f>
        <v/>
      </c>
      <c r="J38" s="85" t="str">
        <f>'Познавательное развитие'!R39</f>
        <v/>
      </c>
      <c r="K38" s="85" t="str">
        <f>'Познавательное развитие'!Y39</f>
        <v/>
      </c>
      <c r="L38" s="107" t="str">
        <f>'Познавательное развитие'!AN39</f>
        <v/>
      </c>
      <c r="M38" s="212"/>
      <c r="N38" s="114" t="str">
        <f>'Художественно-эстетическое разв'!S39</f>
        <v/>
      </c>
      <c r="O38" s="110" t="str">
        <f>'Художественно-эстетическое разв'!AC39</f>
        <v/>
      </c>
      <c r="P38" s="86" t="str">
        <f>'Художественно-эстетическое разв'!AC39</f>
        <v/>
      </c>
      <c r="Q38" s="216"/>
      <c r="R38" s="114" t="str">
        <f>'Речевое развитие'!R38</f>
        <v/>
      </c>
      <c r="S38" s="86" t="str">
        <f>'Речевое развитие'!Z38</f>
        <v/>
      </c>
      <c r="T38" s="216"/>
      <c r="U38" s="114" t="str">
        <f>'Физическое развитие'!W38</f>
        <v/>
      </c>
      <c r="V38" s="86" t="str">
        <f>'Физическое развитие'!AB38</f>
        <v/>
      </c>
      <c r="W38" s="216"/>
      <c r="X38" s="114"/>
    </row>
    <row r="39" spans="1:24" hidden="1">
      <c r="A39" s="95">
        <f>список!A27</f>
        <v>26</v>
      </c>
      <c r="B39" s="141" t="str">
        <f>IF(список!B37="","",список!B37)</f>
        <v/>
      </c>
      <c r="C39" s="86">
        <f>IF(список!C27="","",список!C27)</f>
        <v>0</v>
      </c>
      <c r="D39" s="89">
        <f>'Социально-коммуникативное разви'!V40</f>
        <v>0</v>
      </c>
      <c r="E39" s="145" t="str">
        <f>'Социально-коммуникативное разви'!AC30</f>
        <v/>
      </c>
      <c r="F39" s="86" t="str">
        <f>'Социально-коммуникативное разви'!AO30</f>
        <v/>
      </c>
      <c r="G39" s="212"/>
      <c r="H39" s="210">
        <f>'Познавательное развитие'!H40</f>
        <v>0</v>
      </c>
      <c r="I39" s="85">
        <f>'Познавательное развитие'!O40</f>
        <v>0</v>
      </c>
      <c r="J39" s="85" t="str">
        <f>'Познавательное развитие'!R30</f>
        <v/>
      </c>
      <c r="K39" s="85" t="str">
        <f>'Познавательное развитие'!Y30</f>
        <v/>
      </c>
      <c r="L39" s="107" t="str">
        <f>'Познавательное развитие'!AN30</f>
        <v/>
      </c>
      <c r="M39" s="212"/>
      <c r="N39" s="114" t="str">
        <f>'Художественно-эстетическое разв'!S30</f>
        <v/>
      </c>
      <c r="O39" s="110" t="str">
        <f>'Художественно-эстетическое разв'!AC30</f>
        <v/>
      </c>
      <c r="P39" s="86" t="str">
        <f>'Художественно-эстетическое разв'!AC30</f>
        <v/>
      </c>
      <c r="Q39" s="216"/>
      <c r="R39" s="114" t="str">
        <f>'Речевое развитие'!R29</f>
        <v/>
      </c>
      <c r="S39" s="86" t="str">
        <f>'Речевое развитие'!Z29</f>
        <v/>
      </c>
      <c r="T39" s="216"/>
      <c r="U39" s="114" t="str">
        <f>'Физическое развитие'!W29</f>
        <v/>
      </c>
      <c r="V39" s="86" t="str">
        <f>'Физическое развитие'!AB39</f>
        <v/>
      </c>
      <c r="W39" s="216"/>
      <c r="X39" s="114"/>
    </row>
    <row r="40" spans="1:24" hidden="1">
      <c r="A40" s="95">
        <f>список!A28</f>
        <v>27</v>
      </c>
      <c r="B40" s="141" t="str">
        <f>IF(список!B38="","",список!B38)</f>
        <v/>
      </c>
      <c r="C40" s="86">
        <f>IF(список!C28="","",список!C28)</f>
        <v>0</v>
      </c>
      <c r="D40" s="89">
        <f>'Социально-коммуникативное разви'!V41</f>
        <v>0</v>
      </c>
      <c r="E40" s="145" t="str">
        <f>'Социально-коммуникативное разви'!AC31</f>
        <v/>
      </c>
      <c r="F40" s="86" t="str">
        <f>'Социально-коммуникативное разви'!AO31</f>
        <v/>
      </c>
      <c r="G40" s="212"/>
      <c r="H40" s="210">
        <f>'Познавательное развитие'!H41</f>
        <v>0</v>
      </c>
      <c r="I40" s="85">
        <f>'Познавательное развитие'!O41</f>
        <v>0</v>
      </c>
      <c r="J40" s="85" t="str">
        <f>'Познавательное развитие'!R31</f>
        <v/>
      </c>
      <c r="K40" s="85" t="str">
        <f>'Познавательное развитие'!Y31</f>
        <v/>
      </c>
      <c r="L40" s="107" t="str">
        <f>'Познавательное развитие'!AN31</f>
        <v/>
      </c>
      <c r="M40" s="212"/>
      <c r="N40" s="114" t="str">
        <f>'Художественно-эстетическое разв'!S31</f>
        <v/>
      </c>
      <c r="O40" s="110" t="str">
        <f>'Художественно-эстетическое разв'!AC31</f>
        <v/>
      </c>
      <c r="P40" s="86" t="str">
        <f>'Художественно-эстетическое разв'!AC31</f>
        <v/>
      </c>
      <c r="Q40" s="216"/>
      <c r="R40" s="114" t="str">
        <f>'Речевое развитие'!R30</f>
        <v/>
      </c>
      <c r="S40" s="86" t="str">
        <f>'Речевое развитие'!Z30</f>
        <v/>
      </c>
      <c r="T40" s="216"/>
      <c r="U40" s="114" t="str">
        <f>'Физическое развитие'!W30</f>
        <v/>
      </c>
      <c r="V40" s="86">
        <f>'Физическое развитие'!AB40</f>
        <v>0</v>
      </c>
      <c r="W40" s="216"/>
      <c r="X40" s="114"/>
    </row>
    <row r="41" spans="1:24" hidden="1">
      <c r="A41" s="95">
        <f>список!A29</f>
        <v>28</v>
      </c>
      <c r="B41" s="141" t="str">
        <f>IF(список!B39="","",список!B39)</f>
        <v/>
      </c>
      <c r="C41" s="86">
        <f>IF(список!C29="","",список!C29)</f>
        <v>0</v>
      </c>
      <c r="D41" s="89">
        <f>'Социально-коммуникативное разви'!V42</f>
        <v>0</v>
      </c>
      <c r="E41" s="145" t="str">
        <f>'Социально-коммуникативное разви'!AC32</f>
        <v/>
      </c>
      <c r="F41" s="86" t="str">
        <f>'Социально-коммуникативное разви'!AO32</f>
        <v/>
      </c>
      <c r="G41" s="212"/>
      <c r="H41" s="210">
        <f>'Познавательное развитие'!H42</f>
        <v>0</v>
      </c>
      <c r="I41" s="85">
        <f>'Познавательное развитие'!O42</f>
        <v>0</v>
      </c>
      <c r="J41" s="85" t="str">
        <f>'Познавательное развитие'!R32</f>
        <v/>
      </c>
      <c r="K41" s="85" t="str">
        <f>'Познавательное развитие'!Y32</f>
        <v/>
      </c>
      <c r="L41" s="107" t="str">
        <f>'Познавательное развитие'!AN32</f>
        <v/>
      </c>
      <c r="M41" s="212"/>
      <c r="N41" s="114" t="str">
        <f>'Художественно-эстетическое разв'!S32</f>
        <v/>
      </c>
      <c r="O41" s="110" t="str">
        <f>'Художественно-эстетическое разв'!AC32</f>
        <v/>
      </c>
      <c r="P41" s="86" t="str">
        <f>'Художественно-эстетическое разв'!AC32</f>
        <v/>
      </c>
      <c r="Q41" s="216"/>
      <c r="R41" s="114" t="str">
        <f>'Речевое развитие'!R31</f>
        <v/>
      </c>
      <c r="S41" s="86" t="str">
        <f>'Речевое развитие'!Z31</f>
        <v/>
      </c>
      <c r="T41" s="216"/>
      <c r="U41" s="114" t="str">
        <f>'Физическое развитие'!W31</f>
        <v/>
      </c>
      <c r="V41" s="86">
        <f>'Физическое развитие'!AB41</f>
        <v>0</v>
      </c>
      <c r="W41" s="216"/>
      <c r="X41" s="114"/>
    </row>
    <row r="42" spans="1:24" hidden="1">
      <c r="A42" s="95">
        <f>список!A30</f>
        <v>29</v>
      </c>
      <c r="B42" s="141" t="str">
        <f>IF(список!B40="","",список!B40)</f>
        <v/>
      </c>
      <c r="C42" s="86">
        <f>IF(список!C30="","",список!C30)</f>
        <v>0</v>
      </c>
      <c r="D42" s="89">
        <f>'Социально-коммуникативное разви'!V43</f>
        <v>0</v>
      </c>
      <c r="E42" s="145" t="str">
        <f>'Социально-коммуникативное разви'!AC33</f>
        <v/>
      </c>
      <c r="F42" s="86" t="str">
        <f>'Социально-коммуникативное разви'!AO33</f>
        <v/>
      </c>
      <c r="G42" s="212"/>
      <c r="H42" s="210">
        <f>'Познавательное развитие'!H43</f>
        <v>0</v>
      </c>
      <c r="I42" s="85">
        <f>'Познавательное развитие'!O43</f>
        <v>0</v>
      </c>
      <c r="J42" s="85" t="str">
        <f>'Познавательное развитие'!R33</f>
        <v/>
      </c>
      <c r="K42" s="85" t="str">
        <f>'Познавательное развитие'!Y33</f>
        <v/>
      </c>
      <c r="L42" s="107" t="str">
        <f>'Познавательное развитие'!AN33</f>
        <v/>
      </c>
      <c r="M42" s="212"/>
      <c r="N42" s="114" t="str">
        <f>'Художественно-эстетическое разв'!S33</f>
        <v/>
      </c>
      <c r="O42" s="110" t="str">
        <f>'Художественно-эстетическое разв'!AC33</f>
        <v/>
      </c>
      <c r="P42" s="86" t="str">
        <f>'Художественно-эстетическое разв'!AC33</f>
        <v/>
      </c>
      <c r="Q42" s="216"/>
      <c r="R42" s="114" t="str">
        <f>'Речевое развитие'!R32</f>
        <v/>
      </c>
      <c r="S42" s="86" t="str">
        <f>'Речевое развитие'!Z32</f>
        <v/>
      </c>
      <c r="T42" s="216"/>
      <c r="U42" s="114" t="str">
        <f>'Физическое развитие'!W32</f>
        <v/>
      </c>
      <c r="V42" s="86">
        <f>'Физическое развитие'!AB42</f>
        <v>0</v>
      </c>
      <c r="W42" s="216"/>
      <c r="X42" s="114"/>
    </row>
    <row r="43" spans="1:24" hidden="1">
      <c r="A43" s="95">
        <f>список!A31</f>
        <v>30</v>
      </c>
      <c r="B43" s="141" t="str">
        <f>IF(список!B41="","",список!B41)</f>
        <v/>
      </c>
      <c r="C43" s="86">
        <f>IF(список!C31="","",список!C31)</f>
        <v>0</v>
      </c>
      <c r="D43" s="89">
        <f>'Социально-коммуникативное разви'!V44</f>
        <v>0</v>
      </c>
      <c r="E43" s="145" t="str">
        <f>'Социально-коммуникативное разви'!AC34</f>
        <v/>
      </c>
      <c r="F43" s="86" t="str">
        <f>'Социально-коммуникативное разви'!AO34</f>
        <v/>
      </c>
      <c r="G43" s="212"/>
      <c r="H43" s="210">
        <f>'Познавательное развитие'!H44</f>
        <v>0</v>
      </c>
      <c r="I43" s="85">
        <f>'Познавательное развитие'!O44</f>
        <v>0</v>
      </c>
      <c r="J43" s="85" t="str">
        <f>'Познавательное развитие'!R34</f>
        <v/>
      </c>
      <c r="K43" s="85" t="str">
        <f>'Познавательное развитие'!Y34</f>
        <v/>
      </c>
      <c r="L43" s="107" t="str">
        <f>'Познавательное развитие'!AN34</f>
        <v/>
      </c>
      <c r="M43" s="212"/>
      <c r="N43" s="114" t="str">
        <f>'Художественно-эстетическое разв'!S34</f>
        <v/>
      </c>
      <c r="O43" s="110" t="str">
        <f>'Художественно-эстетическое разв'!AC34</f>
        <v/>
      </c>
      <c r="P43" s="86" t="str">
        <f>'Художественно-эстетическое разв'!AC34</f>
        <v/>
      </c>
      <c r="Q43" s="216"/>
      <c r="R43" s="114" t="str">
        <f>'Речевое развитие'!R33</f>
        <v/>
      </c>
      <c r="S43" s="86" t="str">
        <f>'Речевое развитие'!Z33</f>
        <v/>
      </c>
      <c r="T43" s="216"/>
      <c r="U43" s="114" t="str">
        <f>'Физическое развитие'!W33</f>
        <v/>
      </c>
      <c r="V43" s="86">
        <f>'Физическое развитие'!AB43</f>
        <v>0</v>
      </c>
      <c r="W43" s="216"/>
      <c r="X43" s="114"/>
    </row>
    <row r="44" spans="1:24" hidden="1">
      <c r="A44" s="95">
        <f>список!A32</f>
        <v>31</v>
      </c>
      <c r="B44" s="141" t="str">
        <f>IF(список!B42="","",список!B42)</f>
        <v/>
      </c>
      <c r="C44" s="86">
        <f>IF(список!C32="","",список!C32)</f>
        <v>0</v>
      </c>
      <c r="D44" s="89">
        <f>'Социально-коммуникативное разви'!V45</f>
        <v>0</v>
      </c>
      <c r="E44" s="145" t="str">
        <f>'Социально-коммуникативное разви'!AC35</f>
        <v/>
      </c>
      <c r="F44" s="86" t="str">
        <f>'Социально-коммуникативное разви'!AO35</f>
        <v/>
      </c>
      <c r="G44" s="212"/>
      <c r="H44" s="210">
        <f>'Познавательное развитие'!H45</f>
        <v>0</v>
      </c>
      <c r="I44" s="85">
        <f>'Познавательное развитие'!O45</f>
        <v>0</v>
      </c>
      <c r="J44" s="85" t="str">
        <f>'Познавательное развитие'!R35</f>
        <v/>
      </c>
      <c r="K44" s="85" t="str">
        <f>'Познавательное развитие'!Y35</f>
        <v/>
      </c>
      <c r="L44" s="107" t="str">
        <f>'Познавательное развитие'!AN35</f>
        <v/>
      </c>
      <c r="M44" s="212"/>
      <c r="N44" s="114" t="str">
        <f>'Художественно-эстетическое разв'!S35</f>
        <v/>
      </c>
      <c r="O44" s="110" t="str">
        <f>'Художественно-эстетическое разв'!AC35</f>
        <v/>
      </c>
      <c r="P44" s="86" t="str">
        <f>'Художественно-эстетическое разв'!AC35</f>
        <v/>
      </c>
      <c r="Q44" s="216"/>
      <c r="R44" s="114" t="str">
        <f>'Речевое развитие'!R34</f>
        <v/>
      </c>
      <c r="S44" s="86" t="str">
        <f>'Речевое развитие'!Z34</f>
        <v/>
      </c>
      <c r="T44" s="216"/>
      <c r="U44" s="114" t="str">
        <f>'Физическое развитие'!W34</f>
        <v/>
      </c>
      <c r="V44" s="86">
        <f>'Физическое развитие'!AB44</f>
        <v>0</v>
      </c>
      <c r="W44" s="216"/>
      <c r="X44" s="114"/>
    </row>
    <row r="45" spans="1:24" hidden="1">
      <c r="A45" s="95">
        <f>список!A33</f>
        <v>32</v>
      </c>
      <c r="B45" s="141" t="str">
        <f>IF(список!B43="","",список!B43)</f>
        <v/>
      </c>
      <c r="C45" s="86">
        <f>IF(список!C33="","",список!C33)</f>
        <v>0</v>
      </c>
      <c r="D45" s="89">
        <f>'Социально-коммуникативное разви'!V46</f>
        <v>0</v>
      </c>
      <c r="E45" s="145" t="str">
        <f>'Социально-коммуникативное разви'!AC36</f>
        <v/>
      </c>
      <c r="F45" s="86" t="str">
        <f>'Социально-коммуникативное разви'!AO36</f>
        <v/>
      </c>
      <c r="G45" s="212"/>
      <c r="H45" s="210">
        <f>'Познавательное развитие'!H46</f>
        <v>0</v>
      </c>
      <c r="I45" s="85">
        <f>'Познавательное развитие'!O46</f>
        <v>0</v>
      </c>
      <c r="J45" s="85" t="str">
        <f>'Познавательное развитие'!R36</f>
        <v/>
      </c>
      <c r="K45" s="85" t="str">
        <f>'Познавательное развитие'!Y36</f>
        <v/>
      </c>
      <c r="L45" s="107" t="str">
        <f>'Познавательное развитие'!AN36</f>
        <v/>
      </c>
      <c r="M45" s="212"/>
      <c r="N45" s="114" t="str">
        <f>'Художественно-эстетическое разв'!S36</f>
        <v/>
      </c>
      <c r="O45" s="110" t="str">
        <f>'Художественно-эстетическое разв'!AC36</f>
        <v/>
      </c>
      <c r="P45" s="86" t="str">
        <f>'Художественно-эстетическое разв'!AC36</f>
        <v/>
      </c>
      <c r="Q45" s="216"/>
      <c r="R45" s="114" t="str">
        <f>'Речевое развитие'!R35</f>
        <v/>
      </c>
      <c r="S45" s="86" t="str">
        <f>'Речевое развитие'!Z35</f>
        <v/>
      </c>
      <c r="T45" s="216"/>
      <c r="U45" s="114" t="str">
        <f>'Физическое развитие'!W35</f>
        <v/>
      </c>
      <c r="V45" s="86">
        <f>'Физическое развитие'!AB45</f>
        <v>0</v>
      </c>
      <c r="W45" s="216"/>
      <c r="X45" s="114"/>
    </row>
    <row r="46" spans="1:24" hidden="1">
      <c r="A46" s="95">
        <f>список!A34</f>
        <v>33</v>
      </c>
      <c r="B46" s="141" t="str">
        <f>IF(список!B44="","",список!B44)</f>
        <v/>
      </c>
      <c r="C46" s="86">
        <f>IF(список!C34="","",список!C34)</f>
        <v>0</v>
      </c>
      <c r="D46" s="89">
        <f>'Социально-коммуникативное разви'!V47</f>
        <v>0</v>
      </c>
      <c r="E46" s="145" t="str">
        <f>'Социально-коммуникативное разви'!AC37</f>
        <v/>
      </c>
      <c r="F46" s="86" t="str">
        <f>'Социально-коммуникативное разви'!AO37</f>
        <v/>
      </c>
      <c r="G46" s="212"/>
      <c r="H46" s="210">
        <f>'Познавательное развитие'!H47</f>
        <v>0</v>
      </c>
      <c r="I46" s="85">
        <f>'Познавательное развитие'!O47</f>
        <v>0</v>
      </c>
      <c r="J46" s="85" t="str">
        <f>'Познавательное развитие'!R37</f>
        <v/>
      </c>
      <c r="K46" s="85" t="str">
        <f>'Познавательное развитие'!Y37</f>
        <v/>
      </c>
      <c r="L46" s="107" t="str">
        <f>'Познавательное развитие'!AN37</f>
        <v/>
      </c>
      <c r="M46" s="212"/>
      <c r="N46" s="114" t="str">
        <f>'Художественно-эстетическое разв'!S37</f>
        <v/>
      </c>
      <c r="O46" s="110" t="str">
        <f>'Художественно-эстетическое разв'!AC37</f>
        <v/>
      </c>
      <c r="P46" s="86" t="str">
        <f>'Художественно-эстетическое разв'!AC37</f>
        <v/>
      </c>
      <c r="Q46" s="216"/>
      <c r="R46" s="114" t="str">
        <f>'Речевое развитие'!R36</f>
        <v/>
      </c>
      <c r="S46" s="86" t="str">
        <f>'Речевое развитие'!Z36</f>
        <v/>
      </c>
      <c r="T46" s="216"/>
      <c r="U46" s="114" t="str">
        <f>'Физическое развитие'!W36</f>
        <v/>
      </c>
      <c r="V46" s="86">
        <f>'Физическое развитие'!AB46</f>
        <v>0</v>
      </c>
      <c r="W46" s="216"/>
      <c r="X46" s="114"/>
    </row>
    <row r="47" spans="1:24" hidden="1">
      <c r="A47" s="95">
        <f>список!A35</f>
        <v>34</v>
      </c>
      <c r="B47" s="141" t="str">
        <f>IF(список!B45="","",список!B45)</f>
        <v/>
      </c>
      <c r="C47" s="86">
        <f>IF(список!C35="","",список!C35)</f>
        <v>0</v>
      </c>
      <c r="D47" s="89">
        <f>'Социально-коммуникативное разви'!V48</f>
        <v>0</v>
      </c>
      <c r="E47" s="145" t="str">
        <f>'Социально-коммуникативное разви'!AC38</f>
        <v/>
      </c>
      <c r="F47" s="86" t="str">
        <f>'Социально-коммуникативное разви'!AO38</f>
        <v/>
      </c>
      <c r="G47" s="212"/>
      <c r="H47" s="210">
        <f>'Познавательное развитие'!H48</f>
        <v>0</v>
      </c>
      <c r="I47" s="85">
        <f>'Познавательное развитие'!O48</f>
        <v>0</v>
      </c>
      <c r="J47" s="85" t="str">
        <f>'Познавательное развитие'!R38</f>
        <v/>
      </c>
      <c r="K47" s="85" t="str">
        <f>'Познавательное развитие'!Y38</f>
        <v/>
      </c>
      <c r="L47" s="107" t="str">
        <f>'Познавательное развитие'!AN38</f>
        <v/>
      </c>
      <c r="M47" s="212"/>
      <c r="N47" s="114" t="str">
        <f>'Художественно-эстетическое разв'!S38</f>
        <v/>
      </c>
      <c r="O47" s="110" t="str">
        <f>'Художественно-эстетическое разв'!AC38</f>
        <v/>
      </c>
      <c r="P47" s="86" t="str">
        <f>'Художественно-эстетическое разв'!AC38</f>
        <v/>
      </c>
      <c r="Q47" s="216"/>
      <c r="R47" s="114" t="str">
        <f>'Речевое развитие'!R37</f>
        <v/>
      </c>
      <c r="S47" s="86" t="str">
        <f>'Речевое развитие'!Z37</f>
        <v/>
      </c>
      <c r="T47" s="216"/>
      <c r="U47" s="114" t="str">
        <f>'Физическое развитие'!W37</f>
        <v/>
      </c>
      <c r="V47" s="86">
        <f>'Физическое развитие'!AB47</f>
        <v>0</v>
      </c>
      <c r="W47" s="216"/>
      <c r="X47" s="114"/>
    </row>
    <row r="48" spans="1:24" hidden="1">
      <c r="A48" s="95">
        <f>список!A36</f>
        <v>35</v>
      </c>
      <c r="B48" s="141" t="str">
        <f>IF(список!B46="","",список!B46)</f>
        <v/>
      </c>
      <c r="C48" s="86">
        <f>IF(список!C36="","",список!C36)</f>
        <v>0</v>
      </c>
      <c r="D48" s="89">
        <f>'Социально-коммуникативное разви'!V49</f>
        <v>0</v>
      </c>
      <c r="E48" s="145" t="str">
        <f>'Социально-коммуникативное разви'!AC39</f>
        <v/>
      </c>
      <c r="F48" s="86" t="str">
        <f>'Социально-коммуникативное разви'!AO39</f>
        <v/>
      </c>
      <c r="G48" s="212"/>
      <c r="H48" s="210">
        <f>'Познавательное развитие'!H49</f>
        <v>0</v>
      </c>
      <c r="I48" s="85">
        <f>'Познавательное развитие'!O49</f>
        <v>0</v>
      </c>
      <c r="J48" s="85" t="str">
        <f>'Познавательное развитие'!R39</f>
        <v/>
      </c>
      <c r="K48" s="85" t="str">
        <f>'Познавательное развитие'!Y39</f>
        <v/>
      </c>
      <c r="L48" s="107" t="str">
        <f>'Познавательное развитие'!AN39</f>
        <v/>
      </c>
      <c r="M48" s="212"/>
      <c r="N48" s="114" t="str">
        <f>'Художественно-эстетическое разв'!S39</f>
        <v/>
      </c>
      <c r="O48" s="110" t="str">
        <f>'Художественно-эстетическое разв'!AC39</f>
        <v/>
      </c>
      <c r="P48" s="86" t="str">
        <f>'Художественно-эстетическое разв'!AC39</f>
        <v/>
      </c>
      <c r="Q48" s="216"/>
      <c r="R48" s="114" t="str">
        <f>'Речевое развитие'!R38</f>
        <v/>
      </c>
      <c r="S48" s="86" t="str">
        <f>'Речевое развитие'!Z38</f>
        <v/>
      </c>
      <c r="T48" s="216"/>
      <c r="U48" s="114" t="str">
        <f>'Физическое развитие'!W38</f>
        <v/>
      </c>
      <c r="V48" s="86">
        <f>'Физическое развитие'!AB48</f>
        <v>0</v>
      </c>
      <c r="W48" s="216"/>
      <c r="X48" s="114"/>
    </row>
    <row r="49" spans="1:24" ht="29.25">
      <c r="A49" s="95"/>
      <c r="B49" s="241" t="s">
        <v>305</v>
      </c>
      <c r="C49" s="242"/>
      <c r="D49" s="89"/>
      <c r="E49" s="145"/>
      <c r="F49" s="86"/>
      <c r="G49" s="212"/>
      <c r="H49" s="210"/>
      <c r="I49" s="85"/>
      <c r="J49" s="85"/>
      <c r="K49" s="85"/>
      <c r="L49" s="107"/>
      <c r="M49" s="212"/>
      <c r="N49" s="114"/>
      <c r="O49" s="110"/>
      <c r="P49" s="86"/>
      <c r="Q49" s="216"/>
      <c r="R49" s="114"/>
      <c r="S49" s="86"/>
      <c r="T49" s="216"/>
      <c r="U49" s="114"/>
      <c r="V49" s="86"/>
      <c r="W49" s="216"/>
      <c r="X49" s="114"/>
    </row>
    <row r="50" spans="1:24">
      <c r="C50" s="86" t="s">
        <v>271</v>
      </c>
      <c r="D50" s="89">
        <f>COUNTIF(D$4:D$38,$C$50)</f>
        <v>0</v>
      </c>
      <c r="E50" s="89">
        <f t="shared" ref="E50:F50" si="0">COUNTIF(E$4:E$38,$C$50)</f>
        <v>0</v>
      </c>
      <c r="F50" s="89">
        <f t="shared" si="0"/>
        <v>0</v>
      </c>
      <c r="G50" s="224">
        <f>AVERAGE(D50:F50)</f>
        <v>0</v>
      </c>
      <c r="H50" s="210">
        <f>COUNTIF(H$4:H$38,$C$50)</f>
        <v>0</v>
      </c>
      <c r="I50" s="210">
        <f t="shared" ref="I50:L50" si="1">COUNTIF(I$4:I$38,$C$50)</f>
        <v>0</v>
      </c>
      <c r="J50" s="210">
        <f t="shared" si="1"/>
        <v>0</v>
      </c>
      <c r="K50" s="210">
        <f t="shared" si="1"/>
        <v>0</v>
      </c>
      <c r="L50" s="210">
        <f t="shared" si="1"/>
        <v>0</v>
      </c>
      <c r="M50" s="336">
        <f>AVERAGE(H50:L50)</f>
        <v>0</v>
      </c>
      <c r="N50" s="114">
        <f>COUNTIF(N$4:N$38,$C$50)</f>
        <v>0</v>
      </c>
      <c r="O50" s="114">
        <f t="shared" ref="O50:P50" si="2">COUNTIF(O$4:O$38,$C$50)</f>
        <v>0</v>
      </c>
      <c r="P50" s="114">
        <f t="shared" si="2"/>
        <v>0</v>
      </c>
      <c r="Q50" s="335">
        <f>AVERAGE(N50:P50)</f>
        <v>0</v>
      </c>
      <c r="R50" s="114">
        <f>COUNTIF(R$4:R$38,$C$50)</f>
        <v>0</v>
      </c>
      <c r="S50" s="114">
        <f>COUNTIF(S$4:S$38,$C$50)</f>
        <v>0</v>
      </c>
      <c r="T50" s="223">
        <f>AVERAGE(R50:S50)</f>
        <v>0</v>
      </c>
      <c r="U50" s="114">
        <f>COUNTIF(U$4:U$38,$C$50)</f>
        <v>0</v>
      </c>
      <c r="V50" s="114">
        <f>COUNTIF(V$4:V$38,$C$50)</f>
        <v>0</v>
      </c>
      <c r="W50" s="223">
        <f>AVERAGE(U50:V50)</f>
        <v>0</v>
      </c>
      <c r="X50" s="114"/>
    </row>
    <row r="51" spans="1:24">
      <c r="C51" s="82" t="s">
        <v>272</v>
      </c>
      <c r="D51" s="82">
        <f>COUNTIF(D$4:D$38,$C$51)</f>
        <v>0</v>
      </c>
      <c r="E51" s="82">
        <f t="shared" ref="E51:F51" si="3">COUNTIF(E$4:E$38,$C$51)</f>
        <v>0</v>
      </c>
      <c r="F51" s="82">
        <f t="shared" si="3"/>
        <v>0</v>
      </c>
      <c r="G51" s="224">
        <f t="shared" ref="G51:G52" si="4">AVERAGE(D51:F51)</f>
        <v>0</v>
      </c>
      <c r="H51" s="210">
        <f>COUNTIF(H$4:H$38,$C$51)</f>
        <v>0</v>
      </c>
      <c r="I51" s="210">
        <f t="shared" ref="I51:L51" si="5">COUNTIF(I$4:I$38,$C$51)</f>
        <v>0</v>
      </c>
      <c r="J51" s="210">
        <f t="shared" si="5"/>
        <v>0</v>
      </c>
      <c r="K51" s="210">
        <f t="shared" si="5"/>
        <v>0</v>
      </c>
      <c r="L51" s="210">
        <f t="shared" si="5"/>
        <v>0</v>
      </c>
      <c r="M51" s="336">
        <f t="shared" ref="M51:M52" si="6">AVERAGE(H51:L51)</f>
        <v>0</v>
      </c>
      <c r="N51" s="210">
        <f>COUNTIF(N$4:N$38,$C$51)</f>
        <v>0</v>
      </c>
      <c r="O51" s="210">
        <f t="shared" ref="O51:P51" si="7">COUNTIF(O$4:O$38,$C$51)</f>
        <v>0</v>
      </c>
      <c r="P51" s="210">
        <f t="shared" si="7"/>
        <v>0</v>
      </c>
      <c r="Q51" s="335">
        <f t="shared" ref="Q51:Q52" si="8">AVERAGE(N51:P51)</f>
        <v>0</v>
      </c>
      <c r="R51" s="114">
        <f>COUNTIF(R$4:R$38,$C$51)</f>
        <v>0</v>
      </c>
      <c r="S51" s="114">
        <f>COUNTIF(S$4:S$38,$C$51)</f>
        <v>0</v>
      </c>
      <c r="T51" s="223">
        <f t="shared" ref="T51:T52" si="9">AVERAGE(R51:S51)</f>
        <v>0</v>
      </c>
      <c r="U51" s="114">
        <f>COUNTIF(U$4:U$38,$C$51)</f>
        <v>0</v>
      </c>
      <c r="V51" s="114">
        <f>COUNTIF(V$4:V$38,$C$51)</f>
        <v>0</v>
      </c>
      <c r="W51" s="223">
        <f t="shared" ref="W51:W52" si="10">AVERAGE(U51:V51)</f>
        <v>0</v>
      </c>
      <c r="X51" s="114"/>
    </row>
    <row r="52" spans="1:24" s="192" customFormat="1">
      <c r="C52" s="192" t="s">
        <v>273</v>
      </c>
      <c r="D52" s="192">
        <f>COUNTIF(D$4:D$38,$C$52)</f>
        <v>0</v>
      </c>
      <c r="E52" s="192">
        <f t="shared" ref="E52:F52" si="11">COUNTIF(E$4:E$38,$C$52)</f>
        <v>0</v>
      </c>
      <c r="F52" s="192">
        <f t="shared" si="11"/>
        <v>0</v>
      </c>
      <c r="G52" s="236">
        <f t="shared" si="4"/>
        <v>0</v>
      </c>
      <c r="H52" s="191">
        <f>COUNTIF(H$4:H$38,$C$52)</f>
        <v>0</v>
      </c>
      <c r="I52" s="191">
        <f t="shared" ref="I52:L52" si="12">COUNTIF(I$4:I$38,$C$52)</f>
        <v>0</v>
      </c>
      <c r="J52" s="191">
        <f t="shared" si="12"/>
        <v>0</v>
      </c>
      <c r="K52" s="191">
        <f t="shared" si="12"/>
        <v>0</v>
      </c>
      <c r="L52" s="191">
        <f t="shared" si="12"/>
        <v>0</v>
      </c>
      <c r="M52" s="337">
        <f t="shared" si="6"/>
        <v>0</v>
      </c>
      <c r="N52" s="191">
        <f>COUNTIF(N$4:N$38,$C$52)</f>
        <v>0</v>
      </c>
      <c r="O52" s="191">
        <f t="shared" ref="O52:P52" si="13">COUNTIF(O$4:O$38,$C$52)</f>
        <v>0</v>
      </c>
      <c r="P52" s="191">
        <f t="shared" si="13"/>
        <v>0</v>
      </c>
      <c r="Q52" s="217">
        <f t="shared" si="8"/>
        <v>0</v>
      </c>
      <c r="R52" s="191">
        <f>COUNTIF(R$4:R$38,$C$52)</f>
        <v>0</v>
      </c>
      <c r="S52" s="191">
        <f>COUNTIF(S$4:S$38,$C$52)</f>
        <v>0</v>
      </c>
      <c r="T52" s="237">
        <f t="shared" si="9"/>
        <v>0</v>
      </c>
      <c r="U52" s="191">
        <f>COUNTIF(U$4:U$38,$C$52)</f>
        <v>0</v>
      </c>
      <c r="V52" s="191">
        <f>COUNTIF(V$4:V$38,$C$52)</f>
        <v>0</v>
      </c>
      <c r="W52" s="237">
        <f t="shared" si="10"/>
        <v>0</v>
      </c>
      <c r="X52" s="191"/>
    </row>
    <row r="53" spans="1:24">
      <c r="G53" s="238"/>
      <c r="M53" s="239"/>
      <c r="Q53" s="239"/>
      <c r="T53" s="238"/>
      <c r="W53" s="238"/>
    </row>
    <row r="54" spans="1:24">
      <c r="C54" s="240" t="s">
        <v>271</v>
      </c>
      <c r="G54" s="243" t="e">
        <f>G50/$C$49</f>
        <v>#DIV/0!</v>
      </c>
      <c r="H54" s="243"/>
      <c r="I54" s="243"/>
      <c r="J54" s="243"/>
      <c r="K54" s="243"/>
      <c r="L54" s="243"/>
      <c r="M54" s="243" t="e">
        <f>M50/$C$49</f>
        <v>#DIV/0!</v>
      </c>
      <c r="N54" s="243"/>
      <c r="O54" s="243"/>
      <c r="P54" s="243"/>
      <c r="Q54" s="243" t="e">
        <f>Q50/$C$49</f>
        <v>#DIV/0!</v>
      </c>
      <c r="R54" s="243"/>
      <c r="S54" s="243"/>
      <c r="T54" s="243" t="e">
        <f t="shared" ref="T54:W56" si="14">T50/$C$49</f>
        <v>#DIV/0!</v>
      </c>
      <c r="U54" s="243"/>
      <c r="V54" s="243"/>
      <c r="W54" s="243" t="e">
        <f t="shared" si="14"/>
        <v>#DIV/0!</v>
      </c>
    </row>
    <row r="55" spans="1:24">
      <c r="C55" s="240" t="s">
        <v>272</v>
      </c>
      <c r="G55" s="243" t="e">
        <f t="shared" ref="G55:T56" si="15">G51/$C$49</f>
        <v>#DIV/0!</v>
      </c>
      <c r="H55" s="243"/>
      <c r="I55" s="243"/>
      <c r="J55" s="243"/>
      <c r="K55" s="243"/>
      <c r="L55" s="243"/>
      <c r="M55" s="243" t="e">
        <f t="shared" si="15"/>
        <v>#DIV/0!</v>
      </c>
      <c r="N55" s="243"/>
      <c r="O55" s="243"/>
      <c r="P55" s="243"/>
      <c r="Q55" s="243" t="e">
        <f t="shared" si="15"/>
        <v>#DIV/0!</v>
      </c>
      <c r="R55" s="243"/>
      <c r="S55" s="243"/>
      <c r="T55" s="243" t="e">
        <f t="shared" si="15"/>
        <v>#DIV/0!</v>
      </c>
      <c r="U55" s="243"/>
      <c r="V55" s="243"/>
      <c r="W55" s="243" t="e">
        <f t="shared" si="14"/>
        <v>#DIV/0!</v>
      </c>
    </row>
    <row r="56" spans="1:24">
      <c r="C56" s="240" t="s">
        <v>273</v>
      </c>
      <c r="G56" s="243" t="e">
        <f t="shared" si="15"/>
        <v>#DIV/0!</v>
      </c>
      <c r="H56" s="243"/>
      <c r="I56" s="243"/>
      <c r="J56" s="243"/>
      <c r="K56" s="243"/>
      <c r="L56" s="243"/>
      <c r="M56" s="243" t="e">
        <f t="shared" si="15"/>
        <v>#DIV/0!</v>
      </c>
      <c r="N56" s="243"/>
      <c r="O56" s="243"/>
      <c r="P56" s="243"/>
      <c r="Q56" s="243" t="e">
        <f t="shared" si="15"/>
        <v>#DIV/0!</v>
      </c>
      <c r="R56" s="243"/>
      <c r="S56" s="243"/>
      <c r="T56" s="243" t="e">
        <f t="shared" si="15"/>
        <v>#DIV/0!</v>
      </c>
      <c r="U56" s="243"/>
      <c r="V56" s="243"/>
      <c r="W56" s="243" t="e">
        <f t="shared" si="14"/>
        <v>#DIV/0!</v>
      </c>
    </row>
  </sheetData>
  <sheetProtection selectLockedCells="1"/>
  <mergeCells count="11">
    <mergeCell ref="B2:B3"/>
    <mergeCell ref="C2:C3"/>
    <mergeCell ref="AO2:AZ2"/>
    <mergeCell ref="Y2:AD2"/>
    <mergeCell ref="A1:AB1"/>
    <mergeCell ref="A2:A3"/>
    <mergeCell ref="D2:G2"/>
    <mergeCell ref="H2:M2"/>
    <mergeCell ref="N2:Q2"/>
    <mergeCell ref="R2:T2"/>
    <mergeCell ref="U2:W2"/>
  </mergeCells>
  <phoneticPr fontId="0" type="noConversion"/>
  <conditionalFormatting sqref="M51:M55 G51:G56 H54:W56 Q51:Q55 D4:Q50">
    <cfRule type="containsText" dxfId="225" priority="65" operator="containsText" text="норма, средний, 3 уровень">
      <formula>NOT(ISERROR(SEARCH("норма, средний, 3 уровень",D4)))</formula>
    </cfRule>
  </conditionalFormatting>
  <conditionalFormatting sqref="M51:M55 G51:G56 H54:W56 Q51:Q55 D4:Q50">
    <cfRule type="containsText" dxfId="224" priority="58" operator="containsText" text="низкий">
      <formula>NOT(ISERROR(SEARCH("низкий",D4)))</formula>
    </cfRule>
    <cfRule type="containsText" dxfId="223" priority="59" operator="containsText" text="сниженный">
      <formula>NOT(ISERROR(SEARCH("сниженный",D4)))</formula>
    </cfRule>
    <cfRule type="containsText" dxfId="222" priority="60" operator="containsText" text="очень высокий">
      <formula>NOT(ISERROR(SEARCH("очень высокий",D4)))</formula>
    </cfRule>
    <cfRule type="containsText" dxfId="221" priority="61" operator="containsText" text="высокий">
      <formula>NOT(ISERROR(SEARCH("высокий",D4)))</formula>
    </cfRule>
    <cfRule type="containsText" dxfId="220" priority="62" operator="containsText" text="средний">
      <formula>NOT(ISERROR(SEARCH("средний",D4)))</formula>
    </cfRule>
    <cfRule type="containsText" dxfId="219" priority="63" operator="containsText" text="3 уровень">
      <formula>NOT(ISERROR(SEARCH("3 уровень",D4)))</formula>
    </cfRule>
    <cfRule type="containsText" dxfId="218" priority="64" operator="containsText" text="норма">
      <formula>NOT(ISERROR(SEARCH("норма",D4)))</formula>
    </cfRule>
  </conditionalFormatting>
  <conditionalFormatting sqref="B50:B55 M51:M55 G51:G56 H54:W56 Q51:Q55 D4:Q51">
    <cfRule type="containsText" dxfId="217" priority="43" operator="containsText" text="очень высокий">
      <formula>NOT(ISERROR(SEARCH("очень высокий",B4)))</formula>
    </cfRule>
  </conditionalFormatting>
  <conditionalFormatting sqref="Q51:Q55 N4:Q50">
    <cfRule type="containsText" dxfId="216" priority="41" stopIfTrue="1" operator="containsText" text="ниже среднего">
      <formula>NOT(ISERROR(SEARCH("ниже среднего",N4)))</formula>
    </cfRule>
  </conditionalFormatting>
  <conditionalFormatting sqref="M51:M55 G51:G56 H54:W56 Q51:Q55 D4:Q50">
    <cfRule type="containsText" dxfId="215" priority="31" operator="containsText" text="низкий">
      <formula>NOT(ISERROR(SEARCH("низкий",D4)))</formula>
    </cfRule>
    <cfRule type="containsText" dxfId="214" priority="32" operator="containsText" text="норма">
      <formula>NOT(ISERROR(SEARCH("норма",D4)))</formula>
    </cfRule>
    <cfRule type="containsText" dxfId="213" priority="33" operator="containsText" text="низкий">
      <formula>NOT(ISERROR(SEARCH("низкий",D4)))</formula>
    </cfRule>
  </conditionalFormatting>
  <conditionalFormatting sqref="H54:W56 D4:Q96">
    <cfRule type="containsText" dxfId="212" priority="28" operator="containsText" text="очень высокий">
      <formula>NOT(ISERROR(SEARCH("очень высокий",D4)))</formula>
    </cfRule>
    <cfRule type="containsText" dxfId="211" priority="29" operator="containsText" text="ниже нормы">
      <formula>NOT(ISERROR(SEARCH("ниже нормы",D4)))</formula>
    </cfRule>
    <cfRule type="containsText" dxfId="210" priority="30" operator="containsText" text="сниженный">
      <formula>NOT(ISERROR(SEARCH("сниженный",D4)))</formula>
    </cfRule>
  </conditionalFormatting>
  <conditionalFormatting sqref="M51:M55 G51:G56 H54:W56 Q51:Q55 D4:Q50">
    <cfRule type="containsText" dxfId="209" priority="26" operator="containsText" text="высокий">
      <formula>NOT(ISERROR(SEARCH("высокий",D4)))</formula>
    </cfRule>
    <cfRule type="containsText" dxfId="208" priority="27" operator="containsText" text="низкий">
      <formula>NOT(ISERROR(SEARCH("низкий",D4)))</formula>
    </cfRule>
  </conditionalFormatting>
  <conditionalFormatting sqref="D4:F49">
    <cfRule type="containsText" dxfId="207" priority="5" operator="containsText" text="не сформирован">
      <formula>NOT(ISERROR(SEARCH("не сформирован",D4)))</formula>
    </cfRule>
    <cfRule type="containsText" dxfId="206" priority="19" operator="containsText" text="в стадии формирования">
      <formula>NOT(ISERROR(SEARCH("в стадии формирования",D4)))</formula>
    </cfRule>
    <cfRule type="containsText" dxfId="205" priority="20" operator="containsText" text="сформирован">
      <formula>NOT(ISERROR(SEARCH("сформирован",D4)))</formula>
    </cfRule>
    <cfRule type="containsText" dxfId="204" priority="21" operator="containsText" text="в стадии формирования">
      <formula>NOT(ISERROR(SEARCH("в стадии формирования",D4)))</formula>
    </cfRule>
    <cfRule type="containsText" dxfId="203" priority="22" operator="containsText" text="не сформирован">
      <formula>NOT(ISERROR(SEARCH("не сформирован",D4)))</formula>
    </cfRule>
  </conditionalFormatting>
  <conditionalFormatting sqref="H4:H49">
    <cfRule type="containsText" dxfId="202" priority="18" operator="containsText" text="не сформирован">
      <formula>NOT(ISERROR(SEARCH("не сформирован",H4)))</formula>
    </cfRule>
  </conditionalFormatting>
  <conditionalFormatting sqref="H4:L49 N4:P49 R4:S49 U4:V49">
    <cfRule type="containsText" dxfId="201" priority="4" operator="containsText" text="не сформирован">
      <formula>NOT(ISERROR(SEARCH("не сформирован",H4)))</formula>
    </cfRule>
    <cfRule type="containsText" dxfId="200" priority="15" operator="containsText" text="сформирован">
      <formula>NOT(ISERROR(SEARCH("сформирован",H4)))</formula>
    </cfRule>
    <cfRule type="containsText" dxfId="199" priority="16" operator="containsText" text="в стадии формирования">
      <formula>NOT(ISERROR(SEARCH("в стадии формирования",H4)))</formula>
    </cfRule>
    <cfRule type="containsText" dxfId="198" priority="17" operator="containsText" text="не сформирован">
      <formula>NOT(ISERROR(SEARCH("не сформирован",H4)))</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U42"/>
  <sheetViews>
    <sheetView view="pageBreakPreview" zoomScale="70" zoomScaleSheetLayoutView="70" workbookViewId="0">
      <selection activeCell="H3" sqref="H3"/>
    </sheetView>
  </sheetViews>
  <sheetFormatPr defaultColWidth="9.140625" defaultRowHeight="15"/>
  <cols>
    <col min="1" max="1" width="8.5703125" style="82" customWidth="1"/>
    <col min="2" max="2" width="46.42578125" style="82" customWidth="1"/>
    <col min="3" max="3" width="15.140625" style="82" hidden="1" customWidth="1"/>
    <col min="4" max="4" width="11" style="82" customWidth="1"/>
    <col min="5" max="5" width="23.5703125" style="82" customWidth="1"/>
    <col min="6" max="6" width="25.5703125" style="82" hidden="1" customWidth="1"/>
    <col min="7" max="7" width="23" style="82" customWidth="1"/>
    <col min="8" max="8" width="10.42578125" style="82" customWidth="1"/>
    <col min="9" max="9" width="22" style="82" customWidth="1"/>
    <col min="10" max="10" width="40.5703125" style="82" customWidth="1"/>
    <col min="11" max="11" width="36.85546875" style="82" customWidth="1"/>
    <col min="12" max="12" width="41.85546875" style="82" customWidth="1"/>
    <col min="13" max="13" width="37.7109375" style="82" customWidth="1"/>
    <col min="14" max="14" width="37.140625" style="82" customWidth="1"/>
    <col min="15" max="15" width="39.28515625" style="82" customWidth="1"/>
    <col min="16" max="16" width="36.140625" style="82" customWidth="1"/>
    <col min="17" max="17" width="27.7109375" style="82" customWidth="1"/>
    <col min="18" max="18" width="37.140625" style="82" customWidth="1"/>
    <col min="19" max="19" width="36.28515625" style="82" customWidth="1"/>
    <col min="20" max="20" width="34.140625" style="82" customWidth="1"/>
    <col min="21" max="21" width="32.7109375" style="82" customWidth="1"/>
    <col min="22" max="16384" width="9.140625" style="82"/>
  </cols>
  <sheetData>
    <row r="1" spans="1:21" ht="6.75" customHeight="1">
      <c r="A1" s="476"/>
      <c r="B1" s="476"/>
      <c r="C1" s="476"/>
      <c r="D1" s="476"/>
      <c r="E1" s="476"/>
      <c r="F1" s="476"/>
      <c r="G1" s="476"/>
      <c r="H1" s="476"/>
      <c r="I1" s="113"/>
      <c r="J1" s="114"/>
    </row>
    <row r="2" spans="1:21" ht="49.5" customHeight="1">
      <c r="A2" s="113"/>
      <c r="B2" s="465" t="s">
        <v>152</v>
      </c>
      <c r="C2" s="465"/>
      <c r="D2" s="465"/>
      <c r="E2" s="465"/>
      <c r="F2" s="465"/>
      <c r="G2" s="115"/>
      <c r="H2" s="135">
        <v>1</v>
      </c>
      <c r="I2" s="117"/>
      <c r="J2" s="114"/>
      <c r="P2" s="363"/>
      <c r="Q2" s="363"/>
      <c r="R2" s="363"/>
      <c r="S2" s="363"/>
      <c r="T2" s="363"/>
      <c r="U2" s="363"/>
    </row>
    <row r="3" spans="1:21" ht="30" customHeight="1">
      <c r="A3" s="115"/>
      <c r="B3" s="115"/>
      <c r="C3" s="115"/>
      <c r="D3" s="466">
        <f>INDEX(список!B2:B36,H2,1)</f>
        <v>0</v>
      </c>
      <c r="E3" s="466"/>
      <c r="F3" s="115"/>
      <c r="G3" s="115"/>
      <c r="H3" s="116"/>
      <c r="I3" s="117"/>
      <c r="J3" s="114"/>
      <c r="P3" s="150"/>
      <c r="Q3" s="150"/>
      <c r="R3" s="150"/>
      <c r="S3" s="150"/>
      <c r="T3" s="150"/>
      <c r="U3" s="150"/>
    </row>
    <row r="4" spans="1:21" ht="18.75">
      <c r="A4" s="357"/>
      <c r="B4" s="357"/>
      <c r="C4" s="357"/>
      <c r="D4" s="467" t="str">
        <f>список!D2</f>
        <v>старшая группа</v>
      </c>
      <c r="E4" s="467"/>
      <c r="F4" s="357"/>
      <c r="G4" s="357"/>
      <c r="H4" s="118"/>
      <c r="I4" s="119"/>
      <c r="J4" s="114"/>
      <c r="P4" s="20"/>
      <c r="Q4" s="20"/>
      <c r="R4" s="20"/>
      <c r="S4" s="20"/>
      <c r="T4" s="21"/>
      <c r="U4" s="21"/>
    </row>
    <row r="5" spans="1:21" ht="27.75" customHeight="1">
      <c r="A5" s="121"/>
      <c r="B5" s="358"/>
      <c r="C5" s="358"/>
      <c r="D5" s="468">
        <f>список!C2</f>
        <v>0</v>
      </c>
      <c r="E5" s="468"/>
      <c r="F5" s="120"/>
      <c r="G5" s="121"/>
      <c r="H5" s="121"/>
      <c r="I5" s="119"/>
      <c r="J5" s="114"/>
      <c r="P5" s="22"/>
      <c r="Q5" s="21"/>
      <c r="R5" s="22"/>
      <c r="S5" s="21"/>
      <c r="T5" s="21"/>
      <c r="U5" s="21"/>
    </row>
    <row r="6" spans="1:21" ht="40.5" customHeight="1">
      <c r="A6" s="461" t="s">
        <v>293</v>
      </c>
      <c r="B6" s="462"/>
      <c r="C6" s="463"/>
      <c r="D6" s="345" t="e">
        <f>AVERAGE(D7:D9)</f>
        <v>#DIV/0!</v>
      </c>
      <c r="E6" s="346" t="e">
        <f>IF(D6="","",IF(D6&gt;1.5,"сформирован",IF(D6&lt;0.5,"не сформирован", "в стадии формирования")))</f>
        <v>#DIV/0!</v>
      </c>
      <c r="F6" s="343"/>
      <c r="G6" s="200"/>
      <c r="H6" s="200"/>
      <c r="I6" s="200"/>
      <c r="J6" s="114"/>
    </row>
    <row r="7" spans="1:21" ht="30.75" customHeight="1">
      <c r="A7" s="477" t="s">
        <v>294</v>
      </c>
      <c r="B7" s="477"/>
      <c r="C7" s="477"/>
      <c r="D7" s="348" t="str">
        <f>INDEX('Социально-коммуникативное разви'!U5:U39,H2,1)</f>
        <v/>
      </c>
      <c r="E7" s="197" t="str">
        <f>INDEX('Социально-коммуникативное разви'!V5:V39,H2,1)</f>
        <v/>
      </c>
      <c r="F7" s="288"/>
      <c r="G7" s="204"/>
      <c r="H7" s="204"/>
      <c r="I7" s="204"/>
      <c r="J7" s="114"/>
    </row>
    <row r="8" spans="1:21" ht="28.5" customHeight="1">
      <c r="A8" s="479" t="s">
        <v>295</v>
      </c>
      <c r="B8" s="479"/>
      <c r="C8" s="479"/>
      <c r="D8" s="348" t="str">
        <f>INDEX('Социально-коммуникативное разви'!AB5:AB39,H2,1)</f>
        <v/>
      </c>
      <c r="E8" s="197" t="str">
        <f>INDEX('Социально-коммуникативное разви'!AC5:AC39,H2,1)</f>
        <v/>
      </c>
      <c r="F8" s="288"/>
      <c r="G8" s="204"/>
      <c r="H8" s="204"/>
      <c r="I8" s="204"/>
      <c r="J8" s="114"/>
    </row>
    <row r="9" spans="1:21" ht="36.75" customHeight="1">
      <c r="A9" s="464" t="s">
        <v>296</v>
      </c>
      <c r="B9" s="464"/>
      <c r="C9" s="464"/>
      <c r="D9" s="348" t="str">
        <f>INDEX('Социально-коммуникативное разви'!AN5:AN39,H2,1)</f>
        <v/>
      </c>
      <c r="E9" s="197" t="str">
        <f>INDEX('Социально-коммуникативное разви'!AO5:AO39,H2,1)</f>
        <v/>
      </c>
      <c r="F9" s="288"/>
      <c r="G9" s="204"/>
      <c r="H9" s="204"/>
      <c r="I9" s="204"/>
      <c r="J9" s="114"/>
    </row>
    <row r="10" spans="1:21" ht="31.5" customHeight="1">
      <c r="A10" s="473" t="s">
        <v>297</v>
      </c>
      <c r="B10" s="473"/>
      <c r="C10" s="473"/>
      <c r="D10" s="347" t="e">
        <f>AVERAGE(D11:D15)</f>
        <v>#DIV/0!</v>
      </c>
      <c r="E10" s="483" t="e">
        <f>IF(D10="","",IF(D10&gt;1.5,"сформирован",IF(D10&lt;0.5,"не сформирован", "в стадии формирования")))</f>
        <v>#DIV/0!</v>
      </c>
      <c r="F10" s="483"/>
      <c r="G10" s="201"/>
      <c r="H10" s="201"/>
      <c r="I10" s="201"/>
      <c r="J10" s="114"/>
    </row>
    <row r="11" spans="1:21" ht="34.5" customHeight="1">
      <c r="A11" s="478" t="s">
        <v>124</v>
      </c>
      <c r="B11" s="478"/>
      <c r="C11" s="478"/>
      <c r="D11" s="348" t="str">
        <f>INDEX('Познавательное развитие'!G5:G39,H2,1)</f>
        <v/>
      </c>
      <c r="E11" s="197" t="str">
        <f>INDEX('Познавательное развитие'!H5:H39,H2,1)</f>
        <v/>
      </c>
      <c r="F11" s="289" t="str">
        <f>IF(C23="","",IF(C23="низкий",[3]Лист1!C2,IF(C23="средний",[3]Лист1!B2,[3]Лист1!A2)))</f>
        <v/>
      </c>
      <c r="G11" s="120"/>
      <c r="H11" s="120"/>
      <c r="I11" s="120"/>
      <c r="J11" s="114"/>
    </row>
    <row r="12" spans="1:21" ht="32.25" customHeight="1">
      <c r="A12" s="464" t="s">
        <v>141</v>
      </c>
      <c r="B12" s="464"/>
      <c r="C12" s="464"/>
      <c r="D12" s="348" t="str">
        <f>INDEX('Познавательное развитие'!N5:N39,H2,1)</f>
        <v/>
      </c>
      <c r="E12" s="197" t="str">
        <f>INDEX('Познавательное развитие'!O5:O39,H2,1)</f>
        <v/>
      </c>
      <c r="F12" s="289"/>
      <c r="G12" s="120"/>
      <c r="H12" s="120"/>
      <c r="I12" s="120"/>
      <c r="J12" s="114"/>
    </row>
    <row r="13" spans="1:21" ht="30" customHeight="1">
      <c r="A13" s="464" t="str">
        <f>'[3]сводная по группе'!J3</f>
        <v>Конструирование</v>
      </c>
      <c r="B13" s="464"/>
      <c r="C13" s="464"/>
      <c r="D13" s="348" t="str">
        <f>INDEX('Познавательное развитие'!Q5:Q39,H2,1)</f>
        <v/>
      </c>
      <c r="E13" s="197" t="str">
        <f>INDEX('Познавательное развитие'!R5:R39,H2,1)</f>
        <v/>
      </c>
      <c r="F13" s="289"/>
      <c r="G13" s="120"/>
      <c r="H13" s="120"/>
      <c r="I13" s="120"/>
      <c r="J13" s="114"/>
    </row>
    <row r="14" spans="1:21" ht="29.25" customHeight="1">
      <c r="A14" s="478" t="s">
        <v>143</v>
      </c>
      <c r="B14" s="478"/>
      <c r="C14" s="478"/>
      <c r="D14" s="349" t="str">
        <f>INDEX('Познавательное развитие'!X5:X39,H2,1)</f>
        <v/>
      </c>
      <c r="E14" s="197" t="str">
        <f>INDEX('Познавательное развитие'!Y5:Y39,H2,1)</f>
        <v/>
      </c>
      <c r="F14" s="289"/>
      <c r="G14" s="120"/>
      <c r="H14" s="120"/>
      <c r="I14" s="120"/>
      <c r="J14" s="114"/>
    </row>
    <row r="15" spans="1:21" ht="27.75" customHeight="1">
      <c r="A15" s="464" t="str">
        <f>'[3]сводная по группе'!L3</f>
        <v>Развитие элементарных математических представлений</v>
      </c>
      <c r="B15" s="464"/>
      <c r="C15" s="464"/>
      <c r="D15" s="348" t="str">
        <f>INDEX('Познавательное развитие'!AM5:AM39,H2,1)</f>
        <v/>
      </c>
      <c r="E15" s="197" t="str">
        <f>INDEX('Познавательное развитие'!AN5:AN39,H2,1)</f>
        <v/>
      </c>
      <c r="F15" s="289"/>
      <c r="G15" s="120"/>
      <c r="H15" s="120"/>
      <c r="I15" s="120"/>
      <c r="J15" s="114"/>
    </row>
    <row r="16" spans="1:21" ht="32.25" customHeight="1">
      <c r="A16" s="480" t="s">
        <v>298</v>
      </c>
      <c r="B16" s="481"/>
      <c r="C16" s="482"/>
      <c r="D16" s="350" t="e">
        <f>AVERAGE(D17:D19)</f>
        <v>#DIV/0!</v>
      </c>
      <c r="E16" s="469" t="e">
        <f>IF(D16="","",IF(D16&gt;1.5,"сформирован",IF(D16&lt;0.5,"не сформирован", "в стадии формирования")))</f>
        <v>#DIV/0!</v>
      </c>
      <c r="F16" s="470"/>
      <c r="G16" s="202"/>
      <c r="H16" s="200"/>
      <c r="I16" s="200"/>
      <c r="J16" s="114"/>
    </row>
    <row r="17" spans="1:10" ht="40.5" customHeight="1">
      <c r="A17" s="464" t="s">
        <v>145</v>
      </c>
      <c r="B17" s="464"/>
      <c r="C17" s="464"/>
      <c r="D17" s="351" t="str">
        <f>INDEX('Художественно-эстетическое разв'!R5:R39,H2,1)</f>
        <v/>
      </c>
      <c r="E17" s="197" t="str">
        <f>INDEX('Художественно-эстетическое разв'!S5:S39,H2,1)</f>
        <v/>
      </c>
      <c r="F17" s="290"/>
      <c r="G17" s="168"/>
      <c r="H17" s="168"/>
      <c r="I17" s="168"/>
      <c r="J17" s="114"/>
    </row>
    <row r="18" spans="1:10" ht="36" customHeight="1">
      <c r="A18" s="464" t="s">
        <v>299</v>
      </c>
      <c r="B18" s="464"/>
      <c r="C18" s="464"/>
      <c r="D18" s="351" t="str">
        <f>INDEX('Художественно-эстетическое разв'!AB5:AB39,H2,1)</f>
        <v/>
      </c>
      <c r="E18" s="197" t="str">
        <f>INDEX('Художественно-эстетическое разв'!AC5:AC39,H2,1)</f>
        <v/>
      </c>
      <c r="F18" s="290"/>
      <c r="G18" s="168"/>
      <c r="H18" s="168"/>
      <c r="I18" s="168"/>
      <c r="J18" s="114"/>
    </row>
    <row r="19" spans="1:10" ht="28.5" customHeight="1">
      <c r="A19" s="464" t="s">
        <v>300</v>
      </c>
      <c r="B19" s="464"/>
      <c r="C19" s="464"/>
      <c r="D19" s="351" t="str">
        <f>INDEX('Художественно-эстетическое разв'!AG5:AG39,H2,1)</f>
        <v/>
      </c>
      <c r="E19" s="197" t="str">
        <f>INDEX('Художественно-эстетическое разв'!AH5:AH39,H2,1)</f>
        <v/>
      </c>
      <c r="F19" s="290"/>
      <c r="G19" s="168"/>
      <c r="H19" s="168"/>
      <c r="I19" s="168"/>
      <c r="J19" s="114"/>
    </row>
    <row r="20" spans="1:10" ht="36" customHeight="1">
      <c r="A20" s="473" t="s">
        <v>301</v>
      </c>
      <c r="B20" s="473"/>
      <c r="C20" s="473"/>
      <c r="D20" s="347" t="e">
        <f>AVERAGE(D21:D22)</f>
        <v>#DIV/0!</v>
      </c>
      <c r="E20" s="471" t="e">
        <f>IF(D20="","",IF(D20&gt;1.5,"сформирован",IF(D20&lt;0.5,"не сформирован", "в стадии формирования")))</f>
        <v>#DIV/0!</v>
      </c>
      <c r="F20" s="471"/>
      <c r="G20" s="201"/>
      <c r="H20" s="201"/>
      <c r="I20" s="201"/>
      <c r="J20" s="114"/>
    </row>
    <row r="21" spans="1:10" ht="31.5" customHeight="1">
      <c r="A21" s="464" t="s">
        <v>147</v>
      </c>
      <c r="B21" s="464"/>
      <c r="C21" s="464"/>
      <c r="D21" s="351" t="str">
        <f>INDEX('Речевое развитие'!Q4:Q39,H2,1)</f>
        <v/>
      </c>
      <c r="E21" s="205" t="str">
        <f>INDEX('Речевое развитие'!R4:R39,H2,1)</f>
        <v/>
      </c>
      <c r="F21" s="290"/>
      <c r="G21" s="168"/>
      <c r="H21" s="168"/>
      <c r="I21" s="168"/>
      <c r="J21" s="114"/>
    </row>
    <row r="22" spans="1:10" ht="36" customHeight="1">
      <c r="A22" s="464" t="s">
        <v>302</v>
      </c>
      <c r="B22" s="464"/>
      <c r="C22" s="464"/>
      <c r="D22" s="351" t="str">
        <f>INDEX('Речевое развитие'!Y4:Y39,H2,1)</f>
        <v/>
      </c>
      <c r="E22" s="206" t="str">
        <f>INDEX('Речевое развитие'!Z4:Z39,H2,1)</f>
        <v/>
      </c>
      <c r="F22" s="290"/>
      <c r="G22" s="168"/>
      <c r="H22" s="168"/>
      <c r="I22" s="168"/>
      <c r="J22" s="114"/>
    </row>
    <row r="23" spans="1:10" ht="31.5" customHeight="1">
      <c r="A23" s="473" t="s">
        <v>303</v>
      </c>
      <c r="B23" s="473"/>
      <c r="C23" s="473"/>
      <c r="D23" s="347" t="e">
        <f>AVERAGE(D24:D25)</f>
        <v>#DIV/0!</v>
      </c>
      <c r="E23" s="472" t="e">
        <f>IF(D23="","",IF(D23&gt;1.5,"сформирован",IF(D23&lt;0.5,"не сформирован", "в стадии формирования")))</f>
        <v>#DIV/0!</v>
      </c>
      <c r="F23" s="472"/>
      <c r="G23" s="203"/>
      <c r="H23" s="203"/>
      <c r="I23" s="203"/>
      <c r="J23" s="114"/>
    </row>
    <row r="24" spans="1:10" ht="30.75" customHeight="1">
      <c r="A24" s="474" t="s">
        <v>149</v>
      </c>
      <c r="B24" s="475"/>
      <c r="C24" s="352"/>
      <c r="D24" s="354" t="str">
        <f>INDEX('Физическое развитие'!V4:V39,H2,1)</f>
        <v/>
      </c>
      <c r="E24" s="344" t="str">
        <f>INDEX('Физическое развитие'!W4:W39,H2,1)</f>
        <v/>
      </c>
      <c r="F24" s="341"/>
      <c r="G24" s="169"/>
      <c r="H24" s="169"/>
      <c r="I24" s="169"/>
      <c r="J24" s="114"/>
    </row>
    <row r="25" spans="1:10" ht="33" customHeight="1">
      <c r="A25" s="464" t="s">
        <v>304</v>
      </c>
      <c r="B25" s="464"/>
      <c r="C25" s="464"/>
      <c r="D25" s="353" t="str">
        <f>INDEX('Физическое развитие'!AA4:AA39,H2,1)</f>
        <v/>
      </c>
      <c r="E25" s="342" t="str">
        <f>INDEX('Физическое развитие'!AB4:AB39,H2,1)</f>
        <v/>
      </c>
      <c r="F25" s="290"/>
      <c r="G25" s="169"/>
      <c r="H25" s="169"/>
      <c r="I25" s="169"/>
      <c r="J25" s="114"/>
    </row>
    <row r="26" spans="1:10" ht="15.75">
      <c r="A26" s="196"/>
      <c r="B26" s="196"/>
      <c r="C26" s="196"/>
      <c r="D26" s="196"/>
      <c r="E26" s="196"/>
      <c r="F26" s="185"/>
      <c r="G26" s="113"/>
      <c r="H26" s="113"/>
      <c r="I26" s="113"/>
      <c r="J26" s="114"/>
    </row>
    <row r="27" spans="1:10" ht="15.75">
      <c r="A27" s="113"/>
      <c r="B27" s="113"/>
      <c r="C27" s="78"/>
      <c r="D27" s="185"/>
      <c r="E27" s="185"/>
      <c r="F27" s="78"/>
      <c r="G27" s="113"/>
      <c r="H27" s="113"/>
      <c r="I27" s="113"/>
      <c r="J27" s="114"/>
    </row>
    <row r="28" spans="1:10" ht="15.75">
      <c r="A28" s="113"/>
      <c r="B28" s="113"/>
      <c r="C28" s="196"/>
      <c r="D28" s="188"/>
      <c r="E28" s="78"/>
      <c r="F28" s="113"/>
      <c r="G28" s="113"/>
      <c r="H28" s="113"/>
      <c r="I28" s="113"/>
      <c r="J28" s="114"/>
    </row>
    <row r="29" spans="1:10" ht="15.75">
      <c r="A29" s="113"/>
      <c r="B29" s="113"/>
      <c r="C29" s="196"/>
      <c r="D29" s="78"/>
      <c r="E29" s="113"/>
      <c r="F29" s="113"/>
      <c r="G29" s="113"/>
      <c r="H29" s="113"/>
      <c r="I29" s="113"/>
      <c r="J29" s="114"/>
    </row>
    <row r="30" spans="1:10" ht="15.75">
      <c r="A30" s="113"/>
      <c r="B30" s="113"/>
      <c r="C30" s="185"/>
      <c r="D30" s="78"/>
      <c r="E30" s="113"/>
      <c r="F30" s="113"/>
      <c r="G30" s="113"/>
      <c r="H30" s="113"/>
      <c r="I30" s="113"/>
      <c r="J30" s="114"/>
    </row>
    <row r="31" spans="1:10" ht="15.75">
      <c r="A31" s="113"/>
      <c r="B31" s="113"/>
      <c r="C31" s="188"/>
      <c r="D31" s="78"/>
      <c r="E31" s="113"/>
      <c r="F31" s="113"/>
      <c r="G31" s="113"/>
      <c r="H31" s="113"/>
      <c r="I31" s="113"/>
      <c r="J31" s="114"/>
    </row>
    <row r="32" spans="1:10" ht="15.75">
      <c r="A32" s="78"/>
      <c r="B32" s="78"/>
      <c r="C32" s="78"/>
      <c r="D32" s="78"/>
      <c r="E32" s="113"/>
      <c r="F32" s="113"/>
      <c r="G32" s="113"/>
      <c r="H32" s="113"/>
      <c r="I32" s="113"/>
      <c r="J32" s="114"/>
    </row>
    <row r="33" spans="1:10" ht="15.75">
      <c r="A33" s="78"/>
      <c r="B33" s="78"/>
      <c r="C33" s="78"/>
      <c r="D33" s="78"/>
      <c r="E33" s="113"/>
      <c r="F33" s="113"/>
      <c r="G33" s="113"/>
      <c r="H33" s="113"/>
      <c r="I33" s="113"/>
      <c r="J33" s="114"/>
    </row>
    <row r="34" spans="1:10" ht="15.75">
      <c r="A34" s="78"/>
      <c r="B34" s="78"/>
      <c r="C34" s="78"/>
      <c r="D34" s="78"/>
      <c r="E34" s="113"/>
      <c r="F34" s="113"/>
      <c r="G34" s="113"/>
      <c r="H34" s="113"/>
      <c r="I34" s="113"/>
      <c r="J34" s="114"/>
    </row>
    <row r="35" spans="1:10" ht="15.75">
      <c r="A35" s="78"/>
      <c r="B35" s="78"/>
      <c r="C35" s="78"/>
      <c r="D35" s="185"/>
      <c r="E35" s="113"/>
      <c r="F35" s="113"/>
      <c r="G35" s="113"/>
      <c r="H35" s="113"/>
      <c r="I35" s="113"/>
      <c r="J35" s="114"/>
    </row>
    <row r="36" spans="1:10" ht="15.75">
      <c r="A36" s="78"/>
      <c r="B36" s="78"/>
      <c r="C36" s="78"/>
      <c r="D36" s="113"/>
      <c r="E36" s="113"/>
      <c r="F36" s="113"/>
      <c r="G36" s="113"/>
      <c r="H36" s="113"/>
      <c r="I36" s="113"/>
      <c r="J36" s="114"/>
    </row>
    <row r="37" spans="1:10" ht="15.75">
      <c r="A37" s="78"/>
      <c r="B37" s="78"/>
      <c r="C37" s="78"/>
      <c r="D37" s="113"/>
      <c r="E37" s="113"/>
      <c r="F37" s="113"/>
      <c r="G37" s="113"/>
      <c r="H37" s="113"/>
      <c r="I37" s="113"/>
      <c r="J37" s="114"/>
    </row>
    <row r="38" spans="1:10">
      <c r="A38" s="476"/>
      <c r="B38" s="476"/>
      <c r="C38" s="476"/>
      <c r="D38" s="113"/>
      <c r="E38" s="113"/>
      <c r="F38" s="113"/>
      <c r="G38" s="113"/>
      <c r="H38" s="113"/>
      <c r="I38" s="113"/>
      <c r="J38" s="114"/>
    </row>
    <row r="39" spans="1:10">
      <c r="A39" s="199"/>
      <c r="B39" s="199"/>
      <c r="C39" s="113"/>
      <c r="D39" s="113"/>
      <c r="E39" s="113"/>
      <c r="F39" s="113"/>
      <c r="G39" s="113"/>
      <c r="H39" s="113"/>
      <c r="I39" s="113"/>
      <c r="J39" s="114"/>
    </row>
    <row r="40" spans="1:10">
      <c r="A40" s="113"/>
      <c r="B40" s="113"/>
      <c r="C40" s="113"/>
      <c r="D40" s="113"/>
      <c r="E40" s="113"/>
      <c r="F40" s="113"/>
      <c r="G40" s="113"/>
      <c r="H40" s="113"/>
      <c r="I40" s="113"/>
      <c r="J40" s="114"/>
    </row>
    <row r="41" spans="1:10">
      <c r="A41" s="113"/>
      <c r="B41" s="113"/>
      <c r="C41" s="113"/>
      <c r="D41" s="113"/>
      <c r="E41" s="113"/>
      <c r="F41" s="113"/>
      <c r="G41" s="113"/>
      <c r="H41" s="113"/>
      <c r="I41" s="113"/>
      <c r="J41" s="114"/>
    </row>
    <row r="42" spans="1:10">
      <c r="A42" s="113"/>
      <c r="B42" s="113"/>
      <c r="C42" s="113"/>
      <c r="D42" s="113"/>
      <c r="E42" s="113"/>
      <c r="F42" s="113"/>
      <c r="G42" s="113"/>
      <c r="H42" s="113"/>
      <c r="I42" s="113"/>
      <c r="J42" s="114"/>
    </row>
  </sheetData>
  <sheetProtection password="CC6F" sheet="1" objects="1" scenarios="1" selectLockedCells="1"/>
  <mergeCells count="32">
    <mergeCell ref="A17:C17"/>
    <mergeCell ref="A18:C18"/>
    <mergeCell ref="A19:C19"/>
    <mergeCell ref="A20:C20"/>
    <mergeCell ref="A21:C21"/>
    <mergeCell ref="A22:C22"/>
    <mergeCell ref="A23:C23"/>
    <mergeCell ref="A24:B24"/>
    <mergeCell ref="A1:H1"/>
    <mergeCell ref="A38:C38"/>
    <mergeCell ref="A7:C7"/>
    <mergeCell ref="A13:C13"/>
    <mergeCell ref="A14:C14"/>
    <mergeCell ref="A15:C15"/>
    <mergeCell ref="A10:C10"/>
    <mergeCell ref="A11:C11"/>
    <mergeCell ref="A12:C12"/>
    <mergeCell ref="A8:C8"/>
    <mergeCell ref="A16:C16"/>
    <mergeCell ref="A25:C25"/>
    <mergeCell ref="E10:F10"/>
    <mergeCell ref="E16:F16"/>
    <mergeCell ref="E20:F20"/>
    <mergeCell ref="E23:F23"/>
    <mergeCell ref="S2:U2"/>
    <mergeCell ref="P2:R2"/>
    <mergeCell ref="A6:C6"/>
    <mergeCell ref="A9:C9"/>
    <mergeCell ref="B2:F2"/>
    <mergeCell ref="D3:E3"/>
    <mergeCell ref="D4:E4"/>
    <mergeCell ref="D5:E5"/>
  </mergeCells>
  <conditionalFormatting sqref="B8:E8 D7:E7 D9:E9 B13:C13 A7:A10 D11:E14 A12:A13 A15:E15 B17:C17 A16:A19 D17:E22 A20:C20 B23:D23 A25:C25 A21:A24 E23:E25">
    <cfRule type="containsText" dxfId="197" priority="102" stopIfTrue="1" operator="containsText" text="низкий">
      <formula>NOT(ISERROR(SEARCH("низкий",A7)))</formula>
    </cfRule>
    <cfRule type="containsText" dxfId="196" priority="103" stopIfTrue="1" operator="containsText" text="средний">
      <formula>NOT(ISERROR(SEARCH("средний",A7)))</formula>
    </cfRule>
    <cfRule type="containsText" dxfId="195" priority="104" stopIfTrue="1" operator="containsText" text="высокий">
      <formula>NOT(ISERROR(SEARCH("высокий",A7)))</formula>
    </cfRule>
  </conditionalFormatting>
  <conditionalFormatting sqref="E7:E9">
    <cfRule type="containsText" dxfId="194" priority="16" operator="containsText" text="сформирован">
      <formula>NOT(ISERROR(SEARCH("сформирован",E7)))</formula>
    </cfRule>
    <cfRule type="containsText" dxfId="193" priority="17" operator="containsText" text="в стадии формирования">
      <formula>NOT(ISERROR(SEARCH("в стадии формирования",E7)))</formula>
    </cfRule>
    <cfRule type="containsText" dxfId="192" priority="18" operator="containsText" text="не сформирован">
      <formula>NOT(ISERROR(SEARCH("не сформирован",E7)))</formula>
    </cfRule>
    <cfRule type="containsText" dxfId="191" priority="96" operator="containsText" text="высокий">
      <formula>NOT(ISERROR(SEARCH("высокий",E7)))</formula>
    </cfRule>
    <cfRule type="containsText" dxfId="190" priority="97" operator="containsText" text="норма">
      <formula>NOT(ISERROR(SEARCH("норма",E7)))</formula>
    </cfRule>
    <cfRule type="containsText" dxfId="189" priority="98" operator="containsText" text="низкий">
      <formula>NOT(ISERROR(SEARCH("низкий",E7)))</formula>
    </cfRule>
    <cfRule type="containsText" dxfId="188" priority="99" stopIfTrue="1" operator="containsText" text="норма">
      <formula>NOT(ISERROR(SEARCH("норма",E7)))</formula>
    </cfRule>
    <cfRule type="containsText" dxfId="187" priority="100" stopIfTrue="1" operator="containsText" text="низкий">
      <formula>NOT(ISERROR(SEARCH("низкий",E7)))</formula>
    </cfRule>
    <cfRule type="containsText" dxfId="186" priority="101" stopIfTrue="1" operator="containsText" text="норма">
      <formula>NOT(ISERROR(SEARCH("норма",E7)))</formula>
    </cfRule>
  </conditionalFormatting>
  <conditionalFormatting sqref="E11:E15">
    <cfRule type="containsText" dxfId="185" priority="13" operator="containsText" text="сформирован">
      <formula>NOT(ISERROR(SEARCH("сформирован",E11)))</formula>
    </cfRule>
    <cfRule type="containsText" dxfId="184" priority="14" operator="containsText" text="в стадии формирования">
      <formula>NOT(ISERROR(SEARCH("в стадии формирования",E11)))</formula>
    </cfRule>
    <cfRule type="containsText" dxfId="183" priority="15" operator="containsText" text="не сформирован">
      <formula>NOT(ISERROR(SEARCH("не сформирован",E11)))</formula>
    </cfRule>
    <cfRule type="containsText" dxfId="182" priority="80" operator="containsText" text="сниженный">
      <formula>NOT(ISERROR(SEARCH("сниженный",E11)))</formula>
    </cfRule>
    <cfRule type="containsText" dxfId="181" priority="81" operator="containsText" text="высокий">
      <formula>NOT(ISERROR(SEARCH("высокий",E11)))</formula>
    </cfRule>
    <cfRule type="containsText" dxfId="180" priority="82" operator="containsText" text="норма">
      <formula>NOT(ISERROR(SEARCH("норма",E11)))</formula>
    </cfRule>
    <cfRule type="containsText" dxfId="179" priority="83" operator="containsText" text="низкий">
      <formula>NOT(ISERROR(SEARCH("низкий",E11)))</formula>
    </cfRule>
    <cfRule type="containsText" dxfId="178" priority="84" stopIfTrue="1" operator="containsText" text="ниже среднего">
      <formula>NOT(ISERROR(SEARCH("ниже среднего",E11)))</formula>
    </cfRule>
    <cfRule type="containsText" dxfId="177" priority="92" operator="containsText" text="низкий">
      <formula>NOT(ISERROR(SEARCH("низкий",E11)))</formula>
    </cfRule>
    <cfRule type="containsText" dxfId="176" priority="93" operator="containsText" text="норма">
      <formula>NOT(ISERROR(SEARCH("норма",E11)))</formula>
    </cfRule>
    <cfRule type="containsText" dxfId="175" priority="94" operator="containsText" text="высокий">
      <formula>NOT(ISERROR(SEARCH("высокий",E11)))</formula>
    </cfRule>
    <cfRule type="containsText" dxfId="174" priority="95" operator="containsText" text="норма">
      <formula>NOT(ISERROR(SEARCH("норма",E11)))</formula>
    </cfRule>
  </conditionalFormatting>
  <conditionalFormatting sqref="E11:E15 E17:E22">
    <cfRule type="containsText" dxfId="173" priority="88" operator="containsText" text="низкий">
      <formula>NOT(ISERROR(SEARCH("низкий",E11)))</formula>
    </cfRule>
    <cfRule type="containsText" dxfId="172" priority="89" operator="containsText" text="низкий">
      <formula>NOT(ISERROR(SEARCH("низкий",E11)))</formula>
    </cfRule>
    <cfRule type="containsText" dxfId="171" priority="90" operator="containsText" text="норма">
      <formula>NOT(ISERROR(SEARCH("норма",E11)))</formula>
    </cfRule>
    <cfRule type="containsText" dxfId="170" priority="91" operator="containsText" text="высокий">
      <formula>NOT(ISERROR(SEARCH("высокий",E11)))</formula>
    </cfRule>
  </conditionalFormatting>
  <conditionalFormatting sqref="E17:E22">
    <cfRule type="containsText" dxfId="169" priority="57" stopIfTrue="1" operator="containsText" text="низкий">
      <formula>NOT(ISERROR(SEARCH("низкий",E17)))</formula>
    </cfRule>
    <cfRule type="containsText" dxfId="168" priority="58" stopIfTrue="1" operator="containsText" text="норма">
      <formula>NOT(ISERROR(SEARCH("норма",E17)))</formula>
    </cfRule>
    <cfRule type="containsText" dxfId="167" priority="59" stopIfTrue="1" operator="containsText" text="высокий">
      <formula>NOT(ISERROR(SEARCH("высокий",E17)))</formula>
    </cfRule>
    <cfRule type="containsText" dxfId="166" priority="60" stopIfTrue="1" operator="containsText" text="очень высокий">
      <formula>NOT(ISERROR(SEARCH("очень высокий",E17)))</formula>
    </cfRule>
    <cfRule type="containsText" dxfId="165" priority="61" stopIfTrue="1" operator="containsText" text="низкий">
      <formula>NOT(ISERROR(SEARCH("низкий",E17)))</formula>
    </cfRule>
    <cfRule type="containsText" dxfId="164" priority="62" stopIfTrue="1" operator="containsText" text="сниженный">
      <formula>NOT(ISERROR(SEARCH("сниженный",E17)))</formula>
    </cfRule>
    <cfRule type="containsText" dxfId="163" priority="63" stopIfTrue="1" operator="containsText" text="норма">
      <formula>NOT(ISERROR(SEARCH("норма",E17)))</formula>
    </cfRule>
    <cfRule type="containsText" dxfId="162" priority="64" stopIfTrue="1" operator="containsText" text="высокий">
      <formula>NOT(ISERROR(SEARCH("высокий",E17)))</formula>
    </cfRule>
    <cfRule type="containsText" dxfId="161" priority="72" operator="containsText" text="низкий">
      <formula>NOT(ISERROR(SEARCH("низкий",E17)))</formula>
    </cfRule>
    <cfRule type="containsText" dxfId="160" priority="73" operator="containsText" text="средний">
      <formula>NOT(ISERROR(SEARCH("средний",E17)))</formula>
    </cfRule>
    <cfRule type="containsText" dxfId="159" priority="74" operator="containsText" text="норма">
      <formula>NOT(ISERROR(SEARCH("норма",E17)))</formula>
    </cfRule>
    <cfRule type="containsText" dxfId="158" priority="75" operator="containsText" text="высокий">
      <formula>NOT(ISERROR(SEARCH("высокий",E17)))</formula>
    </cfRule>
  </conditionalFormatting>
  <conditionalFormatting sqref="E17:E22">
    <cfRule type="containsText" dxfId="157" priority="68" operator="containsText" text="нужна консуль">
      <formula>NOT(ISERROR(SEARCH("нужна консуль",E17)))</formula>
    </cfRule>
    <cfRule type="containsText" dxfId="156" priority="69" operator="containsText" text="средний">
      <formula>NOT(ISERROR(SEARCH("средний",E17)))</formula>
    </cfRule>
    <cfRule type="containsText" dxfId="155" priority="70" operator="containsText" text="норма">
      <formula>NOT(ISERROR(SEARCH("норма",E17)))</formula>
    </cfRule>
    <cfRule type="containsText" dxfId="154" priority="71" operator="containsText" text="высокий">
      <formula>NOT(ISERROR(SEARCH("высокий",E17)))</formula>
    </cfRule>
  </conditionalFormatting>
  <conditionalFormatting sqref="E17:E19">
    <cfRule type="containsText" dxfId="153" priority="10" operator="containsText" text="сформирован">
      <formula>NOT(ISERROR(SEARCH("сформирован",E17)))</formula>
    </cfRule>
    <cfRule type="containsText" dxfId="152" priority="11" operator="containsText" text="в стадии формирования">
      <formula>NOT(ISERROR(SEARCH("в стадии формирования",E17)))</formula>
    </cfRule>
    <cfRule type="containsText" dxfId="151" priority="12" operator="containsText" text="не сформирован">
      <formula>NOT(ISERROR(SEARCH("не сформирован",E17)))</formula>
    </cfRule>
    <cfRule type="containsText" dxfId="150" priority="50" operator="containsText" text="высокий">
      <formula>NOT(ISERROR(SEARCH("высокий",E17)))</formula>
    </cfRule>
    <cfRule type="containsText" dxfId="149" priority="51" operator="containsText" text="норма">
      <formula>NOT(ISERROR(SEARCH("норма",E17)))</formula>
    </cfRule>
    <cfRule type="containsText" dxfId="148" priority="52" operator="containsText" text="низкий">
      <formula>NOT(ISERROR(SEARCH("низкий",E17)))</formula>
    </cfRule>
    <cfRule type="containsText" dxfId="147" priority="53" operator="containsText" text="очень высокий">
      <formula>NOT(ISERROR(SEARCH("очень высокий",E17)))</formula>
    </cfRule>
    <cfRule type="containsText" dxfId="146" priority="54" operator="containsText" text="ниже нормы">
      <formula>NOT(ISERROR(SEARCH("ниже нормы",E17)))</formula>
    </cfRule>
    <cfRule type="containsText" dxfId="145" priority="55" operator="containsText" text="очень высокий">
      <formula>NOT(ISERROR(SEARCH("очень высокий",E17)))</formula>
    </cfRule>
    <cfRule type="containsText" dxfId="144" priority="56" operator="containsText" text="очень высокий">
      <formula>NOT(ISERROR(SEARCH("очень высокий",E17)))</formula>
    </cfRule>
  </conditionalFormatting>
  <conditionalFormatting sqref="E20">
    <cfRule type="containsText" dxfId="143" priority="25" operator="containsText" text="высокий">
      <formula>NOT(ISERROR(SEARCH("высокий",E20)))</formula>
    </cfRule>
    <cfRule type="containsText" dxfId="142" priority="26" operator="containsText" text="низкий">
      <formula>NOT(ISERROR(SEARCH("низкий",E20)))</formula>
    </cfRule>
  </conditionalFormatting>
  <conditionalFormatting sqref="E23">
    <cfRule type="containsText" dxfId="141" priority="19" operator="containsText" text="высокий">
      <formula>NOT(ISERROR(SEARCH("высокий",E23)))</formula>
    </cfRule>
    <cfRule type="containsText" dxfId="140" priority="20" operator="containsText" text="норма">
      <formula>NOT(ISERROR(SEARCH("норма",E23)))</formula>
    </cfRule>
    <cfRule type="containsText" dxfId="139" priority="21" operator="containsText" text="низкий">
      <formula>NOT(ISERROR(SEARCH("низкий",E23)))</formula>
    </cfRule>
  </conditionalFormatting>
  <conditionalFormatting sqref="E21:E22 E24:E25">
    <cfRule type="containsText" dxfId="138" priority="7" operator="containsText" text="сформирован">
      <formula>NOT(ISERROR(SEARCH("сформирован",E21)))</formula>
    </cfRule>
    <cfRule type="containsText" dxfId="137" priority="8" operator="containsText" text="в стадии формирования">
      <formula>NOT(ISERROR(SEARCH("в стадии формирования",E21)))</formula>
    </cfRule>
    <cfRule type="containsText" dxfId="136" priority="9" operator="containsText" text="не сформирован">
      <formula>NOT(ISERROR(SEARCH("не сформирован",E21)))</formula>
    </cfRule>
  </conditionalFormatting>
  <conditionalFormatting sqref="E6:F25">
    <cfRule type="containsText" dxfId="135" priority="1" operator="containsText" text="не сформирован">
      <formula>NOT(ISERROR(SEARCH("не сформирован",E6)))</formula>
    </cfRule>
    <cfRule type="containsText" dxfId="134" priority="2" operator="containsText" text="в стадии формирования">
      <formula>NOT(ISERROR(SEARCH("в стадии формирования",E6)))</formula>
    </cfRule>
    <cfRule type="containsText" dxfId="133" priority="3" operator="containsText" text="сформирован">
      <formula>NOT(ISERROR(SEARCH("сформирован",E6)))</formula>
    </cfRule>
  </conditionalFormatting>
  <pageMargins left="0.61" right="0.31496062992125984" top="0.52" bottom="0.35433070866141736" header="0" footer="0"/>
  <pageSetup paperSize="9" orientation="portrait" r:id="rId1"/>
  <colBreaks count="1" manualBreakCount="1">
    <brk id="9" max="1048575" man="1"/>
  </colBreaks>
  <drawing r:id="rId2"/>
</worksheet>
</file>

<file path=xl/worksheets/sheet19.xml><?xml version="1.0" encoding="utf-8"?>
<worksheet xmlns="http://schemas.openxmlformats.org/spreadsheetml/2006/main" xmlns:r="http://schemas.openxmlformats.org/officeDocument/2006/relationships">
  <dimension ref="A1:DQ44"/>
  <sheetViews>
    <sheetView topLeftCell="A3" zoomScale="70" zoomScaleNormal="70" workbookViewId="0">
      <selection activeCell="K36" sqref="K36"/>
    </sheetView>
  </sheetViews>
  <sheetFormatPr defaultColWidth="9.140625" defaultRowHeight="15"/>
  <cols>
    <col min="1" max="1" width="9.140625" style="82"/>
    <col min="2" max="2" width="27.140625" style="82" customWidth="1"/>
    <col min="3" max="3" width="9.140625" style="82"/>
    <col min="4" max="4" width="11.140625" style="82" customWidth="1"/>
    <col min="5" max="5" width="10.7109375" style="82" customWidth="1"/>
    <col min="6" max="6" width="10" style="82" customWidth="1"/>
    <col min="7" max="7" width="11.28515625" style="82" customWidth="1"/>
    <col min="8" max="8" width="12.28515625" style="82" customWidth="1"/>
    <col min="9" max="10" width="10.140625" style="82" customWidth="1"/>
    <col min="11" max="11" width="10.140625" style="86" customWidth="1"/>
    <col min="12" max="12" width="0.140625" style="86" customWidth="1"/>
    <col min="13" max="13" width="10.140625" style="82" customWidth="1"/>
    <col min="14" max="14" width="10.140625" style="114" customWidth="1"/>
    <col min="15" max="15" width="9.140625" style="82"/>
    <col min="16" max="16" width="10.28515625" style="82" customWidth="1"/>
    <col min="17" max="17" width="9.140625" style="82"/>
    <col min="18" max="18" width="10.7109375" style="82" customWidth="1"/>
    <col min="19" max="19" width="16.5703125" style="82" customWidth="1"/>
    <col min="20" max="21" width="10.7109375" style="82" customWidth="1"/>
    <col min="22" max="22" width="10.5703125" style="86" customWidth="1"/>
    <col min="23" max="23" width="5.85546875" style="86" hidden="1" customWidth="1"/>
    <col min="24" max="24" width="10.7109375" style="82" customWidth="1"/>
    <col min="25" max="25" width="13" style="114" customWidth="1"/>
    <col min="26" max="27" width="13.42578125" style="82" customWidth="1"/>
    <col min="28" max="31" width="13" style="82" customWidth="1"/>
    <col min="32" max="32" width="12.42578125" style="82" customWidth="1"/>
    <col min="33" max="33" width="7.85546875" style="86" hidden="1" customWidth="1"/>
    <col min="34" max="34" width="10.140625" style="82" customWidth="1"/>
    <col min="35" max="35" width="13.28515625" style="114" customWidth="1"/>
    <col min="36" max="36" width="11.5703125" style="82" customWidth="1"/>
    <col min="37" max="37" width="13" style="82" customWidth="1"/>
    <col min="38" max="38" width="11.85546875" style="82" customWidth="1"/>
    <col min="39" max="39" width="12" style="82" customWidth="1"/>
    <col min="40" max="40" width="11.42578125" style="82" customWidth="1"/>
    <col min="41" max="41" width="11.28515625" style="82" customWidth="1"/>
    <col min="42" max="42" width="11.140625" style="82" customWidth="1"/>
    <col min="43" max="43" width="3.85546875" style="86" hidden="1" customWidth="1"/>
    <col min="44" max="44" width="10.28515625" style="82" customWidth="1"/>
    <col min="45" max="45" width="10.28515625" style="114" customWidth="1"/>
    <col min="46" max="46" width="12" style="114" customWidth="1"/>
    <col min="47" max="48" width="13" style="82" customWidth="1"/>
    <col min="49" max="51" width="10.5703125" style="82" customWidth="1"/>
    <col min="52" max="55" width="11.85546875" style="82" customWidth="1"/>
    <col min="56" max="56" width="10.5703125" style="82" customWidth="1"/>
    <col min="57" max="57" width="9.85546875" style="82" customWidth="1"/>
    <col min="58" max="58" width="5.42578125" style="86" hidden="1" customWidth="1"/>
    <col min="59" max="60" width="9.140625" style="82"/>
    <col min="61" max="61" width="9.85546875" style="82" customWidth="1"/>
    <col min="62" max="62" width="10.140625" style="82" customWidth="1"/>
    <col min="63" max="63" width="9.140625" style="82"/>
    <col min="64" max="64" width="10.28515625" style="82" customWidth="1"/>
    <col min="65" max="68" width="9.140625" style="82"/>
    <col min="69" max="69" width="11.85546875" style="82" customWidth="1"/>
    <col min="70" max="75" width="9.140625" style="82"/>
    <col min="76" max="76" width="9.5703125" style="86" hidden="1" customWidth="1"/>
    <col min="77" max="90" width="9.140625" style="82"/>
    <col min="91" max="91" width="10.7109375" style="82" customWidth="1"/>
    <col min="92" max="92" width="8.85546875" style="82" customWidth="1"/>
    <col min="93" max="102" width="9.140625" style="82"/>
    <col min="103" max="103" width="9" style="82" customWidth="1"/>
    <col min="104" max="104" width="12.85546875" style="82" customWidth="1"/>
    <col min="105" max="105" width="14.5703125" style="82" customWidth="1"/>
    <col min="106" max="106" width="11" style="86" hidden="1" customWidth="1"/>
    <col min="107" max="16384" width="9.140625" style="82"/>
  </cols>
  <sheetData>
    <row r="1" spans="1:121" s="192" customFormat="1" ht="19.5" thickBot="1">
      <c r="A1" s="447" t="s">
        <v>281</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X1" s="235"/>
      <c r="DB1" s="235"/>
    </row>
    <row r="2" spans="1:121" s="318" customFormat="1" ht="96" customHeight="1">
      <c r="A2" s="442" t="str">
        <f>список!A1</f>
        <v>№</v>
      </c>
      <c r="B2" s="442" t="str">
        <f>список!B1</f>
        <v>Фамилия, имя воспитанника</v>
      </c>
      <c r="C2" s="442" t="str">
        <f>список!C1</f>
        <v xml:space="preserve">дата </v>
      </c>
      <c r="D2" s="486" t="s">
        <v>283</v>
      </c>
      <c r="E2" s="485"/>
      <c r="F2" s="485"/>
      <c r="G2" s="485"/>
      <c r="H2" s="485"/>
      <c r="I2" s="485"/>
      <c r="J2" s="485"/>
      <c r="K2" s="485"/>
      <c r="L2" s="316"/>
      <c r="M2" s="317"/>
      <c r="N2" s="486" t="s">
        <v>282</v>
      </c>
      <c r="O2" s="485"/>
      <c r="P2" s="485"/>
      <c r="Q2" s="485"/>
      <c r="R2" s="485"/>
      <c r="S2" s="485"/>
      <c r="T2" s="485"/>
      <c r="U2" s="485"/>
      <c r="V2" s="485"/>
      <c r="W2" s="316"/>
      <c r="X2" s="317"/>
      <c r="Y2" s="484" t="s">
        <v>284</v>
      </c>
      <c r="Z2" s="485"/>
      <c r="AA2" s="485"/>
      <c r="AB2" s="485"/>
      <c r="AC2" s="485"/>
      <c r="AD2" s="485"/>
      <c r="AE2" s="485"/>
      <c r="AF2" s="485"/>
      <c r="AG2" s="316"/>
      <c r="AH2" s="317"/>
      <c r="AI2" s="484" t="s">
        <v>285</v>
      </c>
      <c r="AJ2" s="485"/>
      <c r="AK2" s="485"/>
      <c r="AL2" s="485"/>
      <c r="AM2" s="485"/>
      <c r="AN2" s="485"/>
      <c r="AO2" s="485"/>
      <c r="AP2" s="485"/>
      <c r="AQ2" s="316"/>
      <c r="AR2" s="317"/>
      <c r="AS2" s="484" t="s">
        <v>286</v>
      </c>
      <c r="AT2" s="485"/>
      <c r="AU2" s="485"/>
      <c r="AV2" s="485"/>
      <c r="AW2" s="485"/>
      <c r="AX2" s="485"/>
      <c r="AY2" s="485"/>
      <c r="AZ2" s="485"/>
      <c r="BA2" s="485"/>
      <c r="BB2" s="485"/>
      <c r="BC2" s="485"/>
      <c r="BD2" s="485"/>
      <c r="BE2" s="485"/>
      <c r="BF2" s="316"/>
      <c r="BG2" s="317"/>
      <c r="BH2" s="484" t="s">
        <v>287</v>
      </c>
      <c r="BI2" s="485"/>
      <c r="BJ2" s="485"/>
      <c r="BK2" s="485"/>
      <c r="BL2" s="485"/>
      <c r="BM2" s="485"/>
      <c r="BN2" s="485"/>
      <c r="BO2" s="485"/>
      <c r="BP2" s="485"/>
      <c r="BQ2" s="485"/>
      <c r="BR2" s="485"/>
      <c r="BS2" s="485"/>
      <c r="BT2" s="485"/>
      <c r="BU2" s="485"/>
      <c r="BV2" s="485"/>
      <c r="BW2" s="485"/>
      <c r="BX2" s="316"/>
      <c r="BY2" s="317"/>
      <c r="BZ2" s="485" t="s">
        <v>342</v>
      </c>
      <c r="CA2" s="485"/>
      <c r="CB2" s="485"/>
      <c r="CC2" s="485"/>
      <c r="CD2" s="485"/>
      <c r="CE2" s="485"/>
      <c r="CF2" s="485"/>
      <c r="CG2" s="485"/>
      <c r="CH2" s="485"/>
      <c r="CI2" s="485"/>
      <c r="CJ2" s="485"/>
      <c r="CK2" s="485"/>
      <c r="CL2" s="485"/>
      <c r="CM2" s="485"/>
      <c r="CN2" s="485"/>
      <c r="CO2" s="485"/>
      <c r="CP2" s="485"/>
      <c r="CQ2" s="485"/>
      <c r="CR2" s="485"/>
      <c r="CS2" s="485"/>
      <c r="CT2" s="485"/>
      <c r="CU2" s="485"/>
      <c r="CV2" s="485"/>
      <c r="CW2" s="485"/>
      <c r="CX2" s="485"/>
      <c r="CY2" s="485"/>
      <c r="CZ2" s="485"/>
      <c r="DA2" s="485"/>
      <c r="DB2" s="316"/>
      <c r="DC2" s="317"/>
      <c r="DD2" s="487"/>
      <c r="DE2" s="488"/>
      <c r="DF2" s="488"/>
      <c r="DG2" s="488"/>
      <c r="DH2" s="488"/>
      <c r="DI2" s="488"/>
      <c r="DJ2" s="488"/>
      <c r="DK2" s="488"/>
      <c r="DL2" s="488"/>
      <c r="DM2" s="488"/>
      <c r="DN2" s="488"/>
      <c r="DO2" s="488"/>
    </row>
    <row r="3" spans="1:121" ht="210" customHeight="1" thickBot="1">
      <c r="A3" s="443"/>
      <c r="B3" s="443"/>
      <c r="C3" s="443"/>
      <c r="D3" s="313" t="s">
        <v>171</v>
      </c>
      <c r="E3" s="314" t="s">
        <v>175</v>
      </c>
      <c r="F3" s="315" t="s">
        <v>176</v>
      </c>
      <c r="G3" s="315" t="s">
        <v>308</v>
      </c>
      <c r="H3" s="315" t="s">
        <v>327</v>
      </c>
      <c r="I3" s="138" t="s">
        <v>248</v>
      </c>
      <c r="J3" s="158" t="s">
        <v>289</v>
      </c>
      <c r="K3" s="162" t="s">
        <v>255</v>
      </c>
      <c r="L3" s="162"/>
      <c r="M3" s="164"/>
      <c r="N3" s="147" t="s">
        <v>156</v>
      </c>
      <c r="O3" s="147" t="s">
        <v>157</v>
      </c>
      <c r="P3" s="147" t="s">
        <v>158</v>
      </c>
      <c r="Q3" s="147" t="s">
        <v>159</v>
      </c>
      <c r="R3" s="147" t="s">
        <v>160</v>
      </c>
      <c r="S3" s="147" t="s">
        <v>328</v>
      </c>
      <c r="T3" s="147" t="s">
        <v>162</v>
      </c>
      <c r="U3" s="147" t="s">
        <v>163</v>
      </c>
      <c r="V3" s="162" t="s">
        <v>174</v>
      </c>
      <c r="W3" s="162"/>
      <c r="X3" s="164"/>
      <c r="Y3" s="159" t="s">
        <v>172</v>
      </c>
      <c r="Z3" s="159" t="s">
        <v>329</v>
      </c>
      <c r="AA3" s="159" t="s">
        <v>313</v>
      </c>
      <c r="AB3" s="159" t="s">
        <v>316</v>
      </c>
      <c r="AC3" s="160" t="s">
        <v>228</v>
      </c>
      <c r="AD3" s="161" t="s">
        <v>229</v>
      </c>
      <c r="AE3" s="161" t="s">
        <v>230</v>
      </c>
      <c r="AF3" s="159" t="s">
        <v>262</v>
      </c>
      <c r="AG3" s="162"/>
      <c r="AH3" s="164"/>
      <c r="AI3" s="138" t="s">
        <v>231</v>
      </c>
      <c r="AJ3" s="138" t="s">
        <v>330</v>
      </c>
      <c r="AK3" s="138" t="s">
        <v>235</v>
      </c>
      <c r="AL3" s="138" t="s">
        <v>237</v>
      </c>
      <c r="AM3" s="138" t="s">
        <v>315</v>
      </c>
      <c r="AN3" s="138" t="s">
        <v>240</v>
      </c>
      <c r="AO3" s="138" t="s">
        <v>241</v>
      </c>
      <c r="AP3" s="138" t="s">
        <v>242</v>
      </c>
      <c r="AQ3" s="319"/>
      <c r="AR3" s="98"/>
      <c r="AS3" s="214" t="s">
        <v>332</v>
      </c>
      <c r="AT3" s="147" t="s">
        <v>249</v>
      </c>
      <c r="AU3" s="147" t="s">
        <v>333</v>
      </c>
      <c r="AV3" s="147" t="s">
        <v>334</v>
      </c>
      <c r="AW3" s="147" t="s">
        <v>321</v>
      </c>
      <c r="AX3" s="147" t="s">
        <v>253</v>
      </c>
      <c r="AY3" s="147" t="s">
        <v>291</v>
      </c>
      <c r="AZ3" s="147" t="s">
        <v>322</v>
      </c>
      <c r="BA3" s="147" t="s">
        <v>335</v>
      </c>
      <c r="BB3" s="147" t="s">
        <v>336</v>
      </c>
      <c r="BC3" s="147" t="s">
        <v>337</v>
      </c>
      <c r="BD3" s="147" t="s">
        <v>325</v>
      </c>
      <c r="BE3" s="147" t="s">
        <v>261</v>
      </c>
      <c r="BF3" s="184"/>
      <c r="BG3" s="103"/>
      <c r="BH3" s="138" t="s">
        <v>170</v>
      </c>
      <c r="BI3" s="138" t="s">
        <v>180</v>
      </c>
      <c r="BJ3" s="147" t="s">
        <v>181</v>
      </c>
      <c r="BK3" s="147" t="s">
        <v>182</v>
      </c>
      <c r="BL3" s="147" t="s">
        <v>183</v>
      </c>
      <c r="BM3" s="147" t="s">
        <v>184</v>
      </c>
      <c r="BN3" s="147" t="s">
        <v>185</v>
      </c>
      <c r="BO3" s="147" t="s">
        <v>186</v>
      </c>
      <c r="BP3" s="147" t="s">
        <v>187</v>
      </c>
      <c r="BQ3" s="147" t="s">
        <v>188</v>
      </c>
      <c r="BR3" s="147" t="s">
        <v>338</v>
      </c>
      <c r="BS3" s="147" t="s">
        <v>326</v>
      </c>
      <c r="BT3" s="147" t="s">
        <v>263</v>
      </c>
      <c r="BU3" s="138" t="s">
        <v>264</v>
      </c>
      <c r="BV3" s="147" t="s">
        <v>265</v>
      </c>
      <c r="BW3" s="147" t="s">
        <v>339</v>
      </c>
      <c r="BX3" s="184"/>
      <c r="BY3" s="103"/>
      <c r="BZ3" s="147" t="s">
        <v>307</v>
      </c>
      <c r="CA3" s="138" t="s">
        <v>168</v>
      </c>
      <c r="CB3" s="138" t="s">
        <v>173</v>
      </c>
      <c r="CC3" s="139" t="s">
        <v>190</v>
      </c>
      <c r="CD3" s="146" t="s">
        <v>191</v>
      </c>
      <c r="CE3" s="146" t="s">
        <v>193</v>
      </c>
      <c r="CF3" s="146" t="s">
        <v>195</v>
      </c>
      <c r="CG3" s="146" t="s">
        <v>196</v>
      </c>
      <c r="CH3" s="146" t="s">
        <v>197</v>
      </c>
      <c r="CI3" s="146" t="s">
        <v>198</v>
      </c>
      <c r="CJ3" s="146" t="s">
        <v>292</v>
      </c>
      <c r="CK3" s="139" t="s">
        <v>203</v>
      </c>
      <c r="CL3" s="146" t="s">
        <v>204</v>
      </c>
      <c r="CM3" s="146" t="s">
        <v>206</v>
      </c>
      <c r="CN3" s="146" t="s">
        <v>312</v>
      </c>
      <c r="CO3" s="146" t="s">
        <v>211</v>
      </c>
      <c r="CP3" s="146" t="s">
        <v>217</v>
      </c>
      <c r="CQ3" s="146" t="s">
        <v>219</v>
      </c>
      <c r="CR3" s="146" t="s">
        <v>221</v>
      </c>
      <c r="CS3" s="138" t="s">
        <v>243</v>
      </c>
      <c r="CT3" s="147" t="s">
        <v>244</v>
      </c>
      <c r="CU3" s="147" t="s">
        <v>245</v>
      </c>
      <c r="CV3" s="147" t="s">
        <v>246</v>
      </c>
      <c r="CW3" s="147" t="s">
        <v>318</v>
      </c>
      <c r="CX3" s="147" t="s">
        <v>320</v>
      </c>
      <c r="CY3" s="139" t="s">
        <v>317</v>
      </c>
      <c r="CZ3" s="147" t="s">
        <v>290</v>
      </c>
      <c r="DA3" s="139" t="s">
        <v>319</v>
      </c>
      <c r="DB3" s="182"/>
      <c r="DD3" s="103"/>
      <c r="DE3" s="103"/>
      <c r="DF3" s="103"/>
      <c r="DG3" s="103"/>
      <c r="DH3" s="103"/>
      <c r="DI3" s="103"/>
      <c r="DJ3" s="103"/>
      <c r="DK3" s="103"/>
      <c r="DL3" s="103"/>
      <c r="DM3" s="103"/>
      <c r="DN3" s="103"/>
      <c r="DO3" s="103"/>
      <c r="DP3" s="103"/>
      <c r="DQ3" s="104"/>
    </row>
    <row r="4" spans="1:121" s="96" customFormat="1">
      <c r="A4" s="156">
        <f>список!A2</f>
        <v>1</v>
      </c>
      <c r="B4" s="153" t="str">
        <f>IF(список!B2="","",список!B2)</f>
        <v/>
      </c>
      <c r="C4" s="154" t="str">
        <f>IF(список!C2="","",список!C2)</f>
        <v/>
      </c>
      <c r="D4" s="96" t="str">
        <f>IF('Социально-коммуникативное разви'!R5="","",IF('Социально-коммуникативное разви'!R5&gt;1.5,"сформирован",IF('Социально-коммуникативное разви'!R5&lt;0.5,"не сформирован", "в стадии формирования")))</f>
        <v/>
      </c>
      <c r="E4" s="96" t="str">
        <f>IF('Социально-коммуникативное разви'!S5="","",IF('Социально-коммуникативное разви'!S5&gt;1.5,"сформирован",IF('Социально-коммуникативное разви'!S5&lt;0.5,"не сформирован", "в стадии формирования")))</f>
        <v/>
      </c>
      <c r="F4" s="96" t="str">
        <f>IF('Социально-коммуникативное разви'!T5="","",IF('Социально-коммуникативное разви'!T5&gt;1.5,"сформирован",IF('Социально-коммуникативное разви'!T5&lt;0.5,"не сформирован", "в стадии формирования")))</f>
        <v/>
      </c>
      <c r="G4" s="96" t="str">
        <f>IF('Социально-коммуникативное разви'!U5="","",IF('Социально-коммуникативное разви'!U5&gt;1.5,"сформирован",IF('Социально-коммуникативное разви'!U5&lt;0.5,"не сформирован", "в стадии формирования")))</f>
        <v/>
      </c>
      <c r="H4" s="96" t="str">
        <f>IF('Социально-коммуникативное разви'!V5="","",IF('Социально-коммуникативное разви'!V5&gt;1.5,"сформирован",IF('Социально-коммуникативное разви'!V5&lt;0.5,"не сформирован", "в стадии формирования")))</f>
        <v/>
      </c>
      <c r="I4" s="163" t="str">
        <f>IF('Речевое развитие'!X4="","",IF('Речевое развитие'!X4&gt;1.5,"сформирован",IF('Речевое развитие'!X4&lt;0.5,"не сформирован", "в стадии формирования")))</f>
        <v/>
      </c>
      <c r="J4" s="96" t="str">
        <f>IF('Художественно-эстетическое разв'!D5="","",IF('Художественно-эстетическое разв'!D5&gt;1.5,"сформирован",IF('Художественно-эстетическое разв'!D5&lt;0.5,"не сформирован", "в стадии формирования")))</f>
        <v/>
      </c>
      <c r="K4" s="149" t="str">
        <f>IF('Физическое развитие'!M4="","",IF('Физическое развитие'!M4&gt;1.5,"сформирован",IF('Физическое развитие'!M4&lt;0.5,"не сформирован", "в стадии формирования")))</f>
        <v/>
      </c>
      <c r="L4" s="183" t="str">
        <f>IF('Социально-коммуникативное разви'!R5="","",IF('Социально-коммуникативное разви'!X5="","",IF('Социально-коммуникативное разви'!Y5="","",IF('Социально-коммуникативное разви'!Z5="","",IF('Социально-коммуникативное разви'!AA5="","",IF('Речевое развитие'!X4="","",IF('Художественно-эстетическое разв'!D5="","",IF('Физическое развитие'!M4="","",('Социально-коммуникативное разви'!R5+'Социально-коммуникативное разви'!X5+'Социально-коммуникативное разви'!Y5+'Социально-коммуникативное разви'!Z5+'Социально-коммуникативное разви'!AA5+'Речевое развитие'!X4+'Художественно-эстетическое разв'!D5+'Физическое развитие'!M4)/8))))))))</f>
        <v/>
      </c>
      <c r="M4" s="96" t="str">
        <f>IF(L4="","",IF(L4&gt;1.5,"сформирован",IF(L4&lt;0.5,"не сформирован","в стадии формирования")))</f>
        <v/>
      </c>
      <c r="N4" s="165" t="str">
        <f>IF('Социально-коммуникативное разви'!E5="","",IF('Социально-коммуникативное разви'!E5&gt;1.5,"сформирован",IF('Социально-коммуникативное разви'!E5&lt;0.5,"не сформирован", "в стадии формирования")))</f>
        <v/>
      </c>
      <c r="O4" s="165" t="str">
        <f>IF('Социально-коммуникативное разви'!F5="","",IF('Социально-коммуникативное разви'!F5&gt;1.5,"сформирован",IF('Социально-коммуникативное разви'!F5&lt;0.5,"не сформирован", "в стадии формирования")))</f>
        <v/>
      </c>
      <c r="P4" s="165" t="str">
        <f>IF('Социально-коммуникативное разви'!G5="","",IF('Социально-коммуникативное разви'!G5&gt;1.5,"сформирован",IF('Социально-коммуникативное разви'!G5&lt;0.5,"не сформирован", "в стадии формирования")))</f>
        <v/>
      </c>
      <c r="Q4" s="165" t="str">
        <f>IF('Социально-коммуникативное разви'!H5="","",IF('Социально-коммуникативное разви'!H5&gt;1.5,"сформирован",IF('Социально-коммуникативное разви'!H5&lt;0.5,"не сформирован", "в стадии формирования")))</f>
        <v/>
      </c>
      <c r="R4" s="165" t="str">
        <f>IF('Социально-коммуникативное разви'!I5="","",IF('Социально-коммуникативное разви'!I5&gt;1.5,"сформирован",IF('Социально-коммуникативное разви'!I5&lt;0.5,"не сформирован", "в стадии формирования")))</f>
        <v/>
      </c>
      <c r="S4" s="165" t="str">
        <f>IF('Социально-коммуникативное разви'!J5="","",IF('Социально-коммуникативное разви'!J5&gt;1.5,"сформирован",IF('Социально-коммуникативное разви'!J5&lt;0.5,"не сформирован", "в стадии формирования")))</f>
        <v/>
      </c>
      <c r="T4" s="165" t="str">
        <f>IF('Социально-коммуникативное разви'!K5="","",IF('Социально-коммуникативное разви'!K5&gt;1.5,"сформирован",IF('Социально-коммуникативное разви'!K5&lt;0.5,"не сформирован", "в стадии формирования")))</f>
        <v/>
      </c>
      <c r="U4" s="165" t="str">
        <f>IF('Социально-коммуникативное разви'!L5="","",IF('Социально-коммуникативное разви'!L5&gt;1.5,"сформирован",IF('Социально-коммуникативное разви'!L5&lt;0.5,"не сформирован", "в стадии формирования")))</f>
        <v/>
      </c>
      <c r="V4" s="165" t="str">
        <f>IF('Социально-коммуникативное разви'!M5="","",IF('Социально-коммуникативное разви'!M5&gt;1.5,"сформирован",IF('Социально-коммуникативное разви'!M5&lt;0.5,"не сформирован", "в стадии формирования")))</f>
        <v/>
      </c>
      <c r="W4" s="183" t="str">
        <f>IF('Социально-коммуникативное разви'!E5="","",IF('Социально-коммуникативное разви'!F5="","",IF('Социально-коммуникативное разви'!G5="","",IF('Социально-коммуникативное разви'!H5="","",IF('Социально-коммуникативное разви'!I5="","",IF('Социально-коммуникативное разви'!J5="","",IF('Социально-коммуникативное разви'!K5="","",IF('Социально-коммуникативное разви'!L5="","",IF('Социально-коммуникативное разви'!W5="","",('Социально-коммуникативное разви'!E5+'Социально-коммуникативное разви'!F5+'Социально-коммуникативное разви'!G5+'Социально-коммуникативное разви'!H5+'Социально-коммуникативное разви'!I5+'Социально-коммуникативное разви'!J5+'Социально-коммуникативное разви'!K5+'Социально-коммуникативное разви'!L5+'Социально-коммуникативное разви'!W5)/9)))))))))</f>
        <v/>
      </c>
      <c r="X4" s="96" t="str">
        <f>IF(W4="","",IF(W4&gt;1.5,"сформирован",IF(W4&lt;0.5,"не сформирован","в стадии формирования")))</f>
        <v/>
      </c>
      <c r="Y4" s="163" t="str">
        <f>IF('Социально-коммуникативное разви'!S5="","",IF('Социально-коммуникативное разви'!S5&gt;1.5,"сформирован",IF('Социально-коммуникативное разви'!S5&lt;0.5,"не сформирован", "в стадии формирования")))</f>
        <v/>
      </c>
      <c r="Z4" s="96" t="str">
        <f>IF('Познавательное развитие'!U5="","",IF('Познавательное развитие'!U5&gt;1.5,"сформирован",IF('Познавательное развитие'!U5&lt;0.5,"не сформирован", "в стадии формирования")))</f>
        <v/>
      </c>
      <c r="AA4" s="96" t="str">
        <f>IF('Речевое развитие'!P4="","",IF('Речевое развитие'!P4&gt;1.5,"сформирован",IF('Речевое развитие'!P4&lt;0.5,"не сформирован", "в стадии формирования")))</f>
        <v/>
      </c>
      <c r="AB4" s="96" t="str">
        <f>IF('Речевое развитие'!Q4="","",IF('Речевое развитие'!Q4&gt;1.5,"сформирован",IF('Речевое развитие'!Q4&lt;0.5,"не сформирован", "в стадии формирования")))</f>
        <v/>
      </c>
      <c r="AC4" s="167" t="str">
        <f>IF('Художественно-эстетическое разв'!AD5="","",IF('Художественно-эстетическое разв'!AD5&gt;1.5,"сформирован",IF('Художественно-эстетическое разв'!AD5&lt;0.5,"не сформирован", "в стадии формирования")))</f>
        <v/>
      </c>
      <c r="AD4" s="167" t="str">
        <f>IF('Художественно-эстетическое разв'!AE5="","",IF('Художественно-эстетическое разв'!AE5&gt;1.5,"сформирован",IF('Художественно-эстетическое разв'!AE5&lt;0.5,"не сформирован", "в стадии формирования")))</f>
        <v/>
      </c>
      <c r="AE4" s="167" t="str">
        <f>IF('Художественно-эстетическое разв'!AF5="","",IF('Художественно-эстетическое разв'!AF5&gt;1.5,"сформирован",IF('Художественно-эстетическое разв'!AF5&lt;0.5,"не сформирован", "в стадии формирования")))</f>
        <v/>
      </c>
      <c r="AF4" s="149" t="str">
        <f>IF('Физическое развитие'!T4="","",IF('Физическое развитие'!T4&gt;1.5,"сформирован",IF('Физическое развитие'!T4&lt;0.5,"не сформирован", "в стадии формирования")))</f>
        <v/>
      </c>
      <c r="AG4" s="183" t="str">
        <f>IF('Социально-коммуникативное разви'!S5="","",IF('Познавательное развитие'!U5="","",IF('Речевое развитие'!P4="","",IF('Речевое развитие'!W4="","",IF('Художественно-эстетическое разв'!AD5="","",IF('Художественно-эстетическое разв'!AE5="","",IF('Художественно-эстетическое разв'!AF5="","",IF('Физическое развитие'!T4="","",('Социально-коммуникативное разви'!S5+'Познавательное развитие'!U5+'Речевое развитие'!P4+'Речевое развитие'!W4+'Художественно-эстетическое разв'!AD5+'Художественно-эстетическое разв'!AE5+'Художественно-эстетическое разв'!AF5+'Физическое развитие'!T4)/8))))))))</f>
        <v/>
      </c>
      <c r="AH4" s="96" t="str">
        <f>IF(AG4="","",IF(AG4&gt;1.5,"сформирован",IF(AG4&lt;0.5,"не сформирован","в стадии формирования")))</f>
        <v/>
      </c>
      <c r="AI4" s="163" t="str">
        <f>IF('Речевое развитие'!D4="","",IF('Речевое развитие'!D4&gt;1.5,"сформирован",IF('Речевое развитие'!D4&lt;0.5,"не сформирован", "в стадии формирования")))</f>
        <v/>
      </c>
      <c r="AJ4" s="163" t="str">
        <f>IF('Речевое развитие'!E4="","",IF('Речевое развитие'!E4&gt;1.5,"сформирован",IF('Речевое развитие'!E4&lt;0.5,"не сформирован", "в стадии формирования")))</f>
        <v/>
      </c>
      <c r="AK4" s="163" t="str">
        <f>IF('Речевое развитие'!F4="","",IF('Речевое развитие'!F4&gt;1.5,"сформирован",IF('Речевое развитие'!F4&lt;0.5,"не сформирован", "в стадии формирования")))</f>
        <v/>
      </c>
      <c r="AL4" s="163" t="str">
        <f>IF('Речевое развитие'!G4="","",IF('Речевое развитие'!G4&gt;1.5,"сформирован",IF('Речевое развитие'!G4&lt;0.5,"не сформирован", "в стадии формирования")))</f>
        <v/>
      </c>
      <c r="AM4" s="163" t="str">
        <f>IF('Речевое развитие'!H4="","",IF('Речевое развитие'!H4&gt;1.5,"сформирован",IF('Речевое развитие'!H4&lt;0.5,"не сформирован", "в стадии формирования")))</f>
        <v/>
      </c>
      <c r="AN4" s="163" t="str">
        <f>IF('Речевое развитие'!I4="","",IF('Речевое развитие'!I4&gt;1.5,"сформирован",IF('Речевое развитие'!I4&lt;0.5,"не сформирован", "в стадии формирования")))</f>
        <v/>
      </c>
      <c r="AO4" s="163" t="str">
        <f>IF('Речевое развитие'!J4="","",IF('Речевое развитие'!J4&gt;1.5,"сформирован",IF('Речевое развитие'!J4&lt;0.5,"не сформирован", "в стадии формирования")))</f>
        <v/>
      </c>
      <c r="AP4" s="163" t="str">
        <f>IF('Речевое развитие'!K4="","",IF('Речевое развитие'!K4&gt;1.5,"сформирован",IF('Речевое развитие'!K4&lt;0.5,"не сформирован", "в стадии формирования")))</f>
        <v/>
      </c>
      <c r="AQ4" s="183" t="str">
        <f>IF('Речевое развитие'!D4="","",IF('Речевое развитие'!E4="","",IF('Речевое развитие'!F4="","",IF('Речевое развитие'!G4="","",IF('Речевое развитие'!H4="","",IF('Речевое развитие'!I4="","",IF('Речевое развитие'!J4="","",IF('Речевое развитие'!K4="","",('Речевое развитие'!D4+'Речевое развитие'!E4+'Речевое развитие'!F4+'Речевое развитие'!G4+'Речевое развитие'!H4+'Речевое развитие'!I4+'Речевое развитие'!J4+'Речевое развитие'!K4)/8))))))))</f>
        <v/>
      </c>
      <c r="AR4" s="96" t="str">
        <f>IF(AQ4="","",IF(AQ4&gt;1.5,"сформирован",IF(AQ4&lt;0.5,"не сформирован","в стадии формирования")))</f>
        <v/>
      </c>
      <c r="AS4" s="163" t="str">
        <f>IF('Художественно-эстетическое разв'!AA5="","",IF('Художественно-эстетическое разв'!AA5&gt;1.5,"сформирован",IF('Художественно-эстетическое разв'!AA5&lt;0.5,"не сформирован", "в стадии формирования")))</f>
        <v>в стадии формирования</v>
      </c>
      <c r="AT4" s="163" t="str">
        <f>IF('Физическое развитие'!D4="","",IF('Физическое развитие'!D4&gt;1.5,"сформирован",IF('Физическое развитие'!D4&lt;0.5,"не сформирован", "в стадии формирования")))</f>
        <v/>
      </c>
      <c r="AU4" s="163" t="str">
        <f>IF('Физическое развитие'!E4="","",IF('Физическое развитие'!E4&gt;1.5,"сформирован",IF('Физическое развитие'!E4&lt;0.5,"не сформирован", "в стадии формирования")))</f>
        <v/>
      </c>
      <c r="AV4" s="163" t="str">
        <f>IF('Физическое развитие'!F4="","",IF('Физическое развитие'!F4&gt;1.5,"сформирован",IF('Физическое развитие'!F4&lt;0.5,"не сформирован", "в стадии формирования")))</f>
        <v/>
      </c>
      <c r="AW4" s="163" t="str">
        <f>IF('Физическое развитие'!G4="","",IF('Физическое развитие'!G4&gt;1.5,"сформирован",IF('Физическое развитие'!G4&lt;0.5,"не сформирован", "в стадии формирования")))</f>
        <v/>
      </c>
      <c r="AX4" s="163" t="str">
        <f>IF('Физическое развитие'!H4="","",IF('Физическое развитие'!H4&gt;1.5,"сформирован",IF('Физическое развитие'!H4&lt;0.5,"не сформирован", "в стадии формирования")))</f>
        <v/>
      </c>
      <c r="AY4" s="163" t="str">
        <f>IF('Физическое развитие'!I4="","",IF('Физическое развитие'!I4&gt;1.5,"сформирован",IF('Физическое развитие'!I4&lt;0.5,"не сформирован", "в стадии формирования")))</f>
        <v/>
      </c>
      <c r="AZ4" s="163" t="str">
        <f>IF('Физическое развитие'!J4="","",IF('Физическое развитие'!J4&gt;1.5,"сформирован",IF('Физическое развитие'!J4&lt;0.5,"не сформирован", "в стадии формирования")))</f>
        <v/>
      </c>
      <c r="BA4" s="163" t="str">
        <f>IF('Физическое развитие'!K4="","",IF('Физическое развитие'!K4&gt;1.5,"сформирован",IF('Физическое развитие'!K4&lt;0.5,"не сформирован", "в стадии формирования")))</f>
        <v/>
      </c>
      <c r="BB4" s="163" t="str">
        <f>IF('Физическое развитие'!L4="","",IF('Физическое развитие'!L4&gt;1.5,"сформирован",IF('Физическое развитие'!L4&lt;0.5,"не сформирован", "в стадии формирования")))</f>
        <v/>
      </c>
      <c r="BC4" s="163" t="str">
        <f>IF('Физическое развитие'!M4="","",IF('Физическое развитие'!M4&gt;1.5,"сформирован",IF('Физическое развитие'!M4&lt;0.5,"не сформирован", "в стадии формирования")))</f>
        <v/>
      </c>
      <c r="BD4" s="163" t="str">
        <f>IF('Физическое развитие'!N4="","",IF('Физическое развитие'!N4&gt;1.5,"сформирован",IF('Физическое развитие'!N4&lt;0.5,"не сформирован", "в стадии формирования")))</f>
        <v/>
      </c>
      <c r="BE4" s="163" t="str">
        <f>IF('Физическое развитие'!O4="","",IF('Физическое развитие'!O4&gt;1.5,"сформирован",IF('Физическое развитие'!O4&lt;0.5,"не сформирован", "в стадии формирования")))</f>
        <v/>
      </c>
      <c r="BF4" s="183" t="str">
        <f>IF('Художественно-эстетическое разв'!AA5="","",IF('Физическое развитие'!D4="","",IF('Физическое развитие'!E4="","",IF('Физическое развитие'!F4="","",IF('Физическое развитие'!G4="","",IF('Физическое развитие'!H4="","",IF('Физическое развитие'!I4="","",IF('Физическое развитие'!J4="","",IF('Физическое развитие'!K4="","",IF('Физическое развитие'!L4="","",IF('Физическое развитие'!M4="","",IF('Физическое развитие'!N4="","",IF('Физическое развитие'!O4="","",('Художественно-эстетическое разв'!AA5+'Физическое развитие'!D4+'Физическое развитие'!E4+'Физическое развитие'!F4+'Физическое развитие'!G4+'Физическое развитие'!H4+'Физическое развитие'!I4+'Физическое развитие'!J4+'Физическое развитие'!K4+'Физическое развитие'!L4+'Физическое развитие'!M4+'Физическое развитие'!N4+'Физическое развитие'!O4)/13)))))))))))))</f>
        <v/>
      </c>
      <c r="BG4" s="96" t="str">
        <f>IF(BF4="","",IF(BF4&gt;1.5,"сформирован",IF(BF4&lt;0.5,"не сформирован","в стадии формирования")))</f>
        <v/>
      </c>
      <c r="BH4" s="96" t="str">
        <f>IF('Социально-коммуникативное разви'!Q5="","",IF('Социально-коммуникативное разви'!Q5&gt;1.5,"сформирован",IF('Социально-коммуникативное разви'!Q5&lt;0.5,"не сформирован", "в стадии формирования")))</f>
        <v/>
      </c>
      <c r="BI4" s="96" t="str">
        <f>IF('Социально-коммуникативное разви'!AD5="","",IF('Социально-коммуникативное разви'!AD5&gt;1.5,"сформирован",IF('Социально-коммуникативное разви'!AD5&lt;0.5,"не сформирован", "в стадии формирования")))</f>
        <v/>
      </c>
      <c r="BJ4" s="96" t="str">
        <f>IF('Социально-коммуникативное разви'!AF5="","",IF('Социально-коммуникативное разви'!AF5&gt;1.5,"сформирован",IF('Социально-коммуникативное разви'!AF5&lt;0.5,"не сформирован", "в стадии формирования")))</f>
        <v/>
      </c>
      <c r="BK4" s="96" t="str">
        <f>IF('Социально-коммуникативное разви'!AG5="","",IF('Социально-коммуникативное разви'!AG5&gt;1.5,"сформирован",IF('Социально-коммуникативное разви'!AG5&lt;0.5,"не сформирован", "в стадии формирования")))</f>
        <v/>
      </c>
      <c r="BL4" s="96" t="str">
        <f>IF('Социально-коммуникативное разви'!AH5="","",IF('Социально-коммуникативное разви'!AH5&gt;1.5,"сформирован",IF('Социально-коммуникативное разви'!AH5&lt;0.5,"не сформирован", "в стадии формирования")))</f>
        <v/>
      </c>
      <c r="BM4" s="96" t="str">
        <f>IF('Социально-коммуникативное разви'!AI5="","",IF('Социально-коммуникативное разви'!AI5&gt;1.5,"сформирован",IF('Социально-коммуникативное разви'!AI5&lt;0.5,"не сформирован", "в стадии формирования")))</f>
        <v/>
      </c>
      <c r="BN4" s="96" t="str">
        <f>IF('Социально-коммуникативное разви'!AJ5="","",IF('Социально-коммуникативное разви'!AJ5&gt;1.5,"сформирован",IF('Социально-коммуникативное разви'!AJ5&lt;0.5,"не сформирован", "в стадии формирования")))</f>
        <v/>
      </c>
      <c r="BO4" s="96" t="str">
        <f>IF('Социально-коммуникативное разви'!AK5="","",IF('Социально-коммуникативное разви'!AK5&gt;1.5,"сформирован",IF('Социально-коммуникативное разви'!AK5&lt;0.5,"не сформирован", "в стадии формирования")))</f>
        <v/>
      </c>
      <c r="BP4" s="96" t="str">
        <f>IF('Социально-коммуникативное разви'!AL5="","",IF('Социально-коммуникативное разви'!AL5&gt;1.5,"сформирован",IF('Социально-коммуникативное разви'!AL5&lt;0.5,"не сформирован", "в стадии формирования")))</f>
        <v/>
      </c>
      <c r="BQ4" s="96" t="str">
        <f>IF('Социально-коммуникативное разви'!AM5="","",IF('Социально-коммуникативное разви'!AM5&gt;1.5,"сформирован",IF('Социально-коммуникативное разви'!AM5&lt;0.5,"не сформирован", "в стадии формирования")))</f>
        <v/>
      </c>
      <c r="BR4" s="96" t="str">
        <f>IF('Социально-коммуникативное разви'!AE5="","",IF('Социально-коммуникативное разви'!AE5&gt;1.5,"сформирован",IF('Социально-коммуникативное разви'!AE5&lt;0.5,"не сформирован", "в стадии формирования")))</f>
        <v/>
      </c>
      <c r="BS4" s="96" t="str">
        <f>IF('Физическое развитие'!Q4="","",IF('Физическое развитие'!Q4&gt;1.5,"сформирован",IF('Физическое развитие'!Q4&lt;0.5,"не сформирован", "в стадии формирования")))</f>
        <v/>
      </c>
      <c r="BT4" s="96" t="str">
        <f>IF('Физическое развитие'!R4="","",IF('Физическое развитие'!R4&gt;1.5,"сформирован",IF('Физическое развитие'!R4&lt;0.5,"не сформирован", "в стадии формирования")))</f>
        <v/>
      </c>
      <c r="BU4" s="96" t="str">
        <f>IF('Физическое развитие'!S4="","",IF('Физическое развитие'!S4&gt;1.5,"сформирован",IF('Физическое развитие'!S4&lt;0.5,"не сформирован", "в стадии формирования")))</f>
        <v/>
      </c>
      <c r="BV4" s="96" t="str">
        <f>IF('Физическое развитие'!T4="","",IF('Физическое развитие'!T4&gt;1.5,"сформирован",IF('Физическое развитие'!T4&lt;0.5,"не сформирован", "в стадии формирования")))</f>
        <v/>
      </c>
      <c r="BW4" s="96" t="str">
        <f>IF('Физическое развитие'!U4="","",IF('Физическое развитие'!U4&gt;1.5,"сформирован",IF('Физическое развитие'!U4&lt;0.5,"не сформирован", "в стадии формирования")))</f>
        <v/>
      </c>
      <c r="BX4" s="183" t="str">
        <f>IF('Социально-коммуникативное разви'!Q5="","",IF('Социально-коммуникативное разви'!AD5="","",IF('Социально-коммуникативное разви'!AE5="","",IF('Социально-коммуникативное разви'!AF5="","",IF('Социально-коммуникативное разви'!AG5="","",IF('Социально-коммуникативное разви'!AH5="","",IF('Социально-коммуникативное разви'!AI5="","",IF('Социально-коммуникативное разви'!AJ5="","",IF('Социально-коммуникативное разви'!AK5="","",IF('Социально-коммуникативное разви'!AL5="","",IF('Социально-коммуникативное разви'!AM5="","",IF('Физическое развитие'!Q4="","",IF('Физическое развитие'!R4="","",IF('Физическое развитие'!S4="","",IF('Физическое развитие'!T4="","",IF('Физическое развитие'!U4="","",('Социально-коммуникативное разви'!Q5+'Социально-коммуникативное разви'!AD5+'Социально-коммуникативное разви'!AE5+'Социально-коммуникативное разви'!AF5+'Социально-коммуникативное разви'!AG5+'Социально-коммуникативное разви'!AH5+'Социально-коммуникативное разви'!AI5+'Социально-коммуникативное разви'!AJ5+'Социально-коммуникативное разви'!AK5+'Социально-коммуникативное разви'!AL5+'Социально-коммуникативное разви'!AM5+'Физическое развитие'!Q4+'Физическое развитие'!R4+'Физическое развитие'!S4+'Физическое развитие'!T4+'Физическое развитие'!U4)/16))))))))))))))))</f>
        <v/>
      </c>
      <c r="BY4" s="96" t="str">
        <f>IF(BX4="","",IF(BX4&gt;1.5,"сформирован",IF(BX4&lt;0.5,"не сформирован","в стадии формирования")))</f>
        <v/>
      </c>
      <c r="BZ4" s="96" t="str">
        <f>IF('Социально-коммуникативное разви'!M5="","",IF('Социально-коммуникативное разви'!M5&gt;1.5,"сформирован",IF('Социально-коммуникативное разви'!M5&lt;0.5,"не сформирован", "в стадии формирования")))</f>
        <v/>
      </c>
      <c r="CA4" s="96" t="str">
        <f>IF('Социально-коммуникативное разви'!O5="","",IF('Социально-коммуникативное разви'!O5&gt;1.5,"сформирован",IF('Социально-коммуникативное разви'!O5&lt;0.5,"не сформирован", "в стадии формирования")))</f>
        <v/>
      </c>
      <c r="CB4" s="96" t="str">
        <f>IF('Социально-коммуникативное разви'!T5="","",IF('Социально-коммуникативное разви'!T5&gt;1.5,"сформирован",IF('Социально-коммуникативное разви'!T5&lt;0.5,"не сформирован", "в стадии формирования")))</f>
        <v/>
      </c>
      <c r="CC4" s="96" t="str">
        <f>IF('Познавательное развитие'!D5="","",IF('Познавательное развитие'!D5&gt;1.5,"сформирован",IF('Познавательное развитие'!D5&lt;0.5,"не сформирован", "в стадии формирования")))</f>
        <v/>
      </c>
      <c r="CD4" s="96" t="str">
        <f>IF('Познавательное развитие'!E5="","",IF('Познавательное развитие'!E5&gt;1.5,"сформирован",IF('Познавательное развитие'!E5&lt;0.5,"не сформирован", "в стадии формирования")))</f>
        <v/>
      </c>
      <c r="CE4" s="96" t="str">
        <f>IF('Познавательное развитие'!F5="","",IF('Познавательное развитие'!F5&gt;1.5,"сформирован",IF('Познавательное развитие'!F5&lt;0.5,"не сформирован", "в стадии формирования")))</f>
        <v/>
      </c>
      <c r="CF4" s="96" t="str">
        <f>IF('Познавательное развитие'!I5="","",IF('Познавательное развитие'!I5&gt;1.5,"сформирован",IF('Познавательное развитие'!I5&lt;0.5,"не сформирован", "в стадии формирования")))</f>
        <v/>
      </c>
      <c r="CG4" s="96" t="str">
        <f>IF('Познавательное развитие'!J5="","",IF('Познавательное развитие'!J5&gt;1.5,"сформирован",IF('Познавательное развитие'!J5&lt;0.5,"не сформирован", "в стадии формирования")))</f>
        <v/>
      </c>
      <c r="CH4" s="96" t="str">
        <f>IF('Познавательное развитие'!K5="","",IF('Познавательное развитие'!K5&gt;1.5,"сформирован",IF('Познавательное развитие'!K5&lt;0.5,"не сформирован", "в стадии формирования")))</f>
        <v/>
      </c>
      <c r="CI4" s="96" t="str">
        <f>IF('Познавательное развитие'!L5="","",IF('Познавательное развитие'!L5&gt;1.5,"сформирован",IF('Познавательное развитие'!L5&lt;0.5,"не сформирован", "в стадии формирования")))</f>
        <v/>
      </c>
      <c r="CJ4" s="96" t="str">
        <f>IF('Познавательное развитие'!M5="","",IF('Познавательное развитие'!M5&gt;1.5,"сформирован",IF('Познавательное развитие'!M5&lt;0.5,"не сформирован", "в стадии формирования")))</f>
        <v/>
      </c>
      <c r="CK4" s="96" t="str">
        <f>IF('Познавательное развитие'!S5="","",IF('Познавательное развитие'!S5&gt;1.5,"сформирован",IF('Познавательное развитие'!S5&lt;0.5,"не сформирован", "в стадии формирования")))</f>
        <v/>
      </c>
      <c r="CL4" s="96" t="str">
        <f>IF('Познавательное развитие'!T5="","",IF('Познавательное развитие'!T5&gt;1.5,"сформирован",IF('Познавательное развитие'!T5&lt;0.5,"не сформирован", "в стадии формирования")))</f>
        <v/>
      </c>
      <c r="CM4" s="96" t="str">
        <f>IF('Познавательное развитие'!V5="","",IF('Познавательное развитие'!V5&gt;1.5,"сформирован",IF('Познавательное развитие'!V5&lt;0.5,"не сформирован", "в стадии формирования")))</f>
        <v/>
      </c>
      <c r="CN4" s="96" t="str">
        <f>IF('Познавательное развитие'!W5="","",IF('Познавательное развитие'!W5&gt;1.5,"сформирован",IF('Познавательное развитие'!W5&lt;0.5,"не сформирован", "в стадии формирования")))</f>
        <v/>
      </c>
      <c r="CO4" s="96" t="str">
        <f>IF('Познавательное развитие'!AD5="","",IF('Познавательное развитие'!AD5&gt;1.5,"сформирован",IF('Познавательное развитие'!AD5&lt;0.5,"не сформирован", "в стадии формирования")))</f>
        <v/>
      </c>
      <c r="CP4" s="96" t="str">
        <f>IF('Познавательное развитие'!AI5="","",IF('Познавательное развитие'!AI5&gt;1.5,"сформирован",IF('Познавательное развитие'!AI5&lt;0.5,"не сформирован", "в стадии формирования")))</f>
        <v/>
      </c>
      <c r="CQ4" s="96" t="str">
        <f>IF('Познавательное развитие'!AK5="","",IF('Познавательное развитие'!AK5&gt;1.5,"сформирован",IF('Познавательное развитие'!AK5&lt;0.5,"не сформирован", "в стадии формирования")))</f>
        <v/>
      </c>
      <c r="CR4" s="96" t="str">
        <f>IF('Познавательное развитие'!AL5="","",IF('Познавательное развитие'!AL5&gt;1.5,"сформирован",IF('Познавательное развитие'!AL5&lt;0.5,"не сформирован", "в стадии формирования")))</f>
        <v/>
      </c>
      <c r="CS4" s="96" t="str">
        <f>IF('Речевое развитие'!S4="","",IF('Речевое развитие'!S4&gt;1.5,"сформирован",IF('Речевое развитие'!S4&lt;0.5,"не сформирован", "в стадии формирования")))</f>
        <v/>
      </c>
      <c r="CT4" s="96" t="str">
        <f>IF('Речевое развитие'!T4="","",IF('Речевое развитие'!T4&gt;1.5,"сформирован",IF('Речевое развитие'!T4&lt;0.5,"не сформирован", "в стадии формирования")))</f>
        <v/>
      </c>
      <c r="CU4" s="96" t="str">
        <f>IF('Речевое развитие'!U4="","",IF('Речевое развитие'!U4&gt;1.5,"сформирован",IF('Речевое развитие'!U4&lt;0.5,"не сформирован", "в стадии формирования")))</f>
        <v/>
      </c>
      <c r="CV4" s="96" t="str">
        <f>IF('Речевое развитие'!V4="","",IF('Речевое развитие'!V4&gt;1.5,"сформирован",IF('Речевое развитие'!V4&lt;0.5,"не сформирован", "в стадии формирования")))</f>
        <v/>
      </c>
      <c r="CW4" s="96" t="str">
        <f>IF('Художественно-эстетическое разв'!H5="","",IF('Художественно-эстетическое разв'!H5&gt;1.5,"сформирован",IF('Художественно-эстетическое разв'!H5&lt;0.5,"не сформирован", "в стадии формирования")))</f>
        <v/>
      </c>
      <c r="CX4" s="96" t="str">
        <f>IF('Художественно-эстетическое разв'!U5="","",IF('Художественно-эстетическое разв'!U5&gt;1.5,"сформирован",IF('Художественно-эстетическое разв'!U5&lt;0.5,"не сформирован", "в стадии формирования")))</f>
        <v/>
      </c>
      <c r="CY4" s="96" t="str">
        <f>IF('Художественно-эстетическое разв'!D5="","",IF('Художественно-эстетическое разв'!D5&gt;1.5,"сформирован",IF('Художественно-эстетическое разв'!D5&lt;0.5,"не сформирован", "в стадии формирования")))</f>
        <v/>
      </c>
      <c r="CZ4" s="96" t="str">
        <f>IF('Художественно-эстетическое разв'!O5="","",IF('Художественно-эстетическое разв'!O5&gt;1.5,"сформирован",IF('Художественно-эстетическое разв'!O5&lt;0.5,"не сформирован", "в стадии формирования")))</f>
        <v/>
      </c>
      <c r="DA4" s="96" t="str">
        <f>IF('Художественно-эстетическое разв'!T5="","",IF('Художественно-эстетическое разв'!T5&gt;1.5,"сформирован",IF('Художественно-эстетическое разв'!T5&lt;0.5,"не сформирован", "в стадии формирования")))</f>
        <v/>
      </c>
      <c r="DB4" s="183" t="str">
        <f>IF('Социально-коммуникативное разви'!M5="","",IF('Социально-коммуникативное разви'!O5="","",IF('Социально-коммуникативное разви'!T5="","",IF('Познавательное развитие'!D5="","",IF('Познавательное развитие'!E5="","",IF('Познавательное развитие'!F5="","",IF('Познавательное развитие'!I5="","",IF('Познавательное развитие'!J5="","",IF('Познавательное развитие'!K5="","",IF('Познавательное развитие'!L5="","",IF('Познавательное развитие'!M5="","",IF('Познавательное развитие'!S5="","",IF('Познавательное развитие'!T5="","",IF('Познавательное развитие'!V5="","",IF('Познавательное развитие'!W5="","",IF('Познавательное развитие'!AD5="","",IF('Познавательное развитие'!AI5="","",IF('Познавательное развитие'!AK5="","",IF('Познавательное развитие'!AL5="","",IF('Речевое развитие'!S4="","",IF('Речевое развитие'!T4="","",IF('Речевое развитие'!U4="","",IF('Речевое развитие'!V4="","",IF('Художественно-эстетическое разв'!H5="","",IF('Художественно-эстетическое разв'!U5="","",IF('Художественно-эстетическое разв'!D5="","",IF('Художественно-эстетическое разв'!O5="","",IF('Художественно-эстетическое разв'!T5="","",('Социально-коммуникативное разви'!M5+'Социально-коммуникативное разви'!O5+'Социально-коммуникативное разви'!T5+'Познавательное развитие'!D5+'Познавательное развитие'!E5+'Познавательное развитие'!F5+'Познавательное развитие'!I5+'Познавательное развитие'!J5+'Познавательное развитие'!K5+'Познавательное развитие'!L5+'Познавательное развитие'!M5+'Познавательное развитие'!S5+'Познавательное развитие'!T5+'Познавательное развитие'!V5+'Познавательное развитие'!W5+'Познавательное развитие'!AD5+'Познавательное развитие'!AI5+'Познавательное развитие'!AK5+'Познавательное развитие'!AL5+'Речевое развитие'!S4+'Речевое развитие'!T4+'Речевое развитие'!U4+'Речевое развитие'!V4+'Художественно-эстетическое разв'!H5+'Художественно-эстетическое разв'!V5+'Художественно-эстетическое разв'!D5+'Художественно-эстетическое разв'!O5+'Художественно-эстетическое разв'!T5)/28))))))))))))))))))))))))))))</f>
        <v/>
      </c>
      <c r="DC4" s="96" t="str">
        <f>IF(DB4="","",IF(DB4&gt;1.5,"сформирован",IF(DB4&lt;0.5,"не сформирован","в стадии формирования")))</f>
        <v/>
      </c>
    </row>
    <row r="5" spans="1:121" s="96" customFormat="1">
      <c r="A5" s="155">
        <f>список!A3</f>
        <v>2</v>
      </c>
      <c r="B5" s="153" t="str">
        <f>IF(список!B3="","",список!B3)</f>
        <v/>
      </c>
      <c r="C5" s="149">
        <f>IF(список!C3="","",список!C3)</f>
        <v>0</v>
      </c>
      <c r="D5" s="96" t="str">
        <f>IF('Социально-коммуникативное разви'!R6="","",IF('Социально-коммуникативное разви'!R6&gt;1.5,"сформирован",IF('Социально-коммуникативное разви'!R6&lt;0.5,"не сформирован", "в стадии формирования")))</f>
        <v/>
      </c>
      <c r="E5" s="96" t="str">
        <f>IF('Социально-коммуникативное разви'!S6="","",IF('Социально-коммуникативное разви'!S6&gt;1.5,"сформирован",IF('Социально-коммуникативное разви'!S6&lt;0.5,"не сформирован", "в стадии формирования")))</f>
        <v/>
      </c>
      <c r="F5" s="96" t="str">
        <f>IF('Социально-коммуникативное разви'!T6="","",IF('Социально-коммуникативное разви'!T6&gt;1.5,"сформирован",IF('Социально-коммуникативное разви'!T6&lt;0.5,"не сформирован", "в стадии формирования")))</f>
        <v/>
      </c>
      <c r="G5" s="96" t="str">
        <f>IF('Социально-коммуникативное разви'!U6="","",IF('Социально-коммуникативное разви'!U6&gt;1.5,"сформирован",IF('Социально-коммуникативное разви'!U6&lt;0.5,"не сформирован", "в стадии формирования")))</f>
        <v/>
      </c>
      <c r="H5" s="96" t="str">
        <f>IF('Социально-коммуникативное разви'!V6="","",IF('Социально-коммуникативное разви'!V6&gt;1.5,"сформирован",IF('Социально-коммуникативное разви'!V6&lt;0.5,"не сформирован", "в стадии формирования")))</f>
        <v/>
      </c>
      <c r="I5" s="163" t="str">
        <f>IF('Речевое развитие'!X5="","",IF('Речевое развитие'!X5&gt;1.5,"сформирован",IF('Речевое развитие'!X5&lt;0.5,"не сформирован", "в стадии формирования")))</f>
        <v/>
      </c>
      <c r="J5" s="96" t="str">
        <f>IF('Художественно-эстетическое разв'!D6="","",IF('Художественно-эстетическое разв'!D6&gt;1.5,"сформирован",IF('Художественно-эстетическое разв'!D6&lt;0.5,"не сформирован", "в стадии формирования")))</f>
        <v/>
      </c>
      <c r="K5" s="149" t="str">
        <f>IF('Физическое развитие'!M5="","",IF('Физическое развитие'!M5&gt;1.5,"сформирован",IF('Физическое развитие'!M5&lt;0.5,"не сформирован", "в стадии формирования")))</f>
        <v/>
      </c>
      <c r="L5" s="183" t="str">
        <f>IF('Социально-коммуникативное разви'!R6="","",IF('Социально-коммуникативное разви'!X6="","",IF('Социально-коммуникативное разви'!Y6="","",IF('Социально-коммуникативное разви'!Z6="","",IF('Социально-коммуникативное разви'!AA6="","",IF('Речевое развитие'!X5="","",IF('Художественно-эстетическое разв'!D6="","",IF('Физическое развитие'!M5="","",('Социально-коммуникативное разви'!R6+'Социально-коммуникативное разви'!X6+'Социально-коммуникативное разви'!Y6+'Социально-коммуникативное разви'!Z6+'Социально-коммуникативное разви'!AA6+'Речевое развитие'!X5+'Художественно-эстетическое разв'!D6+'Физическое развитие'!M5)/8))))))))</f>
        <v/>
      </c>
      <c r="M5" s="96" t="str">
        <f t="shared" ref="M5:M38" si="0">IF(L5="","",IF(L5&gt;1.5,"сформирован",IF(L5&lt;0.5,"не сформирован","в стадии формирования")))</f>
        <v/>
      </c>
      <c r="N5" s="165" t="str">
        <f>IF('Социально-коммуникативное разви'!E6="","",IF('Социально-коммуникативное разви'!E6&gt;1.5,"сформирован",IF('Социально-коммуникативное разви'!E6&lt;0.5,"не сформирован", "в стадии формирования")))</f>
        <v/>
      </c>
      <c r="O5" s="165" t="str">
        <f>IF('Социально-коммуникативное разви'!F6="","",IF('Социально-коммуникативное разви'!F6&gt;1.5,"сформирован",IF('Социально-коммуникативное разви'!F6&lt;0.5,"не сформирован", "в стадии формирования")))</f>
        <v/>
      </c>
      <c r="P5" s="165" t="str">
        <f>IF('Социально-коммуникативное разви'!G6="","",IF('Социально-коммуникативное разви'!G6&gt;1.5,"сформирован",IF('Социально-коммуникативное разви'!G6&lt;0.5,"не сформирован", "в стадии формирования")))</f>
        <v/>
      </c>
      <c r="Q5" s="165" t="str">
        <f>IF('Социально-коммуникативное разви'!H6="","",IF('Социально-коммуникативное разви'!H6&gt;1.5,"сформирован",IF('Социально-коммуникативное разви'!H6&lt;0.5,"не сформирован", "в стадии формирования")))</f>
        <v/>
      </c>
      <c r="R5" s="165" t="str">
        <f>IF('Социально-коммуникативное разви'!I6="","",IF('Социально-коммуникативное разви'!I6&gt;1.5,"сформирован",IF('Социально-коммуникативное разви'!I6&lt;0.5,"не сформирован", "в стадии формирования")))</f>
        <v/>
      </c>
      <c r="S5" s="165" t="str">
        <f>IF('Социально-коммуникативное разви'!J6="","",IF('Социально-коммуникативное разви'!J6&gt;1.5,"сформирован",IF('Социально-коммуникативное разви'!J6&lt;0.5,"не сформирован", "в стадии формирования")))</f>
        <v/>
      </c>
      <c r="T5" s="165" t="str">
        <f>IF('Социально-коммуникативное разви'!K6="","",IF('Социально-коммуникативное разви'!K6&gt;1.5,"сформирован",IF('Социально-коммуникативное разви'!K6&lt;0.5,"не сформирован", "в стадии формирования")))</f>
        <v/>
      </c>
      <c r="U5" s="165" t="str">
        <f>IF('Социально-коммуникативное разви'!L6="","",IF('Социально-коммуникативное разви'!L6&gt;1.5,"сформирован",IF('Социально-коммуникативное разви'!L6&lt;0.5,"не сформирован", "в стадии формирования")))</f>
        <v/>
      </c>
      <c r="V5" s="165" t="str">
        <f>IF('Социально-коммуникативное разви'!M6="","",IF('Социально-коммуникативное разви'!M6&gt;1.5,"сформирован",IF('Социально-коммуникативное разви'!M6&lt;0.5,"не сформирован", "в стадии формирования")))</f>
        <v/>
      </c>
      <c r="W5" s="183" t="str">
        <f>IF('Социально-коммуникативное разви'!E6="","",IF('Социально-коммуникативное разви'!F6="","",IF('Социально-коммуникативное разви'!G6="","",IF('Социально-коммуникативное разви'!H6="","",IF('Социально-коммуникативное разви'!I6="","",IF('Социально-коммуникативное разви'!J6="","",IF('Социально-коммуникативное разви'!K6="","",IF('Социально-коммуникативное разви'!L6="","",IF('Социально-коммуникативное разви'!W6="","",('Социально-коммуникативное разви'!E6+'Социально-коммуникативное разви'!F6+'Социально-коммуникативное разви'!G6+'Социально-коммуникативное разви'!H6+'Социально-коммуникативное разви'!I6+'Социально-коммуникативное разви'!J6+'Социально-коммуникативное разви'!K6+'Социально-коммуникативное разви'!L6+'Социально-коммуникативное разви'!W6)/9)))))))))</f>
        <v/>
      </c>
      <c r="X5" s="96" t="str">
        <f t="shared" ref="X5:X38" si="1">IF(W5="","",IF(W5&gt;1.5,"сформирован",IF(W5&lt;0.5,"не сформирован","в стадии формирования")))</f>
        <v/>
      </c>
      <c r="Y5" s="163" t="str">
        <f>IF('Социально-коммуникативное разви'!S6="","",IF('Социально-коммуникативное разви'!S6&gt;1.5,"сформирован",IF('Социально-коммуникативное разви'!S6&lt;0.5,"не сформирован", "в стадии формирования")))</f>
        <v/>
      </c>
      <c r="Z5" s="96" t="str">
        <f>IF('Познавательное развитие'!U6="","",IF('Познавательное развитие'!U6&gt;1.5,"сформирован",IF('Познавательное развитие'!U6&lt;0.5,"не сформирован", "в стадии формирования")))</f>
        <v/>
      </c>
      <c r="AA5" s="96" t="str">
        <f>IF('Речевое развитие'!P5="","",IF('Речевое развитие'!P5&gt;1.5,"сформирован",IF('Речевое развитие'!P5&lt;0.5,"не сформирован", "в стадии формирования")))</f>
        <v/>
      </c>
      <c r="AB5" s="96" t="str">
        <f>IF('Речевое развитие'!Q5="","",IF('Речевое развитие'!Q5&gt;1.5,"сформирован",IF('Речевое развитие'!Q5&lt;0.5,"не сформирован", "в стадии формирования")))</f>
        <v/>
      </c>
      <c r="AC5" s="167" t="str">
        <f>IF('Художественно-эстетическое разв'!AD6="","",IF('Художественно-эстетическое разв'!AD6&gt;1.5,"сформирован",IF('Художественно-эстетическое разв'!AD6&lt;0.5,"не сформирован", "в стадии формирования")))</f>
        <v/>
      </c>
      <c r="AD5" s="167" t="str">
        <f>IF('Художественно-эстетическое разв'!AE6="","",IF('Художественно-эстетическое разв'!AE6&gt;1.5,"сформирован",IF('Художественно-эстетическое разв'!AE6&lt;0.5,"не сформирован", "в стадии формирования")))</f>
        <v/>
      </c>
      <c r="AE5" s="167" t="str">
        <f>IF('Художественно-эстетическое разв'!AF6="","",IF('Художественно-эстетическое разв'!AF6&gt;1.5,"сформирован",IF('Художественно-эстетическое разв'!AF6&lt;0.5,"не сформирован", "в стадии формирования")))</f>
        <v/>
      </c>
      <c r="AF5" s="149" t="str">
        <f>IF('Физическое развитие'!T5="","",IF('Физическое развитие'!T5&gt;1.5,"сформирован",IF('Физическое развитие'!T5&lt;0.5,"не сформирован", "в стадии формирования")))</f>
        <v/>
      </c>
      <c r="AG5" s="183" t="str">
        <f>IF('Социально-коммуникативное разви'!S6="","",IF('Познавательное развитие'!U6="","",IF('Речевое развитие'!P5="","",IF('Речевое развитие'!W5="","",IF('Художественно-эстетическое разв'!AD6="","",IF('Художественно-эстетическое разв'!AE6="","",IF('Художественно-эстетическое разв'!AF6="","",IF('Физическое развитие'!T5="","",('Социально-коммуникативное разви'!S6+'Познавательное развитие'!U6+'Речевое развитие'!P5+'Речевое развитие'!W5+'Художественно-эстетическое разв'!AD6+'Художественно-эстетическое разв'!AE6+'Художественно-эстетическое разв'!AF6+'Физическое развитие'!T5)/8))))))))</f>
        <v/>
      </c>
      <c r="AH5" s="96" t="str">
        <f t="shared" ref="AH5:AH30" si="2">IF(AG5="","",IF(AG5&gt;1.5,"сформирован",IF(AG5&lt;0.5,"не сформирован","в стадии формирования")))</f>
        <v/>
      </c>
      <c r="AI5" s="163" t="str">
        <f>IF('Речевое развитие'!D5="","",IF('Речевое развитие'!D5&gt;1.5,"сформирован",IF('Речевое развитие'!D5&lt;0.5,"не сформирован", "в стадии формирования")))</f>
        <v/>
      </c>
      <c r="AJ5" s="163" t="str">
        <f>IF('Речевое развитие'!E5="","",IF('Речевое развитие'!E5&gt;1.5,"сформирован",IF('Речевое развитие'!E5&lt;0.5,"не сформирован", "в стадии формирования")))</f>
        <v/>
      </c>
      <c r="AK5" s="163" t="str">
        <f>IF('Речевое развитие'!F5="","",IF('Речевое развитие'!F5&gt;1.5,"сформирован",IF('Речевое развитие'!F5&lt;0.5,"не сформирован", "в стадии формирования")))</f>
        <v/>
      </c>
      <c r="AL5" s="163" t="str">
        <f>IF('Речевое развитие'!G5="","",IF('Речевое развитие'!G5&gt;1.5,"сформирован",IF('Речевое развитие'!G5&lt;0.5,"не сформирован", "в стадии формирования")))</f>
        <v/>
      </c>
      <c r="AM5" s="163" t="str">
        <f>IF('Речевое развитие'!H5="","",IF('Речевое развитие'!H5&gt;1.5,"сформирован",IF('Речевое развитие'!H5&lt;0.5,"не сформирован", "в стадии формирования")))</f>
        <v/>
      </c>
      <c r="AN5" s="163" t="str">
        <f>IF('Речевое развитие'!I5="","",IF('Речевое развитие'!I5&gt;1.5,"сформирован",IF('Речевое развитие'!I5&lt;0.5,"не сформирован", "в стадии формирования")))</f>
        <v/>
      </c>
      <c r="AO5" s="163" t="str">
        <f>IF('Речевое развитие'!J5="","",IF('Речевое развитие'!J5&gt;1.5,"сформирован",IF('Речевое развитие'!J5&lt;0.5,"не сформирован", "в стадии формирования")))</f>
        <v/>
      </c>
      <c r="AP5" s="163" t="str">
        <f>IF('Речевое развитие'!K5="","",IF('Речевое развитие'!K5&gt;1.5,"сформирован",IF('Речевое развитие'!K5&lt;0.5,"не сформирован", "в стадии формирования")))</f>
        <v/>
      </c>
      <c r="AQ5" s="183" t="str">
        <f>IF('Речевое развитие'!D5="","",IF('Речевое развитие'!E5="","",IF('Речевое развитие'!F5="","",IF('Речевое развитие'!G5="","",IF('Речевое развитие'!H5="","",IF('Речевое развитие'!I5="","",IF('Речевое развитие'!J5="","",IF('Речевое развитие'!K5="","",('Речевое развитие'!D5+'Речевое развитие'!E5+'Речевое развитие'!F5+'Речевое развитие'!G5+'Речевое развитие'!H5+'Речевое развитие'!I5+'Речевое развитие'!J5+'Речевое развитие'!K5)/8))))))))</f>
        <v/>
      </c>
      <c r="AR5" s="96" t="str">
        <f t="shared" ref="AR5:AR38" si="3">IF(AQ5="","",IF(AQ5&gt;1.5,"сформирован",IF(AQ5&lt;0.5,"не сформирован","в стадии формирования")))</f>
        <v/>
      </c>
      <c r="AS5" s="163" t="str">
        <f>IF('Художественно-эстетическое разв'!AA6="","",IF('Художественно-эстетическое разв'!AA6&gt;1.5,"сформирован",IF('Художественно-эстетическое разв'!AA6&lt;0.5,"не сформирован", "в стадии формирования")))</f>
        <v>в стадии формирования</v>
      </c>
      <c r="AT5" s="163" t="str">
        <f>IF('Физическое развитие'!D5="","",IF('Физическое развитие'!D5&gt;1.5,"сформирован",IF('Физическое развитие'!D5&lt;0.5,"не сформирован", "в стадии формирования")))</f>
        <v/>
      </c>
      <c r="AU5" s="163" t="str">
        <f>IF('Физическое развитие'!E5="","",IF('Физическое развитие'!E5&gt;1.5,"сформирован",IF('Физическое развитие'!E5&lt;0.5,"не сформирован", "в стадии формирования")))</f>
        <v/>
      </c>
      <c r="AV5" s="163" t="str">
        <f>IF('Физическое развитие'!F5="","",IF('Физическое развитие'!F5&gt;1.5,"сформирован",IF('Физическое развитие'!F5&lt;0.5,"не сформирован", "в стадии формирования")))</f>
        <v/>
      </c>
      <c r="AW5" s="163" t="str">
        <f>IF('Физическое развитие'!G5="","",IF('Физическое развитие'!G5&gt;1.5,"сформирован",IF('Физическое развитие'!G5&lt;0.5,"не сформирован", "в стадии формирования")))</f>
        <v/>
      </c>
      <c r="AX5" s="163" t="str">
        <f>IF('Физическое развитие'!H5="","",IF('Физическое развитие'!H5&gt;1.5,"сформирован",IF('Физическое развитие'!H5&lt;0.5,"не сформирован", "в стадии формирования")))</f>
        <v/>
      </c>
      <c r="AY5" s="163" t="str">
        <f>IF('Физическое развитие'!I5="","",IF('Физическое развитие'!I5&gt;1.5,"сформирован",IF('Физическое развитие'!I5&lt;0.5,"не сформирован", "в стадии формирования")))</f>
        <v/>
      </c>
      <c r="AZ5" s="163" t="str">
        <f>IF('Физическое развитие'!J5="","",IF('Физическое развитие'!J5&gt;1.5,"сформирован",IF('Физическое развитие'!J5&lt;0.5,"не сформирован", "в стадии формирования")))</f>
        <v/>
      </c>
      <c r="BA5" s="163" t="str">
        <f>IF('Физическое развитие'!K5="","",IF('Физическое развитие'!K5&gt;1.5,"сформирован",IF('Физическое развитие'!K5&lt;0.5,"не сформирован", "в стадии формирования")))</f>
        <v/>
      </c>
      <c r="BB5" s="163" t="str">
        <f>IF('Физическое развитие'!L5="","",IF('Физическое развитие'!L5&gt;1.5,"сформирован",IF('Физическое развитие'!L5&lt;0.5,"не сформирован", "в стадии формирования")))</f>
        <v/>
      </c>
      <c r="BC5" s="163" t="str">
        <f>IF('Физическое развитие'!M5="","",IF('Физическое развитие'!M5&gt;1.5,"сформирован",IF('Физическое развитие'!M5&lt;0.5,"не сформирован", "в стадии формирования")))</f>
        <v/>
      </c>
      <c r="BD5" s="163" t="str">
        <f>IF('Физическое развитие'!N5="","",IF('Физическое развитие'!N5&gt;1.5,"сформирован",IF('Физическое развитие'!N5&lt;0.5,"не сформирован", "в стадии формирования")))</f>
        <v/>
      </c>
      <c r="BE5" s="163" t="str">
        <f>IF('Физическое развитие'!O5="","",IF('Физическое развитие'!O5&gt;1.5,"сформирован",IF('Физическое развитие'!O5&lt;0.5,"не сформирован", "в стадии формирования")))</f>
        <v/>
      </c>
      <c r="BF5" s="183" t="str">
        <f>IF('Художественно-эстетическое разв'!AA6="","",IF('Физическое развитие'!D5="","",IF('Физическое развитие'!E5="","",IF('Физическое развитие'!F5="","",IF('Физическое развитие'!G5="","",IF('Физическое развитие'!H5="","",IF('Физическое развитие'!I5="","",IF('Физическое развитие'!J5="","",IF('Физическое развитие'!K5="","",IF('Физическое развитие'!L5="","",IF('Физическое развитие'!M5="","",IF('Физическое развитие'!N5="","",IF('Физическое развитие'!O5="","",('Художественно-эстетическое разв'!AA6+'Физическое развитие'!D5+'Физическое развитие'!E5+'Физическое развитие'!F5+'Физическое развитие'!G5+'Физическое развитие'!H5+'Физическое развитие'!I5+'Физическое развитие'!J5+'Физическое развитие'!K5+'Физическое развитие'!L5+'Физическое развитие'!M5+'Физическое развитие'!N5+'Физическое развитие'!O5)/13)))))))))))))</f>
        <v/>
      </c>
      <c r="BG5" s="96" t="str">
        <f t="shared" ref="BG5:BG38" si="4">IF(BF5="","",IF(BF5&gt;1.5,"сформирован",IF(BF5&lt;0.5,"не сформирован","в стадии формирования")))</f>
        <v/>
      </c>
      <c r="BH5" s="96" t="str">
        <f>IF('Социально-коммуникативное разви'!Q6="","",IF('Социально-коммуникативное разви'!Q6&gt;1.5,"сформирован",IF('Социально-коммуникативное разви'!Q6&lt;0.5,"не сформирован", "в стадии формирования")))</f>
        <v/>
      </c>
      <c r="BI5" s="96" t="str">
        <f>IF('Социально-коммуникативное разви'!AD6="","",IF('Социально-коммуникативное разви'!AD6&gt;1.5,"сформирован",IF('Социально-коммуникативное разви'!AD6&lt;0.5,"не сформирован", "в стадии формирования")))</f>
        <v/>
      </c>
      <c r="BJ5" s="96" t="str">
        <f>IF('Социально-коммуникативное разви'!AF6="","",IF('Социально-коммуникативное разви'!AF6&gt;1.5,"сформирован",IF('Социально-коммуникативное разви'!AF6&lt;0.5,"не сформирован", "в стадии формирования")))</f>
        <v/>
      </c>
      <c r="BK5" s="96" t="str">
        <f>IF('Социально-коммуникативное разви'!AG6="","",IF('Социально-коммуникативное разви'!AG6&gt;1.5,"сформирован",IF('Социально-коммуникативное разви'!AG6&lt;0.5,"не сформирован", "в стадии формирования")))</f>
        <v/>
      </c>
      <c r="BL5" s="96" t="str">
        <f>IF('Социально-коммуникативное разви'!AH6="","",IF('Социально-коммуникативное разви'!AH6&gt;1.5,"сформирован",IF('Социально-коммуникативное разви'!AH6&lt;0.5,"не сформирован", "в стадии формирования")))</f>
        <v/>
      </c>
      <c r="BM5" s="96" t="str">
        <f>IF('Социально-коммуникативное разви'!AI6="","",IF('Социально-коммуникативное разви'!AI6&gt;1.5,"сформирован",IF('Социально-коммуникативное разви'!AI6&lt;0.5,"не сформирован", "в стадии формирования")))</f>
        <v/>
      </c>
      <c r="BN5" s="96" t="str">
        <f>IF('Социально-коммуникативное разви'!AJ6="","",IF('Социально-коммуникативное разви'!AJ6&gt;1.5,"сформирован",IF('Социально-коммуникативное разви'!AJ6&lt;0.5,"не сформирован", "в стадии формирования")))</f>
        <v/>
      </c>
      <c r="BO5" s="96" t="str">
        <f>IF('Социально-коммуникативное разви'!AK6="","",IF('Социально-коммуникативное разви'!AK6&gt;1.5,"сформирован",IF('Социально-коммуникативное разви'!AK6&lt;0.5,"не сформирован", "в стадии формирования")))</f>
        <v/>
      </c>
      <c r="BP5" s="96" t="str">
        <f>IF('Социально-коммуникативное разви'!AL6="","",IF('Социально-коммуникативное разви'!AL6&gt;1.5,"сформирован",IF('Социально-коммуникативное разви'!AL6&lt;0.5,"не сформирован", "в стадии формирования")))</f>
        <v/>
      </c>
      <c r="BQ5" s="96" t="str">
        <f>IF('Социально-коммуникативное разви'!AM6="","",IF('Социально-коммуникативное разви'!AM6&gt;1.5,"сформирован",IF('Социально-коммуникативное разви'!AM6&lt;0.5,"не сформирован", "в стадии формирования")))</f>
        <v/>
      </c>
      <c r="BR5" s="96" t="str">
        <f>IF('Социально-коммуникативное разви'!AE6="","",IF('Социально-коммуникативное разви'!AE6&gt;1.5,"сформирован",IF('Социально-коммуникативное разви'!AE6&lt;0.5,"не сформирован", "в стадии формирования")))</f>
        <v/>
      </c>
      <c r="BS5" s="96" t="str">
        <f>IF('Физическое развитие'!Q5="","",IF('Физическое развитие'!Q5&gt;1.5,"сформирован",IF('Физическое развитие'!Q5&lt;0.5,"не сформирован", "в стадии формирования")))</f>
        <v/>
      </c>
      <c r="BT5" s="96" t="str">
        <f>IF('Физическое развитие'!R5="","",IF('Физическое развитие'!R5&gt;1.5,"сформирован",IF('Физическое развитие'!R5&lt;0.5,"не сформирован", "в стадии формирования")))</f>
        <v/>
      </c>
      <c r="BU5" s="96" t="str">
        <f>IF('Физическое развитие'!S5="","",IF('Физическое развитие'!S5&gt;1.5,"сформирован",IF('Физическое развитие'!S5&lt;0.5,"не сформирован", "в стадии формирования")))</f>
        <v/>
      </c>
      <c r="BV5" s="96" t="str">
        <f>IF('Физическое развитие'!T5="","",IF('Физическое развитие'!T5&gt;1.5,"сформирован",IF('Физическое развитие'!T5&lt;0.5,"не сформирован", "в стадии формирования")))</f>
        <v/>
      </c>
      <c r="BW5" s="96" t="str">
        <f>IF('Физическое развитие'!U5="","",IF('Физическое развитие'!U5&gt;1.5,"сформирован",IF('Физическое развитие'!U5&lt;0.5,"не сформирован", "в стадии формирования")))</f>
        <v/>
      </c>
      <c r="BX5" s="183" t="str">
        <f>IF('Социально-коммуникативное разви'!Q6="","",IF('Социально-коммуникативное разви'!AD6="","",IF('Социально-коммуникативное разви'!AE6="","",IF('Социально-коммуникативное разви'!AF6="","",IF('Социально-коммуникативное разви'!AG6="","",IF('Социально-коммуникативное разви'!AH6="","",IF('Социально-коммуникативное разви'!AI6="","",IF('Социально-коммуникативное разви'!AJ6="","",IF('Социально-коммуникативное разви'!AK6="","",IF('Социально-коммуникативное разви'!AL6="","",IF('Социально-коммуникативное разви'!AM6="","",IF('Физическое развитие'!Q5="","",IF('Физическое развитие'!R5="","",IF('Физическое развитие'!S5="","",IF('Физическое развитие'!T5="","",IF('Физическое развитие'!U5="","",('Социально-коммуникативное разви'!Q6+'Социально-коммуникативное разви'!AD6+'Социально-коммуникативное разви'!AE6+'Социально-коммуникативное разви'!AF6+'Социально-коммуникативное разви'!AG6+'Социально-коммуникативное разви'!AH6+'Социально-коммуникативное разви'!AI6+'Социально-коммуникативное разви'!AJ6+'Социально-коммуникативное разви'!AK6+'Социально-коммуникативное разви'!AL6+'Социально-коммуникативное разви'!AM6+'Физическое развитие'!Q5+'Физическое развитие'!R5+'Физическое развитие'!S5+'Физическое развитие'!T5+'Физическое развитие'!U5)/16))))))))))))))))</f>
        <v/>
      </c>
      <c r="BY5" s="96" t="str">
        <f t="shared" ref="BY5:BY38" si="5">IF(BX5="","",IF(BX5&gt;1.5,"сформирован",IF(BX5&lt;0.5,"не сформирован","в стадии формирования")))</f>
        <v/>
      </c>
      <c r="BZ5" s="96" t="str">
        <f>IF('Социально-коммуникативное разви'!M6="","",IF('Социально-коммуникативное разви'!M6&gt;1.5,"сформирован",IF('Социально-коммуникативное разви'!M6&lt;0.5,"не сформирован", "в стадии формирования")))</f>
        <v/>
      </c>
      <c r="CA5" s="96" t="str">
        <f>IF('Социально-коммуникативное разви'!O6="","",IF('Социально-коммуникативное разви'!O6&gt;1.5,"сформирован",IF('Социально-коммуникативное разви'!O6&lt;0.5,"не сформирован", "в стадии формирования")))</f>
        <v/>
      </c>
      <c r="CB5" s="96" t="str">
        <f>IF('Социально-коммуникативное разви'!T6="","",IF('Социально-коммуникативное разви'!T6&gt;1.5,"сформирован",IF('Социально-коммуникативное разви'!T6&lt;0.5,"не сформирован", "в стадии формирования")))</f>
        <v/>
      </c>
      <c r="CC5" s="96" t="str">
        <f>IF('Познавательное развитие'!D6="","",IF('Познавательное развитие'!D6&gt;1.5,"сформирован",IF('Познавательное развитие'!D6&lt;0.5,"не сформирован", "в стадии формирования")))</f>
        <v/>
      </c>
      <c r="CD5" s="96" t="str">
        <f>IF('Познавательное развитие'!E6="","",IF('Познавательное развитие'!E6&gt;1.5,"сформирован",IF('Познавательное развитие'!E6&lt;0.5,"не сформирован", "в стадии формирования")))</f>
        <v/>
      </c>
      <c r="CE5" s="96" t="str">
        <f>IF('Познавательное развитие'!F6="","",IF('Познавательное развитие'!F6&gt;1.5,"сформирован",IF('Познавательное развитие'!F6&lt;0.5,"не сформирован", "в стадии формирования")))</f>
        <v/>
      </c>
      <c r="CF5" s="96" t="str">
        <f>IF('Познавательное развитие'!I6="","",IF('Познавательное развитие'!I6&gt;1.5,"сформирован",IF('Познавательное развитие'!I6&lt;0.5,"не сформирован", "в стадии формирования")))</f>
        <v/>
      </c>
      <c r="CG5" s="96" t="str">
        <f>IF('Познавательное развитие'!J6="","",IF('Познавательное развитие'!J6&gt;1.5,"сформирован",IF('Познавательное развитие'!J6&lt;0.5,"не сформирован", "в стадии формирования")))</f>
        <v/>
      </c>
      <c r="CH5" s="96" t="str">
        <f>IF('Познавательное развитие'!K6="","",IF('Познавательное развитие'!K6&gt;1.5,"сформирован",IF('Познавательное развитие'!K6&lt;0.5,"не сформирован", "в стадии формирования")))</f>
        <v/>
      </c>
      <c r="CI5" s="96" t="str">
        <f>IF('Познавательное развитие'!L6="","",IF('Познавательное развитие'!L6&gt;1.5,"сформирован",IF('Познавательное развитие'!L6&lt;0.5,"не сформирован", "в стадии формирования")))</f>
        <v/>
      </c>
      <c r="CJ5" s="96" t="str">
        <f>IF('Познавательное развитие'!M6="","",IF('Познавательное развитие'!M6&gt;1.5,"сформирован",IF('Познавательное развитие'!M6&lt;0.5,"не сформирован", "в стадии формирования")))</f>
        <v/>
      </c>
      <c r="CK5" s="96" t="str">
        <f>IF('Познавательное развитие'!S6="","",IF('Познавательное развитие'!S6&gt;1.5,"сформирован",IF('Познавательное развитие'!S6&lt;0.5,"не сформирован", "в стадии формирования")))</f>
        <v/>
      </c>
      <c r="CL5" s="96" t="str">
        <f>IF('Познавательное развитие'!T6="","",IF('Познавательное развитие'!T6&gt;1.5,"сформирован",IF('Познавательное развитие'!T6&lt;0.5,"не сформирован", "в стадии формирования")))</f>
        <v/>
      </c>
      <c r="CM5" s="96" t="str">
        <f>IF('Познавательное развитие'!V6="","",IF('Познавательное развитие'!V6&gt;1.5,"сформирован",IF('Познавательное развитие'!V6&lt;0.5,"не сформирован", "в стадии формирования")))</f>
        <v/>
      </c>
      <c r="CN5" s="96" t="str">
        <f>IF('Познавательное развитие'!W6="","",IF('Познавательное развитие'!W6&gt;1.5,"сформирован",IF('Познавательное развитие'!W6&lt;0.5,"не сформирован", "в стадии формирования")))</f>
        <v/>
      </c>
      <c r="CO5" s="96" t="str">
        <f>IF('Познавательное развитие'!AD6="","",IF('Познавательное развитие'!AD6&gt;1.5,"сформирован",IF('Познавательное развитие'!AD6&lt;0.5,"не сформирован", "в стадии формирования")))</f>
        <v/>
      </c>
      <c r="CP5" s="96" t="str">
        <f>IF('Познавательное развитие'!AI6="","",IF('Познавательное развитие'!AI6&gt;1.5,"сформирован",IF('Познавательное развитие'!AI6&lt;0.5,"не сформирован", "в стадии формирования")))</f>
        <v/>
      </c>
      <c r="CQ5" s="96" t="str">
        <f>IF('Познавательное развитие'!AK6="","",IF('Познавательное развитие'!AK6&gt;1.5,"сформирован",IF('Познавательное развитие'!AK6&lt;0.5,"не сформирован", "в стадии формирования")))</f>
        <v/>
      </c>
      <c r="CR5" s="96" t="str">
        <f>IF('Познавательное развитие'!AL6="","",IF('Познавательное развитие'!AL6&gt;1.5,"сформирован",IF('Познавательное развитие'!AL6&lt;0.5,"не сформирован", "в стадии формирования")))</f>
        <v/>
      </c>
      <c r="CS5" s="96" t="str">
        <f>IF('Речевое развитие'!S5="","",IF('Речевое развитие'!S5&gt;1.5,"сформирован",IF('Речевое развитие'!S5&lt;0.5,"не сформирован", "в стадии формирования")))</f>
        <v/>
      </c>
      <c r="CT5" s="96" t="str">
        <f>IF('Речевое развитие'!T5="","",IF('Речевое развитие'!T5&gt;1.5,"сформирован",IF('Речевое развитие'!T5&lt;0.5,"не сформирован", "в стадии формирования")))</f>
        <v/>
      </c>
      <c r="CU5" s="96" t="str">
        <f>IF('Речевое развитие'!U5="","",IF('Речевое развитие'!U5&gt;1.5,"сформирован",IF('Речевое развитие'!U5&lt;0.5,"не сформирован", "в стадии формирования")))</f>
        <v/>
      </c>
      <c r="CV5" s="96" t="str">
        <f>IF('Речевое развитие'!V5="","",IF('Речевое развитие'!V5&gt;1.5,"сформирован",IF('Речевое развитие'!V5&lt;0.5,"не сформирован", "в стадии формирования")))</f>
        <v/>
      </c>
      <c r="CW5" s="96" t="str">
        <f>IF('Художественно-эстетическое разв'!H6="","",IF('Художественно-эстетическое разв'!H6&gt;1.5,"сформирован",IF('Художественно-эстетическое разв'!H6&lt;0.5,"не сформирован", "в стадии формирования")))</f>
        <v/>
      </c>
      <c r="CX5" s="96" t="str">
        <f>IF('Художественно-эстетическое разв'!U6="","",IF('Художественно-эстетическое разв'!U6&gt;1.5,"сформирован",IF('Художественно-эстетическое разв'!U6&lt;0.5,"не сформирован", "в стадии формирования")))</f>
        <v/>
      </c>
      <c r="CY5" s="96" t="str">
        <f>IF('Художественно-эстетическое разв'!D6="","",IF('Художественно-эстетическое разв'!D6&gt;1.5,"сформирован",IF('Художественно-эстетическое разв'!D6&lt;0.5,"не сформирован", "в стадии формирования")))</f>
        <v/>
      </c>
      <c r="CZ5" s="96" t="str">
        <f>IF('Художественно-эстетическое разв'!O6="","",IF('Художественно-эстетическое разв'!O6&gt;1.5,"сформирован",IF('Художественно-эстетическое разв'!O6&lt;0.5,"не сформирован", "в стадии формирования")))</f>
        <v/>
      </c>
      <c r="DA5" s="96" t="str">
        <f>IF('Художественно-эстетическое разв'!T6="","",IF('Художественно-эстетическое разв'!T6&gt;1.5,"сформирован",IF('Художественно-эстетическое разв'!T6&lt;0.5,"не сформирован", "в стадии формирования")))</f>
        <v/>
      </c>
      <c r="DB5" s="183" t="str">
        <f>IF('Социально-коммуникативное разви'!M6="","",IF('Социально-коммуникативное разви'!O6="","",IF('Социально-коммуникативное разви'!T6="","",IF('Познавательное развитие'!D6="","",IF('Познавательное развитие'!E6="","",IF('Познавательное развитие'!F6="","",IF('Познавательное развитие'!I6="","",IF('Познавательное развитие'!J6="","",IF('Познавательное развитие'!K6="","",IF('Познавательное развитие'!L6="","",IF('Познавательное развитие'!M6="","",IF('Познавательное развитие'!S6="","",IF('Познавательное развитие'!T6="","",IF('Познавательное развитие'!V6="","",IF('Познавательное развитие'!W6="","",IF('Познавательное развитие'!AD6="","",IF('Познавательное развитие'!AI6="","",IF('Познавательное развитие'!AK6="","",IF('Познавательное развитие'!AL6="","",IF('Речевое развитие'!S5="","",IF('Речевое развитие'!T5="","",IF('Речевое развитие'!U5="","",IF('Речевое развитие'!V5="","",IF('Художественно-эстетическое разв'!H6="","",IF('Художественно-эстетическое разв'!U6="","",IF('Художественно-эстетическое разв'!D6="","",IF('Художественно-эстетическое разв'!O6="","",IF('Художественно-эстетическое разв'!T6="","",('Социально-коммуникативное разви'!M6+'Социально-коммуникативное разви'!O6+'Социально-коммуникативное разви'!T6+'Познавательное развитие'!D6+'Познавательное развитие'!E6+'Познавательное развитие'!F6+'Познавательное развитие'!I6+'Познавательное развитие'!J6+'Познавательное развитие'!K6+'Познавательное развитие'!L6+'Познавательное развитие'!M6+'Познавательное развитие'!S6+'Познавательное развитие'!T6+'Познавательное развитие'!V6+'Познавательное развитие'!W6+'Познавательное развитие'!AD6+'Познавательное развитие'!AI6+'Познавательное развитие'!AK6+'Познавательное развитие'!AL6+'Речевое развитие'!S5+'Речевое развитие'!T5+'Речевое развитие'!U5+'Речевое развитие'!V5+'Художественно-эстетическое разв'!H6+'Художественно-эстетическое разв'!V6+'Художественно-эстетическое разв'!D6+'Художественно-эстетическое разв'!O6+'Художественно-эстетическое разв'!T6)/28))))))))))))))))))))))))))))</f>
        <v/>
      </c>
      <c r="DC5" s="96" t="str">
        <f t="shared" ref="DC5:DC38" si="6">IF(DB5="","",IF(DB5&gt;1.5,"сформирован",IF(DB5&lt;0.5,"не сформирован","в стадии формирования")))</f>
        <v/>
      </c>
    </row>
    <row r="6" spans="1:121" s="96" customFormat="1">
      <c r="A6" s="155">
        <f>список!A4</f>
        <v>3</v>
      </c>
      <c r="B6" s="153" t="str">
        <f>IF(список!B4="","",список!B4)</f>
        <v/>
      </c>
      <c r="C6" s="149">
        <f>IF(список!C4="","",список!C4)</f>
        <v>0</v>
      </c>
      <c r="D6" s="96" t="str">
        <f>IF('Социально-коммуникативное разви'!R7="","",IF('Социально-коммуникативное разви'!R7&gt;1.5,"сформирован",IF('Социально-коммуникативное разви'!R7&lt;0.5,"не сформирован", "в стадии формирования")))</f>
        <v/>
      </c>
      <c r="E6" s="96" t="str">
        <f>IF('Социально-коммуникативное разви'!S7="","",IF('Социально-коммуникативное разви'!S7&gt;1.5,"сформирован",IF('Социально-коммуникативное разви'!S7&lt;0.5,"не сформирован", "в стадии формирования")))</f>
        <v/>
      </c>
      <c r="F6" s="96" t="str">
        <f>IF('Социально-коммуникативное разви'!T7="","",IF('Социально-коммуникативное разви'!T7&gt;1.5,"сформирован",IF('Социально-коммуникативное разви'!T7&lt;0.5,"не сформирован", "в стадии формирования")))</f>
        <v/>
      </c>
      <c r="G6" s="96" t="str">
        <f>IF('Социально-коммуникативное разви'!U7="","",IF('Социально-коммуникативное разви'!U7&gt;1.5,"сформирован",IF('Социально-коммуникативное разви'!U7&lt;0.5,"не сформирован", "в стадии формирования")))</f>
        <v/>
      </c>
      <c r="H6" s="96" t="str">
        <f>IF('Социально-коммуникативное разви'!V7="","",IF('Социально-коммуникативное разви'!V7&gt;1.5,"сформирован",IF('Социально-коммуникативное разви'!V7&lt;0.5,"не сформирован", "в стадии формирования")))</f>
        <v/>
      </c>
      <c r="I6" s="163" t="str">
        <f>IF('Речевое развитие'!X6="","",IF('Речевое развитие'!X6&gt;1.5,"сформирован",IF('Речевое развитие'!X6&lt;0.5,"не сформирован", "в стадии формирования")))</f>
        <v/>
      </c>
      <c r="J6" s="96" t="str">
        <f>IF('Художественно-эстетическое разв'!D7="","",IF('Художественно-эстетическое разв'!D7&gt;1.5,"сформирован",IF('Художественно-эстетическое разв'!D7&lt;0.5,"не сформирован", "в стадии формирования")))</f>
        <v/>
      </c>
      <c r="K6" s="149" t="str">
        <f>IF('Физическое развитие'!M6="","",IF('Физическое развитие'!M6&gt;1.5,"сформирован",IF('Физическое развитие'!M6&lt;0.5,"не сформирован", "в стадии формирования")))</f>
        <v/>
      </c>
      <c r="L6" s="183" t="str">
        <f>IF('Социально-коммуникативное разви'!R7="","",IF('Социально-коммуникативное разви'!X7="","",IF('Социально-коммуникативное разви'!Y7="","",IF('Социально-коммуникативное разви'!Z7="","",IF('Социально-коммуникативное разви'!AA7="","",IF('Речевое развитие'!X6="","",IF('Художественно-эстетическое разв'!D7="","",IF('Физическое развитие'!M6="","",('Социально-коммуникативное разви'!R7+'Социально-коммуникативное разви'!X7+'Социально-коммуникативное разви'!Y7+'Социально-коммуникативное разви'!Z7+'Социально-коммуникативное разви'!AA7+'Речевое развитие'!X6+'Художественно-эстетическое разв'!D7+'Физическое развитие'!M6)/8))))))))</f>
        <v/>
      </c>
      <c r="M6" s="96" t="str">
        <f t="shared" si="0"/>
        <v/>
      </c>
      <c r="N6" s="165" t="str">
        <f>IF('Социально-коммуникативное разви'!E7="","",IF('Социально-коммуникативное разви'!E7&gt;1.5,"сформирован",IF('Социально-коммуникативное разви'!E7&lt;0.5,"не сформирован", "в стадии формирования")))</f>
        <v/>
      </c>
      <c r="O6" s="165" t="str">
        <f>IF('Социально-коммуникативное разви'!F7="","",IF('Социально-коммуникативное разви'!F7&gt;1.5,"сформирован",IF('Социально-коммуникативное разви'!F7&lt;0.5,"не сформирован", "в стадии формирования")))</f>
        <v/>
      </c>
      <c r="P6" s="165" t="str">
        <f>IF('Социально-коммуникативное разви'!G7="","",IF('Социально-коммуникативное разви'!G7&gt;1.5,"сформирован",IF('Социально-коммуникативное разви'!G7&lt;0.5,"не сформирован", "в стадии формирования")))</f>
        <v/>
      </c>
      <c r="Q6" s="165" t="str">
        <f>IF('Социально-коммуникативное разви'!H7="","",IF('Социально-коммуникативное разви'!H7&gt;1.5,"сформирован",IF('Социально-коммуникативное разви'!H7&lt;0.5,"не сформирован", "в стадии формирования")))</f>
        <v/>
      </c>
      <c r="R6" s="165" t="str">
        <f>IF('Социально-коммуникативное разви'!I7="","",IF('Социально-коммуникативное разви'!I7&gt;1.5,"сформирован",IF('Социально-коммуникативное разви'!I7&lt;0.5,"не сформирован", "в стадии формирования")))</f>
        <v/>
      </c>
      <c r="S6" s="165" t="str">
        <f>IF('Социально-коммуникативное разви'!J7="","",IF('Социально-коммуникативное разви'!J7&gt;1.5,"сформирован",IF('Социально-коммуникативное разви'!J7&lt;0.5,"не сформирован", "в стадии формирования")))</f>
        <v/>
      </c>
      <c r="T6" s="165" t="str">
        <f>IF('Социально-коммуникативное разви'!K7="","",IF('Социально-коммуникативное разви'!K7&gt;1.5,"сформирован",IF('Социально-коммуникативное разви'!K7&lt;0.5,"не сформирован", "в стадии формирования")))</f>
        <v/>
      </c>
      <c r="U6" s="165" t="str">
        <f>IF('Социально-коммуникативное разви'!L7="","",IF('Социально-коммуникативное разви'!L7&gt;1.5,"сформирован",IF('Социально-коммуникативное разви'!L7&lt;0.5,"не сформирован", "в стадии формирования")))</f>
        <v/>
      </c>
      <c r="V6" s="165" t="str">
        <f>IF('Социально-коммуникативное разви'!M7="","",IF('Социально-коммуникативное разви'!M7&gt;1.5,"сформирован",IF('Социально-коммуникативное разви'!M7&lt;0.5,"не сформирован", "в стадии формирования")))</f>
        <v/>
      </c>
      <c r="W6" s="183" t="str">
        <f>IF('Социально-коммуникативное разви'!E7="","",IF('Социально-коммуникативное разви'!F7="","",IF('Социально-коммуникативное разви'!G7="","",IF('Социально-коммуникативное разви'!H7="","",IF('Социально-коммуникативное разви'!I7="","",IF('Социально-коммуникативное разви'!J7="","",IF('Социально-коммуникативное разви'!K7="","",IF('Социально-коммуникативное разви'!L7="","",IF('Социально-коммуникативное разви'!W7="","",('Социально-коммуникативное разви'!E7+'Социально-коммуникативное разви'!F7+'Социально-коммуникативное разви'!G7+'Социально-коммуникативное разви'!H7+'Социально-коммуникативное разви'!I7+'Социально-коммуникативное разви'!J7+'Социально-коммуникативное разви'!K7+'Социально-коммуникативное разви'!L7+'Социально-коммуникативное разви'!W7)/9)))))))))</f>
        <v/>
      </c>
      <c r="X6" s="96" t="str">
        <f t="shared" si="1"/>
        <v/>
      </c>
      <c r="Y6" s="163" t="str">
        <f>IF('Социально-коммуникативное разви'!S7="","",IF('Социально-коммуникативное разви'!S7&gt;1.5,"сформирован",IF('Социально-коммуникативное разви'!S7&lt;0.5,"не сформирован", "в стадии формирования")))</f>
        <v/>
      </c>
      <c r="Z6" s="96" t="str">
        <f>IF('Познавательное развитие'!U7="","",IF('Познавательное развитие'!U7&gt;1.5,"сформирован",IF('Познавательное развитие'!U7&lt;0.5,"не сформирован", "в стадии формирования")))</f>
        <v/>
      </c>
      <c r="AA6" s="96" t="str">
        <f>IF('Речевое развитие'!P6="","",IF('Речевое развитие'!P6&gt;1.5,"сформирован",IF('Речевое развитие'!P6&lt;0.5,"не сформирован", "в стадии формирования")))</f>
        <v/>
      </c>
      <c r="AB6" s="96" t="str">
        <f>IF('Речевое развитие'!Q6="","",IF('Речевое развитие'!Q6&gt;1.5,"сформирован",IF('Речевое развитие'!Q6&lt;0.5,"не сформирован", "в стадии формирования")))</f>
        <v/>
      </c>
      <c r="AC6" s="167" t="str">
        <f>IF('Художественно-эстетическое разв'!AD7="","",IF('Художественно-эстетическое разв'!AD7&gt;1.5,"сформирован",IF('Художественно-эстетическое разв'!AD7&lt;0.5,"не сформирован", "в стадии формирования")))</f>
        <v/>
      </c>
      <c r="AD6" s="167" t="str">
        <f>IF('Художественно-эстетическое разв'!AE7="","",IF('Художественно-эстетическое разв'!AE7&gt;1.5,"сформирован",IF('Художественно-эстетическое разв'!AE7&lt;0.5,"не сформирован", "в стадии формирования")))</f>
        <v/>
      </c>
      <c r="AE6" s="167" t="str">
        <f>IF('Художественно-эстетическое разв'!AF7="","",IF('Художественно-эстетическое разв'!AF7&gt;1.5,"сформирован",IF('Художественно-эстетическое разв'!AF7&lt;0.5,"не сформирован", "в стадии формирования")))</f>
        <v/>
      </c>
      <c r="AF6" s="149" t="str">
        <f>IF('Физическое развитие'!T6="","",IF('Физическое развитие'!T6&gt;1.5,"сформирован",IF('Физическое развитие'!T6&lt;0.5,"не сформирован", "в стадии формирования")))</f>
        <v/>
      </c>
      <c r="AG6" s="183" t="str">
        <f>IF('Социально-коммуникативное разви'!S7="","",IF('Познавательное развитие'!U7="","",IF('Речевое развитие'!P6="","",IF('Речевое развитие'!W6="","",IF('Художественно-эстетическое разв'!AD7="","",IF('Художественно-эстетическое разв'!AE7="","",IF('Художественно-эстетическое разв'!AF7="","",IF('Физическое развитие'!T6="","",('Социально-коммуникативное разви'!S7+'Познавательное развитие'!U7+'Речевое развитие'!P6+'Речевое развитие'!W6+'Художественно-эстетическое разв'!AD7+'Художественно-эстетическое разв'!AE7+'Художественно-эстетическое разв'!AF7+'Физическое развитие'!T6)/8))))))))</f>
        <v/>
      </c>
      <c r="AH6" s="96" t="str">
        <f t="shared" si="2"/>
        <v/>
      </c>
      <c r="AI6" s="163" t="str">
        <f>IF('Речевое развитие'!D6="","",IF('Речевое развитие'!D6&gt;1.5,"сформирован",IF('Речевое развитие'!D6&lt;0.5,"не сформирован", "в стадии формирования")))</f>
        <v/>
      </c>
      <c r="AJ6" s="163" t="str">
        <f>IF('Речевое развитие'!E6="","",IF('Речевое развитие'!E6&gt;1.5,"сформирован",IF('Речевое развитие'!E6&lt;0.5,"не сформирован", "в стадии формирования")))</f>
        <v/>
      </c>
      <c r="AK6" s="163" t="str">
        <f>IF('Речевое развитие'!F6="","",IF('Речевое развитие'!F6&gt;1.5,"сформирован",IF('Речевое развитие'!F6&lt;0.5,"не сформирован", "в стадии формирования")))</f>
        <v/>
      </c>
      <c r="AL6" s="163" t="str">
        <f>IF('Речевое развитие'!G6="","",IF('Речевое развитие'!G6&gt;1.5,"сформирован",IF('Речевое развитие'!G6&lt;0.5,"не сформирован", "в стадии формирования")))</f>
        <v/>
      </c>
      <c r="AM6" s="163" t="str">
        <f>IF('Речевое развитие'!H6="","",IF('Речевое развитие'!H6&gt;1.5,"сформирован",IF('Речевое развитие'!H6&lt;0.5,"не сформирован", "в стадии формирования")))</f>
        <v/>
      </c>
      <c r="AN6" s="163" t="str">
        <f>IF('Речевое развитие'!I6="","",IF('Речевое развитие'!I6&gt;1.5,"сформирован",IF('Речевое развитие'!I6&lt;0.5,"не сформирован", "в стадии формирования")))</f>
        <v/>
      </c>
      <c r="AO6" s="163" t="str">
        <f>IF('Речевое развитие'!J6="","",IF('Речевое развитие'!J6&gt;1.5,"сформирован",IF('Речевое развитие'!J6&lt;0.5,"не сформирован", "в стадии формирования")))</f>
        <v/>
      </c>
      <c r="AP6" s="163" t="str">
        <f>IF('Речевое развитие'!K6="","",IF('Речевое развитие'!K6&gt;1.5,"сформирован",IF('Речевое развитие'!K6&lt;0.5,"не сформирован", "в стадии формирования")))</f>
        <v/>
      </c>
      <c r="AQ6" s="183" t="str">
        <f>IF('Речевое развитие'!D6="","",IF('Речевое развитие'!E6="","",IF('Речевое развитие'!F6="","",IF('Речевое развитие'!G6="","",IF('Речевое развитие'!H6="","",IF('Речевое развитие'!I6="","",IF('Речевое развитие'!J6="","",IF('Речевое развитие'!K6="","",('Речевое развитие'!D6+'Речевое развитие'!E6+'Речевое развитие'!F6+'Речевое развитие'!G6+'Речевое развитие'!H6+'Речевое развитие'!I6+'Речевое развитие'!J6+'Речевое развитие'!K6)/8))))))))</f>
        <v/>
      </c>
      <c r="AR6" s="96" t="str">
        <f t="shared" si="3"/>
        <v/>
      </c>
      <c r="AS6" s="163" t="str">
        <f>IF('Художественно-эстетическое разв'!AA7="","",IF('Художественно-эстетическое разв'!AA7&gt;1.5,"сформирован",IF('Художественно-эстетическое разв'!AA7&lt;0.5,"не сформирован", "в стадии формирования")))</f>
        <v>в стадии формирования</v>
      </c>
      <c r="AT6" s="163" t="str">
        <f>IF('Физическое развитие'!D6="","",IF('Физическое развитие'!D6&gt;1.5,"сформирован",IF('Физическое развитие'!D6&lt;0.5,"не сформирован", "в стадии формирования")))</f>
        <v/>
      </c>
      <c r="AU6" s="163" t="str">
        <f>IF('Физическое развитие'!E6="","",IF('Физическое развитие'!E6&gt;1.5,"сформирован",IF('Физическое развитие'!E6&lt;0.5,"не сформирован", "в стадии формирования")))</f>
        <v/>
      </c>
      <c r="AV6" s="163" t="str">
        <f>IF('Физическое развитие'!F6="","",IF('Физическое развитие'!F6&gt;1.5,"сформирован",IF('Физическое развитие'!F6&lt;0.5,"не сформирован", "в стадии формирования")))</f>
        <v/>
      </c>
      <c r="AW6" s="163" t="str">
        <f>IF('Физическое развитие'!G6="","",IF('Физическое развитие'!G6&gt;1.5,"сформирован",IF('Физическое развитие'!G6&lt;0.5,"не сформирован", "в стадии формирования")))</f>
        <v/>
      </c>
      <c r="AX6" s="163" t="str">
        <f>IF('Физическое развитие'!H6="","",IF('Физическое развитие'!H6&gt;1.5,"сформирован",IF('Физическое развитие'!H6&lt;0.5,"не сформирован", "в стадии формирования")))</f>
        <v/>
      </c>
      <c r="AY6" s="163" t="str">
        <f>IF('Физическое развитие'!I6="","",IF('Физическое развитие'!I6&gt;1.5,"сформирован",IF('Физическое развитие'!I6&lt;0.5,"не сформирован", "в стадии формирования")))</f>
        <v/>
      </c>
      <c r="AZ6" s="163" t="str">
        <f>IF('Физическое развитие'!J6="","",IF('Физическое развитие'!J6&gt;1.5,"сформирован",IF('Физическое развитие'!J6&lt;0.5,"не сформирован", "в стадии формирования")))</f>
        <v/>
      </c>
      <c r="BA6" s="163" t="str">
        <f>IF('Физическое развитие'!K6="","",IF('Физическое развитие'!K6&gt;1.5,"сформирован",IF('Физическое развитие'!K6&lt;0.5,"не сформирован", "в стадии формирования")))</f>
        <v/>
      </c>
      <c r="BB6" s="163" t="str">
        <f>IF('Физическое развитие'!L6="","",IF('Физическое развитие'!L6&gt;1.5,"сформирован",IF('Физическое развитие'!L6&lt;0.5,"не сформирован", "в стадии формирования")))</f>
        <v/>
      </c>
      <c r="BC6" s="163" t="str">
        <f>IF('Физическое развитие'!M6="","",IF('Физическое развитие'!M6&gt;1.5,"сформирован",IF('Физическое развитие'!M6&lt;0.5,"не сформирован", "в стадии формирования")))</f>
        <v/>
      </c>
      <c r="BD6" s="163" t="str">
        <f>IF('Физическое развитие'!N6="","",IF('Физическое развитие'!N6&gt;1.5,"сформирован",IF('Физическое развитие'!N6&lt;0.5,"не сформирован", "в стадии формирования")))</f>
        <v/>
      </c>
      <c r="BE6" s="163" t="str">
        <f>IF('Физическое развитие'!O6="","",IF('Физическое развитие'!O6&gt;1.5,"сформирован",IF('Физическое развитие'!O6&lt;0.5,"не сформирован", "в стадии формирования")))</f>
        <v/>
      </c>
      <c r="BF6" s="183" t="str">
        <f>IF('Художественно-эстетическое разв'!AA7="","",IF('Физическое развитие'!D6="","",IF('Физическое развитие'!E6="","",IF('Физическое развитие'!F6="","",IF('Физическое развитие'!G6="","",IF('Физическое развитие'!H6="","",IF('Физическое развитие'!I6="","",IF('Физическое развитие'!J6="","",IF('Физическое развитие'!K6="","",IF('Физическое развитие'!L6="","",IF('Физическое развитие'!M6="","",IF('Физическое развитие'!N6="","",IF('Физическое развитие'!O6="","",('Художественно-эстетическое разв'!AA7+'Физическое развитие'!D6+'Физическое развитие'!E6+'Физическое развитие'!F6+'Физическое развитие'!G6+'Физическое развитие'!H6+'Физическое развитие'!I6+'Физическое развитие'!J6+'Физическое развитие'!K6+'Физическое развитие'!L6+'Физическое развитие'!M6+'Физическое развитие'!N6+'Физическое развитие'!O6)/13)))))))))))))</f>
        <v/>
      </c>
      <c r="BG6" s="96" t="str">
        <f t="shared" si="4"/>
        <v/>
      </c>
      <c r="BH6" s="96" t="str">
        <f>IF('Социально-коммуникативное разви'!Q7="","",IF('Социально-коммуникативное разви'!Q7&gt;1.5,"сформирован",IF('Социально-коммуникативное разви'!Q7&lt;0.5,"не сформирован", "в стадии формирования")))</f>
        <v/>
      </c>
      <c r="BI6" s="96" t="str">
        <f>IF('Социально-коммуникативное разви'!AD7="","",IF('Социально-коммуникативное разви'!AD7&gt;1.5,"сформирован",IF('Социально-коммуникативное разви'!AD7&lt;0.5,"не сформирован", "в стадии формирования")))</f>
        <v/>
      </c>
      <c r="BJ6" s="96" t="str">
        <f>IF('Социально-коммуникативное разви'!AF7="","",IF('Социально-коммуникативное разви'!AF7&gt;1.5,"сформирован",IF('Социально-коммуникативное разви'!AF7&lt;0.5,"не сформирован", "в стадии формирования")))</f>
        <v/>
      </c>
      <c r="BK6" s="96" t="str">
        <f>IF('Социально-коммуникативное разви'!AG7="","",IF('Социально-коммуникативное разви'!AG7&gt;1.5,"сформирован",IF('Социально-коммуникативное разви'!AG7&lt;0.5,"не сформирован", "в стадии формирования")))</f>
        <v/>
      </c>
      <c r="BL6" s="96" t="str">
        <f>IF('Социально-коммуникативное разви'!AH7="","",IF('Социально-коммуникативное разви'!AH7&gt;1.5,"сформирован",IF('Социально-коммуникативное разви'!AH7&lt;0.5,"не сформирован", "в стадии формирования")))</f>
        <v/>
      </c>
      <c r="BM6" s="96" t="str">
        <f>IF('Социально-коммуникативное разви'!AI7="","",IF('Социально-коммуникативное разви'!AI7&gt;1.5,"сформирован",IF('Социально-коммуникативное разви'!AI7&lt;0.5,"не сформирован", "в стадии формирования")))</f>
        <v/>
      </c>
      <c r="BN6" s="96" t="str">
        <f>IF('Социально-коммуникативное разви'!AJ7="","",IF('Социально-коммуникативное разви'!AJ7&gt;1.5,"сформирован",IF('Социально-коммуникативное разви'!AJ7&lt;0.5,"не сформирован", "в стадии формирования")))</f>
        <v/>
      </c>
      <c r="BO6" s="96" t="str">
        <f>IF('Социально-коммуникативное разви'!AK7="","",IF('Социально-коммуникативное разви'!AK7&gt;1.5,"сформирован",IF('Социально-коммуникативное разви'!AK7&lt;0.5,"не сформирован", "в стадии формирования")))</f>
        <v/>
      </c>
      <c r="BP6" s="96" t="str">
        <f>IF('Социально-коммуникативное разви'!AL7="","",IF('Социально-коммуникативное разви'!AL7&gt;1.5,"сформирован",IF('Социально-коммуникативное разви'!AL7&lt;0.5,"не сформирован", "в стадии формирования")))</f>
        <v/>
      </c>
      <c r="BQ6" s="96" t="str">
        <f>IF('Социально-коммуникативное разви'!AM7="","",IF('Социально-коммуникативное разви'!AM7&gt;1.5,"сформирован",IF('Социально-коммуникативное разви'!AM7&lt;0.5,"не сформирован", "в стадии формирования")))</f>
        <v/>
      </c>
      <c r="BR6" s="96" t="str">
        <f>IF('Социально-коммуникативное разви'!AE7="","",IF('Социально-коммуникативное разви'!AE7&gt;1.5,"сформирован",IF('Социально-коммуникативное разви'!AE7&lt;0.5,"не сформирован", "в стадии формирования")))</f>
        <v/>
      </c>
      <c r="BS6" s="96" t="str">
        <f>IF('Физическое развитие'!Q6="","",IF('Физическое развитие'!Q6&gt;1.5,"сформирован",IF('Физическое развитие'!Q6&lt;0.5,"не сформирован", "в стадии формирования")))</f>
        <v/>
      </c>
      <c r="BT6" s="96" t="str">
        <f>IF('Физическое развитие'!R6="","",IF('Физическое развитие'!R6&gt;1.5,"сформирован",IF('Физическое развитие'!R6&lt;0.5,"не сформирован", "в стадии формирования")))</f>
        <v/>
      </c>
      <c r="BU6" s="96" t="str">
        <f>IF('Физическое развитие'!S6="","",IF('Физическое развитие'!S6&gt;1.5,"сформирован",IF('Физическое развитие'!S6&lt;0.5,"не сформирован", "в стадии формирования")))</f>
        <v/>
      </c>
      <c r="BV6" s="96" t="str">
        <f>IF('Физическое развитие'!T6="","",IF('Физическое развитие'!T6&gt;1.5,"сформирован",IF('Физическое развитие'!T6&lt;0.5,"не сформирован", "в стадии формирования")))</f>
        <v/>
      </c>
      <c r="BW6" s="96" t="str">
        <f>IF('Физическое развитие'!U6="","",IF('Физическое развитие'!U6&gt;1.5,"сформирован",IF('Физическое развитие'!U6&lt;0.5,"не сформирован", "в стадии формирования")))</f>
        <v/>
      </c>
      <c r="BX6" s="183" t="str">
        <f>IF('Социально-коммуникативное разви'!Q7="","",IF('Социально-коммуникативное разви'!AD7="","",IF('Социально-коммуникативное разви'!AE7="","",IF('Социально-коммуникативное разви'!AF7="","",IF('Социально-коммуникативное разви'!AG7="","",IF('Социально-коммуникативное разви'!AH7="","",IF('Социально-коммуникативное разви'!AI7="","",IF('Социально-коммуникативное разви'!AJ7="","",IF('Социально-коммуникативное разви'!AK7="","",IF('Социально-коммуникативное разви'!AL7="","",IF('Социально-коммуникативное разви'!AM7="","",IF('Физическое развитие'!Q6="","",IF('Физическое развитие'!R6="","",IF('Физическое развитие'!S6="","",IF('Физическое развитие'!T6="","",IF('Физическое развитие'!U6="","",('Социально-коммуникативное разви'!Q7+'Социально-коммуникативное разви'!AD7+'Социально-коммуникативное разви'!AE7+'Социально-коммуникативное разви'!AF7+'Социально-коммуникативное разви'!AG7+'Социально-коммуникативное разви'!AH7+'Социально-коммуникативное разви'!AI7+'Социально-коммуникативное разви'!AJ7+'Социально-коммуникативное разви'!AK7+'Социально-коммуникативное разви'!AL7+'Социально-коммуникативное разви'!AM7+'Физическое развитие'!Q6+'Физическое развитие'!R6+'Физическое развитие'!S6+'Физическое развитие'!T6+'Физическое развитие'!U6)/16))))))))))))))))</f>
        <v/>
      </c>
      <c r="BY6" s="96" t="str">
        <f t="shared" si="5"/>
        <v/>
      </c>
      <c r="BZ6" s="96" t="str">
        <f>IF('Социально-коммуникативное разви'!M7="","",IF('Социально-коммуникативное разви'!M7&gt;1.5,"сформирован",IF('Социально-коммуникативное разви'!M7&lt;0.5,"не сформирован", "в стадии формирования")))</f>
        <v/>
      </c>
      <c r="CA6" s="96" t="str">
        <f>IF('Социально-коммуникативное разви'!O7="","",IF('Социально-коммуникативное разви'!O7&gt;1.5,"сформирован",IF('Социально-коммуникативное разви'!O7&lt;0.5,"не сформирован", "в стадии формирования")))</f>
        <v/>
      </c>
      <c r="CB6" s="96" t="str">
        <f>IF('Социально-коммуникативное разви'!T7="","",IF('Социально-коммуникативное разви'!T7&gt;1.5,"сформирован",IF('Социально-коммуникативное разви'!T7&lt;0.5,"не сформирован", "в стадии формирования")))</f>
        <v/>
      </c>
      <c r="CC6" s="96" t="str">
        <f>IF('Познавательное развитие'!D7="","",IF('Познавательное развитие'!D7&gt;1.5,"сформирован",IF('Познавательное развитие'!D7&lt;0.5,"не сформирован", "в стадии формирования")))</f>
        <v/>
      </c>
      <c r="CD6" s="96" t="str">
        <f>IF('Познавательное развитие'!E7="","",IF('Познавательное развитие'!E7&gt;1.5,"сформирован",IF('Познавательное развитие'!E7&lt;0.5,"не сформирован", "в стадии формирования")))</f>
        <v/>
      </c>
      <c r="CE6" s="96" t="str">
        <f>IF('Познавательное развитие'!F7="","",IF('Познавательное развитие'!F7&gt;1.5,"сформирован",IF('Познавательное развитие'!F7&lt;0.5,"не сформирован", "в стадии формирования")))</f>
        <v/>
      </c>
      <c r="CF6" s="96" t="str">
        <f>IF('Познавательное развитие'!I7="","",IF('Познавательное развитие'!I7&gt;1.5,"сформирован",IF('Познавательное развитие'!I7&lt;0.5,"не сформирован", "в стадии формирования")))</f>
        <v/>
      </c>
      <c r="CG6" s="96" t="str">
        <f>IF('Познавательное развитие'!J7="","",IF('Познавательное развитие'!J7&gt;1.5,"сформирован",IF('Познавательное развитие'!J7&lt;0.5,"не сформирован", "в стадии формирования")))</f>
        <v/>
      </c>
      <c r="CH6" s="96" t="str">
        <f>IF('Познавательное развитие'!K7="","",IF('Познавательное развитие'!K7&gt;1.5,"сформирован",IF('Познавательное развитие'!K7&lt;0.5,"не сформирован", "в стадии формирования")))</f>
        <v/>
      </c>
      <c r="CI6" s="96" t="str">
        <f>IF('Познавательное развитие'!L7="","",IF('Познавательное развитие'!L7&gt;1.5,"сформирован",IF('Познавательное развитие'!L7&lt;0.5,"не сформирован", "в стадии формирования")))</f>
        <v/>
      </c>
      <c r="CJ6" s="96" t="str">
        <f>IF('Познавательное развитие'!M7="","",IF('Познавательное развитие'!M7&gt;1.5,"сформирован",IF('Познавательное развитие'!M7&lt;0.5,"не сформирован", "в стадии формирования")))</f>
        <v/>
      </c>
      <c r="CK6" s="96" t="str">
        <f>IF('Познавательное развитие'!S7="","",IF('Познавательное развитие'!S7&gt;1.5,"сформирован",IF('Познавательное развитие'!S7&lt;0.5,"не сформирован", "в стадии формирования")))</f>
        <v/>
      </c>
      <c r="CL6" s="96" t="str">
        <f>IF('Познавательное развитие'!T7="","",IF('Познавательное развитие'!T7&gt;1.5,"сформирован",IF('Познавательное развитие'!T7&lt;0.5,"не сформирован", "в стадии формирования")))</f>
        <v/>
      </c>
      <c r="CM6" s="96" t="str">
        <f>IF('Познавательное развитие'!V7="","",IF('Познавательное развитие'!V7&gt;1.5,"сформирован",IF('Познавательное развитие'!V7&lt;0.5,"не сформирован", "в стадии формирования")))</f>
        <v/>
      </c>
      <c r="CN6" s="96" t="str">
        <f>IF('Познавательное развитие'!W7="","",IF('Познавательное развитие'!W7&gt;1.5,"сформирован",IF('Познавательное развитие'!W7&lt;0.5,"не сформирован", "в стадии формирования")))</f>
        <v/>
      </c>
      <c r="CO6" s="96" t="str">
        <f>IF('Познавательное развитие'!AD7="","",IF('Познавательное развитие'!AD7&gt;1.5,"сформирован",IF('Познавательное развитие'!AD7&lt;0.5,"не сформирован", "в стадии формирования")))</f>
        <v/>
      </c>
      <c r="CP6" s="96" t="str">
        <f>IF('Познавательное развитие'!AI7="","",IF('Познавательное развитие'!AI7&gt;1.5,"сформирован",IF('Познавательное развитие'!AI7&lt;0.5,"не сформирован", "в стадии формирования")))</f>
        <v/>
      </c>
      <c r="CQ6" s="96" t="str">
        <f>IF('Познавательное развитие'!AK7="","",IF('Познавательное развитие'!AK7&gt;1.5,"сформирован",IF('Познавательное развитие'!AK7&lt;0.5,"не сформирован", "в стадии формирования")))</f>
        <v/>
      </c>
      <c r="CR6" s="96" t="str">
        <f>IF('Познавательное развитие'!AL7="","",IF('Познавательное развитие'!AL7&gt;1.5,"сформирован",IF('Познавательное развитие'!AL7&lt;0.5,"не сформирован", "в стадии формирования")))</f>
        <v/>
      </c>
      <c r="CS6" s="96" t="str">
        <f>IF('Речевое развитие'!S6="","",IF('Речевое развитие'!S6&gt;1.5,"сформирован",IF('Речевое развитие'!S6&lt;0.5,"не сформирован", "в стадии формирования")))</f>
        <v/>
      </c>
      <c r="CT6" s="96" t="str">
        <f>IF('Речевое развитие'!T6="","",IF('Речевое развитие'!T6&gt;1.5,"сформирован",IF('Речевое развитие'!T6&lt;0.5,"не сформирован", "в стадии формирования")))</f>
        <v/>
      </c>
      <c r="CU6" s="96" t="str">
        <f>IF('Речевое развитие'!U6="","",IF('Речевое развитие'!U6&gt;1.5,"сформирован",IF('Речевое развитие'!U6&lt;0.5,"не сформирован", "в стадии формирования")))</f>
        <v/>
      </c>
      <c r="CV6" s="96" t="str">
        <f>IF('Речевое развитие'!V6="","",IF('Речевое развитие'!V6&gt;1.5,"сформирован",IF('Речевое развитие'!V6&lt;0.5,"не сформирован", "в стадии формирования")))</f>
        <v/>
      </c>
      <c r="CW6" s="96" t="str">
        <f>IF('Художественно-эстетическое разв'!H7="","",IF('Художественно-эстетическое разв'!H7&gt;1.5,"сформирован",IF('Художественно-эстетическое разв'!H7&lt;0.5,"не сформирован", "в стадии формирования")))</f>
        <v/>
      </c>
      <c r="CX6" s="96" t="str">
        <f>IF('Художественно-эстетическое разв'!U7="","",IF('Художественно-эстетическое разв'!U7&gt;1.5,"сформирован",IF('Художественно-эстетическое разв'!U7&lt;0.5,"не сформирован", "в стадии формирования")))</f>
        <v/>
      </c>
      <c r="CY6" s="96" t="str">
        <f>IF('Художественно-эстетическое разв'!D7="","",IF('Художественно-эстетическое разв'!D7&gt;1.5,"сформирован",IF('Художественно-эстетическое разв'!D7&lt;0.5,"не сформирован", "в стадии формирования")))</f>
        <v/>
      </c>
      <c r="CZ6" s="96" t="str">
        <f>IF('Художественно-эстетическое разв'!O7="","",IF('Художественно-эстетическое разв'!O7&gt;1.5,"сформирован",IF('Художественно-эстетическое разв'!O7&lt;0.5,"не сформирован", "в стадии формирования")))</f>
        <v/>
      </c>
      <c r="DA6" s="96" t="str">
        <f>IF('Художественно-эстетическое разв'!T7="","",IF('Художественно-эстетическое разв'!T7&gt;1.5,"сформирован",IF('Художественно-эстетическое разв'!T7&lt;0.5,"не сформирован", "в стадии формирования")))</f>
        <v/>
      </c>
      <c r="DB6" s="183" t="str">
        <f>IF('Социально-коммуникативное разви'!M7="","",IF('Социально-коммуникативное разви'!O7="","",IF('Социально-коммуникативное разви'!T7="","",IF('Познавательное развитие'!D7="","",IF('Познавательное развитие'!E7="","",IF('Познавательное развитие'!F7="","",IF('Познавательное развитие'!I7="","",IF('Познавательное развитие'!J7="","",IF('Познавательное развитие'!K7="","",IF('Познавательное развитие'!L7="","",IF('Познавательное развитие'!M7="","",IF('Познавательное развитие'!S7="","",IF('Познавательное развитие'!T7="","",IF('Познавательное развитие'!V7="","",IF('Познавательное развитие'!W7="","",IF('Познавательное развитие'!AD7="","",IF('Познавательное развитие'!AI7="","",IF('Познавательное развитие'!AK7="","",IF('Познавательное развитие'!AL7="","",IF('Речевое развитие'!S6="","",IF('Речевое развитие'!T6="","",IF('Речевое развитие'!U6="","",IF('Речевое развитие'!V6="","",IF('Художественно-эстетическое разв'!H7="","",IF('Художественно-эстетическое разв'!U7="","",IF('Художественно-эстетическое разв'!D7="","",IF('Художественно-эстетическое разв'!O7="","",IF('Художественно-эстетическое разв'!T7="","",('Социально-коммуникативное разви'!M7+'Социально-коммуникативное разви'!O7+'Социально-коммуникативное разви'!T7+'Познавательное развитие'!D7+'Познавательное развитие'!E7+'Познавательное развитие'!F7+'Познавательное развитие'!I7+'Познавательное развитие'!J7+'Познавательное развитие'!K7+'Познавательное развитие'!L7+'Познавательное развитие'!M7+'Познавательное развитие'!S7+'Познавательное развитие'!T7+'Познавательное развитие'!V7+'Познавательное развитие'!W7+'Познавательное развитие'!AD7+'Познавательное развитие'!AI7+'Познавательное развитие'!AK7+'Познавательное развитие'!AL7+'Речевое развитие'!S6+'Речевое развитие'!T6+'Речевое развитие'!U6+'Речевое развитие'!V6+'Художественно-эстетическое разв'!H7+'Художественно-эстетическое разв'!V7+'Художественно-эстетическое разв'!D7+'Художественно-эстетическое разв'!O7+'Художественно-эстетическое разв'!T7)/28))))))))))))))))))))))))))))</f>
        <v/>
      </c>
      <c r="DC6" s="96" t="str">
        <f t="shared" si="6"/>
        <v/>
      </c>
    </row>
    <row r="7" spans="1:121" s="96" customFormat="1">
      <c r="A7" s="155">
        <f>список!A5</f>
        <v>4</v>
      </c>
      <c r="B7" s="153" t="str">
        <f>IF(список!B5="","",список!B5)</f>
        <v/>
      </c>
      <c r="C7" s="149">
        <f>IF(список!C5="","",список!C5)</f>
        <v>0</v>
      </c>
      <c r="D7" s="96" t="str">
        <f>IF('Социально-коммуникативное разви'!R8="","",IF('Социально-коммуникативное разви'!R8&gt;1.5,"сформирован",IF('Социально-коммуникативное разви'!R8&lt;0.5,"не сформирован", "в стадии формирования")))</f>
        <v/>
      </c>
      <c r="E7" s="96" t="str">
        <f>IF('Социально-коммуникативное разви'!S8="","",IF('Социально-коммуникативное разви'!S8&gt;1.5,"сформирован",IF('Социально-коммуникативное разви'!S8&lt;0.5,"не сформирован", "в стадии формирования")))</f>
        <v/>
      </c>
      <c r="F7" s="96" t="str">
        <f>IF('Социально-коммуникативное разви'!T8="","",IF('Социально-коммуникативное разви'!T8&gt;1.5,"сформирован",IF('Социально-коммуникативное разви'!T8&lt;0.5,"не сформирован", "в стадии формирования")))</f>
        <v/>
      </c>
      <c r="G7" s="96" t="str">
        <f>IF('Социально-коммуникативное разви'!U8="","",IF('Социально-коммуникативное разви'!U8&gt;1.5,"сформирован",IF('Социально-коммуникативное разви'!U8&lt;0.5,"не сформирован", "в стадии формирования")))</f>
        <v/>
      </c>
      <c r="H7" s="96" t="str">
        <f>IF('Социально-коммуникативное разви'!V8="","",IF('Социально-коммуникативное разви'!V8&gt;1.5,"сформирован",IF('Социально-коммуникативное разви'!V8&lt;0.5,"не сформирован", "в стадии формирования")))</f>
        <v/>
      </c>
      <c r="I7" s="163" t="str">
        <f>IF('Речевое развитие'!X7="","",IF('Речевое развитие'!X7&gt;1.5,"сформирован",IF('Речевое развитие'!X7&lt;0.5,"не сформирован", "в стадии формирования")))</f>
        <v/>
      </c>
      <c r="J7" s="96" t="str">
        <f>IF('Художественно-эстетическое разв'!D8="","",IF('Художественно-эстетическое разв'!D8&gt;1.5,"сформирован",IF('Художественно-эстетическое разв'!D8&lt;0.5,"не сформирован", "в стадии формирования")))</f>
        <v/>
      </c>
      <c r="K7" s="149" t="str">
        <f>IF('Физическое развитие'!M7="","",IF('Физическое развитие'!M7&gt;1.5,"сформирован",IF('Физическое развитие'!M7&lt;0.5,"не сформирован", "в стадии формирования")))</f>
        <v/>
      </c>
      <c r="L7" s="183" t="str">
        <f>IF('Социально-коммуникативное разви'!R8="","",IF('Социально-коммуникативное разви'!X8="","",IF('Социально-коммуникативное разви'!Y8="","",IF('Социально-коммуникативное разви'!Z8="","",IF('Социально-коммуникативное разви'!AA8="","",IF('Речевое развитие'!X7="","",IF('Художественно-эстетическое разв'!D8="","",IF('Физическое развитие'!M7="","",('Социально-коммуникативное разви'!R8+'Социально-коммуникативное разви'!X8+'Социально-коммуникативное разви'!Y8+'Социально-коммуникативное разви'!Z8+'Социально-коммуникативное разви'!AA8+'Речевое развитие'!X7+'Художественно-эстетическое разв'!D8+'Физическое развитие'!M7)/8))))))))</f>
        <v/>
      </c>
      <c r="M7" s="96" t="str">
        <f t="shared" si="0"/>
        <v/>
      </c>
      <c r="N7" s="165" t="str">
        <f>IF('Социально-коммуникативное разви'!E8="","",IF('Социально-коммуникативное разви'!E8&gt;1.5,"сформирован",IF('Социально-коммуникативное разви'!E8&lt;0.5,"не сформирован", "в стадии формирования")))</f>
        <v/>
      </c>
      <c r="O7" s="165" t="str">
        <f>IF('Социально-коммуникативное разви'!F8="","",IF('Социально-коммуникативное разви'!F8&gt;1.5,"сформирован",IF('Социально-коммуникативное разви'!F8&lt;0.5,"не сформирован", "в стадии формирования")))</f>
        <v/>
      </c>
      <c r="P7" s="165" t="str">
        <f>IF('Социально-коммуникативное разви'!G8="","",IF('Социально-коммуникативное разви'!G8&gt;1.5,"сформирован",IF('Социально-коммуникативное разви'!G8&lt;0.5,"не сформирован", "в стадии формирования")))</f>
        <v/>
      </c>
      <c r="Q7" s="165" t="str">
        <f>IF('Социально-коммуникативное разви'!H8="","",IF('Социально-коммуникативное разви'!H8&gt;1.5,"сформирован",IF('Социально-коммуникативное разви'!H8&lt;0.5,"не сформирован", "в стадии формирования")))</f>
        <v/>
      </c>
      <c r="R7" s="165" t="str">
        <f>IF('Социально-коммуникативное разви'!I8="","",IF('Социально-коммуникативное разви'!I8&gt;1.5,"сформирован",IF('Социально-коммуникативное разви'!I8&lt;0.5,"не сформирован", "в стадии формирования")))</f>
        <v/>
      </c>
      <c r="S7" s="165" t="str">
        <f>IF('Социально-коммуникативное разви'!J8="","",IF('Социально-коммуникативное разви'!J8&gt;1.5,"сформирован",IF('Социально-коммуникативное разви'!J8&lt;0.5,"не сформирован", "в стадии формирования")))</f>
        <v/>
      </c>
      <c r="T7" s="165" t="str">
        <f>IF('Социально-коммуникативное разви'!K8="","",IF('Социально-коммуникативное разви'!K8&gt;1.5,"сформирован",IF('Социально-коммуникативное разви'!K8&lt;0.5,"не сформирован", "в стадии формирования")))</f>
        <v/>
      </c>
      <c r="U7" s="165" t="str">
        <f>IF('Социально-коммуникативное разви'!L8="","",IF('Социально-коммуникативное разви'!L8&gt;1.5,"сформирован",IF('Социально-коммуникативное разви'!L8&lt;0.5,"не сформирован", "в стадии формирования")))</f>
        <v/>
      </c>
      <c r="V7" s="165" t="str">
        <f>IF('Социально-коммуникативное разви'!M8="","",IF('Социально-коммуникативное разви'!M8&gt;1.5,"сформирован",IF('Социально-коммуникативное разви'!M8&lt;0.5,"не сформирован", "в стадии формирования")))</f>
        <v/>
      </c>
      <c r="W7" s="183" t="str">
        <f>IF('Социально-коммуникативное разви'!E8="","",IF('Социально-коммуникативное разви'!F8="","",IF('Социально-коммуникативное разви'!G8="","",IF('Социально-коммуникативное разви'!H8="","",IF('Социально-коммуникативное разви'!I8="","",IF('Социально-коммуникативное разви'!J8="","",IF('Социально-коммуникативное разви'!K8="","",IF('Социально-коммуникативное разви'!L8="","",IF('Социально-коммуникативное разви'!W8="","",('Социально-коммуникативное разви'!E8+'Социально-коммуникативное разви'!F8+'Социально-коммуникативное разви'!G8+'Социально-коммуникативное разви'!H8+'Социально-коммуникативное разви'!I8+'Социально-коммуникативное разви'!J8+'Социально-коммуникативное разви'!K8+'Социально-коммуникативное разви'!L8+'Социально-коммуникативное разви'!W8)/9)))))))))</f>
        <v/>
      </c>
      <c r="X7" s="96" t="str">
        <f t="shared" si="1"/>
        <v/>
      </c>
      <c r="Y7" s="163" t="str">
        <f>IF('Социально-коммуникативное разви'!S8="","",IF('Социально-коммуникативное разви'!S8&gt;1.5,"сформирован",IF('Социально-коммуникативное разви'!S8&lt;0.5,"не сформирован", "в стадии формирования")))</f>
        <v/>
      </c>
      <c r="Z7" s="96" t="str">
        <f>IF('Познавательное развитие'!U8="","",IF('Познавательное развитие'!U8&gt;1.5,"сформирован",IF('Познавательное развитие'!U8&lt;0.5,"не сформирован", "в стадии формирования")))</f>
        <v/>
      </c>
      <c r="AA7" s="96" t="str">
        <f>IF('Речевое развитие'!P7="","",IF('Речевое развитие'!P7&gt;1.5,"сформирован",IF('Речевое развитие'!P7&lt;0.5,"не сформирован", "в стадии формирования")))</f>
        <v/>
      </c>
      <c r="AB7" s="96" t="str">
        <f>IF('Речевое развитие'!Q7="","",IF('Речевое развитие'!Q7&gt;1.5,"сформирован",IF('Речевое развитие'!Q7&lt;0.5,"не сформирован", "в стадии формирования")))</f>
        <v/>
      </c>
      <c r="AC7" s="167" t="str">
        <f>IF('Художественно-эстетическое разв'!AD8="","",IF('Художественно-эстетическое разв'!AD8&gt;1.5,"сформирован",IF('Художественно-эстетическое разв'!AD8&lt;0.5,"не сформирован", "в стадии формирования")))</f>
        <v/>
      </c>
      <c r="AD7" s="167" t="str">
        <f>IF('Художественно-эстетическое разв'!AE8="","",IF('Художественно-эстетическое разв'!AE8&gt;1.5,"сформирован",IF('Художественно-эстетическое разв'!AE8&lt;0.5,"не сформирован", "в стадии формирования")))</f>
        <v/>
      </c>
      <c r="AE7" s="167" t="str">
        <f>IF('Художественно-эстетическое разв'!AF8="","",IF('Художественно-эстетическое разв'!AF8&gt;1.5,"сформирован",IF('Художественно-эстетическое разв'!AF8&lt;0.5,"не сформирован", "в стадии формирования")))</f>
        <v/>
      </c>
      <c r="AF7" s="149" t="str">
        <f>IF('Физическое развитие'!T7="","",IF('Физическое развитие'!T7&gt;1.5,"сформирован",IF('Физическое развитие'!T7&lt;0.5,"не сформирован", "в стадии формирования")))</f>
        <v/>
      </c>
      <c r="AG7" s="183" t="str">
        <f>IF('Социально-коммуникативное разви'!S8="","",IF('Познавательное развитие'!U8="","",IF('Речевое развитие'!P7="","",IF('Речевое развитие'!W7="","",IF('Художественно-эстетическое разв'!AD8="","",IF('Художественно-эстетическое разв'!AE8="","",IF('Художественно-эстетическое разв'!AF8="","",IF('Физическое развитие'!T7="","",('Социально-коммуникативное разви'!S8+'Познавательное развитие'!U8+'Речевое развитие'!P7+'Речевое развитие'!W7+'Художественно-эстетическое разв'!AD8+'Художественно-эстетическое разв'!AE8+'Художественно-эстетическое разв'!AF8+'Физическое развитие'!T7)/8))))))))</f>
        <v/>
      </c>
      <c r="AH7" s="96" t="str">
        <f t="shared" si="2"/>
        <v/>
      </c>
      <c r="AI7" s="163" t="str">
        <f>IF('Речевое развитие'!D7="","",IF('Речевое развитие'!D7&gt;1.5,"сформирован",IF('Речевое развитие'!D7&lt;0.5,"не сформирован", "в стадии формирования")))</f>
        <v/>
      </c>
      <c r="AJ7" s="163" t="str">
        <f>IF('Речевое развитие'!E7="","",IF('Речевое развитие'!E7&gt;1.5,"сформирован",IF('Речевое развитие'!E7&lt;0.5,"не сформирован", "в стадии формирования")))</f>
        <v/>
      </c>
      <c r="AK7" s="163" t="str">
        <f>IF('Речевое развитие'!F7="","",IF('Речевое развитие'!F7&gt;1.5,"сформирован",IF('Речевое развитие'!F7&lt;0.5,"не сформирован", "в стадии формирования")))</f>
        <v/>
      </c>
      <c r="AL7" s="163" t="str">
        <f>IF('Речевое развитие'!G7="","",IF('Речевое развитие'!G7&gt;1.5,"сформирован",IF('Речевое развитие'!G7&lt;0.5,"не сформирован", "в стадии формирования")))</f>
        <v/>
      </c>
      <c r="AM7" s="163" t="str">
        <f>IF('Речевое развитие'!H7="","",IF('Речевое развитие'!H7&gt;1.5,"сформирован",IF('Речевое развитие'!H7&lt;0.5,"не сформирован", "в стадии формирования")))</f>
        <v/>
      </c>
      <c r="AN7" s="163" t="str">
        <f>IF('Речевое развитие'!I7="","",IF('Речевое развитие'!I7&gt;1.5,"сформирован",IF('Речевое развитие'!I7&lt;0.5,"не сформирован", "в стадии формирования")))</f>
        <v/>
      </c>
      <c r="AO7" s="163" t="str">
        <f>IF('Речевое развитие'!J7="","",IF('Речевое развитие'!J7&gt;1.5,"сформирован",IF('Речевое развитие'!J7&lt;0.5,"не сформирован", "в стадии формирования")))</f>
        <v/>
      </c>
      <c r="AP7" s="163" t="str">
        <f>IF('Речевое развитие'!K7="","",IF('Речевое развитие'!K7&gt;1.5,"сформирован",IF('Речевое развитие'!K7&lt;0.5,"не сформирован", "в стадии формирования")))</f>
        <v/>
      </c>
      <c r="AQ7" s="183" t="str">
        <f>IF('Речевое развитие'!D7="","",IF('Речевое развитие'!E7="","",IF('Речевое развитие'!F7="","",IF('Речевое развитие'!G7="","",IF('Речевое развитие'!H7="","",IF('Речевое развитие'!I7="","",IF('Речевое развитие'!J7="","",IF('Речевое развитие'!K7="","",('Речевое развитие'!D7+'Речевое развитие'!E7+'Речевое развитие'!F7+'Речевое развитие'!G7+'Речевое развитие'!H7+'Речевое развитие'!I7+'Речевое развитие'!J7+'Речевое развитие'!K7)/8))))))))</f>
        <v/>
      </c>
      <c r="AR7" s="96" t="str">
        <f t="shared" si="3"/>
        <v/>
      </c>
      <c r="AS7" s="163" t="str">
        <f>IF('Художественно-эстетическое разв'!AA8="","",IF('Художественно-эстетическое разв'!AA8&gt;1.5,"сформирован",IF('Художественно-эстетическое разв'!AA8&lt;0.5,"не сформирован", "в стадии формирования")))</f>
        <v>в стадии формирования</v>
      </c>
      <c r="AT7" s="163" t="str">
        <f>IF('Физическое развитие'!D7="","",IF('Физическое развитие'!D7&gt;1.5,"сформирован",IF('Физическое развитие'!D7&lt;0.5,"не сформирован", "в стадии формирования")))</f>
        <v/>
      </c>
      <c r="AU7" s="163" t="str">
        <f>IF('Физическое развитие'!E7="","",IF('Физическое развитие'!E7&gt;1.5,"сформирован",IF('Физическое развитие'!E7&lt;0.5,"не сформирован", "в стадии формирования")))</f>
        <v/>
      </c>
      <c r="AV7" s="163" t="str">
        <f>IF('Физическое развитие'!F7="","",IF('Физическое развитие'!F7&gt;1.5,"сформирован",IF('Физическое развитие'!F7&lt;0.5,"не сформирован", "в стадии формирования")))</f>
        <v/>
      </c>
      <c r="AW7" s="163" t="str">
        <f>IF('Физическое развитие'!G7="","",IF('Физическое развитие'!G7&gt;1.5,"сформирован",IF('Физическое развитие'!G7&lt;0.5,"не сформирован", "в стадии формирования")))</f>
        <v/>
      </c>
      <c r="AX7" s="163" t="str">
        <f>IF('Физическое развитие'!H7="","",IF('Физическое развитие'!H7&gt;1.5,"сформирован",IF('Физическое развитие'!H7&lt;0.5,"не сформирован", "в стадии формирования")))</f>
        <v/>
      </c>
      <c r="AY7" s="163" t="str">
        <f>IF('Физическое развитие'!I7="","",IF('Физическое развитие'!I7&gt;1.5,"сформирован",IF('Физическое развитие'!I7&lt;0.5,"не сформирован", "в стадии формирования")))</f>
        <v/>
      </c>
      <c r="AZ7" s="163" t="str">
        <f>IF('Физическое развитие'!J7="","",IF('Физическое развитие'!J7&gt;1.5,"сформирован",IF('Физическое развитие'!J7&lt;0.5,"не сформирован", "в стадии формирования")))</f>
        <v/>
      </c>
      <c r="BA7" s="163" t="str">
        <f>IF('Физическое развитие'!K7="","",IF('Физическое развитие'!K7&gt;1.5,"сформирован",IF('Физическое развитие'!K7&lt;0.5,"не сформирован", "в стадии формирования")))</f>
        <v/>
      </c>
      <c r="BB7" s="163" t="str">
        <f>IF('Физическое развитие'!L7="","",IF('Физическое развитие'!L7&gt;1.5,"сформирован",IF('Физическое развитие'!L7&lt;0.5,"не сформирован", "в стадии формирования")))</f>
        <v/>
      </c>
      <c r="BC7" s="163" t="str">
        <f>IF('Физическое развитие'!M7="","",IF('Физическое развитие'!M7&gt;1.5,"сформирован",IF('Физическое развитие'!M7&lt;0.5,"не сформирован", "в стадии формирования")))</f>
        <v/>
      </c>
      <c r="BD7" s="163" t="str">
        <f>IF('Физическое развитие'!N7="","",IF('Физическое развитие'!N7&gt;1.5,"сформирован",IF('Физическое развитие'!N7&lt;0.5,"не сформирован", "в стадии формирования")))</f>
        <v/>
      </c>
      <c r="BE7" s="163" t="str">
        <f>IF('Физическое развитие'!O7="","",IF('Физическое развитие'!O7&gt;1.5,"сформирован",IF('Физическое развитие'!O7&lt;0.5,"не сформирован", "в стадии формирования")))</f>
        <v/>
      </c>
      <c r="BF7" s="183" t="str">
        <f>IF('Художественно-эстетическое разв'!AA8="","",IF('Физическое развитие'!D7="","",IF('Физическое развитие'!E7="","",IF('Физическое развитие'!F7="","",IF('Физическое развитие'!G7="","",IF('Физическое развитие'!H7="","",IF('Физическое развитие'!I7="","",IF('Физическое развитие'!J7="","",IF('Физическое развитие'!K7="","",IF('Физическое развитие'!L7="","",IF('Физическое развитие'!M7="","",IF('Физическое развитие'!N7="","",IF('Физическое развитие'!O7="","",('Художественно-эстетическое разв'!AA8+'Физическое развитие'!D7+'Физическое развитие'!E7+'Физическое развитие'!F7+'Физическое развитие'!G7+'Физическое развитие'!H7+'Физическое развитие'!I7+'Физическое развитие'!J7+'Физическое развитие'!K7+'Физическое развитие'!L7+'Физическое развитие'!M7+'Физическое развитие'!N7+'Физическое развитие'!O7)/13)))))))))))))</f>
        <v/>
      </c>
      <c r="BG7" s="96" t="str">
        <f t="shared" si="4"/>
        <v/>
      </c>
      <c r="BH7" s="96" t="str">
        <f>IF('Социально-коммуникативное разви'!Q8="","",IF('Социально-коммуникативное разви'!Q8&gt;1.5,"сформирован",IF('Социально-коммуникативное разви'!Q8&lt;0.5,"не сформирован", "в стадии формирования")))</f>
        <v/>
      </c>
      <c r="BI7" s="96" t="str">
        <f>IF('Социально-коммуникативное разви'!AD8="","",IF('Социально-коммуникативное разви'!AD8&gt;1.5,"сформирован",IF('Социально-коммуникативное разви'!AD8&lt;0.5,"не сформирован", "в стадии формирования")))</f>
        <v/>
      </c>
      <c r="BJ7" s="96" t="str">
        <f>IF('Социально-коммуникативное разви'!AF8="","",IF('Социально-коммуникативное разви'!AF8&gt;1.5,"сформирован",IF('Социально-коммуникативное разви'!AF8&lt;0.5,"не сформирован", "в стадии формирования")))</f>
        <v/>
      </c>
      <c r="BK7" s="96" t="str">
        <f>IF('Социально-коммуникативное разви'!AG8="","",IF('Социально-коммуникативное разви'!AG8&gt;1.5,"сформирован",IF('Социально-коммуникативное разви'!AG8&lt;0.5,"не сформирован", "в стадии формирования")))</f>
        <v/>
      </c>
      <c r="BL7" s="96" t="str">
        <f>IF('Социально-коммуникативное разви'!AH8="","",IF('Социально-коммуникативное разви'!AH8&gt;1.5,"сформирован",IF('Социально-коммуникативное разви'!AH8&lt;0.5,"не сформирован", "в стадии формирования")))</f>
        <v/>
      </c>
      <c r="BM7" s="96" t="str">
        <f>IF('Социально-коммуникативное разви'!AI8="","",IF('Социально-коммуникативное разви'!AI8&gt;1.5,"сформирован",IF('Социально-коммуникативное разви'!AI8&lt;0.5,"не сформирован", "в стадии формирования")))</f>
        <v/>
      </c>
      <c r="BN7" s="96" t="str">
        <f>IF('Социально-коммуникативное разви'!AJ8="","",IF('Социально-коммуникативное разви'!AJ8&gt;1.5,"сформирован",IF('Социально-коммуникативное разви'!AJ8&lt;0.5,"не сформирован", "в стадии формирования")))</f>
        <v/>
      </c>
      <c r="BO7" s="96" t="str">
        <f>IF('Социально-коммуникативное разви'!AK8="","",IF('Социально-коммуникативное разви'!AK8&gt;1.5,"сформирован",IF('Социально-коммуникативное разви'!AK8&lt;0.5,"не сформирован", "в стадии формирования")))</f>
        <v/>
      </c>
      <c r="BP7" s="96" t="str">
        <f>IF('Социально-коммуникативное разви'!AL8="","",IF('Социально-коммуникативное разви'!AL8&gt;1.5,"сформирован",IF('Социально-коммуникативное разви'!AL8&lt;0.5,"не сформирован", "в стадии формирования")))</f>
        <v/>
      </c>
      <c r="BQ7" s="96" t="str">
        <f>IF('Социально-коммуникативное разви'!AM8="","",IF('Социально-коммуникативное разви'!AM8&gt;1.5,"сформирован",IF('Социально-коммуникативное разви'!AM8&lt;0.5,"не сформирован", "в стадии формирования")))</f>
        <v/>
      </c>
      <c r="BR7" s="96" t="str">
        <f>IF('Социально-коммуникативное разви'!AE8="","",IF('Социально-коммуникативное разви'!AE8&gt;1.5,"сформирован",IF('Социально-коммуникативное разви'!AE8&lt;0.5,"не сформирован", "в стадии формирования")))</f>
        <v/>
      </c>
      <c r="BS7" s="96" t="str">
        <f>IF('Физическое развитие'!Q7="","",IF('Физическое развитие'!Q7&gt;1.5,"сформирован",IF('Физическое развитие'!Q7&lt;0.5,"не сформирован", "в стадии формирования")))</f>
        <v/>
      </c>
      <c r="BT7" s="96" t="str">
        <f>IF('Физическое развитие'!R7="","",IF('Физическое развитие'!R7&gt;1.5,"сформирован",IF('Физическое развитие'!R7&lt;0.5,"не сформирован", "в стадии формирования")))</f>
        <v/>
      </c>
      <c r="BU7" s="96" t="str">
        <f>IF('Физическое развитие'!S7="","",IF('Физическое развитие'!S7&gt;1.5,"сформирован",IF('Физическое развитие'!S7&lt;0.5,"не сформирован", "в стадии формирования")))</f>
        <v/>
      </c>
      <c r="BV7" s="96" t="str">
        <f>IF('Физическое развитие'!T7="","",IF('Физическое развитие'!T7&gt;1.5,"сформирован",IF('Физическое развитие'!T7&lt;0.5,"не сформирован", "в стадии формирования")))</f>
        <v/>
      </c>
      <c r="BW7" s="96" t="str">
        <f>IF('Физическое развитие'!U7="","",IF('Физическое развитие'!U7&gt;1.5,"сформирован",IF('Физическое развитие'!U7&lt;0.5,"не сформирован", "в стадии формирования")))</f>
        <v/>
      </c>
      <c r="BX7" s="183" t="str">
        <f>IF('Социально-коммуникативное разви'!Q8="","",IF('Социально-коммуникативное разви'!AD8="","",IF('Социально-коммуникативное разви'!AE8="","",IF('Социально-коммуникативное разви'!AF8="","",IF('Социально-коммуникативное разви'!AG8="","",IF('Социально-коммуникативное разви'!AH8="","",IF('Социально-коммуникативное разви'!AI8="","",IF('Социально-коммуникативное разви'!AJ8="","",IF('Социально-коммуникативное разви'!AK8="","",IF('Социально-коммуникативное разви'!AL8="","",IF('Социально-коммуникативное разви'!AM8="","",IF('Физическое развитие'!Q7="","",IF('Физическое развитие'!R7="","",IF('Физическое развитие'!S7="","",IF('Физическое развитие'!T7="","",IF('Физическое развитие'!U7="","",('Социально-коммуникативное разви'!Q8+'Социально-коммуникативное разви'!AD8+'Социально-коммуникативное разви'!AE8+'Социально-коммуникативное разви'!AF8+'Социально-коммуникативное разви'!AG8+'Социально-коммуникативное разви'!AH8+'Социально-коммуникативное разви'!AI8+'Социально-коммуникативное разви'!AJ8+'Социально-коммуникативное разви'!AK8+'Социально-коммуникативное разви'!AL8+'Социально-коммуникативное разви'!AM8+'Физическое развитие'!Q7+'Физическое развитие'!R7+'Физическое развитие'!S7+'Физическое развитие'!T7+'Физическое развитие'!U7)/16))))))))))))))))</f>
        <v/>
      </c>
      <c r="BY7" s="96" t="str">
        <f t="shared" si="5"/>
        <v/>
      </c>
      <c r="BZ7" s="96" t="str">
        <f>IF('Социально-коммуникативное разви'!M8="","",IF('Социально-коммуникативное разви'!M8&gt;1.5,"сформирован",IF('Социально-коммуникативное разви'!M8&lt;0.5,"не сформирован", "в стадии формирования")))</f>
        <v/>
      </c>
      <c r="CA7" s="96" t="str">
        <f>IF('Социально-коммуникативное разви'!O8="","",IF('Социально-коммуникативное разви'!O8&gt;1.5,"сформирован",IF('Социально-коммуникативное разви'!O8&lt;0.5,"не сформирован", "в стадии формирования")))</f>
        <v/>
      </c>
      <c r="CB7" s="96" t="str">
        <f>IF('Социально-коммуникативное разви'!T8="","",IF('Социально-коммуникативное разви'!T8&gt;1.5,"сформирован",IF('Социально-коммуникативное разви'!T8&lt;0.5,"не сформирован", "в стадии формирования")))</f>
        <v/>
      </c>
      <c r="CC7" s="96" t="str">
        <f>IF('Познавательное развитие'!D8="","",IF('Познавательное развитие'!D8&gt;1.5,"сформирован",IF('Познавательное развитие'!D8&lt;0.5,"не сформирован", "в стадии формирования")))</f>
        <v/>
      </c>
      <c r="CD7" s="96" t="str">
        <f>IF('Познавательное развитие'!E8="","",IF('Познавательное развитие'!E8&gt;1.5,"сформирован",IF('Познавательное развитие'!E8&lt;0.5,"не сформирован", "в стадии формирования")))</f>
        <v/>
      </c>
      <c r="CE7" s="96" t="str">
        <f>IF('Познавательное развитие'!F8="","",IF('Познавательное развитие'!F8&gt;1.5,"сформирован",IF('Познавательное развитие'!F8&lt;0.5,"не сформирован", "в стадии формирования")))</f>
        <v/>
      </c>
      <c r="CF7" s="96" t="str">
        <f>IF('Познавательное развитие'!I8="","",IF('Познавательное развитие'!I8&gt;1.5,"сформирован",IF('Познавательное развитие'!I8&lt;0.5,"не сформирован", "в стадии формирования")))</f>
        <v/>
      </c>
      <c r="CG7" s="96" t="str">
        <f>IF('Познавательное развитие'!J8="","",IF('Познавательное развитие'!J8&gt;1.5,"сформирован",IF('Познавательное развитие'!J8&lt;0.5,"не сформирован", "в стадии формирования")))</f>
        <v/>
      </c>
      <c r="CH7" s="96" t="str">
        <f>IF('Познавательное развитие'!K8="","",IF('Познавательное развитие'!K8&gt;1.5,"сформирован",IF('Познавательное развитие'!K8&lt;0.5,"не сформирован", "в стадии формирования")))</f>
        <v/>
      </c>
      <c r="CI7" s="96" t="str">
        <f>IF('Познавательное развитие'!L8="","",IF('Познавательное развитие'!L8&gt;1.5,"сформирован",IF('Познавательное развитие'!L8&lt;0.5,"не сформирован", "в стадии формирования")))</f>
        <v/>
      </c>
      <c r="CJ7" s="96" t="str">
        <f>IF('Познавательное развитие'!M8="","",IF('Познавательное развитие'!M8&gt;1.5,"сформирован",IF('Познавательное развитие'!M8&lt;0.5,"не сформирован", "в стадии формирования")))</f>
        <v/>
      </c>
      <c r="CK7" s="96" t="str">
        <f>IF('Познавательное развитие'!S8="","",IF('Познавательное развитие'!S8&gt;1.5,"сформирован",IF('Познавательное развитие'!S8&lt;0.5,"не сформирован", "в стадии формирования")))</f>
        <v/>
      </c>
      <c r="CL7" s="96" t="str">
        <f>IF('Познавательное развитие'!T8="","",IF('Познавательное развитие'!T8&gt;1.5,"сформирован",IF('Познавательное развитие'!T8&lt;0.5,"не сформирован", "в стадии формирования")))</f>
        <v/>
      </c>
      <c r="CM7" s="96" t="str">
        <f>IF('Познавательное развитие'!V8="","",IF('Познавательное развитие'!V8&gt;1.5,"сформирован",IF('Познавательное развитие'!V8&lt;0.5,"не сформирован", "в стадии формирования")))</f>
        <v/>
      </c>
      <c r="CN7" s="96" t="str">
        <f>IF('Познавательное развитие'!W8="","",IF('Познавательное развитие'!W8&gt;1.5,"сформирован",IF('Познавательное развитие'!W8&lt;0.5,"не сформирован", "в стадии формирования")))</f>
        <v/>
      </c>
      <c r="CO7" s="96" t="str">
        <f>IF('Познавательное развитие'!AD8="","",IF('Познавательное развитие'!AD8&gt;1.5,"сформирован",IF('Познавательное развитие'!AD8&lt;0.5,"не сформирован", "в стадии формирования")))</f>
        <v/>
      </c>
      <c r="CP7" s="96" t="str">
        <f>IF('Познавательное развитие'!AI8="","",IF('Познавательное развитие'!AI8&gt;1.5,"сформирован",IF('Познавательное развитие'!AI8&lt;0.5,"не сформирован", "в стадии формирования")))</f>
        <v/>
      </c>
      <c r="CQ7" s="96" t="str">
        <f>IF('Познавательное развитие'!AK8="","",IF('Познавательное развитие'!AK8&gt;1.5,"сформирован",IF('Познавательное развитие'!AK8&lt;0.5,"не сформирован", "в стадии формирования")))</f>
        <v/>
      </c>
      <c r="CR7" s="96" t="str">
        <f>IF('Познавательное развитие'!AL8="","",IF('Познавательное развитие'!AL8&gt;1.5,"сформирован",IF('Познавательное развитие'!AL8&lt;0.5,"не сформирован", "в стадии формирования")))</f>
        <v/>
      </c>
      <c r="CS7" s="96" t="str">
        <f>IF('Речевое развитие'!S7="","",IF('Речевое развитие'!S7&gt;1.5,"сформирован",IF('Речевое развитие'!S7&lt;0.5,"не сформирован", "в стадии формирования")))</f>
        <v/>
      </c>
      <c r="CT7" s="96" t="str">
        <f>IF('Речевое развитие'!T7="","",IF('Речевое развитие'!T7&gt;1.5,"сформирован",IF('Речевое развитие'!T7&lt;0.5,"не сформирован", "в стадии формирования")))</f>
        <v/>
      </c>
      <c r="CU7" s="96" t="str">
        <f>IF('Речевое развитие'!U7="","",IF('Речевое развитие'!U7&gt;1.5,"сформирован",IF('Речевое развитие'!U7&lt;0.5,"не сформирован", "в стадии формирования")))</f>
        <v/>
      </c>
      <c r="CV7" s="96" t="str">
        <f>IF('Речевое развитие'!V7="","",IF('Речевое развитие'!V7&gt;1.5,"сформирован",IF('Речевое развитие'!V7&lt;0.5,"не сформирован", "в стадии формирования")))</f>
        <v/>
      </c>
      <c r="CW7" s="96" t="str">
        <f>IF('Художественно-эстетическое разв'!H8="","",IF('Художественно-эстетическое разв'!H8&gt;1.5,"сформирован",IF('Художественно-эстетическое разв'!H8&lt;0.5,"не сформирован", "в стадии формирования")))</f>
        <v/>
      </c>
      <c r="CX7" s="96" t="str">
        <f>IF('Художественно-эстетическое разв'!U8="","",IF('Художественно-эстетическое разв'!U8&gt;1.5,"сформирован",IF('Художественно-эстетическое разв'!U8&lt;0.5,"не сформирован", "в стадии формирования")))</f>
        <v/>
      </c>
      <c r="CY7" s="96" t="str">
        <f>IF('Художественно-эстетическое разв'!D8="","",IF('Художественно-эстетическое разв'!D8&gt;1.5,"сформирован",IF('Художественно-эстетическое разв'!D8&lt;0.5,"не сформирован", "в стадии формирования")))</f>
        <v/>
      </c>
      <c r="CZ7" s="96" t="str">
        <f>IF('Художественно-эстетическое разв'!O8="","",IF('Художественно-эстетическое разв'!O8&gt;1.5,"сформирован",IF('Художественно-эстетическое разв'!O8&lt;0.5,"не сформирован", "в стадии формирования")))</f>
        <v/>
      </c>
      <c r="DA7" s="96" t="str">
        <f>IF('Художественно-эстетическое разв'!T8="","",IF('Художественно-эстетическое разв'!T8&gt;1.5,"сформирован",IF('Художественно-эстетическое разв'!T8&lt;0.5,"не сформирован", "в стадии формирования")))</f>
        <v/>
      </c>
      <c r="DB7" s="183" t="str">
        <f>IF('Социально-коммуникативное разви'!M8="","",IF('Социально-коммуникативное разви'!O8="","",IF('Социально-коммуникативное разви'!T8="","",IF('Познавательное развитие'!D8="","",IF('Познавательное развитие'!E8="","",IF('Познавательное развитие'!F8="","",IF('Познавательное развитие'!I8="","",IF('Познавательное развитие'!J8="","",IF('Познавательное развитие'!K8="","",IF('Познавательное развитие'!L8="","",IF('Познавательное развитие'!M8="","",IF('Познавательное развитие'!S8="","",IF('Познавательное развитие'!T8="","",IF('Познавательное развитие'!V8="","",IF('Познавательное развитие'!W8="","",IF('Познавательное развитие'!AD8="","",IF('Познавательное развитие'!AI8="","",IF('Познавательное развитие'!AK8="","",IF('Познавательное развитие'!AL8="","",IF('Речевое развитие'!S7="","",IF('Речевое развитие'!T7="","",IF('Речевое развитие'!U7="","",IF('Речевое развитие'!V7="","",IF('Художественно-эстетическое разв'!H8="","",IF('Художественно-эстетическое разв'!U8="","",IF('Художественно-эстетическое разв'!D8="","",IF('Художественно-эстетическое разв'!O8="","",IF('Художественно-эстетическое разв'!T8="","",('Социально-коммуникативное разви'!M8+'Социально-коммуникативное разви'!O8+'Социально-коммуникативное разви'!T8+'Познавательное развитие'!D8+'Познавательное развитие'!E8+'Познавательное развитие'!F8+'Познавательное развитие'!I8+'Познавательное развитие'!J8+'Познавательное развитие'!K8+'Познавательное развитие'!L8+'Познавательное развитие'!M8+'Познавательное развитие'!S8+'Познавательное развитие'!T8+'Познавательное развитие'!V8+'Познавательное развитие'!W8+'Познавательное развитие'!AD8+'Познавательное развитие'!AI8+'Познавательное развитие'!AK8+'Познавательное развитие'!AL8+'Речевое развитие'!S7+'Речевое развитие'!T7+'Речевое развитие'!U7+'Речевое развитие'!V7+'Художественно-эстетическое разв'!H8+'Художественно-эстетическое разв'!V8+'Художественно-эстетическое разв'!D8+'Художественно-эстетическое разв'!O8+'Художественно-эстетическое разв'!T8)/28))))))))))))))))))))))))))))</f>
        <v/>
      </c>
      <c r="DC7" s="96" t="str">
        <f t="shared" si="6"/>
        <v/>
      </c>
    </row>
    <row r="8" spans="1:121" s="96" customFormat="1">
      <c r="A8" s="155">
        <f>список!A6</f>
        <v>5</v>
      </c>
      <c r="B8" s="153" t="str">
        <f>IF(список!B6="","",список!B6)</f>
        <v/>
      </c>
      <c r="C8" s="149">
        <f>IF(список!C6="","",список!C6)</f>
        <v>0</v>
      </c>
      <c r="D8" s="96" t="str">
        <f>IF('Социально-коммуникативное разви'!R9="","",IF('Социально-коммуникативное разви'!R9&gt;1.5,"сформирован",IF('Социально-коммуникативное разви'!R9&lt;0.5,"не сформирован", "в стадии формирования")))</f>
        <v/>
      </c>
      <c r="E8" s="96" t="str">
        <f>IF('Социально-коммуникативное разви'!S9="","",IF('Социально-коммуникативное разви'!S9&gt;1.5,"сформирован",IF('Социально-коммуникативное разви'!S9&lt;0.5,"не сформирован", "в стадии формирования")))</f>
        <v/>
      </c>
      <c r="F8" s="96" t="str">
        <f>IF('Социально-коммуникативное разви'!T9="","",IF('Социально-коммуникативное разви'!T9&gt;1.5,"сформирован",IF('Социально-коммуникативное разви'!T9&lt;0.5,"не сформирован", "в стадии формирования")))</f>
        <v/>
      </c>
      <c r="G8" s="96" t="str">
        <f>IF('Социально-коммуникативное разви'!U9="","",IF('Социально-коммуникативное разви'!U9&gt;1.5,"сформирован",IF('Социально-коммуникативное разви'!U9&lt;0.5,"не сформирован", "в стадии формирования")))</f>
        <v/>
      </c>
      <c r="H8" s="96" t="str">
        <f>IF('Социально-коммуникативное разви'!V9="","",IF('Социально-коммуникативное разви'!V9&gt;1.5,"сформирован",IF('Социально-коммуникативное разви'!V9&lt;0.5,"не сформирован", "в стадии формирования")))</f>
        <v/>
      </c>
      <c r="I8" s="163" t="str">
        <f>IF('Речевое развитие'!X8="","",IF('Речевое развитие'!X8&gt;1.5,"сформирован",IF('Речевое развитие'!X8&lt;0.5,"не сформирован", "в стадии формирования")))</f>
        <v/>
      </c>
      <c r="J8" s="96" t="str">
        <f>IF('Художественно-эстетическое разв'!D9="","",IF('Художественно-эстетическое разв'!D9&gt;1.5,"сформирован",IF('Художественно-эстетическое разв'!D9&lt;0.5,"не сформирован", "в стадии формирования")))</f>
        <v/>
      </c>
      <c r="K8" s="149" t="str">
        <f>IF('Физическое развитие'!M8="","",IF('Физическое развитие'!M8&gt;1.5,"сформирован",IF('Физическое развитие'!M8&lt;0.5,"не сформирован", "в стадии формирования")))</f>
        <v/>
      </c>
      <c r="L8" s="183" t="str">
        <f>IF('Социально-коммуникативное разви'!R9="","",IF('Социально-коммуникативное разви'!X9="","",IF('Социально-коммуникативное разви'!Y9="","",IF('Социально-коммуникативное разви'!Z9="","",IF('Социально-коммуникативное разви'!AA9="","",IF('Речевое развитие'!X8="","",IF('Художественно-эстетическое разв'!D9="","",IF('Физическое развитие'!M8="","",('Социально-коммуникативное разви'!R9+'Социально-коммуникативное разви'!X9+'Социально-коммуникативное разви'!Y9+'Социально-коммуникативное разви'!Z9+'Социально-коммуникативное разви'!AA9+'Речевое развитие'!X8+'Художественно-эстетическое разв'!D9+'Физическое развитие'!M8)/8))))))))</f>
        <v/>
      </c>
      <c r="M8" s="96" t="str">
        <f t="shared" si="0"/>
        <v/>
      </c>
      <c r="N8" s="165" t="str">
        <f>IF('Социально-коммуникативное разви'!E9="","",IF('Социально-коммуникативное разви'!E9&gt;1.5,"сформирован",IF('Социально-коммуникативное разви'!E9&lt;0.5,"не сформирован", "в стадии формирования")))</f>
        <v/>
      </c>
      <c r="O8" s="165" t="str">
        <f>IF('Социально-коммуникативное разви'!F9="","",IF('Социально-коммуникативное разви'!F9&gt;1.5,"сформирован",IF('Социально-коммуникативное разви'!F9&lt;0.5,"не сформирован", "в стадии формирования")))</f>
        <v/>
      </c>
      <c r="P8" s="165" t="str">
        <f>IF('Социально-коммуникативное разви'!G9="","",IF('Социально-коммуникативное разви'!G9&gt;1.5,"сформирован",IF('Социально-коммуникативное разви'!G9&lt;0.5,"не сформирован", "в стадии формирования")))</f>
        <v/>
      </c>
      <c r="Q8" s="165" t="str">
        <f>IF('Социально-коммуникативное разви'!H9="","",IF('Социально-коммуникативное разви'!H9&gt;1.5,"сформирован",IF('Социально-коммуникативное разви'!H9&lt;0.5,"не сформирован", "в стадии формирования")))</f>
        <v/>
      </c>
      <c r="R8" s="165" t="str">
        <f>IF('Социально-коммуникативное разви'!I9="","",IF('Социально-коммуникативное разви'!I9&gt;1.5,"сформирован",IF('Социально-коммуникативное разви'!I9&lt;0.5,"не сформирован", "в стадии формирования")))</f>
        <v/>
      </c>
      <c r="S8" s="165" t="str">
        <f>IF('Социально-коммуникативное разви'!J9="","",IF('Социально-коммуникативное разви'!J9&gt;1.5,"сформирован",IF('Социально-коммуникативное разви'!J9&lt;0.5,"не сформирован", "в стадии формирования")))</f>
        <v/>
      </c>
      <c r="T8" s="165" t="str">
        <f>IF('Социально-коммуникативное разви'!K9="","",IF('Социально-коммуникативное разви'!K9&gt;1.5,"сформирован",IF('Социально-коммуникативное разви'!K9&lt;0.5,"не сформирован", "в стадии формирования")))</f>
        <v/>
      </c>
      <c r="U8" s="165" t="str">
        <f>IF('Социально-коммуникативное разви'!L9="","",IF('Социально-коммуникативное разви'!L9&gt;1.5,"сформирован",IF('Социально-коммуникативное разви'!L9&lt;0.5,"не сформирован", "в стадии формирования")))</f>
        <v/>
      </c>
      <c r="V8" s="165" t="str">
        <f>IF('Социально-коммуникативное разви'!M9="","",IF('Социально-коммуникативное разви'!M9&gt;1.5,"сформирован",IF('Социально-коммуникативное разви'!M9&lt;0.5,"не сформирован", "в стадии формирования")))</f>
        <v/>
      </c>
      <c r="W8" s="183" t="str">
        <f>IF('Социально-коммуникативное разви'!E9="","",IF('Социально-коммуникативное разви'!F9="","",IF('Социально-коммуникативное разви'!G9="","",IF('Социально-коммуникативное разви'!H9="","",IF('Социально-коммуникативное разви'!I9="","",IF('Социально-коммуникативное разви'!J9="","",IF('Социально-коммуникативное разви'!K9="","",IF('Социально-коммуникативное разви'!L9="","",IF('Социально-коммуникативное разви'!W9="","",('Социально-коммуникативное разви'!E9+'Социально-коммуникативное разви'!F9+'Социально-коммуникативное разви'!G9+'Социально-коммуникативное разви'!H9+'Социально-коммуникативное разви'!I9+'Социально-коммуникативное разви'!J9+'Социально-коммуникативное разви'!K9+'Социально-коммуникативное разви'!L9+'Социально-коммуникативное разви'!W9)/9)))))))))</f>
        <v/>
      </c>
      <c r="X8" s="96" t="str">
        <f t="shared" si="1"/>
        <v/>
      </c>
      <c r="Y8" s="163" t="str">
        <f>IF('Социально-коммуникативное разви'!S9="","",IF('Социально-коммуникативное разви'!S9&gt;1.5,"сформирован",IF('Социально-коммуникативное разви'!S9&lt;0.5,"не сформирован", "в стадии формирования")))</f>
        <v/>
      </c>
      <c r="Z8" s="96" t="str">
        <f>IF('Познавательное развитие'!U9="","",IF('Познавательное развитие'!U9&gt;1.5,"сформирован",IF('Познавательное развитие'!U9&lt;0.5,"не сформирован", "в стадии формирования")))</f>
        <v/>
      </c>
      <c r="AA8" s="96" t="str">
        <f>IF('Речевое развитие'!P8="","",IF('Речевое развитие'!P8&gt;1.5,"сформирован",IF('Речевое развитие'!P8&lt;0.5,"не сформирован", "в стадии формирования")))</f>
        <v/>
      </c>
      <c r="AB8" s="96" t="str">
        <f>IF('Речевое развитие'!Q8="","",IF('Речевое развитие'!Q8&gt;1.5,"сформирован",IF('Речевое развитие'!Q8&lt;0.5,"не сформирован", "в стадии формирования")))</f>
        <v/>
      </c>
      <c r="AC8" s="167" t="str">
        <f>IF('Художественно-эстетическое разв'!AD9="","",IF('Художественно-эстетическое разв'!AD9&gt;1.5,"сформирован",IF('Художественно-эстетическое разв'!AD9&lt;0.5,"не сформирован", "в стадии формирования")))</f>
        <v/>
      </c>
      <c r="AD8" s="167" t="str">
        <f>IF('Художественно-эстетическое разв'!AE9="","",IF('Художественно-эстетическое разв'!AE9&gt;1.5,"сформирован",IF('Художественно-эстетическое разв'!AE9&lt;0.5,"не сформирован", "в стадии формирования")))</f>
        <v/>
      </c>
      <c r="AE8" s="167" t="str">
        <f>IF('Художественно-эстетическое разв'!AF9="","",IF('Художественно-эстетическое разв'!AF9&gt;1.5,"сформирован",IF('Художественно-эстетическое разв'!AF9&lt;0.5,"не сформирован", "в стадии формирования")))</f>
        <v/>
      </c>
      <c r="AF8" s="149" t="str">
        <f>IF('Физическое развитие'!T8="","",IF('Физическое развитие'!T8&gt;1.5,"сформирован",IF('Физическое развитие'!T8&lt;0.5,"не сформирован", "в стадии формирования")))</f>
        <v/>
      </c>
      <c r="AG8" s="183" t="str">
        <f>IF('Социально-коммуникативное разви'!S9="","",IF('Познавательное развитие'!U9="","",IF('Речевое развитие'!P8="","",IF('Речевое развитие'!W8="","",IF('Художественно-эстетическое разв'!AD9="","",IF('Художественно-эстетическое разв'!AE9="","",IF('Художественно-эстетическое разв'!AF9="","",IF('Физическое развитие'!T8="","",('Социально-коммуникативное разви'!S9+'Познавательное развитие'!U9+'Речевое развитие'!P8+'Речевое развитие'!W8+'Художественно-эстетическое разв'!AD9+'Художественно-эстетическое разв'!AE9+'Художественно-эстетическое разв'!AF9+'Физическое развитие'!T8)/8))))))))</f>
        <v/>
      </c>
      <c r="AH8" s="96" t="str">
        <f t="shared" si="2"/>
        <v/>
      </c>
      <c r="AI8" s="163" t="str">
        <f>IF('Речевое развитие'!D8="","",IF('Речевое развитие'!D8&gt;1.5,"сформирован",IF('Речевое развитие'!D8&lt;0.5,"не сформирован", "в стадии формирования")))</f>
        <v/>
      </c>
      <c r="AJ8" s="163" t="str">
        <f>IF('Речевое развитие'!E8="","",IF('Речевое развитие'!E8&gt;1.5,"сформирован",IF('Речевое развитие'!E8&lt;0.5,"не сформирован", "в стадии формирования")))</f>
        <v/>
      </c>
      <c r="AK8" s="163" t="str">
        <f>IF('Речевое развитие'!F8="","",IF('Речевое развитие'!F8&gt;1.5,"сформирован",IF('Речевое развитие'!F8&lt;0.5,"не сформирован", "в стадии формирования")))</f>
        <v/>
      </c>
      <c r="AL8" s="163" t="str">
        <f>IF('Речевое развитие'!G8="","",IF('Речевое развитие'!G8&gt;1.5,"сформирован",IF('Речевое развитие'!G8&lt;0.5,"не сформирован", "в стадии формирования")))</f>
        <v/>
      </c>
      <c r="AM8" s="163" t="str">
        <f>IF('Речевое развитие'!H8="","",IF('Речевое развитие'!H8&gt;1.5,"сформирован",IF('Речевое развитие'!H8&lt;0.5,"не сформирован", "в стадии формирования")))</f>
        <v/>
      </c>
      <c r="AN8" s="163" t="str">
        <f>IF('Речевое развитие'!I8="","",IF('Речевое развитие'!I8&gt;1.5,"сформирован",IF('Речевое развитие'!I8&lt;0.5,"не сформирован", "в стадии формирования")))</f>
        <v/>
      </c>
      <c r="AO8" s="163" t="str">
        <f>IF('Речевое развитие'!J8="","",IF('Речевое развитие'!J8&gt;1.5,"сформирован",IF('Речевое развитие'!J8&lt;0.5,"не сформирован", "в стадии формирования")))</f>
        <v/>
      </c>
      <c r="AP8" s="163" t="str">
        <f>IF('Речевое развитие'!K8="","",IF('Речевое развитие'!K8&gt;1.5,"сформирован",IF('Речевое развитие'!K8&lt;0.5,"не сформирован", "в стадии формирования")))</f>
        <v/>
      </c>
      <c r="AQ8" s="183" t="str">
        <f>IF('Речевое развитие'!D8="","",IF('Речевое развитие'!E8="","",IF('Речевое развитие'!F8="","",IF('Речевое развитие'!G8="","",IF('Речевое развитие'!H8="","",IF('Речевое развитие'!I8="","",IF('Речевое развитие'!J8="","",IF('Речевое развитие'!K8="","",('Речевое развитие'!D8+'Речевое развитие'!E8+'Речевое развитие'!F8+'Речевое развитие'!G8+'Речевое развитие'!H8+'Речевое развитие'!I8+'Речевое развитие'!J8+'Речевое развитие'!K8)/8))))))))</f>
        <v/>
      </c>
      <c r="AR8" s="96" t="str">
        <f t="shared" si="3"/>
        <v/>
      </c>
      <c r="AS8" s="163" t="str">
        <f>IF('Художественно-эстетическое разв'!AA9="","",IF('Художественно-эстетическое разв'!AA9&gt;1.5,"сформирован",IF('Художественно-эстетическое разв'!AA9&lt;0.5,"не сформирован", "в стадии формирования")))</f>
        <v>сформирован</v>
      </c>
      <c r="AT8" s="163" t="str">
        <f>IF('Физическое развитие'!D8="","",IF('Физическое развитие'!D8&gt;1.5,"сформирован",IF('Физическое развитие'!D8&lt;0.5,"не сформирован", "в стадии формирования")))</f>
        <v/>
      </c>
      <c r="AU8" s="163" t="str">
        <f>IF('Физическое развитие'!E8="","",IF('Физическое развитие'!E8&gt;1.5,"сформирован",IF('Физическое развитие'!E8&lt;0.5,"не сформирован", "в стадии формирования")))</f>
        <v/>
      </c>
      <c r="AV8" s="163" t="str">
        <f>IF('Физическое развитие'!F8="","",IF('Физическое развитие'!F8&gt;1.5,"сформирован",IF('Физическое развитие'!F8&lt;0.5,"не сформирован", "в стадии формирования")))</f>
        <v/>
      </c>
      <c r="AW8" s="163" t="str">
        <f>IF('Физическое развитие'!G8="","",IF('Физическое развитие'!G8&gt;1.5,"сформирован",IF('Физическое развитие'!G8&lt;0.5,"не сформирован", "в стадии формирования")))</f>
        <v/>
      </c>
      <c r="AX8" s="163" t="str">
        <f>IF('Физическое развитие'!H8="","",IF('Физическое развитие'!H8&gt;1.5,"сформирован",IF('Физическое развитие'!H8&lt;0.5,"не сформирован", "в стадии формирования")))</f>
        <v/>
      </c>
      <c r="AY8" s="163" t="str">
        <f>IF('Физическое развитие'!I8="","",IF('Физическое развитие'!I8&gt;1.5,"сформирован",IF('Физическое развитие'!I8&lt;0.5,"не сформирован", "в стадии формирования")))</f>
        <v/>
      </c>
      <c r="AZ8" s="163" t="str">
        <f>IF('Физическое развитие'!J8="","",IF('Физическое развитие'!J8&gt;1.5,"сформирован",IF('Физическое развитие'!J8&lt;0.5,"не сформирован", "в стадии формирования")))</f>
        <v/>
      </c>
      <c r="BA8" s="163" t="str">
        <f>IF('Физическое развитие'!K8="","",IF('Физическое развитие'!K8&gt;1.5,"сформирован",IF('Физическое развитие'!K8&lt;0.5,"не сформирован", "в стадии формирования")))</f>
        <v/>
      </c>
      <c r="BB8" s="163" t="str">
        <f>IF('Физическое развитие'!L8="","",IF('Физическое развитие'!L8&gt;1.5,"сформирован",IF('Физическое развитие'!L8&lt;0.5,"не сформирован", "в стадии формирования")))</f>
        <v/>
      </c>
      <c r="BC8" s="163" t="str">
        <f>IF('Физическое развитие'!M8="","",IF('Физическое развитие'!M8&gt;1.5,"сформирован",IF('Физическое развитие'!M8&lt;0.5,"не сформирован", "в стадии формирования")))</f>
        <v/>
      </c>
      <c r="BD8" s="163" t="str">
        <f>IF('Физическое развитие'!N8="","",IF('Физическое развитие'!N8&gt;1.5,"сформирован",IF('Физическое развитие'!N8&lt;0.5,"не сформирован", "в стадии формирования")))</f>
        <v/>
      </c>
      <c r="BE8" s="163" t="str">
        <f>IF('Физическое развитие'!O8="","",IF('Физическое развитие'!O8&gt;1.5,"сформирован",IF('Физическое развитие'!O8&lt;0.5,"не сформирован", "в стадии формирования")))</f>
        <v/>
      </c>
      <c r="BF8" s="183" t="str">
        <f>IF('Художественно-эстетическое разв'!AA9="","",IF('Физическое развитие'!D8="","",IF('Физическое развитие'!E8="","",IF('Физическое развитие'!F8="","",IF('Физическое развитие'!G8="","",IF('Физическое развитие'!H8="","",IF('Физическое развитие'!I8="","",IF('Физическое развитие'!J8="","",IF('Физическое развитие'!K8="","",IF('Физическое развитие'!L8="","",IF('Физическое развитие'!M8="","",IF('Физическое развитие'!N8="","",IF('Физическое развитие'!O8="","",('Художественно-эстетическое разв'!AA9+'Физическое развитие'!D8+'Физическое развитие'!E8+'Физическое развитие'!F8+'Физическое развитие'!G8+'Физическое развитие'!H8+'Физическое развитие'!I8+'Физическое развитие'!J8+'Физическое развитие'!K8+'Физическое развитие'!L8+'Физическое развитие'!M8+'Физическое развитие'!N8+'Физическое развитие'!O8)/13)))))))))))))</f>
        <v/>
      </c>
      <c r="BG8" s="96" t="str">
        <f t="shared" si="4"/>
        <v/>
      </c>
      <c r="BH8" s="96" t="str">
        <f>IF('Социально-коммуникативное разви'!Q9="","",IF('Социально-коммуникативное разви'!Q9&gt;1.5,"сформирован",IF('Социально-коммуникативное разви'!Q9&lt;0.5,"не сформирован", "в стадии формирования")))</f>
        <v/>
      </c>
      <c r="BI8" s="96" t="str">
        <f>IF('Социально-коммуникативное разви'!AD9="","",IF('Социально-коммуникативное разви'!AD9&gt;1.5,"сформирован",IF('Социально-коммуникативное разви'!AD9&lt;0.5,"не сформирован", "в стадии формирования")))</f>
        <v/>
      </c>
      <c r="BJ8" s="96" t="str">
        <f>IF('Социально-коммуникативное разви'!AF9="","",IF('Социально-коммуникативное разви'!AF9&gt;1.5,"сформирован",IF('Социально-коммуникативное разви'!AF9&lt;0.5,"не сформирован", "в стадии формирования")))</f>
        <v/>
      </c>
      <c r="BK8" s="96" t="str">
        <f>IF('Социально-коммуникативное разви'!AG9="","",IF('Социально-коммуникативное разви'!AG9&gt;1.5,"сформирован",IF('Социально-коммуникативное разви'!AG9&lt;0.5,"не сформирован", "в стадии формирования")))</f>
        <v/>
      </c>
      <c r="BL8" s="96" t="str">
        <f>IF('Социально-коммуникативное разви'!AH9="","",IF('Социально-коммуникативное разви'!AH9&gt;1.5,"сформирован",IF('Социально-коммуникативное разви'!AH9&lt;0.5,"не сформирован", "в стадии формирования")))</f>
        <v/>
      </c>
      <c r="BM8" s="96" t="str">
        <f>IF('Социально-коммуникативное разви'!AI9="","",IF('Социально-коммуникативное разви'!AI9&gt;1.5,"сформирован",IF('Социально-коммуникативное разви'!AI9&lt;0.5,"не сформирован", "в стадии формирования")))</f>
        <v/>
      </c>
      <c r="BN8" s="96" t="str">
        <f>IF('Социально-коммуникативное разви'!AJ9="","",IF('Социально-коммуникативное разви'!AJ9&gt;1.5,"сформирован",IF('Социально-коммуникативное разви'!AJ9&lt;0.5,"не сформирован", "в стадии формирования")))</f>
        <v/>
      </c>
      <c r="BO8" s="96" t="str">
        <f>IF('Социально-коммуникативное разви'!AK9="","",IF('Социально-коммуникативное разви'!AK9&gt;1.5,"сформирован",IF('Социально-коммуникативное разви'!AK9&lt;0.5,"не сформирован", "в стадии формирования")))</f>
        <v/>
      </c>
      <c r="BP8" s="96" t="str">
        <f>IF('Социально-коммуникативное разви'!AL9="","",IF('Социально-коммуникативное разви'!AL9&gt;1.5,"сформирован",IF('Социально-коммуникативное разви'!AL9&lt;0.5,"не сформирован", "в стадии формирования")))</f>
        <v/>
      </c>
      <c r="BQ8" s="96" t="str">
        <f>IF('Социально-коммуникативное разви'!AM9="","",IF('Социально-коммуникативное разви'!AM9&gt;1.5,"сформирован",IF('Социально-коммуникативное разви'!AM9&lt;0.5,"не сформирован", "в стадии формирования")))</f>
        <v/>
      </c>
      <c r="BR8" s="96" t="str">
        <f>IF('Социально-коммуникативное разви'!AE9="","",IF('Социально-коммуникативное разви'!AE9&gt;1.5,"сформирован",IF('Социально-коммуникативное разви'!AE9&lt;0.5,"не сформирован", "в стадии формирования")))</f>
        <v/>
      </c>
      <c r="BS8" s="96" t="str">
        <f>IF('Физическое развитие'!Q8="","",IF('Физическое развитие'!Q8&gt;1.5,"сформирован",IF('Физическое развитие'!Q8&lt;0.5,"не сформирован", "в стадии формирования")))</f>
        <v/>
      </c>
      <c r="BT8" s="96" t="str">
        <f>IF('Физическое развитие'!R8="","",IF('Физическое развитие'!R8&gt;1.5,"сформирован",IF('Физическое развитие'!R8&lt;0.5,"не сформирован", "в стадии формирования")))</f>
        <v/>
      </c>
      <c r="BU8" s="96" t="str">
        <f>IF('Физическое развитие'!S8="","",IF('Физическое развитие'!S8&gt;1.5,"сформирован",IF('Физическое развитие'!S8&lt;0.5,"не сформирован", "в стадии формирования")))</f>
        <v/>
      </c>
      <c r="BV8" s="96" t="str">
        <f>IF('Физическое развитие'!T8="","",IF('Физическое развитие'!T8&gt;1.5,"сформирован",IF('Физическое развитие'!T8&lt;0.5,"не сформирован", "в стадии формирования")))</f>
        <v/>
      </c>
      <c r="BW8" s="96" t="str">
        <f>IF('Физическое развитие'!U8="","",IF('Физическое развитие'!U8&gt;1.5,"сформирован",IF('Физическое развитие'!U8&lt;0.5,"не сформирован", "в стадии формирования")))</f>
        <v/>
      </c>
      <c r="BX8" s="183" t="str">
        <f>IF('Социально-коммуникативное разви'!Q9="","",IF('Социально-коммуникативное разви'!AD9="","",IF('Социально-коммуникативное разви'!AE9="","",IF('Социально-коммуникативное разви'!AF9="","",IF('Социально-коммуникативное разви'!AG9="","",IF('Социально-коммуникативное разви'!AH9="","",IF('Социально-коммуникативное разви'!AI9="","",IF('Социально-коммуникативное разви'!AJ9="","",IF('Социально-коммуникативное разви'!AK9="","",IF('Социально-коммуникативное разви'!AL9="","",IF('Социально-коммуникативное разви'!AM9="","",IF('Физическое развитие'!Q8="","",IF('Физическое развитие'!R8="","",IF('Физическое развитие'!S8="","",IF('Физическое развитие'!T8="","",IF('Физическое развитие'!U8="","",('Социально-коммуникативное разви'!Q9+'Социально-коммуникативное разви'!AD9+'Социально-коммуникативное разви'!AE9+'Социально-коммуникативное разви'!AF9+'Социально-коммуникативное разви'!AG9+'Социально-коммуникативное разви'!AH9+'Социально-коммуникативное разви'!AI9+'Социально-коммуникативное разви'!AJ9+'Социально-коммуникативное разви'!AK9+'Социально-коммуникативное разви'!AL9+'Социально-коммуникативное разви'!AM9+'Физическое развитие'!Q8+'Физическое развитие'!R8+'Физическое развитие'!S8+'Физическое развитие'!T8+'Физическое развитие'!U8)/16))))))))))))))))</f>
        <v/>
      </c>
      <c r="BY8" s="96" t="str">
        <f t="shared" si="5"/>
        <v/>
      </c>
      <c r="BZ8" s="96" t="str">
        <f>IF('Социально-коммуникативное разви'!M9="","",IF('Социально-коммуникативное разви'!M9&gt;1.5,"сформирован",IF('Социально-коммуникативное разви'!M9&lt;0.5,"не сформирован", "в стадии формирования")))</f>
        <v/>
      </c>
      <c r="CA8" s="96" t="str">
        <f>IF('Социально-коммуникативное разви'!O9="","",IF('Социально-коммуникативное разви'!O9&gt;1.5,"сформирован",IF('Социально-коммуникативное разви'!O9&lt;0.5,"не сформирован", "в стадии формирования")))</f>
        <v/>
      </c>
      <c r="CB8" s="96" t="str">
        <f>IF('Социально-коммуникативное разви'!T9="","",IF('Социально-коммуникативное разви'!T9&gt;1.5,"сформирован",IF('Социально-коммуникативное разви'!T9&lt;0.5,"не сформирован", "в стадии формирования")))</f>
        <v/>
      </c>
      <c r="CC8" s="96" t="str">
        <f>IF('Познавательное развитие'!D9="","",IF('Познавательное развитие'!D9&gt;1.5,"сформирован",IF('Познавательное развитие'!D9&lt;0.5,"не сформирован", "в стадии формирования")))</f>
        <v/>
      </c>
      <c r="CD8" s="96" t="str">
        <f>IF('Познавательное развитие'!E9="","",IF('Познавательное развитие'!E9&gt;1.5,"сформирован",IF('Познавательное развитие'!E9&lt;0.5,"не сформирован", "в стадии формирования")))</f>
        <v/>
      </c>
      <c r="CE8" s="96" t="str">
        <f>IF('Познавательное развитие'!F9="","",IF('Познавательное развитие'!F9&gt;1.5,"сформирован",IF('Познавательное развитие'!F9&lt;0.5,"не сформирован", "в стадии формирования")))</f>
        <v/>
      </c>
      <c r="CF8" s="96" t="str">
        <f>IF('Познавательное развитие'!I9="","",IF('Познавательное развитие'!I9&gt;1.5,"сформирован",IF('Познавательное развитие'!I9&lt;0.5,"не сформирован", "в стадии формирования")))</f>
        <v/>
      </c>
      <c r="CG8" s="96" t="str">
        <f>IF('Познавательное развитие'!J9="","",IF('Познавательное развитие'!J9&gt;1.5,"сформирован",IF('Познавательное развитие'!J9&lt;0.5,"не сформирован", "в стадии формирования")))</f>
        <v/>
      </c>
      <c r="CH8" s="96" t="str">
        <f>IF('Познавательное развитие'!K9="","",IF('Познавательное развитие'!K9&gt;1.5,"сформирован",IF('Познавательное развитие'!K9&lt;0.5,"не сформирован", "в стадии формирования")))</f>
        <v/>
      </c>
      <c r="CI8" s="96" t="str">
        <f>IF('Познавательное развитие'!L9="","",IF('Познавательное развитие'!L9&gt;1.5,"сформирован",IF('Познавательное развитие'!L9&lt;0.5,"не сформирован", "в стадии формирования")))</f>
        <v/>
      </c>
      <c r="CJ8" s="96" t="str">
        <f>IF('Познавательное развитие'!M9="","",IF('Познавательное развитие'!M9&gt;1.5,"сформирован",IF('Познавательное развитие'!M9&lt;0.5,"не сформирован", "в стадии формирования")))</f>
        <v/>
      </c>
      <c r="CK8" s="96" t="str">
        <f>IF('Познавательное развитие'!S9="","",IF('Познавательное развитие'!S9&gt;1.5,"сформирован",IF('Познавательное развитие'!S9&lt;0.5,"не сформирован", "в стадии формирования")))</f>
        <v/>
      </c>
      <c r="CL8" s="96" t="str">
        <f>IF('Познавательное развитие'!T9="","",IF('Познавательное развитие'!T9&gt;1.5,"сформирован",IF('Познавательное развитие'!T9&lt;0.5,"не сформирован", "в стадии формирования")))</f>
        <v/>
      </c>
      <c r="CM8" s="96" t="str">
        <f>IF('Познавательное развитие'!V9="","",IF('Познавательное развитие'!V9&gt;1.5,"сформирован",IF('Познавательное развитие'!V9&lt;0.5,"не сформирован", "в стадии формирования")))</f>
        <v/>
      </c>
      <c r="CN8" s="96" t="str">
        <f>IF('Познавательное развитие'!W9="","",IF('Познавательное развитие'!W9&gt;1.5,"сформирован",IF('Познавательное развитие'!W9&lt;0.5,"не сформирован", "в стадии формирования")))</f>
        <v/>
      </c>
      <c r="CO8" s="96" t="str">
        <f>IF('Познавательное развитие'!AD9="","",IF('Познавательное развитие'!AD9&gt;1.5,"сформирован",IF('Познавательное развитие'!AD9&lt;0.5,"не сформирован", "в стадии формирования")))</f>
        <v/>
      </c>
      <c r="CP8" s="96" t="str">
        <f>IF('Познавательное развитие'!AI9="","",IF('Познавательное развитие'!AI9&gt;1.5,"сформирован",IF('Познавательное развитие'!AI9&lt;0.5,"не сформирован", "в стадии формирования")))</f>
        <v/>
      </c>
      <c r="CQ8" s="96" t="str">
        <f>IF('Познавательное развитие'!AK9="","",IF('Познавательное развитие'!AK9&gt;1.5,"сформирован",IF('Познавательное развитие'!AK9&lt;0.5,"не сформирован", "в стадии формирования")))</f>
        <v/>
      </c>
      <c r="CR8" s="96" t="str">
        <f>IF('Познавательное развитие'!AL9="","",IF('Познавательное развитие'!AL9&gt;1.5,"сформирован",IF('Познавательное развитие'!AL9&lt;0.5,"не сформирован", "в стадии формирования")))</f>
        <v/>
      </c>
      <c r="CS8" s="96" t="str">
        <f>IF('Речевое развитие'!S8="","",IF('Речевое развитие'!S8&gt;1.5,"сформирован",IF('Речевое развитие'!S8&lt;0.5,"не сформирован", "в стадии формирования")))</f>
        <v/>
      </c>
      <c r="CT8" s="96" t="str">
        <f>IF('Речевое развитие'!T8="","",IF('Речевое развитие'!T8&gt;1.5,"сформирован",IF('Речевое развитие'!T8&lt;0.5,"не сформирован", "в стадии формирования")))</f>
        <v/>
      </c>
      <c r="CU8" s="96" t="str">
        <f>IF('Речевое развитие'!U8="","",IF('Речевое развитие'!U8&gt;1.5,"сформирован",IF('Речевое развитие'!U8&lt;0.5,"не сформирован", "в стадии формирования")))</f>
        <v/>
      </c>
      <c r="CV8" s="96" t="str">
        <f>IF('Речевое развитие'!V8="","",IF('Речевое развитие'!V8&gt;1.5,"сформирован",IF('Речевое развитие'!V8&lt;0.5,"не сформирован", "в стадии формирования")))</f>
        <v/>
      </c>
      <c r="CW8" s="96" t="str">
        <f>IF('Художественно-эстетическое разв'!H9="","",IF('Художественно-эстетическое разв'!H9&gt;1.5,"сформирован",IF('Художественно-эстетическое разв'!H9&lt;0.5,"не сформирован", "в стадии формирования")))</f>
        <v/>
      </c>
      <c r="CX8" s="96" t="str">
        <f>IF('Художественно-эстетическое разв'!U9="","",IF('Художественно-эстетическое разв'!U9&gt;1.5,"сформирован",IF('Художественно-эстетическое разв'!U9&lt;0.5,"не сформирован", "в стадии формирования")))</f>
        <v/>
      </c>
      <c r="CY8" s="96" t="str">
        <f>IF('Художественно-эстетическое разв'!D9="","",IF('Художественно-эстетическое разв'!D9&gt;1.5,"сформирован",IF('Художественно-эстетическое разв'!D9&lt;0.5,"не сформирован", "в стадии формирования")))</f>
        <v/>
      </c>
      <c r="CZ8" s="96" t="str">
        <f>IF('Художественно-эстетическое разв'!O9="","",IF('Художественно-эстетическое разв'!O9&gt;1.5,"сформирован",IF('Художественно-эстетическое разв'!O9&lt;0.5,"не сформирован", "в стадии формирования")))</f>
        <v/>
      </c>
      <c r="DA8" s="96" t="str">
        <f>IF('Художественно-эстетическое разв'!T9="","",IF('Художественно-эстетическое разв'!T9&gt;1.5,"сформирован",IF('Художественно-эстетическое разв'!T9&lt;0.5,"не сформирован", "в стадии формирования")))</f>
        <v/>
      </c>
      <c r="DB8" s="183" t="str">
        <f>IF('Социально-коммуникативное разви'!M9="","",IF('Социально-коммуникативное разви'!O9="","",IF('Социально-коммуникативное разви'!T9="","",IF('Познавательное развитие'!D9="","",IF('Познавательное развитие'!E9="","",IF('Познавательное развитие'!F9="","",IF('Познавательное развитие'!I9="","",IF('Познавательное развитие'!J9="","",IF('Познавательное развитие'!K9="","",IF('Познавательное развитие'!L9="","",IF('Познавательное развитие'!M9="","",IF('Познавательное развитие'!S9="","",IF('Познавательное развитие'!T9="","",IF('Познавательное развитие'!V9="","",IF('Познавательное развитие'!W9="","",IF('Познавательное развитие'!AD9="","",IF('Познавательное развитие'!AI9="","",IF('Познавательное развитие'!AK9="","",IF('Познавательное развитие'!AL9="","",IF('Речевое развитие'!S8="","",IF('Речевое развитие'!T8="","",IF('Речевое развитие'!U8="","",IF('Речевое развитие'!V8="","",IF('Художественно-эстетическое разв'!H9="","",IF('Художественно-эстетическое разв'!U9="","",IF('Художественно-эстетическое разв'!D9="","",IF('Художественно-эстетическое разв'!O9="","",IF('Художественно-эстетическое разв'!T9="","",('Социально-коммуникативное разви'!M9+'Социально-коммуникативное разви'!O9+'Социально-коммуникативное разви'!T9+'Познавательное развитие'!D9+'Познавательное развитие'!E9+'Познавательное развитие'!F9+'Познавательное развитие'!I9+'Познавательное развитие'!J9+'Познавательное развитие'!K9+'Познавательное развитие'!L9+'Познавательное развитие'!M9+'Познавательное развитие'!S9+'Познавательное развитие'!T9+'Познавательное развитие'!V9+'Познавательное развитие'!W9+'Познавательное развитие'!AD9+'Познавательное развитие'!AI9+'Познавательное развитие'!AK9+'Познавательное развитие'!AL9+'Речевое развитие'!S8+'Речевое развитие'!T8+'Речевое развитие'!U8+'Речевое развитие'!V8+'Художественно-эстетическое разв'!H9+'Художественно-эстетическое разв'!V9+'Художественно-эстетическое разв'!D9+'Художественно-эстетическое разв'!O9+'Художественно-эстетическое разв'!T9)/28))))))))))))))))))))))))))))</f>
        <v/>
      </c>
      <c r="DC8" s="96" t="str">
        <f t="shared" si="6"/>
        <v/>
      </c>
    </row>
    <row r="9" spans="1:121" s="96" customFormat="1">
      <c r="A9" s="155">
        <f>список!A7</f>
        <v>6</v>
      </c>
      <c r="B9" s="153" t="str">
        <f>IF(список!B7="","",список!B7)</f>
        <v/>
      </c>
      <c r="C9" s="149">
        <f>IF(список!C7="","",список!C7)</f>
        <v>0</v>
      </c>
      <c r="D9" s="96" t="str">
        <f>IF('Социально-коммуникативное разви'!R10="","",IF('Социально-коммуникативное разви'!R10&gt;1.5,"сформирован",IF('Социально-коммуникативное разви'!R10&lt;0.5,"не сформирован", "в стадии формирования")))</f>
        <v/>
      </c>
      <c r="E9" s="96" t="str">
        <f>IF('Социально-коммуникативное разви'!S10="","",IF('Социально-коммуникативное разви'!S10&gt;1.5,"сформирован",IF('Социально-коммуникативное разви'!S10&lt;0.5,"не сформирован", "в стадии формирования")))</f>
        <v/>
      </c>
      <c r="F9" s="96" t="str">
        <f>IF('Социально-коммуникативное разви'!T10="","",IF('Социально-коммуникативное разви'!T10&gt;1.5,"сформирован",IF('Социально-коммуникативное разви'!T10&lt;0.5,"не сформирован", "в стадии формирования")))</f>
        <v/>
      </c>
      <c r="G9" s="96" t="str">
        <f>IF('Социально-коммуникативное разви'!U10="","",IF('Социально-коммуникативное разви'!U10&gt;1.5,"сформирован",IF('Социально-коммуникативное разви'!U10&lt;0.5,"не сформирован", "в стадии формирования")))</f>
        <v/>
      </c>
      <c r="H9" s="96" t="str">
        <f>IF('Социально-коммуникативное разви'!V10="","",IF('Социально-коммуникативное разви'!V10&gt;1.5,"сформирован",IF('Социально-коммуникативное разви'!V10&lt;0.5,"не сформирован", "в стадии формирования")))</f>
        <v/>
      </c>
      <c r="I9" s="163" t="str">
        <f>IF('Речевое развитие'!X9="","",IF('Речевое развитие'!X9&gt;1.5,"сформирован",IF('Речевое развитие'!X9&lt;0.5,"не сформирован", "в стадии формирования")))</f>
        <v/>
      </c>
      <c r="J9" s="96" t="str">
        <f>IF('Художественно-эстетическое разв'!D10="","",IF('Художественно-эстетическое разв'!D10&gt;1.5,"сформирован",IF('Художественно-эстетическое разв'!D10&lt;0.5,"не сформирован", "в стадии формирования")))</f>
        <v/>
      </c>
      <c r="K9" s="149" t="str">
        <f>IF('Физическое развитие'!M9="","",IF('Физическое развитие'!M9&gt;1.5,"сформирован",IF('Физическое развитие'!M9&lt;0.5,"не сформирован", "в стадии формирования")))</f>
        <v/>
      </c>
      <c r="L9" s="183" t="str">
        <f>IF('Социально-коммуникативное разви'!R10="","",IF('Социально-коммуникативное разви'!X10="","",IF('Социально-коммуникативное разви'!Y10="","",IF('Социально-коммуникативное разви'!Z10="","",IF('Социально-коммуникативное разви'!AA10="","",IF('Речевое развитие'!X9="","",IF('Художественно-эстетическое разв'!D10="","",IF('Физическое развитие'!M9="","",('Социально-коммуникативное разви'!R10+'Социально-коммуникативное разви'!X10+'Социально-коммуникативное разви'!Y10+'Социально-коммуникативное разви'!Z10+'Социально-коммуникативное разви'!AA10+'Речевое развитие'!X9+'Художественно-эстетическое разв'!D10+'Физическое развитие'!M9)/8))))))))</f>
        <v/>
      </c>
      <c r="M9" s="96" t="str">
        <f t="shared" si="0"/>
        <v/>
      </c>
      <c r="N9" s="165" t="str">
        <f>IF('Социально-коммуникативное разви'!E10="","",IF('Социально-коммуникативное разви'!E10&gt;1.5,"сформирован",IF('Социально-коммуникативное разви'!E10&lt;0.5,"не сформирован", "в стадии формирования")))</f>
        <v/>
      </c>
      <c r="O9" s="165" t="str">
        <f>IF('Социально-коммуникативное разви'!F10="","",IF('Социально-коммуникативное разви'!F10&gt;1.5,"сформирован",IF('Социально-коммуникативное разви'!F10&lt;0.5,"не сформирован", "в стадии формирования")))</f>
        <v/>
      </c>
      <c r="P9" s="165" t="str">
        <f>IF('Социально-коммуникативное разви'!G10="","",IF('Социально-коммуникативное разви'!G10&gt;1.5,"сформирован",IF('Социально-коммуникативное разви'!G10&lt;0.5,"не сформирован", "в стадии формирования")))</f>
        <v/>
      </c>
      <c r="Q9" s="165" t="str">
        <f>IF('Социально-коммуникативное разви'!H10="","",IF('Социально-коммуникативное разви'!H10&gt;1.5,"сформирован",IF('Социально-коммуникативное разви'!H10&lt;0.5,"не сформирован", "в стадии формирования")))</f>
        <v/>
      </c>
      <c r="R9" s="165" t="str">
        <f>IF('Социально-коммуникативное разви'!I10="","",IF('Социально-коммуникативное разви'!I10&gt;1.5,"сформирован",IF('Социально-коммуникативное разви'!I10&lt;0.5,"не сформирован", "в стадии формирования")))</f>
        <v/>
      </c>
      <c r="S9" s="165" t="str">
        <f>IF('Социально-коммуникативное разви'!J10="","",IF('Социально-коммуникативное разви'!J10&gt;1.5,"сформирован",IF('Социально-коммуникативное разви'!J10&lt;0.5,"не сформирован", "в стадии формирования")))</f>
        <v/>
      </c>
      <c r="T9" s="165" t="str">
        <f>IF('Социально-коммуникативное разви'!K10="","",IF('Социально-коммуникативное разви'!K10&gt;1.5,"сформирован",IF('Социально-коммуникативное разви'!K10&lt;0.5,"не сформирован", "в стадии формирования")))</f>
        <v/>
      </c>
      <c r="U9" s="165" t="str">
        <f>IF('Социально-коммуникативное разви'!L10="","",IF('Социально-коммуникативное разви'!L10&gt;1.5,"сформирован",IF('Социально-коммуникативное разви'!L10&lt;0.5,"не сформирован", "в стадии формирования")))</f>
        <v/>
      </c>
      <c r="V9" s="165" t="str">
        <f>IF('Социально-коммуникативное разви'!M10="","",IF('Социально-коммуникативное разви'!M10&gt;1.5,"сформирован",IF('Социально-коммуникативное разви'!M10&lt;0.5,"не сформирован", "в стадии формирования")))</f>
        <v/>
      </c>
      <c r="W9" s="183" t="str">
        <f>IF('Социально-коммуникативное разви'!E10="","",IF('Социально-коммуникативное разви'!F10="","",IF('Социально-коммуникативное разви'!G10="","",IF('Социально-коммуникативное разви'!H10="","",IF('Социально-коммуникативное разви'!I10="","",IF('Социально-коммуникативное разви'!J10="","",IF('Социально-коммуникативное разви'!K10="","",IF('Социально-коммуникативное разви'!L10="","",IF('Социально-коммуникативное разви'!W10="","",('Социально-коммуникативное разви'!E10+'Социально-коммуникативное разви'!F10+'Социально-коммуникативное разви'!G10+'Социально-коммуникативное разви'!H10+'Социально-коммуникативное разви'!I10+'Социально-коммуникативное разви'!J10+'Социально-коммуникативное разви'!K10+'Социально-коммуникативное разви'!L10+'Социально-коммуникативное разви'!W10)/9)))))))))</f>
        <v/>
      </c>
      <c r="X9" s="96" t="str">
        <f t="shared" si="1"/>
        <v/>
      </c>
      <c r="Y9" s="163" t="str">
        <f>IF('Социально-коммуникативное разви'!S10="","",IF('Социально-коммуникативное разви'!S10&gt;1.5,"сформирован",IF('Социально-коммуникативное разви'!S10&lt;0.5,"не сформирован", "в стадии формирования")))</f>
        <v/>
      </c>
      <c r="Z9" s="96" t="str">
        <f>IF('Познавательное развитие'!U10="","",IF('Познавательное развитие'!U10&gt;1.5,"сформирован",IF('Познавательное развитие'!U10&lt;0.5,"не сформирован", "в стадии формирования")))</f>
        <v/>
      </c>
      <c r="AA9" s="96" t="str">
        <f>IF('Речевое развитие'!P9="","",IF('Речевое развитие'!P9&gt;1.5,"сформирован",IF('Речевое развитие'!P9&lt;0.5,"не сформирован", "в стадии формирования")))</f>
        <v/>
      </c>
      <c r="AB9" s="96" t="str">
        <f>IF('Речевое развитие'!Q9="","",IF('Речевое развитие'!Q9&gt;1.5,"сформирован",IF('Речевое развитие'!Q9&lt;0.5,"не сформирован", "в стадии формирования")))</f>
        <v/>
      </c>
      <c r="AC9" s="167" t="str">
        <f>IF('Художественно-эстетическое разв'!AD10="","",IF('Художественно-эстетическое разв'!AD10&gt;1.5,"сформирован",IF('Художественно-эстетическое разв'!AD10&lt;0.5,"не сформирован", "в стадии формирования")))</f>
        <v/>
      </c>
      <c r="AD9" s="167" t="str">
        <f>IF('Художественно-эстетическое разв'!AE10="","",IF('Художественно-эстетическое разв'!AE10&gt;1.5,"сформирован",IF('Художественно-эстетическое разв'!AE10&lt;0.5,"не сформирован", "в стадии формирования")))</f>
        <v/>
      </c>
      <c r="AE9" s="167" t="str">
        <f>IF('Художественно-эстетическое разв'!AF10="","",IF('Художественно-эстетическое разв'!AF10&gt;1.5,"сформирован",IF('Художественно-эстетическое разв'!AF10&lt;0.5,"не сформирован", "в стадии формирования")))</f>
        <v/>
      </c>
      <c r="AF9" s="149" t="str">
        <f>IF('Физическое развитие'!T9="","",IF('Физическое развитие'!T9&gt;1.5,"сформирован",IF('Физическое развитие'!T9&lt;0.5,"не сформирован", "в стадии формирования")))</f>
        <v/>
      </c>
      <c r="AG9" s="183" t="str">
        <f>IF('Социально-коммуникативное разви'!S10="","",IF('Познавательное развитие'!U10="","",IF('Речевое развитие'!P9="","",IF('Речевое развитие'!W9="","",IF('Художественно-эстетическое разв'!AD10="","",IF('Художественно-эстетическое разв'!AE10="","",IF('Художественно-эстетическое разв'!AF10="","",IF('Физическое развитие'!T9="","",('Социально-коммуникативное разви'!S10+'Познавательное развитие'!U10+'Речевое развитие'!P9+'Речевое развитие'!W9+'Художественно-эстетическое разв'!AD10+'Художественно-эстетическое разв'!AE10+'Художественно-эстетическое разв'!AF10+'Физическое развитие'!T9)/8))))))))</f>
        <v/>
      </c>
      <c r="AH9" s="96" t="str">
        <f t="shared" si="2"/>
        <v/>
      </c>
      <c r="AI9" s="163" t="str">
        <f>IF('Речевое развитие'!D9="","",IF('Речевое развитие'!D9&gt;1.5,"сформирован",IF('Речевое развитие'!D9&lt;0.5,"не сформирован", "в стадии формирования")))</f>
        <v/>
      </c>
      <c r="AJ9" s="163" t="str">
        <f>IF('Речевое развитие'!E9="","",IF('Речевое развитие'!E9&gt;1.5,"сформирован",IF('Речевое развитие'!E9&lt;0.5,"не сформирован", "в стадии формирования")))</f>
        <v/>
      </c>
      <c r="AK9" s="163" t="str">
        <f>IF('Речевое развитие'!F9="","",IF('Речевое развитие'!F9&gt;1.5,"сформирован",IF('Речевое развитие'!F9&lt;0.5,"не сформирован", "в стадии формирования")))</f>
        <v/>
      </c>
      <c r="AL9" s="163" t="str">
        <f>IF('Речевое развитие'!G9="","",IF('Речевое развитие'!G9&gt;1.5,"сформирован",IF('Речевое развитие'!G9&lt;0.5,"не сформирован", "в стадии формирования")))</f>
        <v/>
      </c>
      <c r="AM9" s="163" t="str">
        <f>IF('Речевое развитие'!H9="","",IF('Речевое развитие'!H9&gt;1.5,"сформирован",IF('Речевое развитие'!H9&lt;0.5,"не сформирован", "в стадии формирования")))</f>
        <v/>
      </c>
      <c r="AN9" s="163" t="str">
        <f>IF('Речевое развитие'!I9="","",IF('Речевое развитие'!I9&gt;1.5,"сформирован",IF('Речевое развитие'!I9&lt;0.5,"не сформирован", "в стадии формирования")))</f>
        <v/>
      </c>
      <c r="AO9" s="163" t="str">
        <f>IF('Речевое развитие'!J9="","",IF('Речевое развитие'!J9&gt;1.5,"сформирован",IF('Речевое развитие'!J9&lt;0.5,"не сформирован", "в стадии формирования")))</f>
        <v/>
      </c>
      <c r="AP9" s="163" t="str">
        <f>IF('Речевое развитие'!K9="","",IF('Речевое развитие'!K9&gt;1.5,"сформирован",IF('Речевое развитие'!K9&lt;0.5,"не сформирован", "в стадии формирования")))</f>
        <v/>
      </c>
      <c r="AQ9" s="183" t="str">
        <f>IF('Речевое развитие'!D9="","",IF('Речевое развитие'!E9="","",IF('Речевое развитие'!F9="","",IF('Речевое развитие'!G9="","",IF('Речевое развитие'!H9="","",IF('Речевое развитие'!I9="","",IF('Речевое развитие'!J9="","",IF('Речевое развитие'!K9="","",('Речевое развитие'!D9+'Речевое развитие'!E9+'Речевое развитие'!F9+'Речевое развитие'!G9+'Речевое развитие'!H9+'Речевое развитие'!I9+'Речевое развитие'!J9+'Речевое развитие'!K9)/8))))))))</f>
        <v/>
      </c>
      <c r="AR9" s="96" t="str">
        <f t="shared" si="3"/>
        <v/>
      </c>
      <c r="AS9" s="163" t="str">
        <f>IF('Художественно-эстетическое разв'!AA10="","",IF('Художественно-эстетическое разв'!AA10&gt;1.5,"сформирован",IF('Художественно-эстетическое разв'!AA10&lt;0.5,"не сформирован", "в стадии формирования")))</f>
        <v>в стадии формирования</v>
      </c>
      <c r="AT9" s="163" t="str">
        <f>IF('Физическое развитие'!D9="","",IF('Физическое развитие'!D9&gt;1.5,"сформирован",IF('Физическое развитие'!D9&lt;0.5,"не сформирован", "в стадии формирования")))</f>
        <v/>
      </c>
      <c r="AU9" s="163" t="str">
        <f>IF('Физическое развитие'!E9="","",IF('Физическое развитие'!E9&gt;1.5,"сформирован",IF('Физическое развитие'!E9&lt;0.5,"не сформирован", "в стадии формирования")))</f>
        <v/>
      </c>
      <c r="AV9" s="163" t="str">
        <f>IF('Физическое развитие'!F9="","",IF('Физическое развитие'!F9&gt;1.5,"сформирован",IF('Физическое развитие'!F9&lt;0.5,"не сформирован", "в стадии формирования")))</f>
        <v/>
      </c>
      <c r="AW9" s="163" t="str">
        <f>IF('Физическое развитие'!G9="","",IF('Физическое развитие'!G9&gt;1.5,"сформирован",IF('Физическое развитие'!G9&lt;0.5,"не сформирован", "в стадии формирования")))</f>
        <v/>
      </c>
      <c r="AX9" s="163" t="str">
        <f>IF('Физическое развитие'!H9="","",IF('Физическое развитие'!H9&gt;1.5,"сформирован",IF('Физическое развитие'!H9&lt;0.5,"не сформирован", "в стадии формирования")))</f>
        <v/>
      </c>
      <c r="AY9" s="163" t="str">
        <f>IF('Физическое развитие'!I9="","",IF('Физическое развитие'!I9&gt;1.5,"сформирован",IF('Физическое развитие'!I9&lt;0.5,"не сформирован", "в стадии формирования")))</f>
        <v/>
      </c>
      <c r="AZ9" s="163" t="str">
        <f>IF('Физическое развитие'!J9="","",IF('Физическое развитие'!J9&gt;1.5,"сформирован",IF('Физическое развитие'!J9&lt;0.5,"не сформирован", "в стадии формирования")))</f>
        <v/>
      </c>
      <c r="BA9" s="163" t="str">
        <f>IF('Физическое развитие'!K9="","",IF('Физическое развитие'!K9&gt;1.5,"сформирован",IF('Физическое развитие'!K9&lt;0.5,"не сформирован", "в стадии формирования")))</f>
        <v/>
      </c>
      <c r="BB9" s="163" t="str">
        <f>IF('Физическое развитие'!L9="","",IF('Физическое развитие'!L9&gt;1.5,"сформирован",IF('Физическое развитие'!L9&lt;0.5,"не сформирован", "в стадии формирования")))</f>
        <v/>
      </c>
      <c r="BC9" s="163" t="str">
        <f>IF('Физическое развитие'!M9="","",IF('Физическое развитие'!M9&gt;1.5,"сформирован",IF('Физическое развитие'!M9&lt;0.5,"не сформирован", "в стадии формирования")))</f>
        <v/>
      </c>
      <c r="BD9" s="163" t="str">
        <f>IF('Физическое развитие'!N9="","",IF('Физическое развитие'!N9&gt;1.5,"сформирован",IF('Физическое развитие'!N9&lt;0.5,"не сформирован", "в стадии формирования")))</f>
        <v/>
      </c>
      <c r="BE9" s="163" t="str">
        <f>IF('Физическое развитие'!O9="","",IF('Физическое развитие'!O9&gt;1.5,"сформирован",IF('Физическое развитие'!O9&lt;0.5,"не сформирован", "в стадии формирования")))</f>
        <v/>
      </c>
      <c r="BF9" s="183" t="str">
        <f>IF('Художественно-эстетическое разв'!AA10="","",IF('Физическое развитие'!D9="","",IF('Физическое развитие'!E9="","",IF('Физическое развитие'!F9="","",IF('Физическое развитие'!G9="","",IF('Физическое развитие'!H9="","",IF('Физическое развитие'!I9="","",IF('Физическое развитие'!J9="","",IF('Физическое развитие'!K9="","",IF('Физическое развитие'!L9="","",IF('Физическое развитие'!M9="","",IF('Физическое развитие'!N9="","",IF('Физическое развитие'!O9="","",('Художественно-эстетическое разв'!AA10+'Физическое развитие'!D9+'Физическое развитие'!E9+'Физическое развитие'!F9+'Физическое развитие'!G9+'Физическое развитие'!H9+'Физическое развитие'!I9+'Физическое развитие'!J9+'Физическое развитие'!K9+'Физическое развитие'!L9+'Физическое развитие'!M9+'Физическое развитие'!N9+'Физическое развитие'!O9)/13)))))))))))))</f>
        <v/>
      </c>
      <c r="BG9" s="96" t="str">
        <f t="shared" si="4"/>
        <v/>
      </c>
      <c r="BH9" s="96" t="str">
        <f>IF('Социально-коммуникативное разви'!Q10="","",IF('Социально-коммуникативное разви'!Q10&gt;1.5,"сформирован",IF('Социально-коммуникативное разви'!Q10&lt;0.5,"не сформирован", "в стадии формирования")))</f>
        <v/>
      </c>
      <c r="BI9" s="96" t="str">
        <f>IF('Социально-коммуникативное разви'!AD10="","",IF('Социально-коммуникативное разви'!AD10&gt;1.5,"сформирован",IF('Социально-коммуникативное разви'!AD10&lt;0.5,"не сформирован", "в стадии формирования")))</f>
        <v/>
      </c>
      <c r="BJ9" s="96" t="str">
        <f>IF('Социально-коммуникативное разви'!AF10="","",IF('Социально-коммуникативное разви'!AF10&gt;1.5,"сформирован",IF('Социально-коммуникативное разви'!AF10&lt;0.5,"не сформирован", "в стадии формирования")))</f>
        <v/>
      </c>
      <c r="BK9" s="96" t="str">
        <f>IF('Социально-коммуникативное разви'!AG10="","",IF('Социально-коммуникативное разви'!AG10&gt;1.5,"сформирован",IF('Социально-коммуникативное разви'!AG10&lt;0.5,"не сформирован", "в стадии формирования")))</f>
        <v/>
      </c>
      <c r="BL9" s="96" t="str">
        <f>IF('Социально-коммуникативное разви'!AH10="","",IF('Социально-коммуникативное разви'!AH10&gt;1.5,"сформирован",IF('Социально-коммуникативное разви'!AH10&lt;0.5,"не сформирован", "в стадии формирования")))</f>
        <v/>
      </c>
      <c r="BM9" s="96" t="str">
        <f>IF('Социально-коммуникативное разви'!AI10="","",IF('Социально-коммуникативное разви'!AI10&gt;1.5,"сформирован",IF('Социально-коммуникативное разви'!AI10&lt;0.5,"не сформирован", "в стадии формирования")))</f>
        <v/>
      </c>
      <c r="BN9" s="96" t="str">
        <f>IF('Социально-коммуникативное разви'!AJ10="","",IF('Социально-коммуникативное разви'!AJ10&gt;1.5,"сформирован",IF('Социально-коммуникативное разви'!AJ10&lt;0.5,"не сформирован", "в стадии формирования")))</f>
        <v/>
      </c>
      <c r="BO9" s="96" t="str">
        <f>IF('Социально-коммуникативное разви'!AK10="","",IF('Социально-коммуникативное разви'!AK10&gt;1.5,"сформирован",IF('Социально-коммуникативное разви'!AK10&lt;0.5,"не сформирован", "в стадии формирования")))</f>
        <v/>
      </c>
      <c r="BP9" s="96" t="str">
        <f>IF('Социально-коммуникативное разви'!AL10="","",IF('Социально-коммуникативное разви'!AL10&gt;1.5,"сформирован",IF('Социально-коммуникативное разви'!AL10&lt;0.5,"не сформирован", "в стадии формирования")))</f>
        <v/>
      </c>
      <c r="BQ9" s="96" t="str">
        <f>IF('Социально-коммуникативное разви'!AM10="","",IF('Социально-коммуникативное разви'!AM10&gt;1.5,"сформирован",IF('Социально-коммуникативное разви'!AM10&lt;0.5,"не сформирован", "в стадии формирования")))</f>
        <v/>
      </c>
      <c r="BR9" s="96" t="str">
        <f>IF('Социально-коммуникативное разви'!AE10="","",IF('Социально-коммуникативное разви'!AE10&gt;1.5,"сформирован",IF('Социально-коммуникативное разви'!AE10&lt;0.5,"не сформирован", "в стадии формирования")))</f>
        <v/>
      </c>
      <c r="BS9" s="96" t="str">
        <f>IF('Физическое развитие'!Q9="","",IF('Физическое развитие'!Q9&gt;1.5,"сформирован",IF('Физическое развитие'!Q9&lt;0.5,"не сформирован", "в стадии формирования")))</f>
        <v/>
      </c>
      <c r="BT9" s="96" t="str">
        <f>IF('Физическое развитие'!R9="","",IF('Физическое развитие'!R9&gt;1.5,"сформирован",IF('Физическое развитие'!R9&lt;0.5,"не сформирован", "в стадии формирования")))</f>
        <v/>
      </c>
      <c r="BU9" s="96" t="str">
        <f>IF('Физическое развитие'!S9="","",IF('Физическое развитие'!S9&gt;1.5,"сформирован",IF('Физическое развитие'!S9&lt;0.5,"не сформирован", "в стадии формирования")))</f>
        <v/>
      </c>
      <c r="BV9" s="96" t="str">
        <f>IF('Физическое развитие'!T9="","",IF('Физическое развитие'!T9&gt;1.5,"сформирован",IF('Физическое развитие'!T9&lt;0.5,"не сформирован", "в стадии формирования")))</f>
        <v/>
      </c>
      <c r="BW9" s="96" t="str">
        <f>IF('Физическое развитие'!U9="","",IF('Физическое развитие'!U9&gt;1.5,"сформирован",IF('Физическое развитие'!U9&lt;0.5,"не сформирован", "в стадии формирования")))</f>
        <v/>
      </c>
      <c r="BX9" s="183" t="str">
        <f>IF('Социально-коммуникативное разви'!Q10="","",IF('Социально-коммуникативное разви'!AD10="","",IF('Социально-коммуникативное разви'!AE10="","",IF('Социально-коммуникативное разви'!AF10="","",IF('Социально-коммуникативное разви'!AG10="","",IF('Социально-коммуникативное разви'!AH10="","",IF('Социально-коммуникативное разви'!AI10="","",IF('Социально-коммуникативное разви'!AJ10="","",IF('Социально-коммуникативное разви'!AK10="","",IF('Социально-коммуникативное разви'!AL10="","",IF('Социально-коммуникативное разви'!AM10="","",IF('Физическое развитие'!Q9="","",IF('Физическое развитие'!R9="","",IF('Физическое развитие'!S9="","",IF('Физическое развитие'!T9="","",IF('Физическое развитие'!U9="","",('Социально-коммуникативное разви'!Q10+'Социально-коммуникативное разви'!AD10+'Социально-коммуникативное разви'!AE10+'Социально-коммуникативное разви'!AF10+'Социально-коммуникативное разви'!AG10+'Социально-коммуникативное разви'!AH10+'Социально-коммуникативное разви'!AI10+'Социально-коммуникативное разви'!AJ10+'Социально-коммуникативное разви'!AK10+'Социально-коммуникативное разви'!AL10+'Социально-коммуникативное разви'!AM10+'Физическое развитие'!Q9+'Физическое развитие'!R9+'Физическое развитие'!S9+'Физическое развитие'!T9+'Физическое развитие'!U9)/16))))))))))))))))</f>
        <v/>
      </c>
      <c r="BY9" s="96" t="str">
        <f t="shared" si="5"/>
        <v/>
      </c>
      <c r="BZ9" s="96" t="str">
        <f>IF('Социально-коммуникативное разви'!M10="","",IF('Социально-коммуникативное разви'!M10&gt;1.5,"сформирован",IF('Социально-коммуникативное разви'!M10&lt;0.5,"не сформирован", "в стадии формирования")))</f>
        <v/>
      </c>
      <c r="CA9" s="96" t="str">
        <f>IF('Социально-коммуникативное разви'!O10="","",IF('Социально-коммуникативное разви'!O10&gt;1.5,"сформирован",IF('Социально-коммуникативное разви'!O10&lt;0.5,"не сформирован", "в стадии формирования")))</f>
        <v/>
      </c>
      <c r="CB9" s="96" t="str">
        <f>IF('Социально-коммуникативное разви'!T10="","",IF('Социально-коммуникативное разви'!T10&gt;1.5,"сформирован",IF('Социально-коммуникативное разви'!T10&lt;0.5,"не сформирован", "в стадии формирования")))</f>
        <v/>
      </c>
      <c r="CC9" s="96" t="str">
        <f>IF('Познавательное развитие'!D10="","",IF('Познавательное развитие'!D10&gt;1.5,"сформирован",IF('Познавательное развитие'!D10&lt;0.5,"не сформирован", "в стадии формирования")))</f>
        <v/>
      </c>
      <c r="CD9" s="96" t="str">
        <f>IF('Познавательное развитие'!E10="","",IF('Познавательное развитие'!E10&gt;1.5,"сформирован",IF('Познавательное развитие'!E10&lt;0.5,"не сформирован", "в стадии формирования")))</f>
        <v/>
      </c>
      <c r="CE9" s="96" t="str">
        <f>IF('Познавательное развитие'!F10="","",IF('Познавательное развитие'!F10&gt;1.5,"сформирован",IF('Познавательное развитие'!F10&lt;0.5,"не сформирован", "в стадии формирования")))</f>
        <v/>
      </c>
      <c r="CF9" s="96" t="str">
        <f>IF('Познавательное развитие'!I10="","",IF('Познавательное развитие'!I10&gt;1.5,"сформирован",IF('Познавательное развитие'!I10&lt;0.5,"не сформирован", "в стадии формирования")))</f>
        <v/>
      </c>
      <c r="CG9" s="96" t="str">
        <f>IF('Познавательное развитие'!J10="","",IF('Познавательное развитие'!J10&gt;1.5,"сформирован",IF('Познавательное развитие'!J10&lt;0.5,"не сформирован", "в стадии формирования")))</f>
        <v/>
      </c>
      <c r="CH9" s="96" t="str">
        <f>IF('Познавательное развитие'!K10="","",IF('Познавательное развитие'!K10&gt;1.5,"сформирован",IF('Познавательное развитие'!K10&lt;0.5,"не сформирован", "в стадии формирования")))</f>
        <v/>
      </c>
      <c r="CI9" s="96" t="str">
        <f>IF('Познавательное развитие'!L10="","",IF('Познавательное развитие'!L10&gt;1.5,"сформирован",IF('Познавательное развитие'!L10&lt;0.5,"не сформирован", "в стадии формирования")))</f>
        <v/>
      </c>
      <c r="CJ9" s="96" t="str">
        <f>IF('Познавательное развитие'!M10="","",IF('Познавательное развитие'!M10&gt;1.5,"сформирован",IF('Познавательное развитие'!M10&lt;0.5,"не сформирован", "в стадии формирования")))</f>
        <v/>
      </c>
      <c r="CK9" s="96" t="str">
        <f>IF('Познавательное развитие'!S10="","",IF('Познавательное развитие'!S10&gt;1.5,"сформирован",IF('Познавательное развитие'!S10&lt;0.5,"не сформирован", "в стадии формирования")))</f>
        <v/>
      </c>
      <c r="CL9" s="96" t="str">
        <f>IF('Познавательное развитие'!T10="","",IF('Познавательное развитие'!T10&gt;1.5,"сформирован",IF('Познавательное развитие'!T10&lt;0.5,"не сформирован", "в стадии формирования")))</f>
        <v/>
      </c>
      <c r="CM9" s="96" t="str">
        <f>IF('Познавательное развитие'!V10="","",IF('Познавательное развитие'!V10&gt;1.5,"сформирован",IF('Познавательное развитие'!V10&lt;0.5,"не сформирован", "в стадии формирования")))</f>
        <v/>
      </c>
      <c r="CN9" s="96" t="str">
        <f>IF('Познавательное развитие'!W10="","",IF('Познавательное развитие'!W10&gt;1.5,"сформирован",IF('Познавательное развитие'!W10&lt;0.5,"не сформирован", "в стадии формирования")))</f>
        <v/>
      </c>
      <c r="CO9" s="96" t="str">
        <f>IF('Познавательное развитие'!AD10="","",IF('Познавательное развитие'!AD10&gt;1.5,"сформирован",IF('Познавательное развитие'!AD10&lt;0.5,"не сформирован", "в стадии формирования")))</f>
        <v/>
      </c>
      <c r="CP9" s="96" t="str">
        <f>IF('Познавательное развитие'!AI10="","",IF('Познавательное развитие'!AI10&gt;1.5,"сформирован",IF('Познавательное развитие'!AI10&lt;0.5,"не сформирован", "в стадии формирования")))</f>
        <v/>
      </c>
      <c r="CQ9" s="96" t="str">
        <f>IF('Познавательное развитие'!AK10="","",IF('Познавательное развитие'!AK10&gt;1.5,"сформирован",IF('Познавательное развитие'!AK10&lt;0.5,"не сформирован", "в стадии формирования")))</f>
        <v/>
      </c>
      <c r="CR9" s="96" t="str">
        <f>IF('Познавательное развитие'!AL10="","",IF('Познавательное развитие'!AL10&gt;1.5,"сформирован",IF('Познавательное развитие'!AL10&lt;0.5,"не сформирован", "в стадии формирования")))</f>
        <v/>
      </c>
      <c r="CS9" s="96" t="str">
        <f>IF('Речевое развитие'!S9="","",IF('Речевое развитие'!S9&gt;1.5,"сформирован",IF('Речевое развитие'!S9&lt;0.5,"не сформирован", "в стадии формирования")))</f>
        <v/>
      </c>
      <c r="CT9" s="96" t="str">
        <f>IF('Речевое развитие'!T9="","",IF('Речевое развитие'!T9&gt;1.5,"сформирован",IF('Речевое развитие'!T9&lt;0.5,"не сформирован", "в стадии формирования")))</f>
        <v/>
      </c>
      <c r="CU9" s="96" t="str">
        <f>IF('Речевое развитие'!U9="","",IF('Речевое развитие'!U9&gt;1.5,"сформирован",IF('Речевое развитие'!U9&lt;0.5,"не сформирован", "в стадии формирования")))</f>
        <v/>
      </c>
      <c r="CV9" s="96" t="str">
        <f>IF('Речевое развитие'!V9="","",IF('Речевое развитие'!V9&gt;1.5,"сформирован",IF('Речевое развитие'!V9&lt;0.5,"не сформирован", "в стадии формирования")))</f>
        <v/>
      </c>
      <c r="CW9" s="96" t="str">
        <f>IF('Художественно-эстетическое разв'!H10="","",IF('Художественно-эстетическое разв'!H10&gt;1.5,"сформирован",IF('Художественно-эстетическое разв'!H10&lt;0.5,"не сформирован", "в стадии формирования")))</f>
        <v/>
      </c>
      <c r="CX9" s="96" t="str">
        <f>IF('Художественно-эстетическое разв'!U10="","",IF('Художественно-эстетическое разв'!U10&gt;1.5,"сформирован",IF('Художественно-эстетическое разв'!U10&lt;0.5,"не сформирован", "в стадии формирования")))</f>
        <v/>
      </c>
      <c r="CY9" s="96" t="str">
        <f>IF('Художественно-эстетическое разв'!D10="","",IF('Художественно-эстетическое разв'!D10&gt;1.5,"сформирован",IF('Художественно-эстетическое разв'!D10&lt;0.5,"не сформирован", "в стадии формирования")))</f>
        <v/>
      </c>
      <c r="CZ9" s="96" t="str">
        <f>IF('Художественно-эстетическое разв'!O10="","",IF('Художественно-эстетическое разв'!O10&gt;1.5,"сформирован",IF('Художественно-эстетическое разв'!O10&lt;0.5,"не сформирован", "в стадии формирования")))</f>
        <v/>
      </c>
      <c r="DA9" s="96" t="str">
        <f>IF('Художественно-эстетическое разв'!T10="","",IF('Художественно-эстетическое разв'!T10&gt;1.5,"сформирован",IF('Художественно-эстетическое разв'!T10&lt;0.5,"не сформирован", "в стадии формирования")))</f>
        <v/>
      </c>
      <c r="DB9" s="183" t="str">
        <f>IF('Социально-коммуникативное разви'!M10="","",IF('Социально-коммуникативное разви'!O10="","",IF('Социально-коммуникативное разви'!T10="","",IF('Познавательное развитие'!D10="","",IF('Познавательное развитие'!E10="","",IF('Познавательное развитие'!F10="","",IF('Познавательное развитие'!I10="","",IF('Познавательное развитие'!J10="","",IF('Познавательное развитие'!K10="","",IF('Познавательное развитие'!L10="","",IF('Познавательное развитие'!M10="","",IF('Познавательное развитие'!S10="","",IF('Познавательное развитие'!T10="","",IF('Познавательное развитие'!V10="","",IF('Познавательное развитие'!W10="","",IF('Познавательное развитие'!AD10="","",IF('Познавательное развитие'!AI10="","",IF('Познавательное развитие'!AK10="","",IF('Познавательное развитие'!AL10="","",IF('Речевое развитие'!S9="","",IF('Речевое развитие'!T9="","",IF('Речевое развитие'!U9="","",IF('Речевое развитие'!V9="","",IF('Художественно-эстетическое разв'!H10="","",IF('Художественно-эстетическое разв'!U10="","",IF('Художественно-эстетическое разв'!D10="","",IF('Художественно-эстетическое разв'!O10="","",IF('Художественно-эстетическое разв'!T10="","",('Социально-коммуникативное разви'!M10+'Социально-коммуникативное разви'!O10+'Социально-коммуникативное разви'!T10+'Познавательное развитие'!D10+'Познавательное развитие'!E10+'Познавательное развитие'!F10+'Познавательное развитие'!I10+'Познавательное развитие'!J10+'Познавательное развитие'!K10+'Познавательное развитие'!L10+'Познавательное развитие'!M10+'Познавательное развитие'!S10+'Познавательное развитие'!T10+'Познавательное развитие'!V10+'Познавательное развитие'!W10+'Познавательное развитие'!AD10+'Познавательное развитие'!AI10+'Познавательное развитие'!AK10+'Познавательное развитие'!AL10+'Речевое развитие'!S9+'Речевое развитие'!T9+'Речевое развитие'!U9+'Речевое развитие'!V9+'Художественно-эстетическое разв'!H10+'Художественно-эстетическое разв'!V10+'Художественно-эстетическое разв'!D10+'Художественно-эстетическое разв'!O10+'Художественно-эстетическое разв'!T10)/28))))))))))))))))))))))))))))</f>
        <v/>
      </c>
      <c r="DC9" s="96" t="str">
        <f t="shared" si="6"/>
        <v/>
      </c>
    </row>
    <row r="10" spans="1:121" s="96" customFormat="1">
      <c r="A10" s="155">
        <f>список!A8</f>
        <v>7</v>
      </c>
      <c r="B10" s="153" t="str">
        <f>IF(список!B8="","",список!B8)</f>
        <v/>
      </c>
      <c r="C10" s="149">
        <f>IF(список!C8="","",список!C8)</f>
        <v>0</v>
      </c>
      <c r="D10" s="96" t="str">
        <f>IF('Социально-коммуникативное разви'!R11="","",IF('Социально-коммуникативное разви'!R11&gt;1.5,"сформирован",IF('Социально-коммуникативное разви'!R11&lt;0.5,"не сформирован", "в стадии формирования")))</f>
        <v/>
      </c>
      <c r="E10" s="96" t="str">
        <f>IF('Социально-коммуникативное разви'!S11="","",IF('Социально-коммуникативное разви'!S11&gt;1.5,"сформирован",IF('Социально-коммуникативное разви'!S11&lt;0.5,"не сформирован", "в стадии формирования")))</f>
        <v/>
      </c>
      <c r="F10" s="96" t="str">
        <f>IF('Социально-коммуникативное разви'!T11="","",IF('Социально-коммуникативное разви'!T11&gt;1.5,"сформирован",IF('Социально-коммуникативное разви'!T11&lt;0.5,"не сформирован", "в стадии формирования")))</f>
        <v/>
      </c>
      <c r="G10" s="96" t="str">
        <f>IF('Социально-коммуникативное разви'!U11="","",IF('Социально-коммуникативное разви'!U11&gt;1.5,"сформирован",IF('Социально-коммуникативное разви'!U11&lt;0.5,"не сформирован", "в стадии формирования")))</f>
        <v/>
      </c>
      <c r="H10" s="96" t="str">
        <f>IF('Социально-коммуникативное разви'!V11="","",IF('Социально-коммуникативное разви'!V11&gt;1.5,"сформирован",IF('Социально-коммуникативное разви'!V11&lt;0.5,"не сформирован", "в стадии формирования")))</f>
        <v/>
      </c>
      <c r="I10" s="163" t="str">
        <f>IF('Речевое развитие'!X10="","",IF('Речевое развитие'!X10&gt;1.5,"сформирован",IF('Речевое развитие'!X10&lt;0.5,"не сформирован", "в стадии формирования")))</f>
        <v/>
      </c>
      <c r="J10" s="96" t="str">
        <f>IF('Художественно-эстетическое разв'!D11="","",IF('Художественно-эстетическое разв'!D11&gt;1.5,"сформирован",IF('Художественно-эстетическое разв'!D11&lt;0.5,"не сформирован", "в стадии формирования")))</f>
        <v/>
      </c>
      <c r="K10" s="149" t="str">
        <f>IF('Физическое развитие'!M10="","",IF('Физическое развитие'!M10&gt;1.5,"сформирован",IF('Физическое развитие'!M10&lt;0.5,"не сформирован", "в стадии формирования")))</f>
        <v/>
      </c>
      <c r="L10" s="183" t="str">
        <f>IF('Социально-коммуникативное разви'!R11="","",IF('Социально-коммуникативное разви'!X11="","",IF('Социально-коммуникативное разви'!Y11="","",IF('Социально-коммуникативное разви'!Z11="","",IF('Социально-коммуникативное разви'!AA11="","",IF('Речевое развитие'!X10="","",IF('Художественно-эстетическое разв'!D11="","",IF('Физическое развитие'!M10="","",('Социально-коммуникативное разви'!R11+'Социально-коммуникативное разви'!X11+'Социально-коммуникативное разви'!Y11+'Социально-коммуникативное разви'!Z11+'Социально-коммуникативное разви'!AA11+'Речевое развитие'!X10+'Художественно-эстетическое разв'!D11+'Физическое развитие'!M10)/8))))))))</f>
        <v/>
      </c>
      <c r="M10" s="96" t="str">
        <f t="shared" si="0"/>
        <v/>
      </c>
      <c r="N10" s="165" t="str">
        <f>IF('Социально-коммуникативное разви'!E11="","",IF('Социально-коммуникативное разви'!E11&gt;1.5,"сформирован",IF('Социально-коммуникативное разви'!E11&lt;0.5,"не сформирован", "в стадии формирования")))</f>
        <v/>
      </c>
      <c r="O10" s="165" t="str">
        <f>IF('Социально-коммуникативное разви'!F11="","",IF('Социально-коммуникативное разви'!F11&gt;1.5,"сформирован",IF('Социально-коммуникативное разви'!F11&lt;0.5,"не сформирован", "в стадии формирования")))</f>
        <v/>
      </c>
      <c r="P10" s="165" t="str">
        <f>IF('Социально-коммуникативное разви'!G11="","",IF('Социально-коммуникативное разви'!G11&gt;1.5,"сформирован",IF('Социально-коммуникативное разви'!G11&lt;0.5,"не сформирован", "в стадии формирования")))</f>
        <v/>
      </c>
      <c r="Q10" s="165" t="str">
        <f>IF('Социально-коммуникативное разви'!H11="","",IF('Социально-коммуникативное разви'!H11&gt;1.5,"сформирован",IF('Социально-коммуникативное разви'!H11&lt;0.5,"не сформирован", "в стадии формирования")))</f>
        <v/>
      </c>
      <c r="R10" s="165" t="str">
        <f>IF('Социально-коммуникативное разви'!I11="","",IF('Социально-коммуникативное разви'!I11&gt;1.5,"сформирован",IF('Социально-коммуникативное разви'!I11&lt;0.5,"не сформирован", "в стадии формирования")))</f>
        <v/>
      </c>
      <c r="S10" s="165" t="str">
        <f>IF('Социально-коммуникативное разви'!J11="","",IF('Социально-коммуникативное разви'!J11&gt;1.5,"сформирован",IF('Социально-коммуникативное разви'!J11&lt;0.5,"не сформирован", "в стадии формирования")))</f>
        <v/>
      </c>
      <c r="T10" s="165" t="str">
        <f>IF('Социально-коммуникативное разви'!K11="","",IF('Социально-коммуникативное разви'!K11&gt;1.5,"сформирован",IF('Социально-коммуникативное разви'!K11&lt;0.5,"не сформирован", "в стадии формирования")))</f>
        <v/>
      </c>
      <c r="U10" s="165" t="str">
        <f>IF('Социально-коммуникативное разви'!L11="","",IF('Социально-коммуникативное разви'!L11&gt;1.5,"сформирован",IF('Социально-коммуникативное разви'!L11&lt;0.5,"не сформирован", "в стадии формирования")))</f>
        <v/>
      </c>
      <c r="V10" s="165" t="str">
        <f>IF('Социально-коммуникативное разви'!M11="","",IF('Социально-коммуникативное разви'!M11&gt;1.5,"сформирован",IF('Социально-коммуникативное разви'!M11&lt;0.5,"не сформирован", "в стадии формирования")))</f>
        <v/>
      </c>
      <c r="W10" s="183" t="str">
        <f>IF('Социально-коммуникативное разви'!E11="","",IF('Социально-коммуникативное разви'!F11="","",IF('Социально-коммуникативное разви'!G11="","",IF('Социально-коммуникативное разви'!H11="","",IF('Социально-коммуникативное разви'!I11="","",IF('Социально-коммуникативное разви'!J11="","",IF('Социально-коммуникативное разви'!K11="","",IF('Социально-коммуникативное разви'!L11="","",IF('Социально-коммуникативное разви'!W11="","",('Социально-коммуникативное разви'!E11+'Социально-коммуникативное разви'!F11+'Социально-коммуникативное разви'!G11+'Социально-коммуникативное разви'!H11+'Социально-коммуникативное разви'!I11+'Социально-коммуникативное разви'!J11+'Социально-коммуникативное разви'!K11+'Социально-коммуникативное разви'!L11+'Социально-коммуникативное разви'!W11)/9)))))))))</f>
        <v/>
      </c>
      <c r="X10" s="96" t="str">
        <f t="shared" si="1"/>
        <v/>
      </c>
      <c r="Y10" s="163" t="str">
        <f>IF('Социально-коммуникативное разви'!S11="","",IF('Социально-коммуникативное разви'!S11&gt;1.5,"сформирован",IF('Социально-коммуникативное разви'!S11&lt;0.5,"не сформирован", "в стадии формирования")))</f>
        <v/>
      </c>
      <c r="Z10" s="96" t="str">
        <f>IF('Познавательное развитие'!U11="","",IF('Познавательное развитие'!U11&gt;1.5,"сформирован",IF('Познавательное развитие'!U11&lt;0.5,"не сформирован", "в стадии формирования")))</f>
        <v/>
      </c>
      <c r="AA10" s="96" t="str">
        <f>IF('Речевое развитие'!P10="","",IF('Речевое развитие'!P10&gt;1.5,"сформирован",IF('Речевое развитие'!P10&lt;0.5,"не сформирован", "в стадии формирования")))</f>
        <v/>
      </c>
      <c r="AB10" s="96" t="str">
        <f>IF('Речевое развитие'!Q10="","",IF('Речевое развитие'!Q10&gt;1.5,"сформирован",IF('Речевое развитие'!Q10&lt;0.5,"не сформирован", "в стадии формирования")))</f>
        <v/>
      </c>
      <c r="AC10" s="167" t="str">
        <f>IF('Художественно-эстетическое разв'!AD11="","",IF('Художественно-эстетическое разв'!AD11&gt;1.5,"сформирован",IF('Художественно-эстетическое разв'!AD11&lt;0.5,"не сформирован", "в стадии формирования")))</f>
        <v/>
      </c>
      <c r="AD10" s="167" t="str">
        <f>IF('Художественно-эстетическое разв'!AE11="","",IF('Художественно-эстетическое разв'!AE11&gt;1.5,"сформирован",IF('Художественно-эстетическое разв'!AE11&lt;0.5,"не сформирован", "в стадии формирования")))</f>
        <v/>
      </c>
      <c r="AE10" s="167" t="str">
        <f>IF('Художественно-эстетическое разв'!AF11="","",IF('Художественно-эстетическое разв'!AF11&gt;1.5,"сформирован",IF('Художественно-эстетическое разв'!AF11&lt;0.5,"не сформирован", "в стадии формирования")))</f>
        <v/>
      </c>
      <c r="AF10" s="149" t="str">
        <f>IF('Физическое развитие'!T10="","",IF('Физическое развитие'!T10&gt;1.5,"сформирован",IF('Физическое развитие'!T10&lt;0.5,"не сформирован", "в стадии формирования")))</f>
        <v/>
      </c>
      <c r="AG10" s="183" t="str">
        <f>IF('Социально-коммуникативное разви'!S11="","",IF('Познавательное развитие'!U11="","",IF('Речевое развитие'!P10="","",IF('Речевое развитие'!W10="","",IF('Художественно-эстетическое разв'!AD11="","",IF('Художественно-эстетическое разв'!AE11="","",IF('Художественно-эстетическое разв'!AF11="","",IF('Физическое развитие'!T10="","",('Социально-коммуникативное разви'!S11+'Познавательное развитие'!U11+'Речевое развитие'!P10+'Речевое развитие'!W10+'Художественно-эстетическое разв'!AD11+'Художественно-эстетическое разв'!AE11+'Художественно-эстетическое разв'!AF11+'Физическое развитие'!T10)/8))))))))</f>
        <v/>
      </c>
      <c r="AH10" s="96" t="str">
        <f t="shared" si="2"/>
        <v/>
      </c>
      <c r="AI10" s="163" t="str">
        <f>IF('Речевое развитие'!D10="","",IF('Речевое развитие'!D10&gt;1.5,"сформирован",IF('Речевое развитие'!D10&lt;0.5,"не сформирован", "в стадии формирования")))</f>
        <v/>
      </c>
      <c r="AJ10" s="163" t="str">
        <f>IF('Речевое развитие'!E10="","",IF('Речевое развитие'!E10&gt;1.5,"сформирован",IF('Речевое развитие'!E10&lt;0.5,"не сформирован", "в стадии формирования")))</f>
        <v/>
      </c>
      <c r="AK10" s="163" t="str">
        <f>IF('Речевое развитие'!F10="","",IF('Речевое развитие'!F10&gt;1.5,"сформирован",IF('Речевое развитие'!F10&lt;0.5,"не сформирован", "в стадии формирования")))</f>
        <v/>
      </c>
      <c r="AL10" s="163" t="str">
        <f>IF('Речевое развитие'!G10="","",IF('Речевое развитие'!G10&gt;1.5,"сформирован",IF('Речевое развитие'!G10&lt;0.5,"не сформирован", "в стадии формирования")))</f>
        <v/>
      </c>
      <c r="AM10" s="163" t="str">
        <f>IF('Речевое развитие'!H10="","",IF('Речевое развитие'!H10&gt;1.5,"сформирован",IF('Речевое развитие'!H10&lt;0.5,"не сформирован", "в стадии формирования")))</f>
        <v/>
      </c>
      <c r="AN10" s="163" t="str">
        <f>IF('Речевое развитие'!I10="","",IF('Речевое развитие'!I10&gt;1.5,"сформирован",IF('Речевое развитие'!I10&lt;0.5,"не сформирован", "в стадии формирования")))</f>
        <v/>
      </c>
      <c r="AO10" s="163" t="str">
        <f>IF('Речевое развитие'!J10="","",IF('Речевое развитие'!J10&gt;1.5,"сформирован",IF('Речевое развитие'!J10&lt;0.5,"не сформирован", "в стадии формирования")))</f>
        <v/>
      </c>
      <c r="AP10" s="163" t="str">
        <f>IF('Речевое развитие'!K10="","",IF('Речевое развитие'!K10&gt;1.5,"сформирован",IF('Речевое развитие'!K10&lt;0.5,"не сформирован", "в стадии формирования")))</f>
        <v/>
      </c>
      <c r="AQ10" s="183" t="str">
        <f>IF('Речевое развитие'!D10="","",IF('Речевое развитие'!E10="","",IF('Речевое развитие'!F10="","",IF('Речевое развитие'!G10="","",IF('Речевое развитие'!H10="","",IF('Речевое развитие'!I10="","",IF('Речевое развитие'!J10="","",IF('Речевое развитие'!K10="","",('Речевое развитие'!D10+'Речевое развитие'!E10+'Речевое развитие'!F10+'Речевое развитие'!G10+'Речевое развитие'!H10+'Речевое развитие'!I10+'Речевое развитие'!J10+'Речевое развитие'!K10)/8))))))))</f>
        <v/>
      </c>
      <c r="AR10" s="96" t="str">
        <f t="shared" si="3"/>
        <v/>
      </c>
      <c r="AS10" s="163" t="str">
        <f>IF('Художественно-эстетическое разв'!AA11="","",IF('Художественно-эстетическое разв'!AA11&gt;1.5,"сформирован",IF('Художественно-эстетическое разв'!AA11&lt;0.5,"не сформирован", "в стадии формирования")))</f>
        <v>в стадии формирования</v>
      </c>
      <c r="AT10" s="163" t="str">
        <f>IF('Физическое развитие'!D10="","",IF('Физическое развитие'!D10&gt;1.5,"сформирован",IF('Физическое развитие'!D10&lt;0.5,"не сформирован", "в стадии формирования")))</f>
        <v/>
      </c>
      <c r="AU10" s="163" t="str">
        <f>IF('Физическое развитие'!E10="","",IF('Физическое развитие'!E10&gt;1.5,"сформирован",IF('Физическое развитие'!E10&lt;0.5,"не сформирован", "в стадии формирования")))</f>
        <v/>
      </c>
      <c r="AV10" s="163" t="str">
        <f>IF('Физическое развитие'!F10="","",IF('Физическое развитие'!F10&gt;1.5,"сформирован",IF('Физическое развитие'!F10&lt;0.5,"не сформирован", "в стадии формирования")))</f>
        <v/>
      </c>
      <c r="AW10" s="163" t="str">
        <f>IF('Физическое развитие'!G10="","",IF('Физическое развитие'!G10&gt;1.5,"сформирован",IF('Физическое развитие'!G10&lt;0.5,"не сформирован", "в стадии формирования")))</f>
        <v/>
      </c>
      <c r="AX10" s="163" t="str">
        <f>IF('Физическое развитие'!H10="","",IF('Физическое развитие'!H10&gt;1.5,"сформирован",IF('Физическое развитие'!H10&lt;0.5,"не сформирован", "в стадии формирования")))</f>
        <v/>
      </c>
      <c r="AY10" s="163" t="str">
        <f>IF('Физическое развитие'!I10="","",IF('Физическое развитие'!I10&gt;1.5,"сформирован",IF('Физическое развитие'!I10&lt;0.5,"не сформирован", "в стадии формирования")))</f>
        <v/>
      </c>
      <c r="AZ10" s="163" t="str">
        <f>IF('Физическое развитие'!J10="","",IF('Физическое развитие'!J10&gt;1.5,"сформирован",IF('Физическое развитие'!J10&lt;0.5,"не сформирован", "в стадии формирования")))</f>
        <v/>
      </c>
      <c r="BA10" s="163" t="str">
        <f>IF('Физическое развитие'!K10="","",IF('Физическое развитие'!K10&gt;1.5,"сформирован",IF('Физическое развитие'!K10&lt;0.5,"не сформирован", "в стадии формирования")))</f>
        <v/>
      </c>
      <c r="BB10" s="163" t="str">
        <f>IF('Физическое развитие'!L10="","",IF('Физическое развитие'!L10&gt;1.5,"сформирован",IF('Физическое развитие'!L10&lt;0.5,"не сформирован", "в стадии формирования")))</f>
        <v/>
      </c>
      <c r="BC10" s="163" t="str">
        <f>IF('Физическое развитие'!M10="","",IF('Физическое развитие'!M10&gt;1.5,"сформирован",IF('Физическое развитие'!M10&lt;0.5,"не сформирован", "в стадии формирования")))</f>
        <v/>
      </c>
      <c r="BD10" s="163" t="str">
        <f>IF('Физическое развитие'!N10="","",IF('Физическое развитие'!N10&gt;1.5,"сформирован",IF('Физическое развитие'!N10&lt;0.5,"не сформирован", "в стадии формирования")))</f>
        <v/>
      </c>
      <c r="BE10" s="163" t="str">
        <f>IF('Физическое развитие'!O10="","",IF('Физическое развитие'!O10&gt;1.5,"сформирован",IF('Физическое развитие'!O10&lt;0.5,"не сформирован", "в стадии формирования")))</f>
        <v/>
      </c>
      <c r="BF10" s="183" t="str">
        <f>IF('Художественно-эстетическое разв'!AA11="","",IF('Физическое развитие'!D10="","",IF('Физическое развитие'!E10="","",IF('Физическое развитие'!F10="","",IF('Физическое развитие'!G10="","",IF('Физическое развитие'!H10="","",IF('Физическое развитие'!I10="","",IF('Физическое развитие'!J10="","",IF('Физическое развитие'!K10="","",IF('Физическое развитие'!L10="","",IF('Физическое развитие'!M10="","",IF('Физическое развитие'!N10="","",IF('Физическое развитие'!O10="","",('Художественно-эстетическое разв'!AA11+'Физическое развитие'!D10+'Физическое развитие'!E10+'Физическое развитие'!F10+'Физическое развитие'!G10+'Физическое развитие'!H10+'Физическое развитие'!I10+'Физическое развитие'!J10+'Физическое развитие'!K10+'Физическое развитие'!L10+'Физическое развитие'!M10+'Физическое развитие'!N10+'Физическое развитие'!O10)/13)))))))))))))</f>
        <v/>
      </c>
      <c r="BG10" s="96" t="str">
        <f t="shared" si="4"/>
        <v/>
      </c>
      <c r="BH10" s="96" t="str">
        <f>IF('Социально-коммуникативное разви'!Q11="","",IF('Социально-коммуникативное разви'!Q11&gt;1.5,"сформирован",IF('Социально-коммуникативное разви'!Q11&lt;0.5,"не сформирован", "в стадии формирования")))</f>
        <v/>
      </c>
      <c r="BI10" s="96" t="str">
        <f>IF('Социально-коммуникативное разви'!AD11="","",IF('Социально-коммуникативное разви'!AD11&gt;1.5,"сформирован",IF('Социально-коммуникативное разви'!AD11&lt;0.5,"не сформирован", "в стадии формирования")))</f>
        <v/>
      </c>
      <c r="BJ10" s="96" t="str">
        <f>IF('Социально-коммуникативное разви'!AF11="","",IF('Социально-коммуникативное разви'!AF11&gt;1.5,"сформирован",IF('Социально-коммуникативное разви'!AF11&lt;0.5,"не сформирован", "в стадии формирования")))</f>
        <v/>
      </c>
      <c r="BK10" s="96" t="str">
        <f>IF('Социально-коммуникативное разви'!AG11="","",IF('Социально-коммуникативное разви'!AG11&gt;1.5,"сформирован",IF('Социально-коммуникативное разви'!AG11&lt;0.5,"не сформирован", "в стадии формирования")))</f>
        <v/>
      </c>
      <c r="BL10" s="96" t="str">
        <f>IF('Социально-коммуникативное разви'!AH11="","",IF('Социально-коммуникативное разви'!AH11&gt;1.5,"сформирован",IF('Социально-коммуникативное разви'!AH11&lt;0.5,"не сформирован", "в стадии формирования")))</f>
        <v/>
      </c>
      <c r="BM10" s="96" t="str">
        <f>IF('Социально-коммуникативное разви'!AI11="","",IF('Социально-коммуникативное разви'!AI11&gt;1.5,"сформирован",IF('Социально-коммуникативное разви'!AI11&lt;0.5,"не сформирован", "в стадии формирования")))</f>
        <v/>
      </c>
      <c r="BN10" s="96" t="str">
        <f>IF('Социально-коммуникативное разви'!AJ11="","",IF('Социально-коммуникативное разви'!AJ11&gt;1.5,"сформирован",IF('Социально-коммуникативное разви'!AJ11&lt;0.5,"не сформирован", "в стадии формирования")))</f>
        <v/>
      </c>
      <c r="BO10" s="96" t="str">
        <f>IF('Социально-коммуникативное разви'!AK11="","",IF('Социально-коммуникативное разви'!AK11&gt;1.5,"сформирован",IF('Социально-коммуникативное разви'!AK11&lt;0.5,"не сформирован", "в стадии формирования")))</f>
        <v/>
      </c>
      <c r="BP10" s="96" t="str">
        <f>IF('Социально-коммуникативное разви'!AL11="","",IF('Социально-коммуникативное разви'!AL11&gt;1.5,"сформирован",IF('Социально-коммуникативное разви'!AL11&lt;0.5,"не сформирован", "в стадии формирования")))</f>
        <v/>
      </c>
      <c r="BQ10" s="96" t="str">
        <f>IF('Социально-коммуникативное разви'!AM11="","",IF('Социально-коммуникативное разви'!AM11&gt;1.5,"сформирован",IF('Социально-коммуникативное разви'!AM11&lt;0.5,"не сформирован", "в стадии формирования")))</f>
        <v/>
      </c>
      <c r="BR10" s="96" t="str">
        <f>IF('Социально-коммуникативное разви'!AE11="","",IF('Социально-коммуникативное разви'!AE11&gt;1.5,"сформирован",IF('Социально-коммуникативное разви'!AE11&lt;0.5,"не сформирован", "в стадии формирования")))</f>
        <v/>
      </c>
      <c r="BS10" s="96" t="str">
        <f>IF('Физическое развитие'!Q10="","",IF('Физическое развитие'!Q10&gt;1.5,"сформирован",IF('Физическое развитие'!Q10&lt;0.5,"не сформирован", "в стадии формирования")))</f>
        <v/>
      </c>
      <c r="BT10" s="96" t="str">
        <f>IF('Физическое развитие'!R10="","",IF('Физическое развитие'!R10&gt;1.5,"сформирован",IF('Физическое развитие'!R10&lt;0.5,"не сформирован", "в стадии формирования")))</f>
        <v/>
      </c>
      <c r="BU10" s="96" t="str">
        <f>IF('Физическое развитие'!S10="","",IF('Физическое развитие'!S10&gt;1.5,"сформирован",IF('Физическое развитие'!S10&lt;0.5,"не сформирован", "в стадии формирования")))</f>
        <v/>
      </c>
      <c r="BV10" s="96" t="str">
        <f>IF('Физическое развитие'!T10="","",IF('Физическое развитие'!T10&gt;1.5,"сформирован",IF('Физическое развитие'!T10&lt;0.5,"не сформирован", "в стадии формирования")))</f>
        <v/>
      </c>
      <c r="BW10" s="96" t="str">
        <f>IF('Физическое развитие'!U10="","",IF('Физическое развитие'!U10&gt;1.5,"сформирован",IF('Физическое развитие'!U10&lt;0.5,"не сформирован", "в стадии формирования")))</f>
        <v/>
      </c>
      <c r="BX10" s="183" t="str">
        <f>IF('Социально-коммуникативное разви'!Q11="","",IF('Социально-коммуникативное разви'!AD11="","",IF('Социально-коммуникативное разви'!AE11="","",IF('Социально-коммуникативное разви'!AF11="","",IF('Социально-коммуникативное разви'!AG11="","",IF('Социально-коммуникативное разви'!AH11="","",IF('Социально-коммуникативное разви'!AI11="","",IF('Социально-коммуникативное разви'!AJ11="","",IF('Социально-коммуникативное разви'!AK11="","",IF('Социально-коммуникативное разви'!AL11="","",IF('Социально-коммуникативное разви'!AM11="","",IF('Физическое развитие'!Q10="","",IF('Физическое развитие'!R10="","",IF('Физическое развитие'!S10="","",IF('Физическое развитие'!T10="","",IF('Физическое развитие'!U10="","",('Социально-коммуникативное разви'!Q11+'Социально-коммуникативное разви'!AD11+'Социально-коммуникативное разви'!AE11+'Социально-коммуникативное разви'!AF11+'Социально-коммуникативное разви'!AG11+'Социально-коммуникативное разви'!AH11+'Социально-коммуникативное разви'!AI11+'Социально-коммуникативное разви'!AJ11+'Социально-коммуникативное разви'!AK11+'Социально-коммуникативное разви'!AL11+'Социально-коммуникативное разви'!AM11+'Физическое развитие'!Q10+'Физическое развитие'!R10+'Физическое развитие'!S10+'Физическое развитие'!T10+'Физическое развитие'!U10)/16))))))))))))))))</f>
        <v/>
      </c>
      <c r="BY10" s="96" t="str">
        <f t="shared" si="5"/>
        <v/>
      </c>
      <c r="BZ10" s="96" t="str">
        <f>IF('Социально-коммуникативное разви'!M11="","",IF('Социально-коммуникативное разви'!M11&gt;1.5,"сформирован",IF('Социально-коммуникативное разви'!M11&lt;0.5,"не сформирован", "в стадии формирования")))</f>
        <v/>
      </c>
      <c r="CA10" s="96" t="str">
        <f>IF('Социально-коммуникативное разви'!O11="","",IF('Социально-коммуникативное разви'!O11&gt;1.5,"сформирован",IF('Социально-коммуникативное разви'!O11&lt;0.5,"не сформирован", "в стадии формирования")))</f>
        <v/>
      </c>
      <c r="CB10" s="96" t="str">
        <f>IF('Социально-коммуникативное разви'!T11="","",IF('Социально-коммуникативное разви'!T11&gt;1.5,"сформирован",IF('Социально-коммуникативное разви'!T11&lt;0.5,"не сформирован", "в стадии формирования")))</f>
        <v/>
      </c>
      <c r="CC10" s="96" t="str">
        <f>IF('Познавательное развитие'!D11="","",IF('Познавательное развитие'!D11&gt;1.5,"сформирован",IF('Познавательное развитие'!D11&lt;0.5,"не сформирован", "в стадии формирования")))</f>
        <v/>
      </c>
      <c r="CD10" s="96" t="str">
        <f>IF('Познавательное развитие'!E11="","",IF('Познавательное развитие'!E11&gt;1.5,"сформирован",IF('Познавательное развитие'!E11&lt;0.5,"не сформирован", "в стадии формирования")))</f>
        <v/>
      </c>
      <c r="CE10" s="96" t="str">
        <f>IF('Познавательное развитие'!F11="","",IF('Познавательное развитие'!F11&gt;1.5,"сформирован",IF('Познавательное развитие'!F11&lt;0.5,"не сформирован", "в стадии формирования")))</f>
        <v/>
      </c>
      <c r="CF10" s="96" t="str">
        <f>IF('Познавательное развитие'!I11="","",IF('Познавательное развитие'!I11&gt;1.5,"сформирован",IF('Познавательное развитие'!I11&lt;0.5,"не сформирован", "в стадии формирования")))</f>
        <v/>
      </c>
      <c r="CG10" s="96" t="str">
        <f>IF('Познавательное развитие'!J11="","",IF('Познавательное развитие'!J11&gt;1.5,"сформирован",IF('Познавательное развитие'!J11&lt;0.5,"не сформирован", "в стадии формирования")))</f>
        <v/>
      </c>
      <c r="CH10" s="96" t="str">
        <f>IF('Познавательное развитие'!K11="","",IF('Познавательное развитие'!K11&gt;1.5,"сформирован",IF('Познавательное развитие'!K11&lt;0.5,"не сформирован", "в стадии формирования")))</f>
        <v/>
      </c>
      <c r="CI10" s="96" t="str">
        <f>IF('Познавательное развитие'!L11="","",IF('Познавательное развитие'!L11&gt;1.5,"сформирован",IF('Познавательное развитие'!L11&lt;0.5,"не сформирован", "в стадии формирования")))</f>
        <v/>
      </c>
      <c r="CJ10" s="96" t="str">
        <f>IF('Познавательное развитие'!M11="","",IF('Познавательное развитие'!M11&gt;1.5,"сформирован",IF('Познавательное развитие'!M11&lt;0.5,"не сформирован", "в стадии формирования")))</f>
        <v/>
      </c>
      <c r="CK10" s="96" t="str">
        <f>IF('Познавательное развитие'!S11="","",IF('Познавательное развитие'!S11&gt;1.5,"сформирован",IF('Познавательное развитие'!S11&lt;0.5,"не сформирован", "в стадии формирования")))</f>
        <v/>
      </c>
      <c r="CL10" s="96" t="str">
        <f>IF('Познавательное развитие'!T11="","",IF('Познавательное развитие'!T11&gt;1.5,"сформирован",IF('Познавательное развитие'!T11&lt;0.5,"не сформирован", "в стадии формирования")))</f>
        <v/>
      </c>
      <c r="CM10" s="96" t="str">
        <f>IF('Познавательное развитие'!V11="","",IF('Познавательное развитие'!V11&gt;1.5,"сформирован",IF('Познавательное развитие'!V11&lt;0.5,"не сформирован", "в стадии формирования")))</f>
        <v/>
      </c>
      <c r="CN10" s="96" t="str">
        <f>IF('Познавательное развитие'!W11="","",IF('Познавательное развитие'!W11&gt;1.5,"сформирован",IF('Познавательное развитие'!W11&lt;0.5,"не сформирован", "в стадии формирования")))</f>
        <v/>
      </c>
      <c r="CO10" s="96" t="str">
        <f>IF('Познавательное развитие'!AD11="","",IF('Познавательное развитие'!AD11&gt;1.5,"сформирован",IF('Познавательное развитие'!AD11&lt;0.5,"не сформирован", "в стадии формирования")))</f>
        <v/>
      </c>
      <c r="CP10" s="96" t="str">
        <f>IF('Познавательное развитие'!AI11="","",IF('Познавательное развитие'!AI11&gt;1.5,"сформирован",IF('Познавательное развитие'!AI11&lt;0.5,"не сформирован", "в стадии формирования")))</f>
        <v/>
      </c>
      <c r="CQ10" s="96" t="str">
        <f>IF('Познавательное развитие'!AK11="","",IF('Познавательное развитие'!AK11&gt;1.5,"сформирован",IF('Познавательное развитие'!AK11&lt;0.5,"не сформирован", "в стадии формирования")))</f>
        <v/>
      </c>
      <c r="CR10" s="96" t="str">
        <f>IF('Познавательное развитие'!AL11="","",IF('Познавательное развитие'!AL11&gt;1.5,"сформирован",IF('Познавательное развитие'!AL11&lt;0.5,"не сформирован", "в стадии формирования")))</f>
        <v/>
      </c>
      <c r="CS10" s="96" t="str">
        <f>IF('Речевое развитие'!S10="","",IF('Речевое развитие'!S10&gt;1.5,"сформирован",IF('Речевое развитие'!S10&lt;0.5,"не сформирован", "в стадии формирования")))</f>
        <v/>
      </c>
      <c r="CT10" s="96" t="str">
        <f>IF('Речевое развитие'!T10="","",IF('Речевое развитие'!T10&gt;1.5,"сформирован",IF('Речевое развитие'!T10&lt;0.5,"не сформирован", "в стадии формирования")))</f>
        <v/>
      </c>
      <c r="CU10" s="96" t="str">
        <f>IF('Речевое развитие'!U10="","",IF('Речевое развитие'!U10&gt;1.5,"сформирован",IF('Речевое развитие'!U10&lt;0.5,"не сформирован", "в стадии формирования")))</f>
        <v/>
      </c>
      <c r="CV10" s="96" t="str">
        <f>IF('Речевое развитие'!V10="","",IF('Речевое развитие'!V10&gt;1.5,"сформирован",IF('Речевое развитие'!V10&lt;0.5,"не сформирован", "в стадии формирования")))</f>
        <v/>
      </c>
      <c r="CW10" s="96" t="str">
        <f>IF('Художественно-эстетическое разв'!H11="","",IF('Художественно-эстетическое разв'!H11&gt;1.5,"сформирован",IF('Художественно-эстетическое разв'!H11&lt;0.5,"не сформирован", "в стадии формирования")))</f>
        <v/>
      </c>
      <c r="CX10" s="96" t="str">
        <f>IF('Художественно-эстетическое разв'!U11="","",IF('Художественно-эстетическое разв'!U11&gt;1.5,"сформирован",IF('Художественно-эстетическое разв'!U11&lt;0.5,"не сформирован", "в стадии формирования")))</f>
        <v/>
      </c>
      <c r="CY10" s="96" t="str">
        <f>IF('Художественно-эстетическое разв'!D11="","",IF('Художественно-эстетическое разв'!D11&gt;1.5,"сформирован",IF('Художественно-эстетическое разв'!D11&lt;0.5,"не сформирован", "в стадии формирования")))</f>
        <v/>
      </c>
      <c r="CZ10" s="96" t="str">
        <f>IF('Художественно-эстетическое разв'!O11="","",IF('Художественно-эстетическое разв'!O11&gt;1.5,"сформирован",IF('Художественно-эстетическое разв'!O11&lt;0.5,"не сформирован", "в стадии формирования")))</f>
        <v/>
      </c>
      <c r="DA10" s="96" t="str">
        <f>IF('Художественно-эстетическое разв'!T11="","",IF('Художественно-эстетическое разв'!T11&gt;1.5,"сформирован",IF('Художественно-эстетическое разв'!T11&lt;0.5,"не сформирован", "в стадии формирования")))</f>
        <v/>
      </c>
      <c r="DB10" s="183" t="str">
        <f>IF('Социально-коммуникативное разви'!M11="","",IF('Социально-коммуникативное разви'!O11="","",IF('Социально-коммуникативное разви'!T11="","",IF('Познавательное развитие'!D11="","",IF('Познавательное развитие'!E11="","",IF('Познавательное развитие'!F11="","",IF('Познавательное развитие'!I11="","",IF('Познавательное развитие'!J11="","",IF('Познавательное развитие'!K11="","",IF('Познавательное развитие'!L11="","",IF('Познавательное развитие'!M11="","",IF('Познавательное развитие'!S11="","",IF('Познавательное развитие'!T11="","",IF('Познавательное развитие'!V11="","",IF('Познавательное развитие'!W11="","",IF('Познавательное развитие'!AD11="","",IF('Познавательное развитие'!AI11="","",IF('Познавательное развитие'!AK11="","",IF('Познавательное развитие'!AL11="","",IF('Речевое развитие'!S10="","",IF('Речевое развитие'!T10="","",IF('Речевое развитие'!U10="","",IF('Речевое развитие'!V10="","",IF('Художественно-эстетическое разв'!H11="","",IF('Художественно-эстетическое разв'!U11="","",IF('Художественно-эстетическое разв'!D11="","",IF('Художественно-эстетическое разв'!O11="","",IF('Художественно-эстетическое разв'!T11="","",('Социально-коммуникативное разви'!M11+'Социально-коммуникативное разви'!O11+'Социально-коммуникативное разви'!T11+'Познавательное развитие'!D11+'Познавательное развитие'!E11+'Познавательное развитие'!F11+'Познавательное развитие'!I11+'Познавательное развитие'!J11+'Познавательное развитие'!K11+'Познавательное развитие'!L11+'Познавательное развитие'!M11+'Познавательное развитие'!S11+'Познавательное развитие'!T11+'Познавательное развитие'!V11+'Познавательное развитие'!W11+'Познавательное развитие'!AD11+'Познавательное развитие'!AI11+'Познавательное развитие'!AK11+'Познавательное развитие'!AL11+'Речевое развитие'!S10+'Речевое развитие'!T10+'Речевое развитие'!U10+'Речевое развитие'!V10+'Художественно-эстетическое разв'!H11+'Художественно-эстетическое разв'!V11+'Художественно-эстетическое разв'!D11+'Художественно-эстетическое разв'!O11+'Художественно-эстетическое разв'!T11)/28))))))))))))))))))))))))))))</f>
        <v/>
      </c>
      <c r="DC10" s="96" t="str">
        <f t="shared" si="6"/>
        <v/>
      </c>
    </row>
    <row r="11" spans="1:121" s="96" customFormat="1">
      <c r="A11" s="155">
        <f>список!A9</f>
        <v>8</v>
      </c>
      <c r="B11" s="153" t="str">
        <f>IF(список!B9="","",список!B9)</f>
        <v/>
      </c>
      <c r="C11" s="149">
        <f>IF(список!C9="","",список!C9)</f>
        <v>0</v>
      </c>
      <c r="D11" s="96" t="str">
        <f>IF('Социально-коммуникативное разви'!R12="","",IF('Социально-коммуникативное разви'!R12&gt;1.5,"сформирован",IF('Социально-коммуникативное разви'!R12&lt;0.5,"не сформирован", "в стадии формирования")))</f>
        <v/>
      </c>
      <c r="E11" s="96" t="str">
        <f>IF('Социально-коммуникативное разви'!S12="","",IF('Социально-коммуникативное разви'!S12&gt;1.5,"сформирован",IF('Социально-коммуникативное разви'!S12&lt;0.5,"не сформирован", "в стадии формирования")))</f>
        <v/>
      </c>
      <c r="F11" s="96" t="str">
        <f>IF('Социально-коммуникативное разви'!T12="","",IF('Социально-коммуникативное разви'!T12&gt;1.5,"сформирован",IF('Социально-коммуникативное разви'!T12&lt;0.5,"не сформирован", "в стадии формирования")))</f>
        <v/>
      </c>
      <c r="G11" s="96" t="str">
        <f>IF('Социально-коммуникативное разви'!U12="","",IF('Социально-коммуникативное разви'!U12&gt;1.5,"сформирован",IF('Социально-коммуникативное разви'!U12&lt;0.5,"не сформирован", "в стадии формирования")))</f>
        <v/>
      </c>
      <c r="H11" s="96" t="str">
        <f>IF('Социально-коммуникативное разви'!V12="","",IF('Социально-коммуникативное разви'!V12&gt;1.5,"сформирован",IF('Социально-коммуникативное разви'!V12&lt;0.5,"не сформирован", "в стадии формирования")))</f>
        <v/>
      </c>
      <c r="I11" s="163" t="str">
        <f>IF('Речевое развитие'!X11="","",IF('Речевое развитие'!X11&gt;1.5,"сформирован",IF('Речевое развитие'!X11&lt;0.5,"не сформирован", "в стадии формирования")))</f>
        <v/>
      </c>
      <c r="J11" s="96" t="str">
        <f>IF('Художественно-эстетическое разв'!D12="","",IF('Художественно-эстетическое разв'!D12&gt;1.5,"сформирован",IF('Художественно-эстетическое разв'!D12&lt;0.5,"не сформирован", "в стадии формирования")))</f>
        <v/>
      </c>
      <c r="K11" s="149" t="str">
        <f>IF('Физическое развитие'!M11="","",IF('Физическое развитие'!M11&gt;1.5,"сформирован",IF('Физическое развитие'!M11&lt;0.5,"не сформирован", "в стадии формирования")))</f>
        <v/>
      </c>
      <c r="L11" s="183" t="str">
        <f>IF('Социально-коммуникативное разви'!R12="","",IF('Социально-коммуникативное разви'!X12="","",IF('Социально-коммуникативное разви'!Y12="","",IF('Социально-коммуникативное разви'!Z12="","",IF('Социально-коммуникативное разви'!AA12="","",IF('Речевое развитие'!X11="","",IF('Художественно-эстетическое разв'!D12="","",IF('Физическое развитие'!M11="","",('Социально-коммуникативное разви'!R12+'Социально-коммуникативное разви'!X12+'Социально-коммуникативное разви'!Y12+'Социально-коммуникативное разви'!Z12+'Социально-коммуникативное разви'!AA12+'Речевое развитие'!X11+'Художественно-эстетическое разв'!D12+'Физическое развитие'!M11)/8))))))))</f>
        <v/>
      </c>
      <c r="M11" s="96" t="str">
        <f t="shared" si="0"/>
        <v/>
      </c>
      <c r="N11" s="165" t="str">
        <f>IF('Социально-коммуникативное разви'!E12="","",IF('Социально-коммуникативное разви'!E12&gt;1.5,"сформирован",IF('Социально-коммуникативное разви'!E12&lt;0.5,"не сформирован", "в стадии формирования")))</f>
        <v/>
      </c>
      <c r="O11" s="165" t="str">
        <f>IF('Социально-коммуникативное разви'!F12="","",IF('Социально-коммуникативное разви'!F12&gt;1.5,"сформирован",IF('Социально-коммуникативное разви'!F12&lt;0.5,"не сформирован", "в стадии формирования")))</f>
        <v/>
      </c>
      <c r="P11" s="165" t="str">
        <f>IF('Социально-коммуникативное разви'!G12="","",IF('Социально-коммуникативное разви'!G12&gt;1.5,"сформирован",IF('Социально-коммуникативное разви'!G12&lt;0.5,"не сформирован", "в стадии формирования")))</f>
        <v/>
      </c>
      <c r="Q11" s="165" t="str">
        <f>IF('Социально-коммуникативное разви'!H12="","",IF('Социально-коммуникативное разви'!H12&gt;1.5,"сформирован",IF('Социально-коммуникативное разви'!H12&lt;0.5,"не сформирован", "в стадии формирования")))</f>
        <v/>
      </c>
      <c r="R11" s="165" t="str">
        <f>IF('Социально-коммуникативное разви'!I12="","",IF('Социально-коммуникативное разви'!I12&gt;1.5,"сформирован",IF('Социально-коммуникативное разви'!I12&lt;0.5,"не сформирован", "в стадии формирования")))</f>
        <v/>
      </c>
      <c r="S11" s="165" t="str">
        <f>IF('Социально-коммуникативное разви'!J12="","",IF('Социально-коммуникативное разви'!J12&gt;1.5,"сформирован",IF('Социально-коммуникативное разви'!J12&lt;0.5,"не сформирован", "в стадии формирования")))</f>
        <v/>
      </c>
      <c r="T11" s="165" t="str">
        <f>IF('Социально-коммуникативное разви'!K12="","",IF('Социально-коммуникативное разви'!K12&gt;1.5,"сформирован",IF('Социально-коммуникативное разви'!K12&lt;0.5,"не сформирован", "в стадии формирования")))</f>
        <v/>
      </c>
      <c r="U11" s="165" t="str">
        <f>IF('Социально-коммуникативное разви'!L12="","",IF('Социально-коммуникативное разви'!L12&gt;1.5,"сформирован",IF('Социально-коммуникативное разви'!L12&lt;0.5,"не сформирован", "в стадии формирования")))</f>
        <v/>
      </c>
      <c r="V11" s="165" t="str">
        <f>IF('Социально-коммуникативное разви'!M12="","",IF('Социально-коммуникативное разви'!M12&gt;1.5,"сформирован",IF('Социально-коммуникативное разви'!M12&lt;0.5,"не сформирован", "в стадии формирования")))</f>
        <v/>
      </c>
      <c r="W11" s="183" t="str">
        <f>IF('Социально-коммуникативное разви'!E12="","",IF('Социально-коммуникативное разви'!F12="","",IF('Социально-коммуникативное разви'!G12="","",IF('Социально-коммуникативное разви'!H12="","",IF('Социально-коммуникативное разви'!I12="","",IF('Социально-коммуникативное разви'!J12="","",IF('Социально-коммуникативное разви'!K12="","",IF('Социально-коммуникативное разви'!L12="","",IF('Социально-коммуникативное разви'!W12="","",('Социально-коммуникативное разви'!E12+'Социально-коммуникативное разви'!F12+'Социально-коммуникативное разви'!G12+'Социально-коммуникативное разви'!H12+'Социально-коммуникативное разви'!I12+'Социально-коммуникативное разви'!J12+'Социально-коммуникативное разви'!K12+'Социально-коммуникативное разви'!L12+'Социально-коммуникативное разви'!W12)/9)))))))))</f>
        <v/>
      </c>
      <c r="X11" s="96" t="str">
        <f t="shared" si="1"/>
        <v/>
      </c>
      <c r="Y11" s="163" t="str">
        <f>IF('Социально-коммуникативное разви'!S12="","",IF('Социально-коммуникативное разви'!S12&gt;1.5,"сформирован",IF('Социально-коммуникативное разви'!S12&lt;0.5,"не сформирован", "в стадии формирования")))</f>
        <v/>
      </c>
      <c r="Z11" s="96" t="str">
        <f>IF('Познавательное развитие'!U12="","",IF('Познавательное развитие'!U12&gt;1.5,"сформирован",IF('Познавательное развитие'!U12&lt;0.5,"не сформирован", "в стадии формирования")))</f>
        <v/>
      </c>
      <c r="AA11" s="96" t="str">
        <f>IF('Речевое развитие'!P11="","",IF('Речевое развитие'!P11&gt;1.5,"сформирован",IF('Речевое развитие'!P11&lt;0.5,"не сформирован", "в стадии формирования")))</f>
        <v/>
      </c>
      <c r="AB11" s="96" t="str">
        <f>IF('Речевое развитие'!Q11="","",IF('Речевое развитие'!Q11&gt;1.5,"сформирован",IF('Речевое развитие'!Q11&lt;0.5,"не сформирован", "в стадии формирования")))</f>
        <v/>
      </c>
      <c r="AC11" s="167" t="str">
        <f>IF('Художественно-эстетическое разв'!AD12="","",IF('Художественно-эстетическое разв'!AD12&gt;1.5,"сформирован",IF('Художественно-эстетическое разв'!AD12&lt;0.5,"не сформирован", "в стадии формирования")))</f>
        <v/>
      </c>
      <c r="AD11" s="167" t="str">
        <f>IF('Художественно-эстетическое разв'!AE12="","",IF('Художественно-эстетическое разв'!AE12&gt;1.5,"сформирован",IF('Художественно-эстетическое разв'!AE12&lt;0.5,"не сформирован", "в стадии формирования")))</f>
        <v/>
      </c>
      <c r="AE11" s="167" t="str">
        <f>IF('Художественно-эстетическое разв'!AF12="","",IF('Художественно-эстетическое разв'!AF12&gt;1.5,"сформирован",IF('Художественно-эстетическое разв'!AF12&lt;0.5,"не сформирован", "в стадии формирования")))</f>
        <v/>
      </c>
      <c r="AF11" s="149" t="str">
        <f>IF('Физическое развитие'!T11="","",IF('Физическое развитие'!T11&gt;1.5,"сформирован",IF('Физическое развитие'!T11&lt;0.5,"не сформирован", "в стадии формирования")))</f>
        <v/>
      </c>
      <c r="AG11" s="183" t="str">
        <f>IF('Социально-коммуникативное разви'!S12="","",IF('Познавательное развитие'!U12="","",IF('Речевое развитие'!P11="","",IF('Речевое развитие'!W11="","",IF('Художественно-эстетическое разв'!AD12="","",IF('Художественно-эстетическое разв'!AE12="","",IF('Художественно-эстетическое разв'!AF12="","",IF('Физическое развитие'!T11="","",('Социально-коммуникативное разви'!S12+'Познавательное развитие'!U12+'Речевое развитие'!P11+'Речевое развитие'!W11+'Художественно-эстетическое разв'!AD12+'Художественно-эстетическое разв'!AE12+'Художественно-эстетическое разв'!AF12+'Физическое развитие'!T11)/8))))))))</f>
        <v/>
      </c>
      <c r="AH11" s="96" t="str">
        <f t="shared" si="2"/>
        <v/>
      </c>
      <c r="AI11" s="163" t="str">
        <f>IF('Речевое развитие'!D11="","",IF('Речевое развитие'!D11&gt;1.5,"сформирован",IF('Речевое развитие'!D11&lt;0.5,"не сформирован", "в стадии формирования")))</f>
        <v/>
      </c>
      <c r="AJ11" s="163" t="str">
        <f>IF('Речевое развитие'!E11="","",IF('Речевое развитие'!E11&gt;1.5,"сформирован",IF('Речевое развитие'!E11&lt;0.5,"не сформирован", "в стадии формирования")))</f>
        <v/>
      </c>
      <c r="AK11" s="163" t="str">
        <f>IF('Речевое развитие'!F11="","",IF('Речевое развитие'!F11&gt;1.5,"сформирован",IF('Речевое развитие'!F11&lt;0.5,"не сформирован", "в стадии формирования")))</f>
        <v/>
      </c>
      <c r="AL11" s="163" t="str">
        <f>IF('Речевое развитие'!G11="","",IF('Речевое развитие'!G11&gt;1.5,"сформирован",IF('Речевое развитие'!G11&lt;0.5,"не сформирован", "в стадии формирования")))</f>
        <v/>
      </c>
      <c r="AM11" s="163" t="str">
        <f>IF('Речевое развитие'!H11="","",IF('Речевое развитие'!H11&gt;1.5,"сформирован",IF('Речевое развитие'!H11&lt;0.5,"не сформирован", "в стадии формирования")))</f>
        <v/>
      </c>
      <c r="AN11" s="163" t="str">
        <f>IF('Речевое развитие'!I11="","",IF('Речевое развитие'!I11&gt;1.5,"сформирован",IF('Речевое развитие'!I11&lt;0.5,"не сформирован", "в стадии формирования")))</f>
        <v/>
      </c>
      <c r="AO11" s="163" t="str">
        <f>IF('Речевое развитие'!J11="","",IF('Речевое развитие'!J11&gt;1.5,"сформирован",IF('Речевое развитие'!J11&lt;0.5,"не сформирован", "в стадии формирования")))</f>
        <v/>
      </c>
      <c r="AP11" s="163" t="str">
        <f>IF('Речевое развитие'!K11="","",IF('Речевое развитие'!K11&gt;1.5,"сформирован",IF('Речевое развитие'!K11&lt;0.5,"не сформирован", "в стадии формирования")))</f>
        <v/>
      </c>
      <c r="AQ11" s="183" t="str">
        <f>IF('Речевое развитие'!D11="","",IF('Речевое развитие'!E11="","",IF('Речевое развитие'!F11="","",IF('Речевое развитие'!G11="","",IF('Речевое развитие'!H11="","",IF('Речевое развитие'!I11="","",IF('Речевое развитие'!J11="","",IF('Речевое развитие'!K11="","",('Речевое развитие'!D11+'Речевое развитие'!E11+'Речевое развитие'!F11+'Речевое развитие'!G11+'Речевое развитие'!H11+'Речевое развитие'!I11+'Речевое развитие'!J11+'Речевое развитие'!K11)/8))))))))</f>
        <v/>
      </c>
      <c r="AR11" s="96" t="str">
        <f t="shared" si="3"/>
        <v/>
      </c>
      <c r="AS11" s="163" t="str">
        <f>IF('Художественно-эстетическое разв'!AA12="","",IF('Художественно-эстетическое разв'!AA12&gt;1.5,"сформирован",IF('Художественно-эстетическое разв'!AA12&lt;0.5,"не сформирован", "в стадии формирования")))</f>
        <v>в стадии формирования</v>
      </c>
      <c r="AT11" s="163" t="str">
        <f>IF('Физическое развитие'!D11="","",IF('Физическое развитие'!D11&gt;1.5,"сформирован",IF('Физическое развитие'!D11&lt;0.5,"не сформирован", "в стадии формирования")))</f>
        <v/>
      </c>
      <c r="AU11" s="163" t="str">
        <f>IF('Физическое развитие'!E11="","",IF('Физическое развитие'!E11&gt;1.5,"сформирован",IF('Физическое развитие'!E11&lt;0.5,"не сформирован", "в стадии формирования")))</f>
        <v/>
      </c>
      <c r="AV11" s="163" t="str">
        <f>IF('Физическое развитие'!F11="","",IF('Физическое развитие'!F11&gt;1.5,"сформирован",IF('Физическое развитие'!F11&lt;0.5,"не сформирован", "в стадии формирования")))</f>
        <v/>
      </c>
      <c r="AW11" s="163" t="str">
        <f>IF('Физическое развитие'!G11="","",IF('Физическое развитие'!G11&gt;1.5,"сформирован",IF('Физическое развитие'!G11&lt;0.5,"не сформирован", "в стадии формирования")))</f>
        <v/>
      </c>
      <c r="AX11" s="163" t="str">
        <f>IF('Физическое развитие'!H11="","",IF('Физическое развитие'!H11&gt;1.5,"сформирован",IF('Физическое развитие'!H11&lt;0.5,"не сформирован", "в стадии формирования")))</f>
        <v/>
      </c>
      <c r="AY11" s="163" t="str">
        <f>IF('Физическое развитие'!I11="","",IF('Физическое развитие'!I11&gt;1.5,"сформирован",IF('Физическое развитие'!I11&lt;0.5,"не сформирован", "в стадии формирования")))</f>
        <v/>
      </c>
      <c r="AZ11" s="163" t="str">
        <f>IF('Физическое развитие'!J11="","",IF('Физическое развитие'!J11&gt;1.5,"сформирован",IF('Физическое развитие'!J11&lt;0.5,"не сформирован", "в стадии формирования")))</f>
        <v/>
      </c>
      <c r="BA11" s="163" t="str">
        <f>IF('Физическое развитие'!K11="","",IF('Физическое развитие'!K11&gt;1.5,"сформирован",IF('Физическое развитие'!K11&lt;0.5,"не сформирован", "в стадии формирования")))</f>
        <v/>
      </c>
      <c r="BB11" s="163" t="str">
        <f>IF('Физическое развитие'!L11="","",IF('Физическое развитие'!L11&gt;1.5,"сформирован",IF('Физическое развитие'!L11&lt;0.5,"не сформирован", "в стадии формирования")))</f>
        <v/>
      </c>
      <c r="BC11" s="163" t="str">
        <f>IF('Физическое развитие'!M11="","",IF('Физическое развитие'!M11&gt;1.5,"сформирован",IF('Физическое развитие'!M11&lt;0.5,"не сформирован", "в стадии формирования")))</f>
        <v/>
      </c>
      <c r="BD11" s="163" t="str">
        <f>IF('Физическое развитие'!N11="","",IF('Физическое развитие'!N11&gt;1.5,"сформирован",IF('Физическое развитие'!N11&lt;0.5,"не сформирован", "в стадии формирования")))</f>
        <v/>
      </c>
      <c r="BE11" s="163" t="str">
        <f>IF('Физическое развитие'!O11="","",IF('Физическое развитие'!O11&gt;1.5,"сформирован",IF('Физическое развитие'!O11&lt;0.5,"не сформирован", "в стадии формирования")))</f>
        <v/>
      </c>
      <c r="BF11" s="183" t="str">
        <f>IF('Художественно-эстетическое разв'!AA12="","",IF('Физическое развитие'!D11="","",IF('Физическое развитие'!E11="","",IF('Физическое развитие'!F11="","",IF('Физическое развитие'!G11="","",IF('Физическое развитие'!H11="","",IF('Физическое развитие'!I11="","",IF('Физическое развитие'!J11="","",IF('Физическое развитие'!K11="","",IF('Физическое развитие'!L11="","",IF('Физическое развитие'!M11="","",IF('Физическое развитие'!N11="","",IF('Физическое развитие'!O11="","",('Художественно-эстетическое разв'!AA12+'Физическое развитие'!D11+'Физическое развитие'!E11+'Физическое развитие'!F11+'Физическое развитие'!G11+'Физическое развитие'!H11+'Физическое развитие'!I11+'Физическое развитие'!J11+'Физическое развитие'!K11+'Физическое развитие'!L11+'Физическое развитие'!M11+'Физическое развитие'!N11+'Физическое развитие'!O11)/13)))))))))))))</f>
        <v/>
      </c>
      <c r="BG11" s="96" t="str">
        <f t="shared" si="4"/>
        <v/>
      </c>
      <c r="BH11" s="96" t="str">
        <f>IF('Социально-коммуникативное разви'!Q12="","",IF('Социально-коммуникативное разви'!Q12&gt;1.5,"сформирован",IF('Социально-коммуникативное разви'!Q12&lt;0.5,"не сформирован", "в стадии формирования")))</f>
        <v/>
      </c>
      <c r="BI11" s="96" t="str">
        <f>IF('Социально-коммуникативное разви'!AD12="","",IF('Социально-коммуникативное разви'!AD12&gt;1.5,"сформирован",IF('Социально-коммуникативное разви'!AD12&lt;0.5,"не сформирован", "в стадии формирования")))</f>
        <v/>
      </c>
      <c r="BJ11" s="96" t="str">
        <f>IF('Социально-коммуникативное разви'!AF12="","",IF('Социально-коммуникативное разви'!AF12&gt;1.5,"сформирован",IF('Социально-коммуникативное разви'!AF12&lt;0.5,"не сформирован", "в стадии формирования")))</f>
        <v/>
      </c>
      <c r="BK11" s="96" t="str">
        <f>IF('Социально-коммуникативное разви'!AG12="","",IF('Социально-коммуникативное разви'!AG12&gt;1.5,"сформирован",IF('Социально-коммуникативное разви'!AG12&lt;0.5,"не сформирован", "в стадии формирования")))</f>
        <v/>
      </c>
      <c r="BL11" s="96" t="str">
        <f>IF('Социально-коммуникативное разви'!AH12="","",IF('Социально-коммуникативное разви'!AH12&gt;1.5,"сформирован",IF('Социально-коммуникативное разви'!AH12&lt;0.5,"не сформирован", "в стадии формирования")))</f>
        <v/>
      </c>
      <c r="BM11" s="96" t="str">
        <f>IF('Социально-коммуникативное разви'!AI12="","",IF('Социально-коммуникативное разви'!AI12&gt;1.5,"сформирован",IF('Социально-коммуникативное разви'!AI12&lt;0.5,"не сформирован", "в стадии формирования")))</f>
        <v/>
      </c>
      <c r="BN11" s="96" t="str">
        <f>IF('Социально-коммуникативное разви'!AJ12="","",IF('Социально-коммуникативное разви'!AJ12&gt;1.5,"сформирован",IF('Социально-коммуникативное разви'!AJ12&lt;0.5,"не сформирован", "в стадии формирования")))</f>
        <v/>
      </c>
      <c r="BO11" s="96" t="str">
        <f>IF('Социально-коммуникативное разви'!AK12="","",IF('Социально-коммуникативное разви'!AK12&gt;1.5,"сформирован",IF('Социально-коммуникативное разви'!AK12&lt;0.5,"не сформирован", "в стадии формирования")))</f>
        <v/>
      </c>
      <c r="BP11" s="96" t="str">
        <f>IF('Социально-коммуникативное разви'!AL12="","",IF('Социально-коммуникативное разви'!AL12&gt;1.5,"сформирован",IF('Социально-коммуникативное разви'!AL12&lt;0.5,"не сформирован", "в стадии формирования")))</f>
        <v/>
      </c>
      <c r="BQ11" s="96" t="str">
        <f>IF('Социально-коммуникативное разви'!AM12="","",IF('Социально-коммуникативное разви'!AM12&gt;1.5,"сформирован",IF('Социально-коммуникативное разви'!AM12&lt;0.5,"не сформирован", "в стадии формирования")))</f>
        <v/>
      </c>
      <c r="BR11" s="96" t="str">
        <f>IF('Социально-коммуникативное разви'!AE12="","",IF('Социально-коммуникативное разви'!AE12&gt;1.5,"сформирован",IF('Социально-коммуникативное разви'!AE12&lt;0.5,"не сформирован", "в стадии формирования")))</f>
        <v/>
      </c>
      <c r="BS11" s="96" t="str">
        <f>IF('Физическое развитие'!Q11="","",IF('Физическое развитие'!Q11&gt;1.5,"сформирован",IF('Физическое развитие'!Q11&lt;0.5,"не сформирован", "в стадии формирования")))</f>
        <v/>
      </c>
      <c r="BT11" s="96" t="str">
        <f>IF('Физическое развитие'!R11="","",IF('Физическое развитие'!R11&gt;1.5,"сформирован",IF('Физическое развитие'!R11&lt;0.5,"не сформирован", "в стадии формирования")))</f>
        <v/>
      </c>
      <c r="BU11" s="96" t="str">
        <f>IF('Физическое развитие'!S11="","",IF('Физическое развитие'!S11&gt;1.5,"сформирован",IF('Физическое развитие'!S11&lt;0.5,"не сформирован", "в стадии формирования")))</f>
        <v/>
      </c>
      <c r="BV11" s="96" t="str">
        <f>IF('Физическое развитие'!T11="","",IF('Физическое развитие'!T11&gt;1.5,"сформирован",IF('Физическое развитие'!T11&lt;0.5,"не сформирован", "в стадии формирования")))</f>
        <v/>
      </c>
      <c r="BW11" s="96" t="str">
        <f>IF('Физическое развитие'!U11="","",IF('Физическое развитие'!U11&gt;1.5,"сформирован",IF('Физическое развитие'!U11&lt;0.5,"не сформирован", "в стадии формирования")))</f>
        <v/>
      </c>
      <c r="BX11" s="183" t="str">
        <f>IF('Социально-коммуникативное разви'!Q12="","",IF('Социально-коммуникативное разви'!AD12="","",IF('Социально-коммуникативное разви'!AE12="","",IF('Социально-коммуникативное разви'!AF12="","",IF('Социально-коммуникативное разви'!AG12="","",IF('Социально-коммуникативное разви'!AH12="","",IF('Социально-коммуникативное разви'!AI12="","",IF('Социально-коммуникативное разви'!AJ12="","",IF('Социально-коммуникативное разви'!AK12="","",IF('Социально-коммуникативное разви'!AL12="","",IF('Социально-коммуникативное разви'!AM12="","",IF('Физическое развитие'!Q11="","",IF('Физическое развитие'!R11="","",IF('Физическое развитие'!S11="","",IF('Физическое развитие'!T11="","",IF('Физическое развитие'!U11="","",('Социально-коммуникативное разви'!Q12+'Социально-коммуникативное разви'!AD12+'Социально-коммуникативное разви'!AE12+'Социально-коммуникативное разви'!AF12+'Социально-коммуникативное разви'!AG12+'Социально-коммуникативное разви'!AH12+'Социально-коммуникативное разви'!AI12+'Социально-коммуникативное разви'!AJ12+'Социально-коммуникативное разви'!AK12+'Социально-коммуникативное разви'!AL12+'Социально-коммуникативное разви'!AM12+'Физическое развитие'!Q11+'Физическое развитие'!R11+'Физическое развитие'!S11+'Физическое развитие'!T11+'Физическое развитие'!U11)/16))))))))))))))))</f>
        <v/>
      </c>
      <c r="BY11" s="96" t="str">
        <f t="shared" si="5"/>
        <v/>
      </c>
      <c r="BZ11" s="96" t="str">
        <f>IF('Социально-коммуникативное разви'!M12="","",IF('Социально-коммуникативное разви'!M12&gt;1.5,"сформирован",IF('Социально-коммуникативное разви'!M12&lt;0.5,"не сформирован", "в стадии формирования")))</f>
        <v/>
      </c>
      <c r="CA11" s="96" t="str">
        <f>IF('Социально-коммуникативное разви'!O12="","",IF('Социально-коммуникативное разви'!O12&gt;1.5,"сформирован",IF('Социально-коммуникативное разви'!O12&lt;0.5,"не сформирован", "в стадии формирования")))</f>
        <v/>
      </c>
      <c r="CB11" s="96" t="str">
        <f>IF('Социально-коммуникативное разви'!T12="","",IF('Социально-коммуникативное разви'!T12&gt;1.5,"сформирован",IF('Социально-коммуникативное разви'!T12&lt;0.5,"не сформирован", "в стадии формирования")))</f>
        <v/>
      </c>
      <c r="CC11" s="96" t="str">
        <f>IF('Познавательное развитие'!D12="","",IF('Познавательное развитие'!D12&gt;1.5,"сформирован",IF('Познавательное развитие'!D12&lt;0.5,"не сформирован", "в стадии формирования")))</f>
        <v/>
      </c>
      <c r="CD11" s="96" t="str">
        <f>IF('Познавательное развитие'!E12="","",IF('Познавательное развитие'!E12&gt;1.5,"сформирован",IF('Познавательное развитие'!E12&lt;0.5,"не сформирован", "в стадии формирования")))</f>
        <v/>
      </c>
      <c r="CE11" s="96" t="str">
        <f>IF('Познавательное развитие'!F12="","",IF('Познавательное развитие'!F12&gt;1.5,"сформирован",IF('Познавательное развитие'!F12&lt;0.5,"не сформирован", "в стадии формирования")))</f>
        <v/>
      </c>
      <c r="CF11" s="96" t="str">
        <f>IF('Познавательное развитие'!I12="","",IF('Познавательное развитие'!I12&gt;1.5,"сформирован",IF('Познавательное развитие'!I12&lt;0.5,"не сформирован", "в стадии формирования")))</f>
        <v/>
      </c>
      <c r="CG11" s="96" t="str">
        <f>IF('Познавательное развитие'!J12="","",IF('Познавательное развитие'!J12&gt;1.5,"сформирован",IF('Познавательное развитие'!J12&lt;0.5,"не сформирован", "в стадии формирования")))</f>
        <v/>
      </c>
      <c r="CH11" s="96" t="str">
        <f>IF('Познавательное развитие'!K12="","",IF('Познавательное развитие'!K12&gt;1.5,"сформирован",IF('Познавательное развитие'!K12&lt;0.5,"не сформирован", "в стадии формирования")))</f>
        <v/>
      </c>
      <c r="CI11" s="96" t="str">
        <f>IF('Познавательное развитие'!L12="","",IF('Познавательное развитие'!L12&gt;1.5,"сформирован",IF('Познавательное развитие'!L12&lt;0.5,"не сформирован", "в стадии формирования")))</f>
        <v/>
      </c>
      <c r="CJ11" s="96" t="str">
        <f>IF('Познавательное развитие'!M12="","",IF('Познавательное развитие'!M12&gt;1.5,"сформирован",IF('Познавательное развитие'!M12&lt;0.5,"не сформирован", "в стадии формирования")))</f>
        <v/>
      </c>
      <c r="CK11" s="96" t="str">
        <f>IF('Познавательное развитие'!S12="","",IF('Познавательное развитие'!S12&gt;1.5,"сформирован",IF('Познавательное развитие'!S12&lt;0.5,"не сформирован", "в стадии формирования")))</f>
        <v/>
      </c>
      <c r="CL11" s="96" t="str">
        <f>IF('Познавательное развитие'!T12="","",IF('Познавательное развитие'!T12&gt;1.5,"сформирован",IF('Познавательное развитие'!T12&lt;0.5,"не сформирован", "в стадии формирования")))</f>
        <v/>
      </c>
      <c r="CM11" s="96" t="str">
        <f>IF('Познавательное развитие'!V12="","",IF('Познавательное развитие'!V12&gt;1.5,"сформирован",IF('Познавательное развитие'!V12&lt;0.5,"не сформирован", "в стадии формирования")))</f>
        <v/>
      </c>
      <c r="CN11" s="96" t="str">
        <f>IF('Познавательное развитие'!W12="","",IF('Познавательное развитие'!W12&gt;1.5,"сформирован",IF('Познавательное развитие'!W12&lt;0.5,"не сформирован", "в стадии формирования")))</f>
        <v/>
      </c>
      <c r="CO11" s="96" t="str">
        <f>IF('Познавательное развитие'!AD12="","",IF('Познавательное развитие'!AD12&gt;1.5,"сформирован",IF('Познавательное развитие'!AD12&lt;0.5,"не сформирован", "в стадии формирования")))</f>
        <v/>
      </c>
      <c r="CP11" s="96" t="str">
        <f>IF('Познавательное развитие'!AI12="","",IF('Познавательное развитие'!AI12&gt;1.5,"сформирован",IF('Познавательное развитие'!AI12&lt;0.5,"не сформирован", "в стадии формирования")))</f>
        <v/>
      </c>
      <c r="CQ11" s="96" t="str">
        <f>IF('Познавательное развитие'!AK12="","",IF('Познавательное развитие'!AK12&gt;1.5,"сформирован",IF('Познавательное развитие'!AK12&lt;0.5,"не сформирован", "в стадии формирования")))</f>
        <v/>
      </c>
      <c r="CR11" s="96" t="str">
        <f>IF('Познавательное развитие'!AL12="","",IF('Познавательное развитие'!AL12&gt;1.5,"сформирован",IF('Познавательное развитие'!AL12&lt;0.5,"не сформирован", "в стадии формирования")))</f>
        <v/>
      </c>
      <c r="CS11" s="96" t="str">
        <f>IF('Речевое развитие'!S11="","",IF('Речевое развитие'!S11&gt;1.5,"сформирован",IF('Речевое развитие'!S11&lt;0.5,"не сформирован", "в стадии формирования")))</f>
        <v/>
      </c>
      <c r="CT11" s="96" t="str">
        <f>IF('Речевое развитие'!T11="","",IF('Речевое развитие'!T11&gt;1.5,"сформирован",IF('Речевое развитие'!T11&lt;0.5,"не сформирован", "в стадии формирования")))</f>
        <v/>
      </c>
      <c r="CU11" s="96" t="str">
        <f>IF('Речевое развитие'!U11="","",IF('Речевое развитие'!U11&gt;1.5,"сформирован",IF('Речевое развитие'!U11&lt;0.5,"не сформирован", "в стадии формирования")))</f>
        <v/>
      </c>
      <c r="CV11" s="96" t="str">
        <f>IF('Речевое развитие'!V11="","",IF('Речевое развитие'!V11&gt;1.5,"сформирован",IF('Речевое развитие'!V11&lt;0.5,"не сформирован", "в стадии формирования")))</f>
        <v/>
      </c>
      <c r="CW11" s="96" t="str">
        <f>IF('Художественно-эстетическое разв'!H12="","",IF('Художественно-эстетическое разв'!H12&gt;1.5,"сформирован",IF('Художественно-эстетическое разв'!H12&lt;0.5,"не сформирован", "в стадии формирования")))</f>
        <v/>
      </c>
      <c r="CX11" s="96" t="str">
        <f>IF('Художественно-эстетическое разв'!U12="","",IF('Художественно-эстетическое разв'!U12&gt;1.5,"сформирован",IF('Художественно-эстетическое разв'!U12&lt;0.5,"не сформирован", "в стадии формирования")))</f>
        <v/>
      </c>
      <c r="CY11" s="96" t="str">
        <f>IF('Художественно-эстетическое разв'!D12="","",IF('Художественно-эстетическое разв'!D12&gt;1.5,"сформирован",IF('Художественно-эстетическое разв'!D12&lt;0.5,"не сформирован", "в стадии формирования")))</f>
        <v/>
      </c>
      <c r="CZ11" s="96" t="str">
        <f>IF('Художественно-эстетическое разв'!O12="","",IF('Художественно-эстетическое разв'!O12&gt;1.5,"сформирован",IF('Художественно-эстетическое разв'!O12&lt;0.5,"не сформирован", "в стадии формирования")))</f>
        <v/>
      </c>
      <c r="DA11" s="96" t="str">
        <f>IF('Художественно-эстетическое разв'!T12="","",IF('Художественно-эстетическое разв'!T12&gt;1.5,"сформирован",IF('Художественно-эстетическое разв'!T12&lt;0.5,"не сформирован", "в стадии формирования")))</f>
        <v/>
      </c>
      <c r="DB11" s="183" t="str">
        <f>IF('Социально-коммуникативное разви'!M12="","",IF('Социально-коммуникативное разви'!O12="","",IF('Социально-коммуникативное разви'!T12="","",IF('Познавательное развитие'!D12="","",IF('Познавательное развитие'!E12="","",IF('Познавательное развитие'!F12="","",IF('Познавательное развитие'!I12="","",IF('Познавательное развитие'!J12="","",IF('Познавательное развитие'!K12="","",IF('Познавательное развитие'!L12="","",IF('Познавательное развитие'!M12="","",IF('Познавательное развитие'!S12="","",IF('Познавательное развитие'!T12="","",IF('Познавательное развитие'!V12="","",IF('Познавательное развитие'!W12="","",IF('Познавательное развитие'!AD12="","",IF('Познавательное развитие'!AI12="","",IF('Познавательное развитие'!AK12="","",IF('Познавательное развитие'!AL12="","",IF('Речевое развитие'!S11="","",IF('Речевое развитие'!T11="","",IF('Речевое развитие'!U11="","",IF('Речевое развитие'!V11="","",IF('Художественно-эстетическое разв'!H12="","",IF('Художественно-эстетическое разв'!U12="","",IF('Художественно-эстетическое разв'!D12="","",IF('Художественно-эстетическое разв'!O12="","",IF('Художественно-эстетическое разв'!T12="","",('Социально-коммуникативное разви'!M12+'Социально-коммуникативное разви'!O12+'Социально-коммуникативное разви'!T12+'Познавательное развитие'!D12+'Познавательное развитие'!E12+'Познавательное развитие'!F12+'Познавательное развитие'!I12+'Познавательное развитие'!J12+'Познавательное развитие'!K12+'Познавательное развитие'!L12+'Познавательное развитие'!M12+'Познавательное развитие'!S12+'Познавательное развитие'!T12+'Познавательное развитие'!V12+'Познавательное развитие'!W12+'Познавательное развитие'!AD12+'Познавательное развитие'!AI12+'Познавательное развитие'!AK12+'Познавательное развитие'!AL12+'Речевое развитие'!S11+'Речевое развитие'!T11+'Речевое развитие'!U11+'Речевое развитие'!V11+'Художественно-эстетическое разв'!H12+'Художественно-эстетическое разв'!V12+'Художественно-эстетическое разв'!D12+'Художественно-эстетическое разв'!O12+'Художественно-эстетическое разв'!T12)/28))))))))))))))))))))))))))))</f>
        <v/>
      </c>
      <c r="DC11" s="96" t="str">
        <f t="shared" si="6"/>
        <v/>
      </c>
    </row>
    <row r="12" spans="1:121" s="96" customFormat="1">
      <c r="A12" s="155">
        <f>список!A10</f>
        <v>9</v>
      </c>
      <c r="B12" s="153" t="str">
        <f>IF(список!B10="","",список!B10)</f>
        <v/>
      </c>
      <c r="C12" s="149">
        <f>IF(список!C10="","",список!C10)</f>
        <v>0</v>
      </c>
      <c r="D12" s="96" t="str">
        <f>IF('Социально-коммуникативное разви'!R13="","",IF('Социально-коммуникативное разви'!R13&gt;1.5,"сформирован",IF('Социально-коммуникативное разви'!R13&lt;0.5,"не сформирован", "в стадии формирования")))</f>
        <v/>
      </c>
      <c r="E12" s="96" t="str">
        <f>IF('Социально-коммуникативное разви'!S13="","",IF('Социально-коммуникативное разви'!S13&gt;1.5,"сформирован",IF('Социально-коммуникативное разви'!S13&lt;0.5,"не сформирован", "в стадии формирования")))</f>
        <v/>
      </c>
      <c r="F12" s="96" t="str">
        <f>IF('Социально-коммуникативное разви'!T13="","",IF('Социально-коммуникативное разви'!T13&gt;1.5,"сформирован",IF('Социально-коммуникативное разви'!T13&lt;0.5,"не сформирован", "в стадии формирования")))</f>
        <v/>
      </c>
      <c r="G12" s="96" t="str">
        <f>IF('Социально-коммуникативное разви'!U13="","",IF('Социально-коммуникативное разви'!U13&gt;1.5,"сформирован",IF('Социально-коммуникативное разви'!U13&lt;0.5,"не сформирован", "в стадии формирования")))</f>
        <v/>
      </c>
      <c r="H12" s="96" t="str">
        <f>IF('Социально-коммуникативное разви'!V13="","",IF('Социально-коммуникативное разви'!V13&gt;1.5,"сформирован",IF('Социально-коммуникативное разви'!V13&lt;0.5,"не сформирован", "в стадии формирования")))</f>
        <v/>
      </c>
      <c r="I12" s="163" t="str">
        <f>IF('Речевое развитие'!X12="","",IF('Речевое развитие'!X12&gt;1.5,"сформирован",IF('Речевое развитие'!X12&lt;0.5,"не сформирован", "в стадии формирования")))</f>
        <v/>
      </c>
      <c r="J12" s="96" t="str">
        <f>IF('Художественно-эстетическое разв'!D13="","",IF('Художественно-эстетическое разв'!D13&gt;1.5,"сформирован",IF('Художественно-эстетическое разв'!D13&lt;0.5,"не сформирован", "в стадии формирования")))</f>
        <v/>
      </c>
      <c r="K12" s="149" t="str">
        <f>IF('Физическое развитие'!M12="","",IF('Физическое развитие'!M12&gt;1.5,"сформирован",IF('Физическое развитие'!M12&lt;0.5,"не сформирован", "в стадии формирования")))</f>
        <v/>
      </c>
      <c r="L12" s="183" t="str">
        <f>IF('Социально-коммуникативное разви'!R13="","",IF('Социально-коммуникативное разви'!X13="","",IF('Социально-коммуникативное разви'!Y13="","",IF('Социально-коммуникативное разви'!Z13="","",IF('Социально-коммуникативное разви'!AA13="","",IF('Речевое развитие'!X12="","",IF('Художественно-эстетическое разв'!D13="","",IF('Физическое развитие'!M12="","",('Социально-коммуникативное разви'!R13+'Социально-коммуникативное разви'!X13+'Социально-коммуникативное разви'!Y13+'Социально-коммуникативное разви'!Z13+'Социально-коммуникативное разви'!AA13+'Речевое развитие'!X12+'Художественно-эстетическое разв'!D13+'Физическое развитие'!M12)/8))))))))</f>
        <v/>
      </c>
      <c r="M12" s="96" t="str">
        <f t="shared" si="0"/>
        <v/>
      </c>
      <c r="N12" s="165" t="str">
        <f>IF('Социально-коммуникативное разви'!E13="","",IF('Социально-коммуникативное разви'!E13&gt;1.5,"сформирован",IF('Социально-коммуникативное разви'!E13&lt;0.5,"не сформирован", "в стадии формирования")))</f>
        <v/>
      </c>
      <c r="O12" s="165" t="str">
        <f>IF('Социально-коммуникативное разви'!F13="","",IF('Социально-коммуникативное разви'!F13&gt;1.5,"сформирован",IF('Социально-коммуникативное разви'!F13&lt;0.5,"не сформирован", "в стадии формирования")))</f>
        <v/>
      </c>
      <c r="P12" s="165" t="str">
        <f>IF('Социально-коммуникативное разви'!G13="","",IF('Социально-коммуникативное разви'!G13&gt;1.5,"сформирован",IF('Социально-коммуникативное разви'!G13&lt;0.5,"не сформирован", "в стадии формирования")))</f>
        <v/>
      </c>
      <c r="Q12" s="165" t="str">
        <f>IF('Социально-коммуникативное разви'!H13="","",IF('Социально-коммуникативное разви'!H13&gt;1.5,"сформирован",IF('Социально-коммуникативное разви'!H13&lt;0.5,"не сформирован", "в стадии формирования")))</f>
        <v/>
      </c>
      <c r="R12" s="165" t="str">
        <f>IF('Социально-коммуникативное разви'!I13="","",IF('Социально-коммуникативное разви'!I13&gt;1.5,"сформирован",IF('Социально-коммуникативное разви'!I13&lt;0.5,"не сформирован", "в стадии формирования")))</f>
        <v/>
      </c>
      <c r="S12" s="165" t="str">
        <f>IF('Социально-коммуникативное разви'!J13="","",IF('Социально-коммуникативное разви'!J13&gt;1.5,"сформирован",IF('Социально-коммуникативное разви'!J13&lt;0.5,"не сформирован", "в стадии формирования")))</f>
        <v/>
      </c>
      <c r="T12" s="165" t="str">
        <f>IF('Социально-коммуникативное разви'!K13="","",IF('Социально-коммуникативное разви'!K13&gt;1.5,"сформирован",IF('Социально-коммуникативное разви'!K13&lt;0.5,"не сформирован", "в стадии формирования")))</f>
        <v/>
      </c>
      <c r="U12" s="165" t="str">
        <f>IF('Социально-коммуникативное разви'!L13="","",IF('Социально-коммуникативное разви'!L13&gt;1.5,"сформирован",IF('Социально-коммуникативное разви'!L13&lt;0.5,"не сформирован", "в стадии формирования")))</f>
        <v/>
      </c>
      <c r="V12" s="165" t="str">
        <f>IF('Социально-коммуникативное разви'!M13="","",IF('Социально-коммуникативное разви'!M13&gt;1.5,"сформирован",IF('Социально-коммуникативное разви'!M13&lt;0.5,"не сформирован", "в стадии формирования")))</f>
        <v/>
      </c>
      <c r="W12" s="183" t="str">
        <f>IF('Социально-коммуникативное разви'!E13="","",IF('Социально-коммуникативное разви'!F13="","",IF('Социально-коммуникативное разви'!G13="","",IF('Социально-коммуникативное разви'!H13="","",IF('Социально-коммуникативное разви'!I13="","",IF('Социально-коммуникативное разви'!J13="","",IF('Социально-коммуникативное разви'!K13="","",IF('Социально-коммуникативное разви'!L13="","",IF('Социально-коммуникативное разви'!W13="","",('Социально-коммуникативное разви'!E13+'Социально-коммуникативное разви'!F13+'Социально-коммуникативное разви'!G13+'Социально-коммуникативное разви'!H13+'Социально-коммуникативное разви'!I13+'Социально-коммуникативное разви'!J13+'Социально-коммуникативное разви'!K13+'Социально-коммуникативное разви'!L13+'Социально-коммуникативное разви'!W13)/9)))))))))</f>
        <v/>
      </c>
      <c r="X12" s="96" t="str">
        <f t="shared" si="1"/>
        <v/>
      </c>
      <c r="Y12" s="163" t="str">
        <f>IF('Социально-коммуникативное разви'!S13="","",IF('Социально-коммуникативное разви'!S13&gt;1.5,"сформирован",IF('Социально-коммуникативное разви'!S13&lt;0.5,"не сформирован", "в стадии формирования")))</f>
        <v/>
      </c>
      <c r="Z12" s="96" t="str">
        <f>IF('Познавательное развитие'!U13="","",IF('Познавательное развитие'!U13&gt;1.5,"сформирован",IF('Познавательное развитие'!U13&lt;0.5,"не сформирован", "в стадии формирования")))</f>
        <v/>
      </c>
      <c r="AA12" s="96" t="str">
        <f>IF('Речевое развитие'!P12="","",IF('Речевое развитие'!P12&gt;1.5,"сформирован",IF('Речевое развитие'!P12&lt;0.5,"не сформирован", "в стадии формирования")))</f>
        <v/>
      </c>
      <c r="AB12" s="96" t="str">
        <f>IF('Речевое развитие'!Q12="","",IF('Речевое развитие'!Q12&gt;1.5,"сформирован",IF('Речевое развитие'!Q12&lt;0.5,"не сформирован", "в стадии формирования")))</f>
        <v/>
      </c>
      <c r="AC12" s="167" t="str">
        <f>IF('Художественно-эстетическое разв'!AD13="","",IF('Художественно-эстетическое разв'!AD13&gt;1.5,"сформирован",IF('Художественно-эстетическое разв'!AD13&lt;0.5,"не сформирован", "в стадии формирования")))</f>
        <v/>
      </c>
      <c r="AD12" s="167" t="str">
        <f>IF('Художественно-эстетическое разв'!AE13="","",IF('Художественно-эстетическое разв'!AE13&gt;1.5,"сформирован",IF('Художественно-эстетическое разв'!AE13&lt;0.5,"не сформирован", "в стадии формирования")))</f>
        <v/>
      </c>
      <c r="AE12" s="167" t="str">
        <f>IF('Художественно-эстетическое разв'!AF13="","",IF('Художественно-эстетическое разв'!AF13&gt;1.5,"сформирован",IF('Художественно-эстетическое разв'!AF13&lt;0.5,"не сформирован", "в стадии формирования")))</f>
        <v/>
      </c>
      <c r="AF12" s="149" t="str">
        <f>IF('Физическое развитие'!T12="","",IF('Физическое развитие'!T12&gt;1.5,"сформирован",IF('Физическое развитие'!T12&lt;0.5,"не сформирован", "в стадии формирования")))</f>
        <v/>
      </c>
      <c r="AG12" s="183" t="str">
        <f>IF('Социально-коммуникативное разви'!S13="","",IF('Познавательное развитие'!U13="","",IF('Речевое развитие'!P12="","",IF('Речевое развитие'!W12="","",IF('Художественно-эстетическое разв'!AD13="","",IF('Художественно-эстетическое разв'!AE13="","",IF('Художественно-эстетическое разв'!AF13="","",IF('Физическое развитие'!T12="","",('Социально-коммуникативное разви'!S13+'Познавательное развитие'!U13+'Речевое развитие'!P12+'Речевое развитие'!W12+'Художественно-эстетическое разв'!AD13+'Художественно-эстетическое разв'!AE13+'Художественно-эстетическое разв'!AF13+'Физическое развитие'!T12)/8))))))))</f>
        <v/>
      </c>
      <c r="AH12" s="96" t="str">
        <f t="shared" si="2"/>
        <v/>
      </c>
      <c r="AI12" s="163" t="str">
        <f>IF('Речевое развитие'!D12="","",IF('Речевое развитие'!D12&gt;1.5,"сформирован",IF('Речевое развитие'!D12&lt;0.5,"не сформирован", "в стадии формирования")))</f>
        <v/>
      </c>
      <c r="AJ12" s="163" t="str">
        <f>IF('Речевое развитие'!E12="","",IF('Речевое развитие'!E12&gt;1.5,"сформирован",IF('Речевое развитие'!E12&lt;0.5,"не сформирован", "в стадии формирования")))</f>
        <v/>
      </c>
      <c r="AK12" s="163" t="str">
        <f>IF('Речевое развитие'!F12="","",IF('Речевое развитие'!F12&gt;1.5,"сформирован",IF('Речевое развитие'!F12&lt;0.5,"не сформирован", "в стадии формирования")))</f>
        <v/>
      </c>
      <c r="AL12" s="163" t="str">
        <f>IF('Речевое развитие'!G12="","",IF('Речевое развитие'!G12&gt;1.5,"сформирован",IF('Речевое развитие'!G12&lt;0.5,"не сформирован", "в стадии формирования")))</f>
        <v/>
      </c>
      <c r="AM12" s="163" t="str">
        <f>IF('Речевое развитие'!H12="","",IF('Речевое развитие'!H12&gt;1.5,"сформирован",IF('Речевое развитие'!H12&lt;0.5,"не сформирован", "в стадии формирования")))</f>
        <v/>
      </c>
      <c r="AN12" s="163" t="str">
        <f>IF('Речевое развитие'!I12="","",IF('Речевое развитие'!I12&gt;1.5,"сформирован",IF('Речевое развитие'!I12&lt;0.5,"не сформирован", "в стадии формирования")))</f>
        <v/>
      </c>
      <c r="AO12" s="163" t="str">
        <f>IF('Речевое развитие'!J12="","",IF('Речевое развитие'!J12&gt;1.5,"сформирован",IF('Речевое развитие'!J12&lt;0.5,"не сформирован", "в стадии формирования")))</f>
        <v/>
      </c>
      <c r="AP12" s="163" t="str">
        <f>IF('Речевое развитие'!K12="","",IF('Речевое развитие'!K12&gt;1.5,"сформирован",IF('Речевое развитие'!K12&lt;0.5,"не сформирован", "в стадии формирования")))</f>
        <v/>
      </c>
      <c r="AQ12" s="183" t="str">
        <f>IF('Речевое развитие'!D12="","",IF('Речевое развитие'!E12="","",IF('Речевое развитие'!F12="","",IF('Речевое развитие'!G12="","",IF('Речевое развитие'!H12="","",IF('Речевое развитие'!I12="","",IF('Речевое развитие'!J12="","",IF('Речевое развитие'!K12="","",('Речевое развитие'!D12+'Речевое развитие'!E12+'Речевое развитие'!F12+'Речевое развитие'!G12+'Речевое развитие'!H12+'Речевое развитие'!I12+'Речевое развитие'!J12+'Речевое развитие'!K12)/8))))))))</f>
        <v/>
      </c>
      <c r="AR12" s="96" t="str">
        <f t="shared" si="3"/>
        <v/>
      </c>
      <c r="AS12" s="163" t="str">
        <f>IF('Художественно-эстетическое разв'!AA13="","",IF('Художественно-эстетическое разв'!AA13&gt;1.5,"сформирован",IF('Художественно-эстетическое разв'!AA13&lt;0.5,"не сформирован", "в стадии формирования")))</f>
        <v>сформирован</v>
      </c>
      <c r="AT12" s="163" t="str">
        <f>IF('Физическое развитие'!D12="","",IF('Физическое развитие'!D12&gt;1.5,"сформирован",IF('Физическое развитие'!D12&lt;0.5,"не сформирован", "в стадии формирования")))</f>
        <v/>
      </c>
      <c r="AU12" s="163" t="str">
        <f>IF('Физическое развитие'!E12="","",IF('Физическое развитие'!E12&gt;1.5,"сформирован",IF('Физическое развитие'!E12&lt;0.5,"не сформирован", "в стадии формирования")))</f>
        <v/>
      </c>
      <c r="AV12" s="163" t="str">
        <f>IF('Физическое развитие'!F12="","",IF('Физическое развитие'!F12&gt;1.5,"сформирован",IF('Физическое развитие'!F12&lt;0.5,"не сформирован", "в стадии формирования")))</f>
        <v/>
      </c>
      <c r="AW12" s="163" t="str">
        <f>IF('Физическое развитие'!G12="","",IF('Физическое развитие'!G12&gt;1.5,"сформирован",IF('Физическое развитие'!G12&lt;0.5,"не сформирован", "в стадии формирования")))</f>
        <v/>
      </c>
      <c r="AX12" s="163" t="str">
        <f>IF('Физическое развитие'!H12="","",IF('Физическое развитие'!H12&gt;1.5,"сформирован",IF('Физическое развитие'!H12&lt;0.5,"не сформирован", "в стадии формирования")))</f>
        <v/>
      </c>
      <c r="AY12" s="163" t="str">
        <f>IF('Физическое развитие'!I12="","",IF('Физическое развитие'!I12&gt;1.5,"сформирован",IF('Физическое развитие'!I12&lt;0.5,"не сформирован", "в стадии формирования")))</f>
        <v/>
      </c>
      <c r="AZ12" s="163" t="str">
        <f>IF('Физическое развитие'!J12="","",IF('Физическое развитие'!J12&gt;1.5,"сформирован",IF('Физическое развитие'!J12&lt;0.5,"не сформирован", "в стадии формирования")))</f>
        <v/>
      </c>
      <c r="BA12" s="163" t="str">
        <f>IF('Физическое развитие'!K12="","",IF('Физическое развитие'!K12&gt;1.5,"сформирован",IF('Физическое развитие'!K12&lt;0.5,"не сформирован", "в стадии формирования")))</f>
        <v/>
      </c>
      <c r="BB12" s="163" t="str">
        <f>IF('Физическое развитие'!L12="","",IF('Физическое развитие'!L12&gt;1.5,"сформирован",IF('Физическое развитие'!L12&lt;0.5,"не сформирован", "в стадии формирования")))</f>
        <v/>
      </c>
      <c r="BC12" s="163" t="str">
        <f>IF('Физическое развитие'!M12="","",IF('Физическое развитие'!M12&gt;1.5,"сформирован",IF('Физическое развитие'!M12&lt;0.5,"не сформирован", "в стадии формирования")))</f>
        <v/>
      </c>
      <c r="BD12" s="163" t="str">
        <f>IF('Физическое развитие'!N12="","",IF('Физическое развитие'!N12&gt;1.5,"сформирован",IF('Физическое развитие'!N12&lt;0.5,"не сформирован", "в стадии формирования")))</f>
        <v/>
      </c>
      <c r="BE12" s="163" t="str">
        <f>IF('Физическое развитие'!O12="","",IF('Физическое развитие'!O12&gt;1.5,"сформирован",IF('Физическое развитие'!O12&lt;0.5,"не сформирован", "в стадии формирования")))</f>
        <v/>
      </c>
      <c r="BF12" s="183" t="str">
        <f>IF('Художественно-эстетическое разв'!AA13="","",IF('Физическое развитие'!D12="","",IF('Физическое развитие'!E12="","",IF('Физическое развитие'!F12="","",IF('Физическое развитие'!G12="","",IF('Физическое развитие'!H12="","",IF('Физическое развитие'!I12="","",IF('Физическое развитие'!J12="","",IF('Физическое развитие'!K12="","",IF('Физическое развитие'!L12="","",IF('Физическое развитие'!M12="","",IF('Физическое развитие'!N12="","",IF('Физическое развитие'!O12="","",('Художественно-эстетическое разв'!AA13+'Физическое развитие'!D12+'Физическое развитие'!E12+'Физическое развитие'!F12+'Физическое развитие'!G12+'Физическое развитие'!H12+'Физическое развитие'!I12+'Физическое развитие'!J12+'Физическое развитие'!K12+'Физическое развитие'!L12+'Физическое развитие'!M12+'Физическое развитие'!N12+'Физическое развитие'!O12)/13)))))))))))))</f>
        <v/>
      </c>
      <c r="BG12" s="96" t="str">
        <f t="shared" si="4"/>
        <v/>
      </c>
      <c r="BH12" s="96" t="str">
        <f>IF('Социально-коммуникативное разви'!Q13="","",IF('Социально-коммуникативное разви'!Q13&gt;1.5,"сформирован",IF('Социально-коммуникативное разви'!Q13&lt;0.5,"не сформирован", "в стадии формирования")))</f>
        <v/>
      </c>
      <c r="BI12" s="96" t="str">
        <f>IF('Социально-коммуникативное разви'!AD13="","",IF('Социально-коммуникативное разви'!AD13&gt;1.5,"сформирован",IF('Социально-коммуникативное разви'!AD13&lt;0.5,"не сформирован", "в стадии формирования")))</f>
        <v/>
      </c>
      <c r="BJ12" s="96" t="str">
        <f>IF('Социально-коммуникативное разви'!AF13="","",IF('Социально-коммуникативное разви'!AF13&gt;1.5,"сформирован",IF('Социально-коммуникативное разви'!AF13&lt;0.5,"не сформирован", "в стадии формирования")))</f>
        <v/>
      </c>
      <c r="BK12" s="96" t="str">
        <f>IF('Социально-коммуникативное разви'!AG13="","",IF('Социально-коммуникативное разви'!AG13&gt;1.5,"сформирован",IF('Социально-коммуникативное разви'!AG13&lt;0.5,"не сформирован", "в стадии формирования")))</f>
        <v/>
      </c>
      <c r="BL12" s="96" t="str">
        <f>IF('Социально-коммуникативное разви'!AH13="","",IF('Социально-коммуникативное разви'!AH13&gt;1.5,"сформирован",IF('Социально-коммуникативное разви'!AH13&lt;0.5,"не сформирован", "в стадии формирования")))</f>
        <v/>
      </c>
      <c r="BM12" s="96" t="str">
        <f>IF('Социально-коммуникативное разви'!AI13="","",IF('Социально-коммуникативное разви'!AI13&gt;1.5,"сформирован",IF('Социально-коммуникативное разви'!AI13&lt;0.5,"не сформирован", "в стадии формирования")))</f>
        <v/>
      </c>
      <c r="BN12" s="96" t="str">
        <f>IF('Социально-коммуникативное разви'!AJ13="","",IF('Социально-коммуникативное разви'!AJ13&gt;1.5,"сформирован",IF('Социально-коммуникативное разви'!AJ13&lt;0.5,"не сформирован", "в стадии формирования")))</f>
        <v/>
      </c>
      <c r="BO12" s="96" t="str">
        <f>IF('Социально-коммуникативное разви'!AK13="","",IF('Социально-коммуникативное разви'!AK13&gt;1.5,"сформирован",IF('Социально-коммуникативное разви'!AK13&lt;0.5,"не сформирован", "в стадии формирования")))</f>
        <v/>
      </c>
      <c r="BP12" s="96" t="str">
        <f>IF('Социально-коммуникативное разви'!AL13="","",IF('Социально-коммуникативное разви'!AL13&gt;1.5,"сформирован",IF('Социально-коммуникативное разви'!AL13&lt;0.5,"не сформирован", "в стадии формирования")))</f>
        <v/>
      </c>
      <c r="BQ12" s="96" t="str">
        <f>IF('Социально-коммуникативное разви'!AM13="","",IF('Социально-коммуникативное разви'!AM13&gt;1.5,"сформирован",IF('Социально-коммуникативное разви'!AM13&lt;0.5,"не сформирован", "в стадии формирования")))</f>
        <v/>
      </c>
      <c r="BR12" s="96" t="str">
        <f>IF('Социально-коммуникативное разви'!AE13="","",IF('Социально-коммуникативное разви'!AE13&gt;1.5,"сформирован",IF('Социально-коммуникативное разви'!AE13&lt;0.5,"не сформирован", "в стадии формирования")))</f>
        <v/>
      </c>
      <c r="BS12" s="96" t="str">
        <f>IF('Физическое развитие'!Q12="","",IF('Физическое развитие'!Q12&gt;1.5,"сформирован",IF('Физическое развитие'!Q12&lt;0.5,"не сформирован", "в стадии формирования")))</f>
        <v/>
      </c>
      <c r="BT12" s="96" t="str">
        <f>IF('Физическое развитие'!R12="","",IF('Физическое развитие'!R12&gt;1.5,"сформирован",IF('Физическое развитие'!R12&lt;0.5,"не сформирован", "в стадии формирования")))</f>
        <v/>
      </c>
      <c r="BU12" s="96" t="str">
        <f>IF('Физическое развитие'!S12="","",IF('Физическое развитие'!S12&gt;1.5,"сформирован",IF('Физическое развитие'!S12&lt;0.5,"не сформирован", "в стадии формирования")))</f>
        <v/>
      </c>
      <c r="BV12" s="96" t="str">
        <f>IF('Физическое развитие'!T12="","",IF('Физическое развитие'!T12&gt;1.5,"сформирован",IF('Физическое развитие'!T12&lt;0.5,"не сформирован", "в стадии формирования")))</f>
        <v/>
      </c>
      <c r="BW12" s="96" t="str">
        <f>IF('Физическое развитие'!U12="","",IF('Физическое развитие'!U12&gt;1.5,"сформирован",IF('Физическое развитие'!U12&lt;0.5,"не сформирован", "в стадии формирования")))</f>
        <v/>
      </c>
      <c r="BX12" s="183" t="str">
        <f>IF('Социально-коммуникативное разви'!Q13="","",IF('Социально-коммуникативное разви'!AD13="","",IF('Социально-коммуникативное разви'!AE13="","",IF('Социально-коммуникативное разви'!AF13="","",IF('Социально-коммуникативное разви'!AG13="","",IF('Социально-коммуникативное разви'!AH13="","",IF('Социально-коммуникативное разви'!AI13="","",IF('Социально-коммуникативное разви'!AJ13="","",IF('Социально-коммуникативное разви'!AK13="","",IF('Социально-коммуникативное разви'!AL13="","",IF('Социально-коммуникативное разви'!AM13="","",IF('Физическое развитие'!Q12="","",IF('Физическое развитие'!R12="","",IF('Физическое развитие'!S12="","",IF('Физическое развитие'!T12="","",IF('Физическое развитие'!U12="","",('Социально-коммуникативное разви'!Q13+'Социально-коммуникативное разви'!AD13+'Социально-коммуникативное разви'!AE13+'Социально-коммуникативное разви'!AF13+'Социально-коммуникативное разви'!AG13+'Социально-коммуникативное разви'!AH13+'Социально-коммуникативное разви'!AI13+'Социально-коммуникативное разви'!AJ13+'Социально-коммуникативное разви'!AK13+'Социально-коммуникативное разви'!AL13+'Социально-коммуникативное разви'!AM13+'Физическое развитие'!Q12+'Физическое развитие'!R12+'Физическое развитие'!S12+'Физическое развитие'!T12+'Физическое развитие'!U12)/16))))))))))))))))</f>
        <v/>
      </c>
      <c r="BY12" s="96" t="str">
        <f t="shared" si="5"/>
        <v/>
      </c>
      <c r="BZ12" s="96" t="str">
        <f>IF('Социально-коммуникативное разви'!M13="","",IF('Социально-коммуникативное разви'!M13&gt;1.5,"сформирован",IF('Социально-коммуникативное разви'!M13&lt;0.5,"не сформирован", "в стадии формирования")))</f>
        <v/>
      </c>
      <c r="CA12" s="96" t="str">
        <f>IF('Социально-коммуникативное разви'!O13="","",IF('Социально-коммуникативное разви'!O13&gt;1.5,"сформирован",IF('Социально-коммуникативное разви'!O13&lt;0.5,"не сформирован", "в стадии формирования")))</f>
        <v/>
      </c>
      <c r="CB12" s="96" t="str">
        <f>IF('Социально-коммуникативное разви'!T13="","",IF('Социально-коммуникативное разви'!T13&gt;1.5,"сформирован",IF('Социально-коммуникативное разви'!T13&lt;0.5,"не сформирован", "в стадии формирования")))</f>
        <v/>
      </c>
      <c r="CC12" s="96" t="str">
        <f>IF('Познавательное развитие'!D13="","",IF('Познавательное развитие'!D13&gt;1.5,"сформирован",IF('Познавательное развитие'!D13&lt;0.5,"не сформирован", "в стадии формирования")))</f>
        <v/>
      </c>
      <c r="CD12" s="96" t="str">
        <f>IF('Познавательное развитие'!E13="","",IF('Познавательное развитие'!E13&gt;1.5,"сформирован",IF('Познавательное развитие'!E13&lt;0.5,"не сформирован", "в стадии формирования")))</f>
        <v/>
      </c>
      <c r="CE12" s="96" t="str">
        <f>IF('Познавательное развитие'!F13="","",IF('Познавательное развитие'!F13&gt;1.5,"сформирован",IF('Познавательное развитие'!F13&lt;0.5,"не сформирован", "в стадии формирования")))</f>
        <v/>
      </c>
      <c r="CF12" s="96" t="str">
        <f>IF('Познавательное развитие'!I13="","",IF('Познавательное развитие'!I13&gt;1.5,"сформирован",IF('Познавательное развитие'!I13&lt;0.5,"не сформирован", "в стадии формирования")))</f>
        <v/>
      </c>
      <c r="CG12" s="96" t="str">
        <f>IF('Познавательное развитие'!J13="","",IF('Познавательное развитие'!J13&gt;1.5,"сформирован",IF('Познавательное развитие'!J13&lt;0.5,"не сформирован", "в стадии формирования")))</f>
        <v/>
      </c>
      <c r="CH12" s="96" t="str">
        <f>IF('Познавательное развитие'!K13="","",IF('Познавательное развитие'!K13&gt;1.5,"сформирован",IF('Познавательное развитие'!K13&lt;0.5,"не сформирован", "в стадии формирования")))</f>
        <v/>
      </c>
      <c r="CI12" s="96" t="str">
        <f>IF('Познавательное развитие'!L13="","",IF('Познавательное развитие'!L13&gt;1.5,"сформирован",IF('Познавательное развитие'!L13&lt;0.5,"не сформирован", "в стадии формирования")))</f>
        <v/>
      </c>
      <c r="CJ12" s="96" t="str">
        <f>IF('Познавательное развитие'!M13="","",IF('Познавательное развитие'!M13&gt;1.5,"сформирован",IF('Познавательное развитие'!M13&lt;0.5,"не сформирован", "в стадии формирования")))</f>
        <v/>
      </c>
      <c r="CK12" s="96" t="str">
        <f>IF('Познавательное развитие'!S13="","",IF('Познавательное развитие'!S13&gt;1.5,"сформирован",IF('Познавательное развитие'!S13&lt;0.5,"не сформирован", "в стадии формирования")))</f>
        <v/>
      </c>
      <c r="CL12" s="96" t="str">
        <f>IF('Познавательное развитие'!T13="","",IF('Познавательное развитие'!T13&gt;1.5,"сформирован",IF('Познавательное развитие'!T13&lt;0.5,"не сформирован", "в стадии формирования")))</f>
        <v/>
      </c>
      <c r="CM12" s="96" t="str">
        <f>IF('Познавательное развитие'!V13="","",IF('Познавательное развитие'!V13&gt;1.5,"сформирован",IF('Познавательное развитие'!V13&lt;0.5,"не сформирован", "в стадии формирования")))</f>
        <v/>
      </c>
      <c r="CN12" s="96" t="str">
        <f>IF('Познавательное развитие'!W13="","",IF('Познавательное развитие'!W13&gt;1.5,"сформирован",IF('Познавательное развитие'!W13&lt;0.5,"не сформирован", "в стадии формирования")))</f>
        <v/>
      </c>
      <c r="CO12" s="96" t="str">
        <f>IF('Познавательное развитие'!AD13="","",IF('Познавательное развитие'!AD13&gt;1.5,"сформирован",IF('Познавательное развитие'!AD13&lt;0.5,"не сформирован", "в стадии формирования")))</f>
        <v/>
      </c>
      <c r="CP12" s="96" t="str">
        <f>IF('Познавательное развитие'!AI13="","",IF('Познавательное развитие'!AI13&gt;1.5,"сформирован",IF('Познавательное развитие'!AI13&lt;0.5,"не сформирован", "в стадии формирования")))</f>
        <v/>
      </c>
      <c r="CQ12" s="96" t="str">
        <f>IF('Познавательное развитие'!AK13="","",IF('Познавательное развитие'!AK13&gt;1.5,"сформирован",IF('Познавательное развитие'!AK13&lt;0.5,"не сформирован", "в стадии формирования")))</f>
        <v/>
      </c>
      <c r="CR12" s="96" t="str">
        <f>IF('Познавательное развитие'!AL13="","",IF('Познавательное развитие'!AL13&gt;1.5,"сформирован",IF('Познавательное развитие'!AL13&lt;0.5,"не сформирован", "в стадии формирования")))</f>
        <v/>
      </c>
      <c r="CS12" s="96" t="str">
        <f>IF('Речевое развитие'!S12="","",IF('Речевое развитие'!S12&gt;1.5,"сформирован",IF('Речевое развитие'!S12&lt;0.5,"не сформирован", "в стадии формирования")))</f>
        <v/>
      </c>
      <c r="CT12" s="96" t="str">
        <f>IF('Речевое развитие'!T12="","",IF('Речевое развитие'!T12&gt;1.5,"сформирован",IF('Речевое развитие'!T12&lt;0.5,"не сформирован", "в стадии формирования")))</f>
        <v/>
      </c>
      <c r="CU12" s="96" t="str">
        <f>IF('Речевое развитие'!U12="","",IF('Речевое развитие'!U12&gt;1.5,"сформирован",IF('Речевое развитие'!U12&lt;0.5,"не сформирован", "в стадии формирования")))</f>
        <v/>
      </c>
      <c r="CV12" s="96" t="str">
        <f>IF('Речевое развитие'!V12="","",IF('Речевое развитие'!V12&gt;1.5,"сформирован",IF('Речевое развитие'!V12&lt;0.5,"не сформирован", "в стадии формирования")))</f>
        <v/>
      </c>
      <c r="CW12" s="96" t="str">
        <f>IF('Художественно-эстетическое разв'!H13="","",IF('Художественно-эстетическое разв'!H13&gt;1.5,"сформирован",IF('Художественно-эстетическое разв'!H13&lt;0.5,"не сформирован", "в стадии формирования")))</f>
        <v/>
      </c>
      <c r="CX12" s="96" t="str">
        <f>IF('Художественно-эстетическое разв'!U13="","",IF('Художественно-эстетическое разв'!U13&gt;1.5,"сформирован",IF('Художественно-эстетическое разв'!U13&lt;0.5,"не сформирован", "в стадии формирования")))</f>
        <v/>
      </c>
      <c r="CY12" s="96" t="str">
        <f>IF('Художественно-эстетическое разв'!D13="","",IF('Художественно-эстетическое разв'!D13&gt;1.5,"сформирован",IF('Художественно-эстетическое разв'!D13&lt;0.5,"не сформирован", "в стадии формирования")))</f>
        <v/>
      </c>
      <c r="CZ12" s="96" t="str">
        <f>IF('Художественно-эстетическое разв'!O13="","",IF('Художественно-эстетическое разв'!O13&gt;1.5,"сформирован",IF('Художественно-эстетическое разв'!O13&lt;0.5,"не сформирован", "в стадии формирования")))</f>
        <v/>
      </c>
      <c r="DA12" s="96" t="str">
        <f>IF('Художественно-эстетическое разв'!T13="","",IF('Художественно-эстетическое разв'!T13&gt;1.5,"сформирован",IF('Художественно-эстетическое разв'!T13&lt;0.5,"не сформирован", "в стадии формирования")))</f>
        <v/>
      </c>
      <c r="DB12" s="183" t="str">
        <f>IF('Социально-коммуникативное разви'!M13="","",IF('Социально-коммуникативное разви'!O13="","",IF('Социально-коммуникативное разви'!T13="","",IF('Познавательное развитие'!D13="","",IF('Познавательное развитие'!E13="","",IF('Познавательное развитие'!F13="","",IF('Познавательное развитие'!I13="","",IF('Познавательное развитие'!J13="","",IF('Познавательное развитие'!K13="","",IF('Познавательное развитие'!L13="","",IF('Познавательное развитие'!M13="","",IF('Познавательное развитие'!S13="","",IF('Познавательное развитие'!T13="","",IF('Познавательное развитие'!V13="","",IF('Познавательное развитие'!W13="","",IF('Познавательное развитие'!AD13="","",IF('Познавательное развитие'!AI13="","",IF('Познавательное развитие'!AK13="","",IF('Познавательное развитие'!AL13="","",IF('Речевое развитие'!S12="","",IF('Речевое развитие'!T12="","",IF('Речевое развитие'!U12="","",IF('Речевое развитие'!V12="","",IF('Художественно-эстетическое разв'!H13="","",IF('Художественно-эстетическое разв'!U13="","",IF('Художественно-эстетическое разв'!D13="","",IF('Художественно-эстетическое разв'!O13="","",IF('Художественно-эстетическое разв'!T13="","",('Социально-коммуникативное разви'!M13+'Социально-коммуникативное разви'!O13+'Социально-коммуникативное разви'!T13+'Познавательное развитие'!D13+'Познавательное развитие'!E13+'Познавательное развитие'!F13+'Познавательное развитие'!I13+'Познавательное развитие'!J13+'Познавательное развитие'!K13+'Познавательное развитие'!L13+'Познавательное развитие'!M13+'Познавательное развитие'!S13+'Познавательное развитие'!T13+'Познавательное развитие'!V13+'Познавательное развитие'!W13+'Познавательное развитие'!AD13+'Познавательное развитие'!AI13+'Познавательное развитие'!AK13+'Познавательное развитие'!AL13+'Речевое развитие'!S12+'Речевое развитие'!T12+'Речевое развитие'!U12+'Речевое развитие'!V12+'Художественно-эстетическое разв'!H13+'Художественно-эстетическое разв'!V13+'Художественно-эстетическое разв'!D13+'Художественно-эстетическое разв'!O13+'Художественно-эстетическое разв'!T13)/28))))))))))))))))))))))))))))</f>
        <v/>
      </c>
      <c r="DC12" s="96" t="str">
        <f t="shared" si="6"/>
        <v/>
      </c>
    </row>
    <row r="13" spans="1:121" s="96" customFormat="1">
      <c r="A13" s="155">
        <f>список!A11</f>
        <v>10</v>
      </c>
      <c r="B13" s="153" t="str">
        <f>IF(список!B11="","",список!B11)</f>
        <v/>
      </c>
      <c r="C13" s="149">
        <f>IF(список!C11="","",список!C11)</f>
        <v>0</v>
      </c>
      <c r="D13" s="96" t="str">
        <f>IF('Социально-коммуникативное разви'!R14="","",IF('Социально-коммуникативное разви'!R14&gt;1.5,"сформирован",IF('Социально-коммуникативное разви'!R14&lt;0.5,"не сформирован", "в стадии формирования")))</f>
        <v/>
      </c>
      <c r="E13" s="96" t="str">
        <f>IF('Социально-коммуникативное разви'!S14="","",IF('Социально-коммуникативное разви'!S14&gt;1.5,"сформирован",IF('Социально-коммуникативное разви'!S14&lt;0.5,"не сформирован", "в стадии формирования")))</f>
        <v/>
      </c>
      <c r="F13" s="96" t="str">
        <f>IF('Социально-коммуникативное разви'!T14="","",IF('Социально-коммуникативное разви'!T14&gt;1.5,"сформирован",IF('Социально-коммуникативное разви'!T14&lt;0.5,"не сформирован", "в стадии формирования")))</f>
        <v/>
      </c>
      <c r="G13" s="96" t="str">
        <f>IF('Социально-коммуникативное разви'!U14="","",IF('Социально-коммуникативное разви'!U14&gt;1.5,"сформирован",IF('Социально-коммуникативное разви'!U14&lt;0.5,"не сформирован", "в стадии формирования")))</f>
        <v/>
      </c>
      <c r="H13" s="96" t="str">
        <f>IF('Социально-коммуникативное разви'!V14="","",IF('Социально-коммуникативное разви'!V14&gt;1.5,"сформирован",IF('Социально-коммуникативное разви'!V14&lt;0.5,"не сформирован", "в стадии формирования")))</f>
        <v/>
      </c>
      <c r="I13" s="163" t="str">
        <f>IF('Речевое развитие'!X13="","",IF('Речевое развитие'!X13&gt;1.5,"сформирован",IF('Речевое развитие'!X13&lt;0.5,"не сформирован", "в стадии формирования")))</f>
        <v/>
      </c>
      <c r="J13" s="96" t="str">
        <f>IF('Художественно-эстетическое разв'!D14="","",IF('Художественно-эстетическое разв'!D14&gt;1.5,"сформирован",IF('Художественно-эстетическое разв'!D14&lt;0.5,"не сформирован", "в стадии формирования")))</f>
        <v/>
      </c>
      <c r="K13" s="149" t="str">
        <f>IF('Физическое развитие'!M13="","",IF('Физическое развитие'!M13&gt;1.5,"сформирован",IF('Физическое развитие'!M13&lt;0.5,"не сформирован", "в стадии формирования")))</f>
        <v/>
      </c>
      <c r="L13" s="183" t="str">
        <f>IF('Социально-коммуникативное разви'!R14="","",IF('Социально-коммуникативное разви'!X14="","",IF('Социально-коммуникативное разви'!Y14="","",IF('Социально-коммуникативное разви'!Z14="","",IF('Социально-коммуникативное разви'!AA14="","",IF('Речевое развитие'!X13="","",IF('Художественно-эстетическое разв'!D14="","",IF('Физическое развитие'!M13="","",('Социально-коммуникативное разви'!R14+'Социально-коммуникативное разви'!X14+'Социально-коммуникативное разви'!Y14+'Социально-коммуникативное разви'!Z14+'Социально-коммуникативное разви'!AA14+'Речевое развитие'!X13+'Художественно-эстетическое разв'!D14+'Физическое развитие'!M13)/8))))))))</f>
        <v/>
      </c>
      <c r="M13" s="96" t="str">
        <f t="shared" si="0"/>
        <v/>
      </c>
      <c r="N13" s="165" t="str">
        <f>IF('Социально-коммуникативное разви'!E14="","",IF('Социально-коммуникативное разви'!E14&gt;1.5,"сформирован",IF('Социально-коммуникативное разви'!E14&lt;0.5,"не сформирован", "в стадии формирования")))</f>
        <v/>
      </c>
      <c r="O13" s="165" t="str">
        <f>IF('Социально-коммуникативное разви'!F14="","",IF('Социально-коммуникативное разви'!F14&gt;1.5,"сформирован",IF('Социально-коммуникативное разви'!F14&lt;0.5,"не сформирован", "в стадии формирования")))</f>
        <v/>
      </c>
      <c r="P13" s="165" t="str">
        <f>IF('Социально-коммуникативное разви'!G14="","",IF('Социально-коммуникативное разви'!G14&gt;1.5,"сформирован",IF('Социально-коммуникативное разви'!G14&lt;0.5,"не сформирован", "в стадии формирования")))</f>
        <v/>
      </c>
      <c r="Q13" s="165" t="str">
        <f>IF('Социально-коммуникативное разви'!H14="","",IF('Социально-коммуникативное разви'!H14&gt;1.5,"сформирован",IF('Социально-коммуникативное разви'!H14&lt;0.5,"не сформирован", "в стадии формирования")))</f>
        <v/>
      </c>
      <c r="R13" s="165" t="str">
        <f>IF('Социально-коммуникативное разви'!I14="","",IF('Социально-коммуникативное разви'!I14&gt;1.5,"сформирован",IF('Социально-коммуникативное разви'!I14&lt;0.5,"не сформирован", "в стадии формирования")))</f>
        <v/>
      </c>
      <c r="S13" s="165" t="str">
        <f>IF('Социально-коммуникативное разви'!J14="","",IF('Социально-коммуникативное разви'!J14&gt;1.5,"сформирован",IF('Социально-коммуникативное разви'!J14&lt;0.5,"не сформирован", "в стадии формирования")))</f>
        <v/>
      </c>
      <c r="T13" s="165" t="str">
        <f>IF('Социально-коммуникативное разви'!K14="","",IF('Социально-коммуникативное разви'!K14&gt;1.5,"сформирован",IF('Социально-коммуникативное разви'!K14&lt;0.5,"не сформирован", "в стадии формирования")))</f>
        <v/>
      </c>
      <c r="U13" s="165" t="str">
        <f>IF('Социально-коммуникативное разви'!L14="","",IF('Социально-коммуникативное разви'!L14&gt;1.5,"сформирован",IF('Социально-коммуникативное разви'!L14&lt;0.5,"не сформирован", "в стадии формирования")))</f>
        <v/>
      </c>
      <c r="V13" s="165" t="str">
        <f>IF('Социально-коммуникативное разви'!M14="","",IF('Социально-коммуникативное разви'!M14&gt;1.5,"сформирован",IF('Социально-коммуникативное разви'!M14&lt;0.5,"не сформирован", "в стадии формирования")))</f>
        <v/>
      </c>
      <c r="W13" s="183" t="str">
        <f>IF('Социально-коммуникативное разви'!E14="","",IF('Социально-коммуникативное разви'!F14="","",IF('Социально-коммуникативное разви'!G14="","",IF('Социально-коммуникативное разви'!H14="","",IF('Социально-коммуникативное разви'!I14="","",IF('Социально-коммуникативное разви'!J14="","",IF('Социально-коммуникативное разви'!K14="","",IF('Социально-коммуникативное разви'!L14="","",IF('Социально-коммуникативное разви'!W14="","",('Социально-коммуникативное разви'!E14+'Социально-коммуникативное разви'!F14+'Социально-коммуникативное разви'!G14+'Социально-коммуникативное разви'!H14+'Социально-коммуникативное разви'!I14+'Социально-коммуникативное разви'!J14+'Социально-коммуникативное разви'!K14+'Социально-коммуникативное разви'!L14+'Социально-коммуникативное разви'!W14)/9)))))))))</f>
        <v/>
      </c>
      <c r="X13" s="96" t="str">
        <f t="shared" si="1"/>
        <v/>
      </c>
      <c r="Y13" s="163" t="str">
        <f>IF('Социально-коммуникативное разви'!S14="","",IF('Социально-коммуникативное разви'!S14&gt;1.5,"сформирован",IF('Социально-коммуникативное разви'!S14&lt;0.5,"не сформирован", "в стадии формирования")))</f>
        <v/>
      </c>
      <c r="Z13" s="96" t="str">
        <f>IF('Познавательное развитие'!U14="","",IF('Познавательное развитие'!U14&gt;1.5,"сформирован",IF('Познавательное развитие'!U14&lt;0.5,"не сформирован", "в стадии формирования")))</f>
        <v/>
      </c>
      <c r="AA13" s="96" t="str">
        <f>IF('Речевое развитие'!P13="","",IF('Речевое развитие'!P13&gt;1.5,"сформирован",IF('Речевое развитие'!P13&lt;0.5,"не сформирован", "в стадии формирования")))</f>
        <v/>
      </c>
      <c r="AB13" s="96" t="str">
        <f>IF('Речевое развитие'!Q13="","",IF('Речевое развитие'!Q13&gt;1.5,"сформирован",IF('Речевое развитие'!Q13&lt;0.5,"не сформирован", "в стадии формирования")))</f>
        <v/>
      </c>
      <c r="AC13" s="167" t="str">
        <f>IF('Художественно-эстетическое разв'!AD14="","",IF('Художественно-эстетическое разв'!AD14&gt;1.5,"сформирован",IF('Художественно-эстетическое разв'!AD14&lt;0.5,"не сформирован", "в стадии формирования")))</f>
        <v/>
      </c>
      <c r="AD13" s="167" t="str">
        <f>IF('Художественно-эстетическое разв'!AE14="","",IF('Художественно-эстетическое разв'!AE14&gt;1.5,"сформирован",IF('Художественно-эстетическое разв'!AE14&lt;0.5,"не сформирован", "в стадии формирования")))</f>
        <v/>
      </c>
      <c r="AE13" s="167" t="str">
        <f>IF('Художественно-эстетическое разв'!AF14="","",IF('Художественно-эстетическое разв'!AF14&gt;1.5,"сформирован",IF('Художественно-эстетическое разв'!AF14&lt;0.5,"не сформирован", "в стадии формирования")))</f>
        <v/>
      </c>
      <c r="AF13" s="149" t="str">
        <f>IF('Физическое развитие'!T13="","",IF('Физическое развитие'!T13&gt;1.5,"сформирован",IF('Физическое развитие'!T13&lt;0.5,"не сформирован", "в стадии формирования")))</f>
        <v/>
      </c>
      <c r="AG13" s="183" t="str">
        <f>IF('Социально-коммуникативное разви'!S14="","",IF('Познавательное развитие'!U14="","",IF('Речевое развитие'!P13="","",IF('Речевое развитие'!W13="","",IF('Художественно-эстетическое разв'!AD14="","",IF('Художественно-эстетическое разв'!AE14="","",IF('Художественно-эстетическое разв'!AF14="","",IF('Физическое развитие'!T13="","",('Социально-коммуникативное разви'!S14+'Познавательное развитие'!U14+'Речевое развитие'!P13+'Речевое развитие'!W13+'Художественно-эстетическое разв'!AD14+'Художественно-эстетическое разв'!AE14+'Художественно-эстетическое разв'!AF14+'Физическое развитие'!T13)/8))))))))</f>
        <v/>
      </c>
      <c r="AH13" s="96" t="str">
        <f t="shared" si="2"/>
        <v/>
      </c>
      <c r="AI13" s="163" t="str">
        <f>IF('Речевое развитие'!D13="","",IF('Речевое развитие'!D13&gt;1.5,"сформирован",IF('Речевое развитие'!D13&lt;0.5,"не сформирован", "в стадии формирования")))</f>
        <v/>
      </c>
      <c r="AJ13" s="163" t="str">
        <f>IF('Речевое развитие'!E13="","",IF('Речевое развитие'!E13&gt;1.5,"сформирован",IF('Речевое развитие'!E13&lt;0.5,"не сформирован", "в стадии формирования")))</f>
        <v/>
      </c>
      <c r="AK13" s="163" t="str">
        <f>IF('Речевое развитие'!F13="","",IF('Речевое развитие'!F13&gt;1.5,"сформирован",IF('Речевое развитие'!F13&lt;0.5,"не сформирован", "в стадии формирования")))</f>
        <v/>
      </c>
      <c r="AL13" s="163" t="str">
        <f>IF('Речевое развитие'!G13="","",IF('Речевое развитие'!G13&gt;1.5,"сформирован",IF('Речевое развитие'!G13&lt;0.5,"не сформирован", "в стадии формирования")))</f>
        <v/>
      </c>
      <c r="AM13" s="163" t="str">
        <f>IF('Речевое развитие'!H13="","",IF('Речевое развитие'!H13&gt;1.5,"сформирован",IF('Речевое развитие'!H13&lt;0.5,"не сформирован", "в стадии формирования")))</f>
        <v/>
      </c>
      <c r="AN13" s="163" t="str">
        <f>IF('Речевое развитие'!I13="","",IF('Речевое развитие'!I13&gt;1.5,"сформирован",IF('Речевое развитие'!I13&lt;0.5,"не сформирован", "в стадии формирования")))</f>
        <v/>
      </c>
      <c r="AO13" s="163" t="str">
        <f>IF('Речевое развитие'!J13="","",IF('Речевое развитие'!J13&gt;1.5,"сформирован",IF('Речевое развитие'!J13&lt;0.5,"не сформирован", "в стадии формирования")))</f>
        <v/>
      </c>
      <c r="AP13" s="163" t="str">
        <f>IF('Речевое развитие'!K13="","",IF('Речевое развитие'!K13&gt;1.5,"сформирован",IF('Речевое развитие'!K13&lt;0.5,"не сформирован", "в стадии формирования")))</f>
        <v/>
      </c>
      <c r="AQ13" s="183" t="str">
        <f>IF('Речевое развитие'!D13="","",IF('Речевое развитие'!E13="","",IF('Речевое развитие'!F13="","",IF('Речевое развитие'!G13="","",IF('Речевое развитие'!H13="","",IF('Речевое развитие'!I13="","",IF('Речевое развитие'!J13="","",IF('Речевое развитие'!K13="","",('Речевое развитие'!D13+'Речевое развитие'!E13+'Речевое развитие'!F13+'Речевое развитие'!G13+'Речевое развитие'!H13+'Речевое развитие'!I13+'Речевое развитие'!J13+'Речевое развитие'!K13)/8))))))))</f>
        <v/>
      </c>
      <c r="AR13" s="96" t="str">
        <f t="shared" si="3"/>
        <v/>
      </c>
      <c r="AS13" s="163" t="str">
        <f>IF('Художественно-эстетическое разв'!AA14="","",IF('Художественно-эстетическое разв'!AA14&gt;1.5,"сформирован",IF('Художественно-эстетическое разв'!AA14&lt;0.5,"не сформирован", "в стадии формирования")))</f>
        <v>сформирован</v>
      </c>
      <c r="AT13" s="163" t="str">
        <f>IF('Физическое развитие'!D13="","",IF('Физическое развитие'!D13&gt;1.5,"сформирован",IF('Физическое развитие'!D13&lt;0.5,"не сформирован", "в стадии формирования")))</f>
        <v/>
      </c>
      <c r="AU13" s="163" t="str">
        <f>IF('Физическое развитие'!E13="","",IF('Физическое развитие'!E13&gt;1.5,"сформирован",IF('Физическое развитие'!E13&lt;0.5,"не сформирован", "в стадии формирования")))</f>
        <v/>
      </c>
      <c r="AV13" s="163" t="str">
        <f>IF('Физическое развитие'!F13="","",IF('Физическое развитие'!F13&gt;1.5,"сформирован",IF('Физическое развитие'!F13&lt;0.5,"не сформирован", "в стадии формирования")))</f>
        <v/>
      </c>
      <c r="AW13" s="163" t="str">
        <f>IF('Физическое развитие'!G13="","",IF('Физическое развитие'!G13&gt;1.5,"сформирован",IF('Физическое развитие'!G13&lt;0.5,"не сформирован", "в стадии формирования")))</f>
        <v/>
      </c>
      <c r="AX13" s="163" t="str">
        <f>IF('Физическое развитие'!H13="","",IF('Физическое развитие'!H13&gt;1.5,"сформирован",IF('Физическое развитие'!H13&lt;0.5,"не сформирован", "в стадии формирования")))</f>
        <v/>
      </c>
      <c r="AY13" s="163" t="str">
        <f>IF('Физическое развитие'!I13="","",IF('Физическое развитие'!I13&gt;1.5,"сформирован",IF('Физическое развитие'!I13&lt;0.5,"не сформирован", "в стадии формирования")))</f>
        <v/>
      </c>
      <c r="AZ13" s="163" t="str">
        <f>IF('Физическое развитие'!J13="","",IF('Физическое развитие'!J13&gt;1.5,"сформирован",IF('Физическое развитие'!J13&lt;0.5,"не сформирован", "в стадии формирования")))</f>
        <v/>
      </c>
      <c r="BA13" s="163" t="str">
        <f>IF('Физическое развитие'!K13="","",IF('Физическое развитие'!K13&gt;1.5,"сформирован",IF('Физическое развитие'!K13&lt;0.5,"не сформирован", "в стадии формирования")))</f>
        <v/>
      </c>
      <c r="BB13" s="163" t="str">
        <f>IF('Физическое развитие'!L13="","",IF('Физическое развитие'!L13&gt;1.5,"сформирован",IF('Физическое развитие'!L13&lt;0.5,"не сформирован", "в стадии формирования")))</f>
        <v/>
      </c>
      <c r="BC13" s="163" t="str">
        <f>IF('Физическое развитие'!M13="","",IF('Физическое развитие'!M13&gt;1.5,"сформирован",IF('Физическое развитие'!M13&lt;0.5,"не сформирован", "в стадии формирования")))</f>
        <v/>
      </c>
      <c r="BD13" s="163" t="str">
        <f>IF('Физическое развитие'!N13="","",IF('Физическое развитие'!N13&gt;1.5,"сформирован",IF('Физическое развитие'!N13&lt;0.5,"не сформирован", "в стадии формирования")))</f>
        <v/>
      </c>
      <c r="BE13" s="163" t="str">
        <f>IF('Физическое развитие'!O13="","",IF('Физическое развитие'!O13&gt;1.5,"сформирован",IF('Физическое развитие'!O13&lt;0.5,"не сформирован", "в стадии формирования")))</f>
        <v/>
      </c>
      <c r="BF13" s="183" t="str">
        <f>IF('Художественно-эстетическое разв'!AA14="","",IF('Физическое развитие'!D13="","",IF('Физическое развитие'!E13="","",IF('Физическое развитие'!F13="","",IF('Физическое развитие'!G13="","",IF('Физическое развитие'!H13="","",IF('Физическое развитие'!I13="","",IF('Физическое развитие'!J13="","",IF('Физическое развитие'!K13="","",IF('Физическое развитие'!L13="","",IF('Физическое развитие'!M13="","",IF('Физическое развитие'!N13="","",IF('Физическое развитие'!O13="","",('Художественно-эстетическое разв'!AA14+'Физическое развитие'!D13+'Физическое развитие'!E13+'Физическое развитие'!F13+'Физическое развитие'!G13+'Физическое развитие'!H13+'Физическое развитие'!I13+'Физическое развитие'!J13+'Физическое развитие'!K13+'Физическое развитие'!L13+'Физическое развитие'!M13+'Физическое развитие'!N13+'Физическое развитие'!O13)/13)))))))))))))</f>
        <v/>
      </c>
      <c r="BG13" s="96" t="str">
        <f t="shared" si="4"/>
        <v/>
      </c>
      <c r="BH13" s="96" t="str">
        <f>IF('Социально-коммуникативное разви'!Q14="","",IF('Социально-коммуникативное разви'!Q14&gt;1.5,"сформирован",IF('Социально-коммуникативное разви'!Q14&lt;0.5,"не сформирован", "в стадии формирования")))</f>
        <v/>
      </c>
      <c r="BI13" s="96" t="str">
        <f>IF('Социально-коммуникативное разви'!AD14="","",IF('Социально-коммуникативное разви'!AD14&gt;1.5,"сформирован",IF('Социально-коммуникативное разви'!AD14&lt;0.5,"не сформирован", "в стадии формирования")))</f>
        <v/>
      </c>
      <c r="BJ13" s="96" t="str">
        <f>IF('Социально-коммуникативное разви'!AF14="","",IF('Социально-коммуникативное разви'!AF14&gt;1.5,"сформирован",IF('Социально-коммуникативное разви'!AF14&lt;0.5,"не сформирован", "в стадии формирования")))</f>
        <v/>
      </c>
      <c r="BK13" s="96" t="str">
        <f>IF('Социально-коммуникативное разви'!AG14="","",IF('Социально-коммуникативное разви'!AG14&gt;1.5,"сформирован",IF('Социально-коммуникативное разви'!AG14&lt;0.5,"не сформирован", "в стадии формирования")))</f>
        <v/>
      </c>
      <c r="BL13" s="96" t="str">
        <f>IF('Социально-коммуникативное разви'!AH14="","",IF('Социально-коммуникативное разви'!AH14&gt;1.5,"сформирован",IF('Социально-коммуникативное разви'!AH14&lt;0.5,"не сформирован", "в стадии формирования")))</f>
        <v/>
      </c>
      <c r="BM13" s="96" t="str">
        <f>IF('Социально-коммуникативное разви'!AI14="","",IF('Социально-коммуникативное разви'!AI14&gt;1.5,"сформирован",IF('Социально-коммуникативное разви'!AI14&lt;0.5,"не сформирован", "в стадии формирования")))</f>
        <v/>
      </c>
      <c r="BN13" s="96" t="str">
        <f>IF('Социально-коммуникативное разви'!AJ14="","",IF('Социально-коммуникативное разви'!AJ14&gt;1.5,"сформирован",IF('Социально-коммуникативное разви'!AJ14&lt;0.5,"не сформирован", "в стадии формирования")))</f>
        <v/>
      </c>
      <c r="BO13" s="96" t="str">
        <f>IF('Социально-коммуникативное разви'!AK14="","",IF('Социально-коммуникативное разви'!AK14&gt;1.5,"сформирован",IF('Социально-коммуникативное разви'!AK14&lt;0.5,"не сформирован", "в стадии формирования")))</f>
        <v/>
      </c>
      <c r="BP13" s="96" t="str">
        <f>IF('Социально-коммуникативное разви'!AL14="","",IF('Социально-коммуникативное разви'!AL14&gt;1.5,"сформирован",IF('Социально-коммуникативное разви'!AL14&lt;0.5,"не сформирован", "в стадии формирования")))</f>
        <v/>
      </c>
      <c r="BQ13" s="96" t="str">
        <f>IF('Социально-коммуникативное разви'!AM14="","",IF('Социально-коммуникативное разви'!AM14&gt;1.5,"сформирован",IF('Социально-коммуникативное разви'!AM14&lt;0.5,"не сформирован", "в стадии формирования")))</f>
        <v/>
      </c>
      <c r="BR13" s="96" t="str">
        <f>IF('Социально-коммуникативное разви'!AE14="","",IF('Социально-коммуникативное разви'!AE14&gt;1.5,"сформирован",IF('Социально-коммуникативное разви'!AE14&lt;0.5,"не сформирован", "в стадии формирования")))</f>
        <v/>
      </c>
      <c r="BS13" s="96" t="str">
        <f>IF('Физическое развитие'!Q13="","",IF('Физическое развитие'!Q13&gt;1.5,"сформирован",IF('Физическое развитие'!Q13&lt;0.5,"не сформирован", "в стадии формирования")))</f>
        <v/>
      </c>
      <c r="BT13" s="96" t="str">
        <f>IF('Физическое развитие'!R13="","",IF('Физическое развитие'!R13&gt;1.5,"сформирован",IF('Физическое развитие'!R13&lt;0.5,"не сформирован", "в стадии формирования")))</f>
        <v/>
      </c>
      <c r="BU13" s="96" t="str">
        <f>IF('Физическое развитие'!S13="","",IF('Физическое развитие'!S13&gt;1.5,"сформирован",IF('Физическое развитие'!S13&lt;0.5,"не сформирован", "в стадии формирования")))</f>
        <v/>
      </c>
      <c r="BV13" s="96" t="str">
        <f>IF('Физическое развитие'!T13="","",IF('Физическое развитие'!T13&gt;1.5,"сформирован",IF('Физическое развитие'!T13&lt;0.5,"не сформирован", "в стадии формирования")))</f>
        <v/>
      </c>
      <c r="BW13" s="96" t="str">
        <f>IF('Физическое развитие'!U13="","",IF('Физическое развитие'!U13&gt;1.5,"сформирован",IF('Физическое развитие'!U13&lt;0.5,"не сформирован", "в стадии формирования")))</f>
        <v/>
      </c>
      <c r="BX13" s="183" t="str">
        <f>IF('Социально-коммуникативное разви'!Q14="","",IF('Социально-коммуникативное разви'!AD14="","",IF('Социально-коммуникативное разви'!AE14="","",IF('Социально-коммуникативное разви'!AF14="","",IF('Социально-коммуникативное разви'!AG14="","",IF('Социально-коммуникативное разви'!AH14="","",IF('Социально-коммуникативное разви'!AI14="","",IF('Социально-коммуникативное разви'!AJ14="","",IF('Социально-коммуникативное разви'!AK14="","",IF('Социально-коммуникативное разви'!AL14="","",IF('Социально-коммуникативное разви'!AM14="","",IF('Физическое развитие'!Q13="","",IF('Физическое развитие'!R13="","",IF('Физическое развитие'!S13="","",IF('Физическое развитие'!T13="","",IF('Физическое развитие'!U13="","",('Социально-коммуникативное разви'!Q14+'Социально-коммуникативное разви'!AD14+'Социально-коммуникативное разви'!AE14+'Социально-коммуникативное разви'!AF14+'Социально-коммуникативное разви'!AG14+'Социально-коммуникативное разви'!AH14+'Социально-коммуникативное разви'!AI14+'Социально-коммуникативное разви'!AJ14+'Социально-коммуникативное разви'!AK14+'Социально-коммуникативное разви'!AL14+'Социально-коммуникативное разви'!AM14+'Физическое развитие'!Q13+'Физическое развитие'!R13+'Физическое развитие'!S13+'Физическое развитие'!T13+'Физическое развитие'!U13)/16))))))))))))))))</f>
        <v/>
      </c>
      <c r="BY13" s="96" t="str">
        <f t="shared" si="5"/>
        <v/>
      </c>
      <c r="BZ13" s="96" t="str">
        <f>IF('Социально-коммуникативное разви'!M14="","",IF('Социально-коммуникативное разви'!M14&gt;1.5,"сформирован",IF('Социально-коммуникативное разви'!M14&lt;0.5,"не сформирован", "в стадии формирования")))</f>
        <v/>
      </c>
      <c r="CA13" s="96" t="str">
        <f>IF('Социально-коммуникативное разви'!O14="","",IF('Социально-коммуникативное разви'!O14&gt;1.5,"сформирован",IF('Социально-коммуникативное разви'!O14&lt;0.5,"не сформирован", "в стадии формирования")))</f>
        <v/>
      </c>
      <c r="CB13" s="96" t="str">
        <f>IF('Социально-коммуникативное разви'!T14="","",IF('Социально-коммуникативное разви'!T14&gt;1.5,"сформирован",IF('Социально-коммуникативное разви'!T14&lt;0.5,"не сформирован", "в стадии формирования")))</f>
        <v/>
      </c>
      <c r="CC13" s="96" t="str">
        <f>IF('Познавательное развитие'!D14="","",IF('Познавательное развитие'!D14&gt;1.5,"сформирован",IF('Познавательное развитие'!D14&lt;0.5,"не сформирован", "в стадии формирования")))</f>
        <v/>
      </c>
      <c r="CD13" s="96" t="str">
        <f>IF('Познавательное развитие'!E14="","",IF('Познавательное развитие'!E14&gt;1.5,"сформирован",IF('Познавательное развитие'!E14&lt;0.5,"не сформирован", "в стадии формирования")))</f>
        <v/>
      </c>
      <c r="CE13" s="96" t="str">
        <f>IF('Познавательное развитие'!F14="","",IF('Познавательное развитие'!F14&gt;1.5,"сформирован",IF('Познавательное развитие'!F14&lt;0.5,"не сформирован", "в стадии формирования")))</f>
        <v/>
      </c>
      <c r="CF13" s="96" t="str">
        <f>IF('Познавательное развитие'!I14="","",IF('Познавательное развитие'!I14&gt;1.5,"сформирован",IF('Познавательное развитие'!I14&lt;0.5,"не сформирован", "в стадии формирования")))</f>
        <v/>
      </c>
      <c r="CG13" s="96" t="str">
        <f>IF('Познавательное развитие'!J14="","",IF('Познавательное развитие'!J14&gt;1.5,"сформирован",IF('Познавательное развитие'!J14&lt;0.5,"не сформирован", "в стадии формирования")))</f>
        <v/>
      </c>
      <c r="CH13" s="96" t="str">
        <f>IF('Познавательное развитие'!K14="","",IF('Познавательное развитие'!K14&gt;1.5,"сформирован",IF('Познавательное развитие'!K14&lt;0.5,"не сформирован", "в стадии формирования")))</f>
        <v/>
      </c>
      <c r="CI13" s="96" t="str">
        <f>IF('Познавательное развитие'!L14="","",IF('Познавательное развитие'!L14&gt;1.5,"сформирован",IF('Познавательное развитие'!L14&lt;0.5,"не сформирован", "в стадии формирования")))</f>
        <v/>
      </c>
      <c r="CJ13" s="96" t="str">
        <f>IF('Познавательное развитие'!M14="","",IF('Познавательное развитие'!M14&gt;1.5,"сформирован",IF('Познавательное развитие'!M14&lt;0.5,"не сформирован", "в стадии формирования")))</f>
        <v/>
      </c>
      <c r="CK13" s="96" t="str">
        <f>IF('Познавательное развитие'!S14="","",IF('Познавательное развитие'!S14&gt;1.5,"сформирован",IF('Познавательное развитие'!S14&lt;0.5,"не сформирован", "в стадии формирования")))</f>
        <v/>
      </c>
      <c r="CL13" s="96" t="str">
        <f>IF('Познавательное развитие'!T14="","",IF('Познавательное развитие'!T14&gt;1.5,"сформирован",IF('Познавательное развитие'!T14&lt;0.5,"не сформирован", "в стадии формирования")))</f>
        <v/>
      </c>
      <c r="CM13" s="96" t="str">
        <f>IF('Познавательное развитие'!V14="","",IF('Познавательное развитие'!V14&gt;1.5,"сформирован",IF('Познавательное развитие'!V14&lt;0.5,"не сформирован", "в стадии формирования")))</f>
        <v/>
      </c>
      <c r="CN13" s="96" t="str">
        <f>IF('Познавательное развитие'!W14="","",IF('Познавательное развитие'!W14&gt;1.5,"сформирован",IF('Познавательное развитие'!W14&lt;0.5,"не сформирован", "в стадии формирования")))</f>
        <v/>
      </c>
      <c r="CO13" s="96" t="str">
        <f>IF('Познавательное развитие'!AD14="","",IF('Познавательное развитие'!AD14&gt;1.5,"сформирован",IF('Познавательное развитие'!AD14&lt;0.5,"не сформирован", "в стадии формирования")))</f>
        <v/>
      </c>
      <c r="CP13" s="96" t="str">
        <f>IF('Познавательное развитие'!AI14="","",IF('Познавательное развитие'!AI14&gt;1.5,"сформирован",IF('Познавательное развитие'!AI14&lt;0.5,"не сформирован", "в стадии формирования")))</f>
        <v/>
      </c>
      <c r="CQ13" s="96" t="str">
        <f>IF('Познавательное развитие'!AK14="","",IF('Познавательное развитие'!AK14&gt;1.5,"сформирован",IF('Познавательное развитие'!AK14&lt;0.5,"не сформирован", "в стадии формирования")))</f>
        <v/>
      </c>
      <c r="CR13" s="96" t="str">
        <f>IF('Познавательное развитие'!AL14="","",IF('Познавательное развитие'!AL14&gt;1.5,"сформирован",IF('Познавательное развитие'!AL14&lt;0.5,"не сформирован", "в стадии формирования")))</f>
        <v/>
      </c>
      <c r="CS13" s="96" t="str">
        <f>IF('Речевое развитие'!S13="","",IF('Речевое развитие'!S13&gt;1.5,"сформирован",IF('Речевое развитие'!S13&lt;0.5,"не сформирован", "в стадии формирования")))</f>
        <v/>
      </c>
      <c r="CT13" s="96" t="str">
        <f>IF('Речевое развитие'!T13="","",IF('Речевое развитие'!T13&gt;1.5,"сформирован",IF('Речевое развитие'!T13&lt;0.5,"не сформирован", "в стадии формирования")))</f>
        <v/>
      </c>
      <c r="CU13" s="96" t="str">
        <f>IF('Речевое развитие'!U13="","",IF('Речевое развитие'!U13&gt;1.5,"сформирован",IF('Речевое развитие'!U13&lt;0.5,"не сформирован", "в стадии формирования")))</f>
        <v/>
      </c>
      <c r="CV13" s="96" t="str">
        <f>IF('Речевое развитие'!V13="","",IF('Речевое развитие'!V13&gt;1.5,"сформирован",IF('Речевое развитие'!V13&lt;0.5,"не сформирован", "в стадии формирования")))</f>
        <v/>
      </c>
      <c r="CW13" s="96" t="str">
        <f>IF('Художественно-эстетическое разв'!H14="","",IF('Художественно-эстетическое разв'!H14&gt;1.5,"сформирован",IF('Художественно-эстетическое разв'!H14&lt;0.5,"не сформирован", "в стадии формирования")))</f>
        <v/>
      </c>
      <c r="CX13" s="96" t="str">
        <f>IF('Художественно-эстетическое разв'!U14="","",IF('Художественно-эстетическое разв'!U14&gt;1.5,"сформирован",IF('Художественно-эстетическое разв'!U14&lt;0.5,"не сформирован", "в стадии формирования")))</f>
        <v/>
      </c>
      <c r="CY13" s="96" t="str">
        <f>IF('Художественно-эстетическое разв'!D14="","",IF('Художественно-эстетическое разв'!D14&gt;1.5,"сформирован",IF('Художественно-эстетическое разв'!D14&lt;0.5,"не сформирован", "в стадии формирования")))</f>
        <v/>
      </c>
      <c r="CZ13" s="96" t="str">
        <f>IF('Художественно-эстетическое разв'!O14="","",IF('Художественно-эстетическое разв'!O14&gt;1.5,"сформирован",IF('Художественно-эстетическое разв'!O14&lt;0.5,"не сформирован", "в стадии формирования")))</f>
        <v/>
      </c>
      <c r="DA13" s="96" t="str">
        <f>IF('Художественно-эстетическое разв'!T14="","",IF('Художественно-эстетическое разв'!T14&gt;1.5,"сформирован",IF('Художественно-эстетическое разв'!T14&lt;0.5,"не сформирован", "в стадии формирования")))</f>
        <v/>
      </c>
      <c r="DB13" s="183" t="str">
        <f>IF('Социально-коммуникативное разви'!M14="","",IF('Социально-коммуникативное разви'!O14="","",IF('Социально-коммуникативное разви'!T14="","",IF('Познавательное развитие'!D14="","",IF('Познавательное развитие'!E14="","",IF('Познавательное развитие'!F14="","",IF('Познавательное развитие'!I14="","",IF('Познавательное развитие'!J14="","",IF('Познавательное развитие'!K14="","",IF('Познавательное развитие'!L14="","",IF('Познавательное развитие'!M14="","",IF('Познавательное развитие'!S14="","",IF('Познавательное развитие'!T14="","",IF('Познавательное развитие'!V14="","",IF('Познавательное развитие'!W14="","",IF('Познавательное развитие'!AD14="","",IF('Познавательное развитие'!AI14="","",IF('Познавательное развитие'!AK14="","",IF('Познавательное развитие'!AL14="","",IF('Речевое развитие'!S13="","",IF('Речевое развитие'!T13="","",IF('Речевое развитие'!U13="","",IF('Речевое развитие'!V13="","",IF('Художественно-эстетическое разв'!H14="","",IF('Художественно-эстетическое разв'!U14="","",IF('Художественно-эстетическое разв'!D14="","",IF('Художественно-эстетическое разв'!O14="","",IF('Художественно-эстетическое разв'!T14="","",('Социально-коммуникативное разви'!M14+'Социально-коммуникативное разви'!O14+'Социально-коммуникативное разви'!T14+'Познавательное развитие'!D14+'Познавательное развитие'!E14+'Познавательное развитие'!F14+'Познавательное развитие'!I14+'Познавательное развитие'!J14+'Познавательное развитие'!K14+'Познавательное развитие'!L14+'Познавательное развитие'!M14+'Познавательное развитие'!S14+'Познавательное развитие'!T14+'Познавательное развитие'!V14+'Познавательное развитие'!W14+'Познавательное развитие'!AD14+'Познавательное развитие'!AI14+'Познавательное развитие'!AK14+'Познавательное развитие'!AL14+'Речевое развитие'!S13+'Речевое развитие'!T13+'Речевое развитие'!U13+'Речевое развитие'!V13+'Художественно-эстетическое разв'!H14+'Художественно-эстетическое разв'!V14+'Художественно-эстетическое разв'!D14+'Художественно-эстетическое разв'!O14+'Художественно-эстетическое разв'!T14)/28))))))))))))))))))))))))))))</f>
        <v/>
      </c>
      <c r="DC13" s="96" t="str">
        <f t="shared" si="6"/>
        <v/>
      </c>
    </row>
    <row r="14" spans="1:121" s="96" customFormat="1">
      <c r="A14" s="155">
        <f>список!A12</f>
        <v>11</v>
      </c>
      <c r="B14" s="153" t="str">
        <f>IF(список!B12="","",список!B12)</f>
        <v/>
      </c>
      <c r="C14" s="149">
        <f>IF(список!C12="","",список!C12)</f>
        <v>0</v>
      </c>
      <c r="D14" s="96" t="str">
        <f>IF('Социально-коммуникативное разви'!R15="","",IF('Социально-коммуникативное разви'!R15&gt;1.5,"сформирован",IF('Социально-коммуникативное разви'!R15&lt;0.5,"не сформирован", "в стадии формирования")))</f>
        <v/>
      </c>
      <c r="E14" s="96" t="str">
        <f>IF('Социально-коммуникативное разви'!S15="","",IF('Социально-коммуникативное разви'!S15&gt;1.5,"сформирован",IF('Социально-коммуникативное разви'!S15&lt;0.5,"не сформирован", "в стадии формирования")))</f>
        <v/>
      </c>
      <c r="F14" s="96" t="str">
        <f>IF('Социально-коммуникативное разви'!T15="","",IF('Социально-коммуникативное разви'!T15&gt;1.5,"сформирован",IF('Социально-коммуникативное разви'!T15&lt;0.5,"не сформирован", "в стадии формирования")))</f>
        <v/>
      </c>
      <c r="G14" s="96" t="str">
        <f>IF('Социально-коммуникативное разви'!U15="","",IF('Социально-коммуникативное разви'!U15&gt;1.5,"сформирован",IF('Социально-коммуникативное разви'!U15&lt;0.5,"не сформирован", "в стадии формирования")))</f>
        <v/>
      </c>
      <c r="H14" s="96" t="str">
        <f>IF('Социально-коммуникативное разви'!V15="","",IF('Социально-коммуникативное разви'!V15&gt;1.5,"сформирован",IF('Социально-коммуникативное разви'!V15&lt;0.5,"не сформирован", "в стадии формирования")))</f>
        <v/>
      </c>
      <c r="I14" s="163" t="str">
        <f>IF('Речевое развитие'!X14="","",IF('Речевое развитие'!X14&gt;1.5,"сформирован",IF('Речевое развитие'!X14&lt;0.5,"не сформирован", "в стадии формирования")))</f>
        <v/>
      </c>
      <c r="J14" s="96" t="str">
        <f>IF('Художественно-эстетическое разв'!D15="","",IF('Художественно-эстетическое разв'!D15&gt;1.5,"сформирован",IF('Художественно-эстетическое разв'!D15&lt;0.5,"не сформирован", "в стадии формирования")))</f>
        <v/>
      </c>
      <c r="K14" s="149" t="str">
        <f>IF('Физическое развитие'!M14="","",IF('Физическое развитие'!M14&gt;1.5,"сформирован",IF('Физическое развитие'!M14&lt;0.5,"не сформирован", "в стадии формирования")))</f>
        <v/>
      </c>
      <c r="L14" s="183" t="str">
        <f>IF('Социально-коммуникативное разви'!R15="","",IF('Социально-коммуникативное разви'!X15="","",IF('Социально-коммуникативное разви'!Y15="","",IF('Социально-коммуникативное разви'!Z15="","",IF('Социально-коммуникативное разви'!AA15="","",IF('Речевое развитие'!X14="","",IF('Художественно-эстетическое разв'!D15="","",IF('Физическое развитие'!M14="","",('Социально-коммуникативное разви'!R15+'Социально-коммуникативное разви'!X15+'Социально-коммуникативное разви'!Y15+'Социально-коммуникативное разви'!Z15+'Социально-коммуникативное разви'!AA15+'Речевое развитие'!X14+'Художественно-эстетическое разв'!D15+'Физическое развитие'!M14)/8))))))))</f>
        <v/>
      </c>
      <c r="M14" s="96" t="str">
        <f t="shared" si="0"/>
        <v/>
      </c>
      <c r="N14" s="165" t="str">
        <f>IF('Социально-коммуникативное разви'!E15="","",IF('Социально-коммуникативное разви'!E15&gt;1.5,"сформирован",IF('Социально-коммуникативное разви'!E15&lt;0.5,"не сформирован", "в стадии формирования")))</f>
        <v/>
      </c>
      <c r="O14" s="165" t="str">
        <f>IF('Социально-коммуникативное разви'!F15="","",IF('Социально-коммуникативное разви'!F15&gt;1.5,"сформирован",IF('Социально-коммуникативное разви'!F15&lt;0.5,"не сформирован", "в стадии формирования")))</f>
        <v/>
      </c>
      <c r="P14" s="165" t="str">
        <f>IF('Социально-коммуникативное разви'!G15="","",IF('Социально-коммуникативное разви'!G15&gt;1.5,"сформирован",IF('Социально-коммуникативное разви'!G15&lt;0.5,"не сформирован", "в стадии формирования")))</f>
        <v/>
      </c>
      <c r="Q14" s="165" t="str">
        <f>IF('Социально-коммуникативное разви'!H15="","",IF('Социально-коммуникативное разви'!H15&gt;1.5,"сформирован",IF('Социально-коммуникативное разви'!H15&lt;0.5,"не сформирован", "в стадии формирования")))</f>
        <v/>
      </c>
      <c r="R14" s="165" t="str">
        <f>IF('Социально-коммуникативное разви'!I15="","",IF('Социально-коммуникативное разви'!I15&gt;1.5,"сформирован",IF('Социально-коммуникативное разви'!I15&lt;0.5,"не сформирован", "в стадии формирования")))</f>
        <v/>
      </c>
      <c r="S14" s="165" t="str">
        <f>IF('Социально-коммуникативное разви'!J15="","",IF('Социально-коммуникативное разви'!J15&gt;1.5,"сформирован",IF('Социально-коммуникативное разви'!J15&lt;0.5,"не сформирован", "в стадии формирования")))</f>
        <v/>
      </c>
      <c r="T14" s="165" t="str">
        <f>IF('Социально-коммуникативное разви'!K15="","",IF('Социально-коммуникативное разви'!K15&gt;1.5,"сформирован",IF('Социально-коммуникативное разви'!K15&lt;0.5,"не сформирован", "в стадии формирования")))</f>
        <v/>
      </c>
      <c r="U14" s="165" t="str">
        <f>IF('Социально-коммуникативное разви'!L15="","",IF('Социально-коммуникативное разви'!L15&gt;1.5,"сформирован",IF('Социально-коммуникативное разви'!L15&lt;0.5,"не сформирован", "в стадии формирования")))</f>
        <v/>
      </c>
      <c r="V14" s="165" t="str">
        <f>IF('Социально-коммуникативное разви'!M15="","",IF('Социально-коммуникативное разви'!M15&gt;1.5,"сформирован",IF('Социально-коммуникативное разви'!M15&lt;0.5,"не сформирован", "в стадии формирования")))</f>
        <v/>
      </c>
      <c r="W14" s="183" t="str">
        <f>IF('Социально-коммуникативное разви'!E15="","",IF('Социально-коммуникативное разви'!F15="","",IF('Социально-коммуникативное разви'!G15="","",IF('Социально-коммуникативное разви'!H15="","",IF('Социально-коммуникативное разви'!I15="","",IF('Социально-коммуникативное разви'!J15="","",IF('Социально-коммуникативное разви'!K15="","",IF('Социально-коммуникативное разви'!L15="","",IF('Социально-коммуникативное разви'!W15="","",('Социально-коммуникативное разви'!E15+'Социально-коммуникативное разви'!F15+'Социально-коммуникативное разви'!G15+'Социально-коммуникативное разви'!H15+'Социально-коммуникативное разви'!I15+'Социально-коммуникативное разви'!J15+'Социально-коммуникативное разви'!K15+'Социально-коммуникативное разви'!L15+'Социально-коммуникативное разви'!W15)/9)))))))))</f>
        <v/>
      </c>
      <c r="X14" s="96" t="str">
        <f t="shared" si="1"/>
        <v/>
      </c>
      <c r="Y14" s="163" t="str">
        <f>IF('Социально-коммуникативное разви'!S15="","",IF('Социально-коммуникативное разви'!S15&gt;1.5,"сформирован",IF('Социально-коммуникативное разви'!S15&lt;0.5,"не сформирован", "в стадии формирования")))</f>
        <v/>
      </c>
      <c r="Z14" s="96" t="str">
        <f>IF('Познавательное развитие'!U15="","",IF('Познавательное развитие'!U15&gt;1.5,"сформирован",IF('Познавательное развитие'!U15&lt;0.5,"не сформирован", "в стадии формирования")))</f>
        <v/>
      </c>
      <c r="AA14" s="96" t="str">
        <f>IF('Речевое развитие'!P14="","",IF('Речевое развитие'!P14&gt;1.5,"сформирован",IF('Речевое развитие'!P14&lt;0.5,"не сформирован", "в стадии формирования")))</f>
        <v/>
      </c>
      <c r="AB14" s="96" t="str">
        <f>IF('Речевое развитие'!Q14="","",IF('Речевое развитие'!Q14&gt;1.5,"сформирован",IF('Речевое развитие'!Q14&lt;0.5,"не сформирован", "в стадии формирования")))</f>
        <v/>
      </c>
      <c r="AC14" s="167" t="str">
        <f>IF('Художественно-эстетическое разв'!AD15="","",IF('Художественно-эстетическое разв'!AD15&gt;1.5,"сформирован",IF('Художественно-эстетическое разв'!AD15&lt;0.5,"не сформирован", "в стадии формирования")))</f>
        <v/>
      </c>
      <c r="AD14" s="167" t="str">
        <f>IF('Художественно-эстетическое разв'!AE15="","",IF('Художественно-эстетическое разв'!AE15&gt;1.5,"сформирован",IF('Художественно-эстетическое разв'!AE15&lt;0.5,"не сформирован", "в стадии формирования")))</f>
        <v/>
      </c>
      <c r="AE14" s="167" t="str">
        <f>IF('Художественно-эстетическое разв'!AF15="","",IF('Художественно-эстетическое разв'!AF15&gt;1.5,"сформирован",IF('Художественно-эстетическое разв'!AF15&lt;0.5,"не сформирован", "в стадии формирования")))</f>
        <v/>
      </c>
      <c r="AF14" s="149" t="str">
        <f>IF('Физическое развитие'!T14="","",IF('Физическое развитие'!T14&gt;1.5,"сформирован",IF('Физическое развитие'!T14&lt;0.5,"не сформирован", "в стадии формирования")))</f>
        <v/>
      </c>
      <c r="AG14" s="183" t="str">
        <f>IF('Социально-коммуникативное разви'!S15="","",IF('Познавательное развитие'!U15="","",IF('Речевое развитие'!P14="","",IF('Речевое развитие'!W14="","",IF('Художественно-эстетическое разв'!AD15="","",IF('Художественно-эстетическое разв'!AE15="","",IF('Художественно-эстетическое разв'!AF15="","",IF('Физическое развитие'!T14="","",('Социально-коммуникативное разви'!S15+'Познавательное развитие'!U15+'Речевое развитие'!P14+'Речевое развитие'!W14+'Художественно-эстетическое разв'!AD15+'Художественно-эстетическое разв'!AE15+'Художественно-эстетическое разв'!AF15+'Физическое развитие'!T14)/8))))))))</f>
        <v/>
      </c>
      <c r="AH14" s="96" t="str">
        <f t="shared" si="2"/>
        <v/>
      </c>
      <c r="AI14" s="163" t="str">
        <f>IF('Речевое развитие'!D14="","",IF('Речевое развитие'!D14&gt;1.5,"сформирован",IF('Речевое развитие'!D14&lt;0.5,"не сформирован", "в стадии формирования")))</f>
        <v/>
      </c>
      <c r="AJ14" s="163" t="str">
        <f>IF('Речевое развитие'!E14="","",IF('Речевое развитие'!E14&gt;1.5,"сформирован",IF('Речевое развитие'!E14&lt;0.5,"не сформирован", "в стадии формирования")))</f>
        <v/>
      </c>
      <c r="AK14" s="163" t="str">
        <f>IF('Речевое развитие'!F14="","",IF('Речевое развитие'!F14&gt;1.5,"сформирован",IF('Речевое развитие'!F14&lt;0.5,"не сформирован", "в стадии формирования")))</f>
        <v/>
      </c>
      <c r="AL14" s="163" t="str">
        <f>IF('Речевое развитие'!G14="","",IF('Речевое развитие'!G14&gt;1.5,"сформирован",IF('Речевое развитие'!G14&lt;0.5,"не сформирован", "в стадии формирования")))</f>
        <v/>
      </c>
      <c r="AM14" s="163" t="str">
        <f>IF('Речевое развитие'!H14="","",IF('Речевое развитие'!H14&gt;1.5,"сформирован",IF('Речевое развитие'!H14&lt;0.5,"не сформирован", "в стадии формирования")))</f>
        <v/>
      </c>
      <c r="AN14" s="163" t="str">
        <f>IF('Речевое развитие'!I14="","",IF('Речевое развитие'!I14&gt;1.5,"сформирован",IF('Речевое развитие'!I14&lt;0.5,"не сформирован", "в стадии формирования")))</f>
        <v/>
      </c>
      <c r="AO14" s="163" t="str">
        <f>IF('Речевое развитие'!J14="","",IF('Речевое развитие'!J14&gt;1.5,"сформирован",IF('Речевое развитие'!J14&lt;0.5,"не сформирован", "в стадии формирования")))</f>
        <v/>
      </c>
      <c r="AP14" s="163" t="str">
        <f>IF('Речевое развитие'!K14="","",IF('Речевое развитие'!K14&gt;1.5,"сформирован",IF('Речевое развитие'!K14&lt;0.5,"не сформирован", "в стадии формирования")))</f>
        <v/>
      </c>
      <c r="AQ14" s="183" t="str">
        <f>IF('Речевое развитие'!D14="","",IF('Речевое развитие'!E14="","",IF('Речевое развитие'!F14="","",IF('Речевое развитие'!G14="","",IF('Речевое развитие'!H14="","",IF('Речевое развитие'!I14="","",IF('Речевое развитие'!J14="","",IF('Речевое развитие'!K14="","",('Речевое развитие'!D14+'Речевое развитие'!E14+'Речевое развитие'!F14+'Речевое развитие'!G14+'Речевое развитие'!H14+'Речевое развитие'!I14+'Речевое развитие'!J14+'Речевое развитие'!K14)/8))))))))</f>
        <v/>
      </c>
      <c r="AR14" s="96" t="str">
        <f t="shared" si="3"/>
        <v/>
      </c>
      <c r="AS14" s="163" t="str">
        <f>IF('Художественно-эстетическое разв'!AA15="","",IF('Художественно-эстетическое разв'!AA15&gt;1.5,"сформирован",IF('Художественно-эстетическое разв'!AA15&lt;0.5,"не сформирован", "в стадии формирования")))</f>
        <v>в стадии формирования</v>
      </c>
      <c r="AT14" s="163" t="str">
        <f>IF('Физическое развитие'!D14="","",IF('Физическое развитие'!D14&gt;1.5,"сформирован",IF('Физическое развитие'!D14&lt;0.5,"не сформирован", "в стадии формирования")))</f>
        <v/>
      </c>
      <c r="AU14" s="163" t="str">
        <f>IF('Физическое развитие'!E14="","",IF('Физическое развитие'!E14&gt;1.5,"сформирован",IF('Физическое развитие'!E14&lt;0.5,"не сформирован", "в стадии формирования")))</f>
        <v/>
      </c>
      <c r="AV14" s="163" t="str">
        <f>IF('Физическое развитие'!F14="","",IF('Физическое развитие'!F14&gt;1.5,"сформирован",IF('Физическое развитие'!F14&lt;0.5,"не сформирован", "в стадии формирования")))</f>
        <v/>
      </c>
      <c r="AW14" s="163" t="str">
        <f>IF('Физическое развитие'!G14="","",IF('Физическое развитие'!G14&gt;1.5,"сформирован",IF('Физическое развитие'!G14&lt;0.5,"не сформирован", "в стадии формирования")))</f>
        <v/>
      </c>
      <c r="AX14" s="163" t="str">
        <f>IF('Физическое развитие'!H14="","",IF('Физическое развитие'!H14&gt;1.5,"сформирован",IF('Физическое развитие'!H14&lt;0.5,"не сформирован", "в стадии формирования")))</f>
        <v/>
      </c>
      <c r="AY14" s="163" t="str">
        <f>IF('Физическое развитие'!I14="","",IF('Физическое развитие'!I14&gt;1.5,"сформирован",IF('Физическое развитие'!I14&lt;0.5,"не сформирован", "в стадии формирования")))</f>
        <v/>
      </c>
      <c r="AZ14" s="163" t="str">
        <f>IF('Физическое развитие'!J14="","",IF('Физическое развитие'!J14&gt;1.5,"сформирован",IF('Физическое развитие'!J14&lt;0.5,"не сформирован", "в стадии формирования")))</f>
        <v/>
      </c>
      <c r="BA14" s="163" t="str">
        <f>IF('Физическое развитие'!K14="","",IF('Физическое развитие'!K14&gt;1.5,"сформирован",IF('Физическое развитие'!K14&lt;0.5,"не сформирован", "в стадии формирования")))</f>
        <v/>
      </c>
      <c r="BB14" s="163" t="str">
        <f>IF('Физическое развитие'!L14="","",IF('Физическое развитие'!L14&gt;1.5,"сформирован",IF('Физическое развитие'!L14&lt;0.5,"не сформирован", "в стадии формирования")))</f>
        <v/>
      </c>
      <c r="BC14" s="163" t="str">
        <f>IF('Физическое развитие'!M14="","",IF('Физическое развитие'!M14&gt;1.5,"сформирован",IF('Физическое развитие'!M14&lt;0.5,"не сформирован", "в стадии формирования")))</f>
        <v/>
      </c>
      <c r="BD14" s="163" t="str">
        <f>IF('Физическое развитие'!N14="","",IF('Физическое развитие'!N14&gt;1.5,"сформирован",IF('Физическое развитие'!N14&lt;0.5,"не сформирован", "в стадии формирования")))</f>
        <v/>
      </c>
      <c r="BE14" s="163" t="str">
        <f>IF('Физическое развитие'!O14="","",IF('Физическое развитие'!O14&gt;1.5,"сформирован",IF('Физическое развитие'!O14&lt;0.5,"не сформирован", "в стадии формирования")))</f>
        <v/>
      </c>
      <c r="BF14" s="183" t="str">
        <f>IF('Художественно-эстетическое разв'!AA15="","",IF('Физическое развитие'!D14="","",IF('Физическое развитие'!E14="","",IF('Физическое развитие'!F14="","",IF('Физическое развитие'!G14="","",IF('Физическое развитие'!H14="","",IF('Физическое развитие'!I14="","",IF('Физическое развитие'!J14="","",IF('Физическое развитие'!K14="","",IF('Физическое развитие'!L14="","",IF('Физическое развитие'!M14="","",IF('Физическое развитие'!N14="","",IF('Физическое развитие'!O14="","",('Художественно-эстетическое разв'!AA15+'Физическое развитие'!D14+'Физическое развитие'!E14+'Физическое развитие'!F14+'Физическое развитие'!G14+'Физическое развитие'!H14+'Физическое развитие'!I14+'Физическое развитие'!J14+'Физическое развитие'!K14+'Физическое развитие'!L14+'Физическое развитие'!M14+'Физическое развитие'!N14+'Физическое развитие'!O14)/13)))))))))))))</f>
        <v/>
      </c>
      <c r="BG14" s="96" t="str">
        <f t="shared" si="4"/>
        <v/>
      </c>
      <c r="BH14" s="96" t="str">
        <f>IF('Социально-коммуникативное разви'!Q15="","",IF('Социально-коммуникативное разви'!Q15&gt;1.5,"сформирован",IF('Социально-коммуникативное разви'!Q15&lt;0.5,"не сформирован", "в стадии формирования")))</f>
        <v/>
      </c>
      <c r="BI14" s="96" t="str">
        <f>IF('Социально-коммуникативное разви'!AD15="","",IF('Социально-коммуникативное разви'!AD15&gt;1.5,"сформирован",IF('Социально-коммуникативное разви'!AD15&lt;0.5,"не сформирован", "в стадии формирования")))</f>
        <v/>
      </c>
      <c r="BJ14" s="96" t="str">
        <f>IF('Социально-коммуникативное разви'!AF15="","",IF('Социально-коммуникативное разви'!AF15&gt;1.5,"сформирован",IF('Социально-коммуникативное разви'!AF15&lt;0.5,"не сформирован", "в стадии формирования")))</f>
        <v/>
      </c>
      <c r="BK14" s="96" t="str">
        <f>IF('Социально-коммуникативное разви'!AG15="","",IF('Социально-коммуникативное разви'!AG15&gt;1.5,"сформирован",IF('Социально-коммуникативное разви'!AG15&lt;0.5,"не сформирован", "в стадии формирования")))</f>
        <v/>
      </c>
      <c r="BL14" s="96" t="str">
        <f>IF('Социально-коммуникативное разви'!AH15="","",IF('Социально-коммуникативное разви'!AH15&gt;1.5,"сформирован",IF('Социально-коммуникативное разви'!AH15&lt;0.5,"не сформирован", "в стадии формирования")))</f>
        <v/>
      </c>
      <c r="BM14" s="96" t="str">
        <f>IF('Социально-коммуникативное разви'!AI15="","",IF('Социально-коммуникативное разви'!AI15&gt;1.5,"сформирован",IF('Социально-коммуникативное разви'!AI15&lt;0.5,"не сформирован", "в стадии формирования")))</f>
        <v/>
      </c>
      <c r="BN14" s="96" t="str">
        <f>IF('Социально-коммуникативное разви'!AJ15="","",IF('Социально-коммуникативное разви'!AJ15&gt;1.5,"сформирован",IF('Социально-коммуникативное разви'!AJ15&lt;0.5,"не сформирован", "в стадии формирования")))</f>
        <v/>
      </c>
      <c r="BO14" s="96" t="str">
        <f>IF('Социально-коммуникативное разви'!AK15="","",IF('Социально-коммуникативное разви'!AK15&gt;1.5,"сформирован",IF('Социально-коммуникативное разви'!AK15&lt;0.5,"не сформирован", "в стадии формирования")))</f>
        <v/>
      </c>
      <c r="BP14" s="96" t="str">
        <f>IF('Социально-коммуникативное разви'!AL15="","",IF('Социально-коммуникативное разви'!AL15&gt;1.5,"сформирован",IF('Социально-коммуникативное разви'!AL15&lt;0.5,"не сформирован", "в стадии формирования")))</f>
        <v/>
      </c>
      <c r="BQ14" s="96" t="str">
        <f>IF('Социально-коммуникативное разви'!AM15="","",IF('Социально-коммуникативное разви'!AM15&gt;1.5,"сформирован",IF('Социально-коммуникативное разви'!AM15&lt;0.5,"не сформирован", "в стадии формирования")))</f>
        <v/>
      </c>
      <c r="BR14" s="96" t="str">
        <f>IF('Социально-коммуникативное разви'!AE15="","",IF('Социально-коммуникативное разви'!AE15&gt;1.5,"сформирован",IF('Социально-коммуникативное разви'!AE15&lt;0.5,"не сформирован", "в стадии формирования")))</f>
        <v/>
      </c>
      <c r="BS14" s="96" t="str">
        <f>IF('Физическое развитие'!Q14="","",IF('Физическое развитие'!Q14&gt;1.5,"сформирован",IF('Физическое развитие'!Q14&lt;0.5,"не сформирован", "в стадии формирования")))</f>
        <v/>
      </c>
      <c r="BT14" s="96" t="str">
        <f>IF('Физическое развитие'!R14="","",IF('Физическое развитие'!R14&gt;1.5,"сформирован",IF('Физическое развитие'!R14&lt;0.5,"не сформирован", "в стадии формирования")))</f>
        <v/>
      </c>
      <c r="BU14" s="96" t="str">
        <f>IF('Физическое развитие'!S14="","",IF('Физическое развитие'!S14&gt;1.5,"сформирован",IF('Физическое развитие'!S14&lt;0.5,"не сформирован", "в стадии формирования")))</f>
        <v/>
      </c>
      <c r="BV14" s="96" t="str">
        <f>IF('Физическое развитие'!T14="","",IF('Физическое развитие'!T14&gt;1.5,"сформирован",IF('Физическое развитие'!T14&lt;0.5,"не сформирован", "в стадии формирования")))</f>
        <v/>
      </c>
      <c r="BW14" s="96" t="str">
        <f>IF('Физическое развитие'!U14="","",IF('Физическое развитие'!U14&gt;1.5,"сформирован",IF('Физическое развитие'!U14&lt;0.5,"не сформирован", "в стадии формирования")))</f>
        <v/>
      </c>
      <c r="BX14" s="183" t="str">
        <f>IF('Социально-коммуникативное разви'!Q15="","",IF('Социально-коммуникативное разви'!AD15="","",IF('Социально-коммуникативное разви'!AE15="","",IF('Социально-коммуникативное разви'!AF15="","",IF('Социально-коммуникативное разви'!AG15="","",IF('Социально-коммуникативное разви'!AH15="","",IF('Социально-коммуникативное разви'!AI15="","",IF('Социально-коммуникативное разви'!AJ15="","",IF('Социально-коммуникативное разви'!AK15="","",IF('Социально-коммуникативное разви'!AL15="","",IF('Социально-коммуникативное разви'!AM15="","",IF('Физическое развитие'!Q14="","",IF('Физическое развитие'!R14="","",IF('Физическое развитие'!S14="","",IF('Физическое развитие'!T14="","",IF('Физическое развитие'!U14="","",('Социально-коммуникативное разви'!Q15+'Социально-коммуникативное разви'!AD15+'Социально-коммуникативное разви'!AE15+'Социально-коммуникативное разви'!AF15+'Социально-коммуникативное разви'!AG15+'Социально-коммуникативное разви'!AH15+'Социально-коммуникативное разви'!AI15+'Социально-коммуникативное разви'!AJ15+'Социально-коммуникативное разви'!AK15+'Социально-коммуникативное разви'!AL15+'Социально-коммуникативное разви'!AM15+'Физическое развитие'!Q14+'Физическое развитие'!R14+'Физическое развитие'!S14+'Физическое развитие'!T14+'Физическое развитие'!U14)/16))))))))))))))))</f>
        <v/>
      </c>
      <c r="BY14" s="96" t="str">
        <f t="shared" si="5"/>
        <v/>
      </c>
      <c r="BZ14" s="96" t="str">
        <f>IF('Социально-коммуникативное разви'!M15="","",IF('Социально-коммуникативное разви'!M15&gt;1.5,"сформирован",IF('Социально-коммуникативное разви'!M15&lt;0.5,"не сформирован", "в стадии формирования")))</f>
        <v/>
      </c>
      <c r="CA14" s="96" t="str">
        <f>IF('Социально-коммуникативное разви'!O15="","",IF('Социально-коммуникативное разви'!O15&gt;1.5,"сформирован",IF('Социально-коммуникативное разви'!O15&lt;0.5,"не сформирован", "в стадии формирования")))</f>
        <v/>
      </c>
      <c r="CB14" s="96" t="str">
        <f>IF('Социально-коммуникативное разви'!T15="","",IF('Социально-коммуникативное разви'!T15&gt;1.5,"сформирован",IF('Социально-коммуникативное разви'!T15&lt;0.5,"не сформирован", "в стадии формирования")))</f>
        <v/>
      </c>
      <c r="CC14" s="96" t="str">
        <f>IF('Познавательное развитие'!D15="","",IF('Познавательное развитие'!D15&gt;1.5,"сформирован",IF('Познавательное развитие'!D15&lt;0.5,"не сформирован", "в стадии формирования")))</f>
        <v/>
      </c>
      <c r="CD14" s="96" t="str">
        <f>IF('Познавательное развитие'!E15="","",IF('Познавательное развитие'!E15&gt;1.5,"сформирован",IF('Познавательное развитие'!E15&lt;0.5,"не сформирован", "в стадии формирования")))</f>
        <v/>
      </c>
      <c r="CE14" s="96" t="str">
        <f>IF('Познавательное развитие'!F15="","",IF('Познавательное развитие'!F15&gt;1.5,"сформирован",IF('Познавательное развитие'!F15&lt;0.5,"не сформирован", "в стадии формирования")))</f>
        <v/>
      </c>
      <c r="CF14" s="96" t="str">
        <f>IF('Познавательное развитие'!I15="","",IF('Познавательное развитие'!I15&gt;1.5,"сформирован",IF('Познавательное развитие'!I15&lt;0.5,"не сформирован", "в стадии формирования")))</f>
        <v/>
      </c>
      <c r="CG14" s="96" t="str">
        <f>IF('Познавательное развитие'!J15="","",IF('Познавательное развитие'!J15&gt;1.5,"сформирован",IF('Познавательное развитие'!J15&lt;0.5,"не сформирован", "в стадии формирования")))</f>
        <v/>
      </c>
      <c r="CH14" s="96" t="str">
        <f>IF('Познавательное развитие'!K15="","",IF('Познавательное развитие'!K15&gt;1.5,"сформирован",IF('Познавательное развитие'!K15&lt;0.5,"не сформирован", "в стадии формирования")))</f>
        <v/>
      </c>
      <c r="CI14" s="96" t="str">
        <f>IF('Познавательное развитие'!L15="","",IF('Познавательное развитие'!L15&gt;1.5,"сформирован",IF('Познавательное развитие'!L15&lt;0.5,"не сформирован", "в стадии формирования")))</f>
        <v/>
      </c>
      <c r="CJ14" s="96" t="str">
        <f>IF('Познавательное развитие'!M15="","",IF('Познавательное развитие'!M15&gt;1.5,"сформирован",IF('Познавательное развитие'!M15&lt;0.5,"не сформирован", "в стадии формирования")))</f>
        <v/>
      </c>
      <c r="CK14" s="96" t="str">
        <f>IF('Познавательное развитие'!S15="","",IF('Познавательное развитие'!S15&gt;1.5,"сформирован",IF('Познавательное развитие'!S15&lt;0.5,"не сформирован", "в стадии формирования")))</f>
        <v/>
      </c>
      <c r="CL14" s="96" t="str">
        <f>IF('Познавательное развитие'!T15="","",IF('Познавательное развитие'!T15&gt;1.5,"сформирован",IF('Познавательное развитие'!T15&lt;0.5,"не сформирован", "в стадии формирования")))</f>
        <v/>
      </c>
      <c r="CM14" s="96" t="str">
        <f>IF('Познавательное развитие'!V15="","",IF('Познавательное развитие'!V15&gt;1.5,"сформирован",IF('Познавательное развитие'!V15&lt;0.5,"не сформирован", "в стадии формирования")))</f>
        <v/>
      </c>
      <c r="CN14" s="96" t="str">
        <f>IF('Познавательное развитие'!W15="","",IF('Познавательное развитие'!W15&gt;1.5,"сформирован",IF('Познавательное развитие'!W15&lt;0.5,"не сформирован", "в стадии формирования")))</f>
        <v/>
      </c>
      <c r="CO14" s="96" t="str">
        <f>IF('Познавательное развитие'!AD15="","",IF('Познавательное развитие'!AD15&gt;1.5,"сформирован",IF('Познавательное развитие'!AD15&lt;0.5,"не сформирован", "в стадии формирования")))</f>
        <v/>
      </c>
      <c r="CP14" s="96" t="str">
        <f>IF('Познавательное развитие'!AI15="","",IF('Познавательное развитие'!AI15&gt;1.5,"сформирован",IF('Познавательное развитие'!AI15&lt;0.5,"не сформирован", "в стадии формирования")))</f>
        <v/>
      </c>
      <c r="CQ14" s="96" t="str">
        <f>IF('Познавательное развитие'!AK15="","",IF('Познавательное развитие'!AK15&gt;1.5,"сформирован",IF('Познавательное развитие'!AK15&lt;0.5,"не сформирован", "в стадии формирования")))</f>
        <v/>
      </c>
      <c r="CR14" s="96" t="str">
        <f>IF('Познавательное развитие'!AL15="","",IF('Познавательное развитие'!AL15&gt;1.5,"сформирован",IF('Познавательное развитие'!AL15&lt;0.5,"не сформирован", "в стадии формирования")))</f>
        <v/>
      </c>
      <c r="CS14" s="96" t="str">
        <f>IF('Речевое развитие'!S14="","",IF('Речевое развитие'!S14&gt;1.5,"сформирован",IF('Речевое развитие'!S14&lt;0.5,"не сформирован", "в стадии формирования")))</f>
        <v/>
      </c>
      <c r="CT14" s="96" t="str">
        <f>IF('Речевое развитие'!T14="","",IF('Речевое развитие'!T14&gt;1.5,"сформирован",IF('Речевое развитие'!T14&lt;0.5,"не сформирован", "в стадии формирования")))</f>
        <v/>
      </c>
      <c r="CU14" s="96" t="str">
        <f>IF('Речевое развитие'!U14="","",IF('Речевое развитие'!U14&gt;1.5,"сформирован",IF('Речевое развитие'!U14&lt;0.5,"не сформирован", "в стадии формирования")))</f>
        <v/>
      </c>
      <c r="CV14" s="96" t="str">
        <f>IF('Речевое развитие'!V14="","",IF('Речевое развитие'!V14&gt;1.5,"сформирован",IF('Речевое развитие'!V14&lt;0.5,"не сформирован", "в стадии формирования")))</f>
        <v/>
      </c>
      <c r="CW14" s="96" t="str">
        <f>IF('Художественно-эстетическое разв'!H15="","",IF('Художественно-эстетическое разв'!H15&gt;1.5,"сформирован",IF('Художественно-эстетическое разв'!H15&lt;0.5,"не сформирован", "в стадии формирования")))</f>
        <v/>
      </c>
      <c r="CX14" s="96" t="str">
        <f>IF('Художественно-эстетическое разв'!U15="","",IF('Художественно-эстетическое разв'!U15&gt;1.5,"сформирован",IF('Художественно-эстетическое разв'!U15&lt;0.5,"не сформирован", "в стадии формирования")))</f>
        <v/>
      </c>
      <c r="CY14" s="96" t="str">
        <f>IF('Художественно-эстетическое разв'!D15="","",IF('Художественно-эстетическое разв'!D15&gt;1.5,"сформирован",IF('Художественно-эстетическое разв'!D15&lt;0.5,"не сформирован", "в стадии формирования")))</f>
        <v/>
      </c>
      <c r="CZ14" s="96" t="str">
        <f>IF('Художественно-эстетическое разв'!O15="","",IF('Художественно-эстетическое разв'!O15&gt;1.5,"сформирован",IF('Художественно-эстетическое разв'!O15&lt;0.5,"не сформирован", "в стадии формирования")))</f>
        <v/>
      </c>
      <c r="DA14" s="96" t="str">
        <f>IF('Художественно-эстетическое разв'!T15="","",IF('Художественно-эстетическое разв'!T15&gt;1.5,"сформирован",IF('Художественно-эстетическое разв'!T15&lt;0.5,"не сформирован", "в стадии формирования")))</f>
        <v/>
      </c>
      <c r="DB14" s="183" t="str">
        <f>IF('Социально-коммуникативное разви'!M15="","",IF('Социально-коммуникативное разви'!O15="","",IF('Социально-коммуникативное разви'!T15="","",IF('Познавательное развитие'!D15="","",IF('Познавательное развитие'!E15="","",IF('Познавательное развитие'!F15="","",IF('Познавательное развитие'!I15="","",IF('Познавательное развитие'!J15="","",IF('Познавательное развитие'!K15="","",IF('Познавательное развитие'!L15="","",IF('Познавательное развитие'!M15="","",IF('Познавательное развитие'!S15="","",IF('Познавательное развитие'!T15="","",IF('Познавательное развитие'!V15="","",IF('Познавательное развитие'!W15="","",IF('Познавательное развитие'!AD15="","",IF('Познавательное развитие'!AI15="","",IF('Познавательное развитие'!AK15="","",IF('Познавательное развитие'!AL15="","",IF('Речевое развитие'!S14="","",IF('Речевое развитие'!T14="","",IF('Речевое развитие'!U14="","",IF('Речевое развитие'!V14="","",IF('Художественно-эстетическое разв'!H15="","",IF('Художественно-эстетическое разв'!U15="","",IF('Художественно-эстетическое разв'!D15="","",IF('Художественно-эстетическое разв'!O15="","",IF('Художественно-эстетическое разв'!T15="","",('Социально-коммуникативное разви'!M15+'Социально-коммуникативное разви'!O15+'Социально-коммуникативное разви'!T15+'Познавательное развитие'!D15+'Познавательное развитие'!E15+'Познавательное развитие'!F15+'Познавательное развитие'!I15+'Познавательное развитие'!J15+'Познавательное развитие'!K15+'Познавательное развитие'!L15+'Познавательное развитие'!M15+'Познавательное развитие'!S15+'Познавательное развитие'!T15+'Познавательное развитие'!V15+'Познавательное развитие'!W15+'Познавательное развитие'!AD15+'Познавательное развитие'!AI15+'Познавательное развитие'!AK15+'Познавательное развитие'!AL15+'Речевое развитие'!S14+'Речевое развитие'!T14+'Речевое развитие'!U14+'Речевое развитие'!V14+'Художественно-эстетическое разв'!H15+'Художественно-эстетическое разв'!V15+'Художественно-эстетическое разв'!D15+'Художественно-эстетическое разв'!O15+'Художественно-эстетическое разв'!T15)/28))))))))))))))))))))))))))))</f>
        <v/>
      </c>
      <c r="DC14" s="96" t="str">
        <f t="shared" si="6"/>
        <v/>
      </c>
    </row>
    <row r="15" spans="1:121" s="96" customFormat="1">
      <c r="A15" s="155">
        <f>список!A13</f>
        <v>12</v>
      </c>
      <c r="B15" s="153" t="str">
        <f>IF(список!B13="","",список!B13)</f>
        <v/>
      </c>
      <c r="C15" s="149">
        <f>IF(список!C13="","",список!C13)</f>
        <v>0</v>
      </c>
      <c r="D15" s="96" t="str">
        <f>IF('Социально-коммуникативное разви'!R16="","",IF('Социально-коммуникативное разви'!R16&gt;1.5,"сформирован",IF('Социально-коммуникативное разви'!R16&lt;0.5,"не сформирован", "в стадии формирования")))</f>
        <v/>
      </c>
      <c r="E15" s="96" t="str">
        <f>IF('Социально-коммуникативное разви'!S16="","",IF('Социально-коммуникативное разви'!S16&gt;1.5,"сформирован",IF('Социально-коммуникативное разви'!S16&lt;0.5,"не сформирован", "в стадии формирования")))</f>
        <v/>
      </c>
      <c r="F15" s="96" t="str">
        <f>IF('Социально-коммуникативное разви'!T16="","",IF('Социально-коммуникативное разви'!T16&gt;1.5,"сформирован",IF('Социально-коммуникативное разви'!T16&lt;0.5,"не сформирован", "в стадии формирования")))</f>
        <v/>
      </c>
      <c r="G15" s="96" t="str">
        <f>IF('Социально-коммуникативное разви'!U16="","",IF('Социально-коммуникативное разви'!U16&gt;1.5,"сформирован",IF('Социально-коммуникативное разви'!U16&lt;0.5,"не сформирован", "в стадии формирования")))</f>
        <v/>
      </c>
      <c r="H15" s="96" t="str">
        <f>IF('Социально-коммуникативное разви'!V16="","",IF('Социально-коммуникативное разви'!V16&gt;1.5,"сформирован",IF('Социально-коммуникативное разви'!V16&lt;0.5,"не сформирован", "в стадии формирования")))</f>
        <v/>
      </c>
      <c r="I15" s="163" t="str">
        <f>IF('Речевое развитие'!X15="","",IF('Речевое развитие'!X15&gt;1.5,"сформирован",IF('Речевое развитие'!X15&lt;0.5,"не сформирован", "в стадии формирования")))</f>
        <v/>
      </c>
      <c r="J15" s="96" t="str">
        <f>IF('Художественно-эстетическое разв'!D16="","",IF('Художественно-эстетическое разв'!D16&gt;1.5,"сформирован",IF('Художественно-эстетическое разв'!D16&lt;0.5,"не сформирован", "в стадии формирования")))</f>
        <v/>
      </c>
      <c r="K15" s="149" t="str">
        <f>IF('Физическое развитие'!M15="","",IF('Физическое развитие'!M15&gt;1.5,"сформирован",IF('Физическое развитие'!M15&lt;0.5,"не сформирован", "в стадии формирования")))</f>
        <v/>
      </c>
      <c r="L15" s="183" t="str">
        <f>IF('Социально-коммуникативное разви'!R16="","",IF('Социально-коммуникативное разви'!X16="","",IF('Социально-коммуникативное разви'!Y16="","",IF('Социально-коммуникативное разви'!Z16="","",IF('Социально-коммуникативное разви'!AA16="","",IF('Речевое развитие'!X15="","",IF('Художественно-эстетическое разв'!D16="","",IF('Физическое развитие'!M15="","",('Социально-коммуникативное разви'!R16+'Социально-коммуникативное разви'!X16+'Социально-коммуникативное разви'!Y16+'Социально-коммуникативное разви'!Z16+'Социально-коммуникативное разви'!AA16+'Речевое развитие'!X15+'Художественно-эстетическое разв'!D16+'Физическое развитие'!M15)/8))))))))</f>
        <v/>
      </c>
      <c r="M15" s="96" t="str">
        <f t="shared" si="0"/>
        <v/>
      </c>
      <c r="N15" s="165" t="str">
        <f>IF('Социально-коммуникативное разви'!E16="","",IF('Социально-коммуникативное разви'!E16&gt;1.5,"сформирован",IF('Социально-коммуникативное разви'!E16&lt;0.5,"не сформирован", "в стадии формирования")))</f>
        <v/>
      </c>
      <c r="O15" s="165" t="str">
        <f>IF('Социально-коммуникативное разви'!F16="","",IF('Социально-коммуникативное разви'!F16&gt;1.5,"сформирован",IF('Социально-коммуникативное разви'!F16&lt;0.5,"не сформирован", "в стадии формирования")))</f>
        <v/>
      </c>
      <c r="P15" s="165" t="str">
        <f>IF('Социально-коммуникативное разви'!G16="","",IF('Социально-коммуникативное разви'!G16&gt;1.5,"сформирован",IF('Социально-коммуникативное разви'!G16&lt;0.5,"не сформирован", "в стадии формирования")))</f>
        <v/>
      </c>
      <c r="Q15" s="165" t="str">
        <f>IF('Социально-коммуникативное разви'!H16="","",IF('Социально-коммуникативное разви'!H16&gt;1.5,"сформирован",IF('Социально-коммуникативное разви'!H16&lt;0.5,"не сформирован", "в стадии формирования")))</f>
        <v/>
      </c>
      <c r="R15" s="165" t="str">
        <f>IF('Социально-коммуникативное разви'!I16="","",IF('Социально-коммуникативное разви'!I16&gt;1.5,"сформирован",IF('Социально-коммуникативное разви'!I16&lt;0.5,"не сформирован", "в стадии формирования")))</f>
        <v/>
      </c>
      <c r="S15" s="165" t="str">
        <f>IF('Социально-коммуникативное разви'!J16="","",IF('Социально-коммуникативное разви'!J16&gt;1.5,"сформирован",IF('Социально-коммуникативное разви'!J16&lt;0.5,"не сформирован", "в стадии формирования")))</f>
        <v/>
      </c>
      <c r="T15" s="165" t="str">
        <f>IF('Социально-коммуникативное разви'!K16="","",IF('Социально-коммуникативное разви'!K16&gt;1.5,"сформирован",IF('Социально-коммуникативное разви'!K16&lt;0.5,"не сформирован", "в стадии формирования")))</f>
        <v/>
      </c>
      <c r="U15" s="165" t="str">
        <f>IF('Социально-коммуникативное разви'!L16="","",IF('Социально-коммуникативное разви'!L16&gt;1.5,"сформирован",IF('Социально-коммуникативное разви'!L16&lt;0.5,"не сформирован", "в стадии формирования")))</f>
        <v/>
      </c>
      <c r="V15" s="165" t="str">
        <f>IF('Социально-коммуникативное разви'!M16="","",IF('Социально-коммуникативное разви'!M16&gt;1.5,"сформирован",IF('Социально-коммуникативное разви'!M16&lt;0.5,"не сформирован", "в стадии формирования")))</f>
        <v/>
      </c>
      <c r="W15" s="183" t="str">
        <f>IF('Социально-коммуникативное разви'!E16="","",IF('Социально-коммуникативное разви'!F16="","",IF('Социально-коммуникативное разви'!G16="","",IF('Социально-коммуникативное разви'!H16="","",IF('Социально-коммуникативное разви'!I16="","",IF('Социально-коммуникативное разви'!J16="","",IF('Социально-коммуникативное разви'!K16="","",IF('Социально-коммуникативное разви'!L16="","",IF('Социально-коммуникативное разви'!W16="","",('Социально-коммуникативное разви'!E16+'Социально-коммуникативное разви'!F16+'Социально-коммуникативное разви'!G16+'Социально-коммуникативное разви'!H16+'Социально-коммуникативное разви'!I16+'Социально-коммуникативное разви'!J16+'Социально-коммуникативное разви'!K16+'Социально-коммуникативное разви'!L16+'Социально-коммуникативное разви'!W16)/9)))))))))</f>
        <v/>
      </c>
      <c r="X15" s="96" t="str">
        <f t="shared" si="1"/>
        <v/>
      </c>
      <c r="Y15" s="163" t="str">
        <f>IF('Социально-коммуникативное разви'!S16="","",IF('Социально-коммуникативное разви'!S16&gt;1.5,"сформирован",IF('Социально-коммуникативное разви'!S16&lt;0.5,"не сформирован", "в стадии формирования")))</f>
        <v/>
      </c>
      <c r="Z15" s="96" t="str">
        <f>IF('Познавательное развитие'!U16="","",IF('Познавательное развитие'!U16&gt;1.5,"сформирован",IF('Познавательное развитие'!U16&lt;0.5,"не сформирован", "в стадии формирования")))</f>
        <v/>
      </c>
      <c r="AA15" s="96" t="str">
        <f>IF('Речевое развитие'!P15="","",IF('Речевое развитие'!P15&gt;1.5,"сформирован",IF('Речевое развитие'!P15&lt;0.5,"не сформирован", "в стадии формирования")))</f>
        <v/>
      </c>
      <c r="AB15" s="96" t="str">
        <f>IF('Речевое развитие'!Q15="","",IF('Речевое развитие'!Q15&gt;1.5,"сформирован",IF('Речевое развитие'!Q15&lt;0.5,"не сформирован", "в стадии формирования")))</f>
        <v/>
      </c>
      <c r="AC15" s="167" t="str">
        <f>IF('Художественно-эстетическое разв'!AD16="","",IF('Художественно-эстетическое разв'!AD16&gt;1.5,"сформирован",IF('Художественно-эстетическое разв'!AD16&lt;0.5,"не сформирован", "в стадии формирования")))</f>
        <v/>
      </c>
      <c r="AD15" s="167" t="str">
        <f>IF('Художественно-эстетическое разв'!AE16="","",IF('Художественно-эстетическое разв'!AE16&gt;1.5,"сформирован",IF('Художественно-эстетическое разв'!AE16&lt;0.5,"не сформирован", "в стадии формирования")))</f>
        <v/>
      </c>
      <c r="AE15" s="167" t="str">
        <f>IF('Художественно-эстетическое разв'!AF16="","",IF('Художественно-эстетическое разв'!AF16&gt;1.5,"сформирован",IF('Художественно-эстетическое разв'!AF16&lt;0.5,"не сформирован", "в стадии формирования")))</f>
        <v/>
      </c>
      <c r="AF15" s="149" t="str">
        <f>IF('Физическое развитие'!T15="","",IF('Физическое развитие'!T15&gt;1.5,"сформирован",IF('Физическое развитие'!T15&lt;0.5,"не сформирован", "в стадии формирования")))</f>
        <v/>
      </c>
      <c r="AG15" s="183" t="str">
        <f>IF('Социально-коммуникативное разви'!S16="","",IF('Познавательное развитие'!U16="","",IF('Речевое развитие'!P15="","",IF('Речевое развитие'!W15="","",IF('Художественно-эстетическое разв'!AD16="","",IF('Художественно-эстетическое разв'!AE16="","",IF('Художественно-эстетическое разв'!AF16="","",IF('Физическое развитие'!T15="","",('Социально-коммуникативное разви'!S16+'Познавательное развитие'!U16+'Речевое развитие'!P15+'Речевое развитие'!W15+'Художественно-эстетическое разв'!AD16+'Художественно-эстетическое разв'!AE16+'Художественно-эстетическое разв'!AF16+'Физическое развитие'!T15)/8))))))))</f>
        <v/>
      </c>
      <c r="AH15" s="96" t="str">
        <f t="shared" si="2"/>
        <v/>
      </c>
      <c r="AI15" s="163" t="str">
        <f>IF('Речевое развитие'!D15="","",IF('Речевое развитие'!D15&gt;1.5,"сформирован",IF('Речевое развитие'!D15&lt;0.5,"не сформирован", "в стадии формирования")))</f>
        <v/>
      </c>
      <c r="AJ15" s="163" t="str">
        <f>IF('Речевое развитие'!E15="","",IF('Речевое развитие'!E15&gt;1.5,"сформирован",IF('Речевое развитие'!E15&lt;0.5,"не сформирован", "в стадии формирования")))</f>
        <v/>
      </c>
      <c r="AK15" s="163" t="str">
        <f>IF('Речевое развитие'!F15="","",IF('Речевое развитие'!F15&gt;1.5,"сформирован",IF('Речевое развитие'!F15&lt;0.5,"не сформирован", "в стадии формирования")))</f>
        <v/>
      </c>
      <c r="AL15" s="163" t="str">
        <f>IF('Речевое развитие'!G15="","",IF('Речевое развитие'!G15&gt;1.5,"сформирован",IF('Речевое развитие'!G15&lt;0.5,"не сформирован", "в стадии формирования")))</f>
        <v/>
      </c>
      <c r="AM15" s="163" t="str">
        <f>IF('Речевое развитие'!H15="","",IF('Речевое развитие'!H15&gt;1.5,"сформирован",IF('Речевое развитие'!H15&lt;0.5,"не сформирован", "в стадии формирования")))</f>
        <v/>
      </c>
      <c r="AN15" s="163" t="str">
        <f>IF('Речевое развитие'!I15="","",IF('Речевое развитие'!I15&gt;1.5,"сформирован",IF('Речевое развитие'!I15&lt;0.5,"не сформирован", "в стадии формирования")))</f>
        <v/>
      </c>
      <c r="AO15" s="163" t="str">
        <f>IF('Речевое развитие'!J15="","",IF('Речевое развитие'!J15&gt;1.5,"сформирован",IF('Речевое развитие'!J15&lt;0.5,"не сформирован", "в стадии формирования")))</f>
        <v/>
      </c>
      <c r="AP15" s="163" t="str">
        <f>IF('Речевое развитие'!K15="","",IF('Речевое развитие'!K15&gt;1.5,"сформирован",IF('Речевое развитие'!K15&lt;0.5,"не сформирован", "в стадии формирования")))</f>
        <v/>
      </c>
      <c r="AQ15" s="183" t="str">
        <f>IF('Речевое развитие'!D15="","",IF('Речевое развитие'!E15="","",IF('Речевое развитие'!F15="","",IF('Речевое развитие'!G15="","",IF('Речевое развитие'!H15="","",IF('Речевое развитие'!I15="","",IF('Речевое развитие'!J15="","",IF('Речевое развитие'!K15="","",('Речевое развитие'!D15+'Речевое развитие'!E15+'Речевое развитие'!F15+'Речевое развитие'!G15+'Речевое развитие'!H15+'Речевое развитие'!I15+'Речевое развитие'!J15+'Речевое развитие'!K15)/8))))))))</f>
        <v/>
      </c>
      <c r="AR15" s="96" t="str">
        <f t="shared" si="3"/>
        <v/>
      </c>
      <c r="AS15" s="163" t="str">
        <f>IF('Художественно-эстетическое разв'!AA16="","",IF('Художественно-эстетическое разв'!AA16&gt;1.5,"сформирован",IF('Художественно-эстетическое разв'!AA16&lt;0.5,"не сформирован", "в стадии формирования")))</f>
        <v>сформирован</v>
      </c>
      <c r="AT15" s="163" t="str">
        <f>IF('Физическое развитие'!D15="","",IF('Физическое развитие'!D15&gt;1.5,"сформирован",IF('Физическое развитие'!D15&lt;0.5,"не сформирован", "в стадии формирования")))</f>
        <v/>
      </c>
      <c r="AU15" s="163" t="str">
        <f>IF('Физическое развитие'!E15="","",IF('Физическое развитие'!E15&gt;1.5,"сформирован",IF('Физическое развитие'!E15&lt;0.5,"не сформирован", "в стадии формирования")))</f>
        <v/>
      </c>
      <c r="AV15" s="163" t="str">
        <f>IF('Физическое развитие'!F15="","",IF('Физическое развитие'!F15&gt;1.5,"сформирован",IF('Физическое развитие'!F15&lt;0.5,"не сформирован", "в стадии формирования")))</f>
        <v/>
      </c>
      <c r="AW15" s="163" t="str">
        <f>IF('Физическое развитие'!G15="","",IF('Физическое развитие'!G15&gt;1.5,"сформирован",IF('Физическое развитие'!G15&lt;0.5,"не сформирован", "в стадии формирования")))</f>
        <v/>
      </c>
      <c r="AX15" s="163" t="str">
        <f>IF('Физическое развитие'!H15="","",IF('Физическое развитие'!H15&gt;1.5,"сформирован",IF('Физическое развитие'!H15&lt;0.5,"не сформирован", "в стадии формирования")))</f>
        <v/>
      </c>
      <c r="AY15" s="163" t="str">
        <f>IF('Физическое развитие'!I15="","",IF('Физическое развитие'!I15&gt;1.5,"сформирован",IF('Физическое развитие'!I15&lt;0.5,"не сформирован", "в стадии формирования")))</f>
        <v/>
      </c>
      <c r="AZ15" s="163" t="str">
        <f>IF('Физическое развитие'!J15="","",IF('Физическое развитие'!J15&gt;1.5,"сформирован",IF('Физическое развитие'!J15&lt;0.5,"не сформирован", "в стадии формирования")))</f>
        <v/>
      </c>
      <c r="BA15" s="163" t="str">
        <f>IF('Физическое развитие'!K15="","",IF('Физическое развитие'!K15&gt;1.5,"сформирован",IF('Физическое развитие'!K15&lt;0.5,"не сформирован", "в стадии формирования")))</f>
        <v/>
      </c>
      <c r="BB15" s="163" t="str">
        <f>IF('Физическое развитие'!L15="","",IF('Физическое развитие'!L15&gt;1.5,"сформирован",IF('Физическое развитие'!L15&lt;0.5,"не сформирован", "в стадии формирования")))</f>
        <v/>
      </c>
      <c r="BC15" s="163" t="str">
        <f>IF('Физическое развитие'!M15="","",IF('Физическое развитие'!M15&gt;1.5,"сформирован",IF('Физическое развитие'!M15&lt;0.5,"не сформирован", "в стадии формирования")))</f>
        <v/>
      </c>
      <c r="BD15" s="163" t="str">
        <f>IF('Физическое развитие'!N15="","",IF('Физическое развитие'!N15&gt;1.5,"сформирован",IF('Физическое развитие'!N15&lt;0.5,"не сформирован", "в стадии формирования")))</f>
        <v/>
      </c>
      <c r="BE15" s="163" t="str">
        <f>IF('Физическое развитие'!O15="","",IF('Физическое развитие'!O15&gt;1.5,"сформирован",IF('Физическое развитие'!O15&lt;0.5,"не сформирован", "в стадии формирования")))</f>
        <v/>
      </c>
      <c r="BF15" s="183" t="str">
        <f>IF('Художественно-эстетическое разв'!AA16="","",IF('Физическое развитие'!D15="","",IF('Физическое развитие'!E15="","",IF('Физическое развитие'!F15="","",IF('Физическое развитие'!G15="","",IF('Физическое развитие'!H15="","",IF('Физическое развитие'!I15="","",IF('Физическое развитие'!J15="","",IF('Физическое развитие'!K15="","",IF('Физическое развитие'!L15="","",IF('Физическое развитие'!M15="","",IF('Физическое развитие'!N15="","",IF('Физическое развитие'!O15="","",('Художественно-эстетическое разв'!AA16+'Физическое развитие'!D15+'Физическое развитие'!E15+'Физическое развитие'!F15+'Физическое развитие'!G15+'Физическое развитие'!H15+'Физическое развитие'!I15+'Физическое развитие'!J15+'Физическое развитие'!K15+'Физическое развитие'!L15+'Физическое развитие'!M15+'Физическое развитие'!N15+'Физическое развитие'!O15)/13)))))))))))))</f>
        <v/>
      </c>
      <c r="BG15" s="96" t="str">
        <f t="shared" si="4"/>
        <v/>
      </c>
      <c r="BH15" s="96" t="str">
        <f>IF('Социально-коммуникативное разви'!Q16="","",IF('Социально-коммуникативное разви'!Q16&gt;1.5,"сформирован",IF('Социально-коммуникативное разви'!Q16&lt;0.5,"не сформирован", "в стадии формирования")))</f>
        <v/>
      </c>
      <c r="BI15" s="96" t="str">
        <f>IF('Социально-коммуникативное разви'!AD16="","",IF('Социально-коммуникативное разви'!AD16&gt;1.5,"сформирован",IF('Социально-коммуникативное разви'!AD16&lt;0.5,"не сформирован", "в стадии формирования")))</f>
        <v/>
      </c>
      <c r="BJ15" s="96" t="str">
        <f>IF('Социально-коммуникативное разви'!AF16="","",IF('Социально-коммуникативное разви'!AF16&gt;1.5,"сформирован",IF('Социально-коммуникативное разви'!AF16&lt;0.5,"не сформирован", "в стадии формирования")))</f>
        <v/>
      </c>
      <c r="BK15" s="96" t="str">
        <f>IF('Социально-коммуникативное разви'!AG16="","",IF('Социально-коммуникативное разви'!AG16&gt;1.5,"сформирован",IF('Социально-коммуникативное разви'!AG16&lt;0.5,"не сформирован", "в стадии формирования")))</f>
        <v/>
      </c>
      <c r="BL15" s="96" t="str">
        <f>IF('Социально-коммуникативное разви'!AH16="","",IF('Социально-коммуникативное разви'!AH16&gt;1.5,"сформирован",IF('Социально-коммуникативное разви'!AH16&lt;0.5,"не сформирован", "в стадии формирования")))</f>
        <v/>
      </c>
      <c r="BM15" s="96" t="str">
        <f>IF('Социально-коммуникативное разви'!AI16="","",IF('Социально-коммуникативное разви'!AI16&gt;1.5,"сформирован",IF('Социально-коммуникативное разви'!AI16&lt;0.5,"не сформирован", "в стадии формирования")))</f>
        <v/>
      </c>
      <c r="BN15" s="96" t="str">
        <f>IF('Социально-коммуникативное разви'!AJ16="","",IF('Социально-коммуникативное разви'!AJ16&gt;1.5,"сформирован",IF('Социально-коммуникативное разви'!AJ16&lt;0.5,"не сформирован", "в стадии формирования")))</f>
        <v/>
      </c>
      <c r="BO15" s="96" t="str">
        <f>IF('Социально-коммуникативное разви'!AK16="","",IF('Социально-коммуникативное разви'!AK16&gt;1.5,"сформирован",IF('Социально-коммуникативное разви'!AK16&lt;0.5,"не сформирован", "в стадии формирования")))</f>
        <v/>
      </c>
      <c r="BP15" s="96" t="str">
        <f>IF('Социально-коммуникативное разви'!AL16="","",IF('Социально-коммуникативное разви'!AL16&gt;1.5,"сформирован",IF('Социально-коммуникативное разви'!AL16&lt;0.5,"не сформирован", "в стадии формирования")))</f>
        <v/>
      </c>
      <c r="BQ15" s="96" t="str">
        <f>IF('Социально-коммуникативное разви'!AM16="","",IF('Социально-коммуникативное разви'!AM16&gt;1.5,"сформирован",IF('Социально-коммуникативное разви'!AM16&lt;0.5,"не сформирован", "в стадии формирования")))</f>
        <v/>
      </c>
      <c r="BR15" s="96" t="str">
        <f>IF('Социально-коммуникативное разви'!AE16="","",IF('Социально-коммуникативное разви'!AE16&gt;1.5,"сформирован",IF('Социально-коммуникативное разви'!AE16&lt;0.5,"не сформирован", "в стадии формирования")))</f>
        <v/>
      </c>
      <c r="BS15" s="96" t="str">
        <f>IF('Физическое развитие'!Q15="","",IF('Физическое развитие'!Q15&gt;1.5,"сформирован",IF('Физическое развитие'!Q15&lt;0.5,"не сформирован", "в стадии формирования")))</f>
        <v/>
      </c>
      <c r="BT15" s="96" t="str">
        <f>IF('Физическое развитие'!R15="","",IF('Физическое развитие'!R15&gt;1.5,"сформирован",IF('Физическое развитие'!R15&lt;0.5,"не сформирован", "в стадии формирования")))</f>
        <v/>
      </c>
      <c r="BU15" s="96" t="str">
        <f>IF('Физическое развитие'!S15="","",IF('Физическое развитие'!S15&gt;1.5,"сформирован",IF('Физическое развитие'!S15&lt;0.5,"не сформирован", "в стадии формирования")))</f>
        <v/>
      </c>
      <c r="BV15" s="96" t="str">
        <f>IF('Физическое развитие'!T15="","",IF('Физическое развитие'!T15&gt;1.5,"сформирован",IF('Физическое развитие'!T15&lt;0.5,"не сформирован", "в стадии формирования")))</f>
        <v/>
      </c>
      <c r="BW15" s="96" t="str">
        <f>IF('Физическое развитие'!U15="","",IF('Физическое развитие'!U15&gt;1.5,"сформирован",IF('Физическое развитие'!U15&lt;0.5,"не сформирован", "в стадии формирования")))</f>
        <v/>
      </c>
      <c r="BX15" s="183" t="str">
        <f>IF('Социально-коммуникативное разви'!Q16="","",IF('Социально-коммуникативное разви'!AD16="","",IF('Социально-коммуникативное разви'!AE16="","",IF('Социально-коммуникативное разви'!AF16="","",IF('Социально-коммуникативное разви'!AG16="","",IF('Социально-коммуникативное разви'!AH16="","",IF('Социально-коммуникативное разви'!AI16="","",IF('Социально-коммуникативное разви'!AJ16="","",IF('Социально-коммуникативное разви'!AK16="","",IF('Социально-коммуникативное разви'!AL16="","",IF('Социально-коммуникативное разви'!AM16="","",IF('Физическое развитие'!Q15="","",IF('Физическое развитие'!R15="","",IF('Физическое развитие'!S15="","",IF('Физическое развитие'!T15="","",IF('Физическое развитие'!U15="","",('Социально-коммуникативное разви'!Q16+'Социально-коммуникативное разви'!AD16+'Социально-коммуникативное разви'!AE16+'Социально-коммуникативное разви'!AF16+'Социально-коммуникативное разви'!AG16+'Социально-коммуникативное разви'!AH16+'Социально-коммуникативное разви'!AI16+'Социально-коммуникативное разви'!AJ16+'Социально-коммуникативное разви'!AK16+'Социально-коммуникативное разви'!AL16+'Социально-коммуникативное разви'!AM16+'Физическое развитие'!Q15+'Физическое развитие'!R15+'Физическое развитие'!S15+'Физическое развитие'!T15+'Физическое развитие'!U15)/16))))))))))))))))</f>
        <v/>
      </c>
      <c r="BY15" s="96" t="str">
        <f t="shared" si="5"/>
        <v/>
      </c>
      <c r="BZ15" s="96" t="str">
        <f>IF('Социально-коммуникативное разви'!M16="","",IF('Социально-коммуникативное разви'!M16&gt;1.5,"сформирован",IF('Социально-коммуникативное разви'!M16&lt;0.5,"не сформирован", "в стадии формирования")))</f>
        <v/>
      </c>
      <c r="CA15" s="96" t="str">
        <f>IF('Социально-коммуникативное разви'!O16="","",IF('Социально-коммуникативное разви'!O16&gt;1.5,"сформирован",IF('Социально-коммуникативное разви'!O16&lt;0.5,"не сформирован", "в стадии формирования")))</f>
        <v/>
      </c>
      <c r="CB15" s="96" t="str">
        <f>IF('Социально-коммуникативное разви'!T16="","",IF('Социально-коммуникативное разви'!T16&gt;1.5,"сформирован",IF('Социально-коммуникативное разви'!T16&lt;0.5,"не сформирован", "в стадии формирования")))</f>
        <v/>
      </c>
      <c r="CC15" s="96" t="str">
        <f>IF('Познавательное развитие'!D16="","",IF('Познавательное развитие'!D16&gt;1.5,"сформирован",IF('Познавательное развитие'!D16&lt;0.5,"не сформирован", "в стадии формирования")))</f>
        <v/>
      </c>
      <c r="CD15" s="96" t="str">
        <f>IF('Познавательное развитие'!E16="","",IF('Познавательное развитие'!E16&gt;1.5,"сформирован",IF('Познавательное развитие'!E16&lt;0.5,"не сформирован", "в стадии формирования")))</f>
        <v/>
      </c>
      <c r="CE15" s="96" t="str">
        <f>IF('Познавательное развитие'!F16="","",IF('Познавательное развитие'!F16&gt;1.5,"сформирован",IF('Познавательное развитие'!F16&lt;0.5,"не сформирован", "в стадии формирования")))</f>
        <v/>
      </c>
      <c r="CF15" s="96" t="str">
        <f>IF('Познавательное развитие'!I16="","",IF('Познавательное развитие'!I16&gt;1.5,"сформирован",IF('Познавательное развитие'!I16&lt;0.5,"не сформирован", "в стадии формирования")))</f>
        <v/>
      </c>
      <c r="CG15" s="96" t="str">
        <f>IF('Познавательное развитие'!J16="","",IF('Познавательное развитие'!J16&gt;1.5,"сформирован",IF('Познавательное развитие'!J16&lt;0.5,"не сформирован", "в стадии формирования")))</f>
        <v/>
      </c>
      <c r="CH15" s="96" t="str">
        <f>IF('Познавательное развитие'!K16="","",IF('Познавательное развитие'!K16&gt;1.5,"сформирован",IF('Познавательное развитие'!K16&lt;0.5,"не сформирован", "в стадии формирования")))</f>
        <v/>
      </c>
      <c r="CI15" s="96" t="str">
        <f>IF('Познавательное развитие'!L16="","",IF('Познавательное развитие'!L16&gt;1.5,"сформирован",IF('Познавательное развитие'!L16&lt;0.5,"не сформирован", "в стадии формирования")))</f>
        <v/>
      </c>
      <c r="CJ15" s="96" t="str">
        <f>IF('Познавательное развитие'!M16="","",IF('Познавательное развитие'!M16&gt;1.5,"сформирован",IF('Познавательное развитие'!M16&lt;0.5,"не сформирован", "в стадии формирования")))</f>
        <v/>
      </c>
      <c r="CK15" s="96" t="str">
        <f>IF('Познавательное развитие'!S16="","",IF('Познавательное развитие'!S16&gt;1.5,"сформирован",IF('Познавательное развитие'!S16&lt;0.5,"не сформирован", "в стадии формирования")))</f>
        <v/>
      </c>
      <c r="CL15" s="96" t="str">
        <f>IF('Познавательное развитие'!T16="","",IF('Познавательное развитие'!T16&gt;1.5,"сформирован",IF('Познавательное развитие'!T16&lt;0.5,"не сформирован", "в стадии формирования")))</f>
        <v/>
      </c>
      <c r="CM15" s="96" t="str">
        <f>IF('Познавательное развитие'!V16="","",IF('Познавательное развитие'!V16&gt;1.5,"сформирован",IF('Познавательное развитие'!V16&lt;0.5,"не сформирован", "в стадии формирования")))</f>
        <v/>
      </c>
      <c r="CN15" s="96" t="str">
        <f>IF('Познавательное развитие'!W16="","",IF('Познавательное развитие'!W16&gt;1.5,"сформирован",IF('Познавательное развитие'!W16&lt;0.5,"не сформирован", "в стадии формирования")))</f>
        <v/>
      </c>
      <c r="CO15" s="96" t="str">
        <f>IF('Познавательное развитие'!AD16="","",IF('Познавательное развитие'!AD16&gt;1.5,"сформирован",IF('Познавательное развитие'!AD16&lt;0.5,"не сформирован", "в стадии формирования")))</f>
        <v/>
      </c>
      <c r="CP15" s="96" t="str">
        <f>IF('Познавательное развитие'!AI16="","",IF('Познавательное развитие'!AI16&gt;1.5,"сформирован",IF('Познавательное развитие'!AI16&lt;0.5,"не сформирован", "в стадии формирования")))</f>
        <v/>
      </c>
      <c r="CQ15" s="96" t="str">
        <f>IF('Познавательное развитие'!AK16="","",IF('Познавательное развитие'!AK16&gt;1.5,"сформирован",IF('Познавательное развитие'!AK16&lt;0.5,"не сформирован", "в стадии формирования")))</f>
        <v/>
      </c>
      <c r="CR15" s="96" t="str">
        <f>IF('Познавательное развитие'!AL16="","",IF('Познавательное развитие'!AL16&gt;1.5,"сформирован",IF('Познавательное развитие'!AL16&lt;0.5,"не сформирован", "в стадии формирования")))</f>
        <v/>
      </c>
      <c r="CS15" s="96" t="str">
        <f>IF('Речевое развитие'!S15="","",IF('Речевое развитие'!S15&gt;1.5,"сформирован",IF('Речевое развитие'!S15&lt;0.5,"не сформирован", "в стадии формирования")))</f>
        <v/>
      </c>
      <c r="CT15" s="96" t="str">
        <f>IF('Речевое развитие'!T15="","",IF('Речевое развитие'!T15&gt;1.5,"сформирован",IF('Речевое развитие'!T15&lt;0.5,"не сформирован", "в стадии формирования")))</f>
        <v/>
      </c>
      <c r="CU15" s="96" t="str">
        <f>IF('Речевое развитие'!U15="","",IF('Речевое развитие'!U15&gt;1.5,"сформирован",IF('Речевое развитие'!U15&lt;0.5,"не сформирован", "в стадии формирования")))</f>
        <v/>
      </c>
      <c r="CV15" s="96" t="str">
        <f>IF('Речевое развитие'!V15="","",IF('Речевое развитие'!V15&gt;1.5,"сформирован",IF('Речевое развитие'!V15&lt;0.5,"не сформирован", "в стадии формирования")))</f>
        <v/>
      </c>
      <c r="CW15" s="96" t="str">
        <f>IF('Художественно-эстетическое разв'!H16="","",IF('Художественно-эстетическое разв'!H16&gt;1.5,"сформирован",IF('Художественно-эстетическое разв'!H16&lt;0.5,"не сформирован", "в стадии формирования")))</f>
        <v/>
      </c>
      <c r="CX15" s="96" t="str">
        <f>IF('Художественно-эстетическое разв'!U16="","",IF('Художественно-эстетическое разв'!U16&gt;1.5,"сформирован",IF('Художественно-эстетическое разв'!U16&lt;0.5,"не сформирован", "в стадии формирования")))</f>
        <v/>
      </c>
      <c r="CY15" s="96" t="str">
        <f>IF('Художественно-эстетическое разв'!D16="","",IF('Художественно-эстетическое разв'!D16&gt;1.5,"сформирован",IF('Художественно-эстетическое разв'!D16&lt;0.5,"не сформирован", "в стадии формирования")))</f>
        <v/>
      </c>
      <c r="CZ15" s="96" t="str">
        <f>IF('Художественно-эстетическое разв'!O16="","",IF('Художественно-эстетическое разв'!O16&gt;1.5,"сформирован",IF('Художественно-эстетическое разв'!O16&lt;0.5,"не сформирован", "в стадии формирования")))</f>
        <v/>
      </c>
      <c r="DA15" s="96" t="str">
        <f>IF('Художественно-эстетическое разв'!T16="","",IF('Художественно-эстетическое разв'!T16&gt;1.5,"сформирован",IF('Художественно-эстетическое разв'!T16&lt;0.5,"не сформирован", "в стадии формирования")))</f>
        <v/>
      </c>
      <c r="DB15" s="183" t="str">
        <f>IF('Социально-коммуникативное разви'!M16="","",IF('Социально-коммуникативное разви'!O16="","",IF('Социально-коммуникативное разви'!T16="","",IF('Познавательное развитие'!D16="","",IF('Познавательное развитие'!E16="","",IF('Познавательное развитие'!F16="","",IF('Познавательное развитие'!I16="","",IF('Познавательное развитие'!J16="","",IF('Познавательное развитие'!K16="","",IF('Познавательное развитие'!L16="","",IF('Познавательное развитие'!M16="","",IF('Познавательное развитие'!S16="","",IF('Познавательное развитие'!T16="","",IF('Познавательное развитие'!V16="","",IF('Познавательное развитие'!W16="","",IF('Познавательное развитие'!AD16="","",IF('Познавательное развитие'!AI16="","",IF('Познавательное развитие'!AK16="","",IF('Познавательное развитие'!AL16="","",IF('Речевое развитие'!S15="","",IF('Речевое развитие'!T15="","",IF('Речевое развитие'!U15="","",IF('Речевое развитие'!V15="","",IF('Художественно-эстетическое разв'!H16="","",IF('Художественно-эстетическое разв'!U16="","",IF('Художественно-эстетическое разв'!D16="","",IF('Художественно-эстетическое разв'!O16="","",IF('Художественно-эстетическое разв'!T16="","",('Социально-коммуникативное разви'!M16+'Социально-коммуникативное разви'!O16+'Социально-коммуникативное разви'!T16+'Познавательное развитие'!D16+'Познавательное развитие'!E16+'Познавательное развитие'!F16+'Познавательное развитие'!I16+'Познавательное развитие'!J16+'Познавательное развитие'!K16+'Познавательное развитие'!L16+'Познавательное развитие'!M16+'Познавательное развитие'!S16+'Познавательное развитие'!T16+'Познавательное развитие'!V16+'Познавательное развитие'!W16+'Познавательное развитие'!AD16+'Познавательное развитие'!AI16+'Познавательное развитие'!AK16+'Познавательное развитие'!AL16+'Речевое развитие'!S15+'Речевое развитие'!T15+'Речевое развитие'!U15+'Речевое развитие'!V15+'Художественно-эстетическое разв'!H16+'Художественно-эстетическое разв'!V16+'Художественно-эстетическое разв'!D16+'Художественно-эстетическое разв'!O16+'Художественно-эстетическое разв'!T16)/28))))))))))))))))))))))))))))</f>
        <v/>
      </c>
      <c r="DC15" s="96" t="str">
        <f t="shared" si="6"/>
        <v/>
      </c>
    </row>
    <row r="16" spans="1:121" s="96" customFormat="1">
      <c r="A16" s="155">
        <f>список!A14</f>
        <v>13</v>
      </c>
      <c r="B16" s="153" t="str">
        <f>IF(список!B14="","",список!B14)</f>
        <v/>
      </c>
      <c r="C16" s="149">
        <f>IF(список!C14="","",список!C14)</f>
        <v>0</v>
      </c>
      <c r="D16" s="96" t="str">
        <f>IF('Социально-коммуникативное разви'!R17="","",IF('Социально-коммуникативное разви'!R17&gt;1.5,"сформирован",IF('Социально-коммуникативное разви'!R17&lt;0.5,"не сформирован", "в стадии формирования")))</f>
        <v/>
      </c>
      <c r="E16" s="96" t="str">
        <f>IF('Социально-коммуникативное разви'!S17="","",IF('Социально-коммуникативное разви'!S17&gt;1.5,"сформирован",IF('Социально-коммуникативное разви'!S17&lt;0.5,"не сформирован", "в стадии формирования")))</f>
        <v/>
      </c>
      <c r="F16" s="96" t="str">
        <f>IF('Социально-коммуникативное разви'!T17="","",IF('Социально-коммуникативное разви'!T17&gt;1.5,"сформирован",IF('Социально-коммуникативное разви'!T17&lt;0.5,"не сформирован", "в стадии формирования")))</f>
        <v/>
      </c>
      <c r="G16" s="96" t="str">
        <f>IF('Социально-коммуникативное разви'!U17="","",IF('Социально-коммуникативное разви'!U17&gt;1.5,"сформирован",IF('Социально-коммуникативное разви'!U17&lt;0.5,"не сформирован", "в стадии формирования")))</f>
        <v/>
      </c>
      <c r="H16" s="96" t="str">
        <f>IF('Социально-коммуникативное разви'!V17="","",IF('Социально-коммуникативное разви'!V17&gt;1.5,"сформирован",IF('Социально-коммуникативное разви'!V17&lt;0.5,"не сформирован", "в стадии формирования")))</f>
        <v/>
      </c>
      <c r="I16" s="163" t="str">
        <f>IF('Речевое развитие'!X16="","",IF('Речевое развитие'!X16&gt;1.5,"сформирован",IF('Речевое развитие'!X16&lt;0.5,"не сформирован", "в стадии формирования")))</f>
        <v/>
      </c>
      <c r="J16" s="96" t="str">
        <f>IF('Художественно-эстетическое разв'!D17="","",IF('Художественно-эстетическое разв'!D17&gt;1.5,"сформирован",IF('Художественно-эстетическое разв'!D17&lt;0.5,"не сформирован", "в стадии формирования")))</f>
        <v/>
      </c>
      <c r="K16" s="149" t="str">
        <f>IF('Физическое развитие'!M16="","",IF('Физическое развитие'!M16&gt;1.5,"сформирован",IF('Физическое развитие'!M16&lt;0.5,"не сформирован", "в стадии формирования")))</f>
        <v/>
      </c>
      <c r="L16" s="183" t="str">
        <f>IF('Социально-коммуникативное разви'!R17="","",IF('Социально-коммуникативное разви'!X17="","",IF('Социально-коммуникативное разви'!Y17="","",IF('Социально-коммуникативное разви'!Z17="","",IF('Социально-коммуникативное разви'!AA17="","",IF('Речевое развитие'!X16="","",IF('Художественно-эстетическое разв'!D17="","",IF('Физическое развитие'!M16="","",('Социально-коммуникативное разви'!R17+'Социально-коммуникативное разви'!X17+'Социально-коммуникативное разви'!Y17+'Социально-коммуникативное разви'!Z17+'Социально-коммуникативное разви'!AA17+'Речевое развитие'!X16+'Художественно-эстетическое разв'!D17+'Физическое развитие'!M16)/8))))))))</f>
        <v/>
      </c>
      <c r="M16" s="96" t="str">
        <f t="shared" si="0"/>
        <v/>
      </c>
      <c r="N16" s="165" t="str">
        <f>IF('Социально-коммуникативное разви'!E17="","",IF('Социально-коммуникативное разви'!E17&gt;1.5,"сформирован",IF('Социально-коммуникативное разви'!E17&lt;0.5,"не сформирован", "в стадии формирования")))</f>
        <v/>
      </c>
      <c r="O16" s="165" t="str">
        <f>IF('Социально-коммуникативное разви'!F17="","",IF('Социально-коммуникативное разви'!F17&gt;1.5,"сформирован",IF('Социально-коммуникативное разви'!F17&lt;0.5,"не сформирован", "в стадии формирования")))</f>
        <v/>
      </c>
      <c r="P16" s="165" t="str">
        <f>IF('Социально-коммуникативное разви'!G17="","",IF('Социально-коммуникативное разви'!G17&gt;1.5,"сформирован",IF('Социально-коммуникативное разви'!G17&lt;0.5,"не сформирован", "в стадии формирования")))</f>
        <v/>
      </c>
      <c r="Q16" s="165" t="str">
        <f>IF('Социально-коммуникативное разви'!H17="","",IF('Социально-коммуникативное разви'!H17&gt;1.5,"сформирован",IF('Социально-коммуникативное разви'!H17&lt;0.5,"не сформирован", "в стадии формирования")))</f>
        <v/>
      </c>
      <c r="R16" s="165" t="str">
        <f>IF('Социально-коммуникативное разви'!I17="","",IF('Социально-коммуникативное разви'!I17&gt;1.5,"сформирован",IF('Социально-коммуникативное разви'!I17&lt;0.5,"не сформирован", "в стадии формирования")))</f>
        <v/>
      </c>
      <c r="S16" s="165" t="str">
        <f>IF('Социально-коммуникативное разви'!J17="","",IF('Социально-коммуникативное разви'!J17&gt;1.5,"сформирован",IF('Социально-коммуникативное разви'!J17&lt;0.5,"не сформирован", "в стадии формирования")))</f>
        <v/>
      </c>
      <c r="T16" s="165" t="str">
        <f>IF('Социально-коммуникативное разви'!K17="","",IF('Социально-коммуникативное разви'!K17&gt;1.5,"сформирован",IF('Социально-коммуникативное разви'!K17&lt;0.5,"не сформирован", "в стадии формирования")))</f>
        <v/>
      </c>
      <c r="U16" s="165" t="str">
        <f>IF('Социально-коммуникативное разви'!L17="","",IF('Социально-коммуникативное разви'!L17&gt;1.5,"сформирован",IF('Социально-коммуникативное разви'!L17&lt;0.5,"не сформирован", "в стадии формирования")))</f>
        <v/>
      </c>
      <c r="V16" s="165" t="str">
        <f>IF('Социально-коммуникативное разви'!M17="","",IF('Социально-коммуникативное разви'!M17&gt;1.5,"сформирован",IF('Социально-коммуникативное разви'!M17&lt;0.5,"не сформирован", "в стадии формирования")))</f>
        <v/>
      </c>
      <c r="W16" s="183" t="str">
        <f>IF('Социально-коммуникативное разви'!E17="","",IF('Социально-коммуникативное разви'!F17="","",IF('Социально-коммуникативное разви'!G17="","",IF('Социально-коммуникативное разви'!H17="","",IF('Социально-коммуникативное разви'!I17="","",IF('Социально-коммуникативное разви'!J17="","",IF('Социально-коммуникативное разви'!K17="","",IF('Социально-коммуникативное разви'!L17="","",IF('Социально-коммуникативное разви'!W17="","",('Социально-коммуникативное разви'!E17+'Социально-коммуникативное разви'!F17+'Социально-коммуникативное разви'!G17+'Социально-коммуникативное разви'!H17+'Социально-коммуникативное разви'!I17+'Социально-коммуникативное разви'!J17+'Социально-коммуникативное разви'!K17+'Социально-коммуникативное разви'!L17+'Социально-коммуникативное разви'!W17)/9)))))))))</f>
        <v/>
      </c>
      <c r="X16" s="96" t="str">
        <f t="shared" si="1"/>
        <v/>
      </c>
      <c r="Y16" s="163" t="str">
        <f>IF('Социально-коммуникативное разви'!S17="","",IF('Социально-коммуникативное разви'!S17&gt;1.5,"сформирован",IF('Социально-коммуникативное разви'!S17&lt;0.5,"не сформирован", "в стадии формирования")))</f>
        <v/>
      </c>
      <c r="Z16" s="96" t="str">
        <f>IF('Познавательное развитие'!U17="","",IF('Познавательное развитие'!U17&gt;1.5,"сформирован",IF('Познавательное развитие'!U17&lt;0.5,"не сформирован", "в стадии формирования")))</f>
        <v/>
      </c>
      <c r="AA16" s="96" t="str">
        <f>IF('Речевое развитие'!P16="","",IF('Речевое развитие'!P16&gt;1.5,"сформирован",IF('Речевое развитие'!P16&lt;0.5,"не сформирован", "в стадии формирования")))</f>
        <v/>
      </c>
      <c r="AB16" s="96" t="str">
        <f>IF('Речевое развитие'!Q16="","",IF('Речевое развитие'!Q16&gt;1.5,"сформирован",IF('Речевое развитие'!Q16&lt;0.5,"не сформирован", "в стадии формирования")))</f>
        <v/>
      </c>
      <c r="AC16" s="167" t="str">
        <f>IF('Художественно-эстетическое разв'!AD17="","",IF('Художественно-эстетическое разв'!AD17&gt;1.5,"сформирован",IF('Художественно-эстетическое разв'!AD17&lt;0.5,"не сформирован", "в стадии формирования")))</f>
        <v/>
      </c>
      <c r="AD16" s="167" t="str">
        <f>IF('Художественно-эстетическое разв'!AE17="","",IF('Художественно-эстетическое разв'!AE17&gt;1.5,"сформирован",IF('Художественно-эстетическое разв'!AE17&lt;0.5,"не сформирован", "в стадии формирования")))</f>
        <v/>
      </c>
      <c r="AE16" s="167" t="str">
        <f>IF('Художественно-эстетическое разв'!AF17="","",IF('Художественно-эстетическое разв'!AF17&gt;1.5,"сформирован",IF('Художественно-эстетическое разв'!AF17&lt;0.5,"не сформирован", "в стадии формирования")))</f>
        <v/>
      </c>
      <c r="AF16" s="149" t="str">
        <f>IF('Физическое развитие'!T16="","",IF('Физическое развитие'!T16&gt;1.5,"сформирован",IF('Физическое развитие'!T16&lt;0.5,"не сформирован", "в стадии формирования")))</f>
        <v/>
      </c>
      <c r="AG16" s="183" t="str">
        <f>IF('Социально-коммуникативное разви'!S17="","",IF('Познавательное развитие'!U17="","",IF('Речевое развитие'!P16="","",IF('Речевое развитие'!W16="","",IF('Художественно-эстетическое разв'!AD17="","",IF('Художественно-эстетическое разв'!AE17="","",IF('Художественно-эстетическое разв'!AF17="","",IF('Физическое развитие'!T16="","",('Социально-коммуникативное разви'!S17+'Познавательное развитие'!U17+'Речевое развитие'!P16+'Речевое развитие'!W16+'Художественно-эстетическое разв'!AD17+'Художественно-эстетическое разв'!AE17+'Художественно-эстетическое разв'!AF17+'Физическое развитие'!T16)/8))))))))</f>
        <v/>
      </c>
      <c r="AH16" s="96" t="str">
        <f t="shared" si="2"/>
        <v/>
      </c>
      <c r="AI16" s="163" t="str">
        <f>IF('Речевое развитие'!D16="","",IF('Речевое развитие'!D16&gt;1.5,"сформирован",IF('Речевое развитие'!D16&lt;0.5,"не сформирован", "в стадии формирования")))</f>
        <v/>
      </c>
      <c r="AJ16" s="163" t="str">
        <f>IF('Речевое развитие'!E16="","",IF('Речевое развитие'!E16&gt;1.5,"сформирован",IF('Речевое развитие'!E16&lt;0.5,"не сформирован", "в стадии формирования")))</f>
        <v/>
      </c>
      <c r="AK16" s="163" t="str">
        <f>IF('Речевое развитие'!F16="","",IF('Речевое развитие'!F16&gt;1.5,"сформирован",IF('Речевое развитие'!F16&lt;0.5,"не сформирован", "в стадии формирования")))</f>
        <v/>
      </c>
      <c r="AL16" s="163" t="str">
        <f>IF('Речевое развитие'!G16="","",IF('Речевое развитие'!G16&gt;1.5,"сформирован",IF('Речевое развитие'!G16&lt;0.5,"не сформирован", "в стадии формирования")))</f>
        <v/>
      </c>
      <c r="AM16" s="163" t="str">
        <f>IF('Речевое развитие'!H16="","",IF('Речевое развитие'!H16&gt;1.5,"сформирован",IF('Речевое развитие'!H16&lt;0.5,"не сформирован", "в стадии формирования")))</f>
        <v/>
      </c>
      <c r="AN16" s="163" t="str">
        <f>IF('Речевое развитие'!I16="","",IF('Речевое развитие'!I16&gt;1.5,"сформирован",IF('Речевое развитие'!I16&lt;0.5,"не сформирован", "в стадии формирования")))</f>
        <v/>
      </c>
      <c r="AO16" s="163" t="str">
        <f>IF('Речевое развитие'!J16="","",IF('Речевое развитие'!J16&gt;1.5,"сформирован",IF('Речевое развитие'!J16&lt;0.5,"не сформирован", "в стадии формирования")))</f>
        <v/>
      </c>
      <c r="AP16" s="163" t="str">
        <f>IF('Речевое развитие'!K16="","",IF('Речевое развитие'!K16&gt;1.5,"сформирован",IF('Речевое развитие'!K16&lt;0.5,"не сформирован", "в стадии формирования")))</f>
        <v/>
      </c>
      <c r="AQ16" s="183" t="str">
        <f>IF('Речевое развитие'!D16="","",IF('Речевое развитие'!E16="","",IF('Речевое развитие'!F16="","",IF('Речевое развитие'!G16="","",IF('Речевое развитие'!H16="","",IF('Речевое развитие'!I16="","",IF('Речевое развитие'!J16="","",IF('Речевое развитие'!K16="","",('Речевое развитие'!D16+'Речевое развитие'!E16+'Речевое развитие'!F16+'Речевое развитие'!G16+'Речевое развитие'!H16+'Речевое развитие'!I16+'Речевое развитие'!J16+'Речевое развитие'!K16)/8))))))))</f>
        <v/>
      </c>
      <c r="AR16" s="96" t="str">
        <f t="shared" si="3"/>
        <v/>
      </c>
      <c r="AS16" s="163" t="str">
        <f>IF('Художественно-эстетическое разв'!AA17="","",IF('Художественно-эстетическое разв'!AA17&gt;1.5,"сформирован",IF('Художественно-эстетическое разв'!AA17&lt;0.5,"не сформирован", "в стадии формирования")))</f>
        <v>сформирован</v>
      </c>
      <c r="AT16" s="163" t="str">
        <f>IF('Физическое развитие'!D16="","",IF('Физическое развитие'!D16&gt;1.5,"сформирован",IF('Физическое развитие'!D16&lt;0.5,"не сформирован", "в стадии формирования")))</f>
        <v/>
      </c>
      <c r="AU16" s="163" t="str">
        <f>IF('Физическое развитие'!E16="","",IF('Физическое развитие'!E16&gt;1.5,"сформирован",IF('Физическое развитие'!E16&lt;0.5,"не сформирован", "в стадии формирования")))</f>
        <v/>
      </c>
      <c r="AV16" s="163" t="str">
        <f>IF('Физическое развитие'!F16="","",IF('Физическое развитие'!F16&gt;1.5,"сформирован",IF('Физическое развитие'!F16&lt;0.5,"не сформирован", "в стадии формирования")))</f>
        <v/>
      </c>
      <c r="AW16" s="163" t="str">
        <f>IF('Физическое развитие'!G16="","",IF('Физическое развитие'!G16&gt;1.5,"сформирован",IF('Физическое развитие'!G16&lt;0.5,"не сформирован", "в стадии формирования")))</f>
        <v/>
      </c>
      <c r="AX16" s="163" t="str">
        <f>IF('Физическое развитие'!H16="","",IF('Физическое развитие'!H16&gt;1.5,"сформирован",IF('Физическое развитие'!H16&lt;0.5,"не сформирован", "в стадии формирования")))</f>
        <v/>
      </c>
      <c r="AY16" s="163" t="str">
        <f>IF('Физическое развитие'!I16="","",IF('Физическое развитие'!I16&gt;1.5,"сформирован",IF('Физическое развитие'!I16&lt;0.5,"не сформирован", "в стадии формирования")))</f>
        <v/>
      </c>
      <c r="AZ16" s="163" t="str">
        <f>IF('Физическое развитие'!J16="","",IF('Физическое развитие'!J16&gt;1.5,"сформирован",IF('Физическое развитие'!J16&lt;0.5,"не сформирован", "в стадии формирования")))</f>
        <v/>
      </c>
      <c r="BA16" s="163" t="str">
        <f>IF('Физическое развитие'!K16="","",IF('Физическое развитие'!K16&gt;1.5,"сформирован",IF('Физическое развитие'!K16&lt;0.5,"не сформирован", "в стадии формирования")))</f>
        <v/>
      </c>
      <c r="BB16" s="163" t="str">
        <f>IF('Физическое развитие'!L16="","",IF('Физическое развитие'!L16&gt;1.5,"сформирован",IF('Физическое развитие'!L16&lt;0.5,"не сформирован", "в стадии формирования")))</f>
        <v/>
      </c>
      <c r="BC16" s="163" t="str">
        <f>IF('Физическое развитие'!M16="","",IF('Физическое развитие'!M16&gt;1.5,"сформирован",IF('Физическое развитие'!M16&lt;0.5,"не сформирован", "в стадии формирования")))</f>
        <v/>
      </c>
      <c r="BD16" s="163" t="str">
        <f>IF('Физическое развитие'!N16="","",IF('Физическое развитие'!N16&gt;1.5,"сформирован",IF('Физическое развитие'!N16&lt;0.5,"не сформирован", "в стадии формирования")))</f>
        <v/>
      </c>
      <c r="BE16" s="163" t="str">
        <f>IF('Физическое развитие'!O16="","",IF('Физическое развитие'!O16&gt;1.5,"сформирован",IF('Физическое развитие'!O16&lt;0.5,"не сформирован", "в стадии формирования")))</f>
        <v/>
      </c>
      <c r="BF16" s="183" t="str">
        <f>IF('Художественно-эстетическое разв'!AA17="","",IF('Физическое развитие'!D16="","",IF('Физическое развитие'!E16="","",IF('Физическое развитие'!F16="","",IF('Физическое развитие'!G16="","",IF('Физическое развитие'!H16="","",IF('Физическое развитие'!I16="","",IF('Физическое развитие'!J16="","",IF('Физическое развитие'!K16="","",IF('Физическое развитие'!L16="","",IF('Физическое развитие'!M16="","",IF('Физическое развитие'!N16="","",IF('Физическое развитие'!O16="","",('Художественно-эстетическое разв'!AA17+'Физическое развитие'!D16+'Физическое развитие'!E16+'Физическое развитие'!F16+'Физическое развитие'!G16+'Физическое развитие'!H16+'Физическое развитие'!I16+'Физическое развитие'!J16+'Физическое развитие'!K16+'Физическое развитие'!L16+'Физическое развитие'!M16+'Физическое развитие'!N16+'Физическое развитие'!O16)/13)))))))))))))</f>
        <v/>
      </c>
      <c r="BG16" s="96" t="str">
        <f t="shared" si="4"/>
        <v/>
      </c>
      <c r="BH16" s="96" t="str">
        <f>IF('Социально-коммуникативное разви'!Q17="","",IF('Социально-коммуникативное разви'!Q17&gt;1.5,"сформирован",IF('Социально-коммуникативное разви'!Q17&lt;0.5,"не сформирован", "в стадии формирования")))</f>
        <v/>
      </c>
      <c r="BI16" s="96" t="str">
        <f>IF('Социально-коммуникативное разви'!AD17="","",IF('Социально-коммуникативное разви'!AD17&gt;1.5,"сформирован",IF('Социально-коммуникативное разви'!AD17&lt;0.5,"не сформирован", "в стадии формирования")))</f>
        <v/>
      </c>
      <c r="BJ16" s="96" t="str">
        <f>IF('Социально-коммуникативное разви'!AF17="","",IF('Социально-коммуникативное разви'!AF17&gt;1.5,"сформирован",IF('Социально-коммуникативное разви'!AF17&lt;0.5,"не сформирован", "в стадии формирования")))</f>
        <v/>
      </c>
      <c r="BK16" s="96" t="str">
        <f>IF('Социально-коммуникативное разви'!AG17="","",IF('Социально-коммуникативное разви'!AG17&gt;1.5,"сформирован",IF('Социально-коммуникативное разви'!AG17&lt;0.5,"не сформирован", "в стадии формирования")))</f>
        <v/>
      </c>
      <c r="BL16" s="96" t="str">
        <f>IF('Социально-коммуникативное разви'!AH17="","",IF('Социально-коммуникативное разви'!AH17&gt;1.5,"сформирован",IF('Социально-коммуникативное разви'!AH17&lt;0.5,"не сформирован", "в стадии формирования")))</f>
        <v/>
      </c>
      <c r="BM16" s="96" t="str">
        <f>IF('Социально-коммуникативное разви'!AI17="","",IF('Социально-коммуникативное разви'!AI17&gt;1.5,"сформирован",IF('Социально-коммуникативное разви'!AI17&lt;0.5,"не сформирован", "в стадии формирования")))</f>
        <v/>
      </c>
      <c r="BN16" s="96" t="str">
        <f>IF('Социально-коммуникативное разви'!AJ17="","",IF('Социально-коммуникативное разви'!AJ17&gt;1.5,"сформирован",IF('Социально-коммуникативное разви'!AJ17&lt;0.5,"не сформирован", "в стадии формирования")))</f>
        <v/>
      </c>
      <c r="BO16" s="96" t="str">
        <f>IF('Социально-коммуникативное разви'!AK17="","",IF('Социально-коммуникативное разви'!AK17&gt;1.5,"сформирован",IF('Социально-коммуникативное разви'!AK17&lt;0.5,"не сформирован", "в стадии формирования")))</f>
        <v/>
      </c>
      <c r="BP16" s="96" t="str">
        <f>IF('Социально-коммуникативное разви'!AL17="","",IF('Социально-коммуникативное разви'!AL17&gt;1.5,"сформирован",IF('Социально-коммуникативное разви'!AL17&lt;0.5,"не сформирован", "в стадии формирования")))</f>
        <v/>
      </c>
      <c r="BQ16" s="96" t="str">
        <f>IF('Социально-коммуникативное разви'!AM17="","",IF('Социально-коммуникативное разви'!AM17&gt;1.5,"сформирован",IF('Социально-коммуникативное разви'!AM17&lt;0.5,"не сформирован", "в стадии формирования")))</f>
        <v/>
      </c>
      <c r="BR16" s="96" t="str">
        <f>IF('Социально-коммуникативное разви'!AE17="","",IF('Социально-коммуникативное разви'!AE17&gt;1.5,"сформирован",IF('Социально-коммуникативное разви'!AE17&lt;0.5,"не сформирован", "в стадии формирования")))</f>
        <v/>
      </c>
      <c r="BS16" s="96" t="str">
        <f>IF('Физическое развитие'!Q16="","",IF('Физическое развитие'!Q16&gt;1.5,"сформирован",IF('Физическое развитие'!Q16&lt;0.5,"не сформирован", "в стадии формирования")))</f>
        <v/>
      </c>
      <c r="BT16" s="96" t="str">
        <f>IF('Физическое развитие'!R16="","",IF('Физическое развитие'!R16&gt;1.5,"сформирован",IF('Физическое развитие'!R16&lt;0.5,"не сформирован", "в стадии формирования")))</f>
        <v/>
      </c>
      <c r="BU16" s="96" t="str">
        <f>IF('Физическое развитие'!S16="","",IF('Физическое развитие'!S16&gt;1.5,"сформирован",IF('Физическое развитие'!S16&lt;0.5,"не сформирован", "в стадии формирования")))</f>
        <v/>
      </c>
      <c r="BV16" s="96" t="str">
        <f>IF('Физическое развитие'!T16="","",IF('Физическое развитие'!T16&gt;1.5,"сформирован",IF('Физическое развитие'!T16&lt;0.5,"не сформирован", "в стадии формирования")))</f>
        <v/>
      </c>
      <c r="BW16" s="96" t="str">
        <f>IF('Физическое развитие'!U16="","",IF('Физическое развитие'!U16&gt;1.5,"сформирован",IF('Физическое развитие'!U16&lt;0.5,"не сформирован", "в стадии формирования")))</f>
        <v/>
      </c>
      <c r="BX16" s="183" t="str">
        <f>IF('Социально-коммуникативное разви'!Q17="","",IF('Социально-коммуникативное разви'!AD17="","",IF('Социально-коммуникативное разви'!AE17="","",IF('Социально-коммуникативное разви'!AF17="","",IF('Социально-коммуникативное разви'!AG17="","",IF('Социально-коммуникативное разви'!AH17="","",IF('Социально-коммуникативное разви'!AI17="","",IF('Социально-коммуникативное разви'!AJ17="","",IF('Социально-коммуникативное разви'!AK17="","",IF('Социально-коммуникативное разви'!AL17="","",IF('Социально-коммуникативное разви'!AM17="","",IF('Физическое развитие'!Q16="","",IF('Физическое развитие'!R16="","",IF('Физическое развитие'!S16="","",IF('Физическое развитие'!T16="","",IF('Физическое развитие'!U16="","",('Социально-коммуникативное разви'!Q17+'Социально-коммуникативное разви'!AD17+'Социально-коммуникативное разви'!AE17+'Социально-коммуникативное разви'!AF17+'Социально-коммуникативное разви'!AG17+'Социально-коммуникативное разви'!AH17+'Социально-коммуникативное разви'!AI17+'Социально-коммуникативное разви'!AJ17+'Социально-коммуникативное разви'!AK17+'Социально-коммуникативное разви'!AL17+'Социально-коммуникативное разви'!AM17+'Физическое развитие'!Q16+'Физическое развитие'!R16+'Физическое развитие'!S16+'Физическое развитие'!T16+'Физическое развитие'!U16)/16))))))))))))))))</f>
        <v/>
      </c>
      <c r="BY16" s="96" t="str">
        <f t="shared" si="5"/>
        <v/>
      </c>
      <c r="BZ16" s="96" t="str">
        <f>IF('Социально-коммуникативное разви'!M17="","",IF('Социально-коммуникативное разви'!M17&gt;1.5,"сформирован",IF('Социально-коммуникативное разви'!M17&lt;0.5,"не сформирован", "в стадии формирования")))</f>
        <v/>
      </c>
      <c r="CA16" s="96" t="str">
        <f>IF('Социально-коммуникативное разви'!O17="","",IF('Социально-коммуникативное разви'!O17&gt;1.5,"сформирован",IF('Социально-коммуникативное разви'!O17&lt;0.5,"не сформирован", "в стадии формирования")))</f>
        <v/>
      </c>
      <c r="CB16" s="96" t="str">
        <f>IF('Социально-коммуникативное разви'!T17="","",IF('Социально-коммуникативное разви'!T17&gt;1.5,"сформирован",IF('Социально-коммуникативное разви'!T17&lt;0.5,"не сформирован", "в стадии формирования")))</f>
        <v/>
      </c>
      <c r="CC16" s="96" t="str">
        <f>IF('Познавательное развитие'!D17="","",IF('Познавательное развитие'!D17&gt;1.5,"сформирован",IF('Познавательное развитие'!D17&lt;0.5,"не сформирован", "в стадии формирования")))</f>
        <v/>
      </c>
      <c r="CD16" s="96" t="str">
        <f>IF('Познавательное развитие'!E17="","",IF('Познавательное развитие'!E17&gt;1.5,"сформирован",IF('Познавательное развитие'!E17&lt;0.5,"не сформирован", "в стадии формирования")))</f>
        <v/>
      </c>
      <c r="CE16" s="96" t="str">
        <f>IF('Познавательное развитие'!F17="","",IF('Познавательное развитие'!F17&gt;1.5,"сформирован",IF('Познавательное развитие'!F17&lt;0.5,"не сформирован", "в стадии формирования")))</f>
        <v/>
      </c>
      <c r="CF16" s="96" t="str">
        <f>IF('Познавательное развитие'!I17="","",IF('Познавательное развитие'!I17&gt;1.5,"сформирован",IF('Познавательное развитие'!I17&lt;0.5,"не сформирован", "в стадии формирования")))</f>
        <v/>
      </c>
      <c r="CG16" s="96" t="str">
        <f>IF('Познавательное развитие'!J17="","",IF('Познавательное развитие'!J17&gt;1.5,"сформирован",IF('Познавательное развитие'!J17&lt;0.5,"не сформирован", "в стадии формирования")))</f>
        <v/>
      </c>
      <c r="CH16" s="96" t="str">
        <f>IF('Познавательное развитие'!K17="","",IF('Познавательное развитие'!K17&gt;1.5,"сформирован",IF('Познавательное развитие'!K17&lt;0.5,"не сформирован", "в стадии формирования")))</f>
        <v/>
      </c>
      <c r="CI16" s="96" t="str">
        <f>IF('Познавательное развитие'!L17="","",IF('Познавательное развитие'!L17&gt;1.5,"сформирован",IF('Познавательное развитие'!L17&lt;0.5,"не сформирован", "в стадии формирования")))</f>
        <v/>
      </c>
      <c r="CJ16" s="96" t="str">
        <f>IF('Познавательное развитие'!M17="","",IF('Познавательное развитие'!M17&gt;1.5,"сформирован",IF('Познавательное развитие'!M17&lt;0.5,"не сформирован", "в стадии формирования")))</f>
        <v/>
      </c>
      <c r="CK16" s="96" t="str">
        <f>IF('Познавательное развитие'!S17="","",IF('Познавательное развитие'!S17&gt;1.5,"сформирован",IF('Познавательное развитие'!S17&lt;0.5,"не сформирован", "в стадии формирования")))</f>
        <v/>
      </c>
      <c r="CL16" s="96" t="str">
        <f>IF('Познавательное развитие'!T17="","",IF('Познавательное развитие'!T17&gt;1.5,"сформирован",IF('Познавательное развитие'!T17&lt;0.5,"не сформирован", "в стадии формирования")))</f>
        <v/>
      </c>
      <c r="CM16" s="96" t="str">
        <f>IF('Познавательное развитие'!V17="","",IF('Познавательное развитие'!V17&gt;1.5,"сформирован",IF('Познавательное развитие'!V17&lt;0.5,"не сформирован", "в стадии формирования")))</f>
        <v/>
      </c>
      <c r="CN16" s="96" t="str">
        <f>IF('Познавательное развитие'!W17="","",IF('Познавательное развитие'!W17&gt;1.5,"сформирован",IF('Познавательное развитие'!W17&lt;0.5,"не сформирован", "в стадии формирования")))</f>
        <v/>
      </c>
      <c r="CO16" s="96" t="str">
        <f>IF('Познавательное развитие'!AD17="","",IF('Познавательное развитие'!AD17&gt;1.5,"сформирован",IF('Познавательное развитие'!AD17&lt;0.5,"не сформирован", "в стадии формирования")))</f>
        <v/>
      </c>
      <c r="CP16" s="96" t="str">
        <f>IF('Познавательное развитие'!AI17="","",IF('Познавательное развитие'!AI17&gt;1.5,"сформирован",IF('Познавательное развитие'!AI17&lt;0.5,"не сформирован", "в стадии формирования")))</f>
        <v/>
      </c>
      <c r="CQ16" s="96" t="str">
        <f>IF('Познавательное развитие'!AK17="","",IF('Познавательное развитие'!AK17&gt;1.5,"сформирован",IF('Познавательное развитие'!AK17&lt;0.5,"не сформирован", "в стадии формирования")))</f>
        <v/>
      </c>
      <c r="CR16" s="96" t="str">
        <f>IF('Познавательное развитие'!AL17="","",IF('Познавательное развитие'!AL17&gt;1.5,"сформирован",IF('Познавательное развитие'!AL17&lt;0.5,"не сформирован", "в стадии формирования")))</f>
        <v/>
      </c>
      <c r="CS16" s="96" t="str">
        <f>IF('Речевое развитие'!S16="","",IF('Речевое развитие'!S16&gt;1.5,"сформирован",IF('Речевое развитие'!S16&lt;0.5,"не сформирован", "в стадии формирования")))</f>
        <v/>
      </c>
      <c r="CT16" s="96" t="str">
        <f>IF('Речевое развитие'!T16="","",IF('Речевое развитие'!T16&gt;1.5,"сформирован",IF('Речевое развитие'!T16&lt;0.5,"не сформирован", "в стадии формирования")))</f>
        <v/>
      </c>
      <c r="CU16" s="96" t="str">
        <f>IF('Речевое развитие'!U16="","",IF('Речевое развитие'!U16&gt;1.5,"сформирован",IF('Речевое развитие'!U16&lt;0.5,"не сформирован", "в стадии формирования")))</f>
        <v/>
      </c>
      <c r="CV16" s="96" t="str">
        <f>IF('Речевое развитие'!V16="","",IF('Речевое развитие'!V16&gt;1.5,"сформирован",IF('Речевое развитие'!V16&lt;0.5,"не сформирован", "в стадии формирования")))</f>
        <v/>
      </c>
      <c r="CW16" s="96" t="str">
        <f>IF('Художественно-эстетическое разв'!H17="","",IF('Художественно-эстетическое разв'!H17&gt;1.5,"сформирован",IF('Художественно-эстетическое разв'!H17&lt;0.5,"не сформирован", "в стадии формирования")))</f>
        <v/>
      </c>
      <c r="CX16" s="96" t="str">
        <f>IF('Художественно-эстетическое разв'!U17="","",IF('Художественно-эстетическое разв'!U17&gt;1.5,"сформирован",IF('Художественно-эстетическое разв'!U17&lt;0.5,"не сформирован", "в стадии формирования")))</f>
        <v/>
      </c>
      <c r="CY16" s="96" t="str">
        <f>IF('Художественно-эстетическое разв'!D17="","",IF('Художественно-эстетическое разв'!D17&gt;1.5,"сформирован",IF('Художественно-эстетическое разв'!D17&lt;0.5,"не сформирован", "в стадии формирования")))</f>
        <v/>
      </c>
      <c r="CZ16" s="96" t="str">
        <f>IF('Художественно-эстетическое разв'!O17="","",IF('Художественно-эстетическое разв'!O17&gt;1.5,"сформирован",IF('Художественно-эстетическое разв'!O17&lt;0.5,"не сформирован", "в стадии формирования")))</f>
        <v/>
      </c>
      <c r="DA16" s="96" t="str">
        <f>IF('Художественно-эстетическое разв'!T17="","",IF('Художественно-эстетическое разв'!T17&gt;1.5,"сформирован",IF('Художественно-эстетическое разв'!T17&lt;0.5,"не сформирован", "в стадии формирования")))</f>
        <v/>
      </c>
      <c r="DB16" s="183" t="str">
        <f>IF('Социально-коммуникативное разви'!M17="","",IF('Социально-коммуникативное разви'!O17="","",IF('Социально-коммуникативное разви'!T17="","",IF('Познавательное развитие'!D17="","",IF('Познавательное развитие'!E17="","",IF('Познавательное развитие'!F17="","",IF('Познавательное развитие'!I17="","",IF('Познавательное развитие'!J17="","",IF('Познавательное развитие'!K17="","",IF('Познавательное развитие'!L17="","",IF('Познавательное развитие'!M17="","",IF('Познавательное развитие'!S17="","",IF('Познавательное развитие'!T17="","",IF('Познавательное развитие'!V17="","",IF('Познавательное развитие'!W17="","",IF('Познавательное развитие'!AD17="","",IF('Познавательное развитие'!AI17="","",IF('Познавательное развитие'!AK17="","",IF('Познавательное развитие'!AL17="","",IF('Речевое развитие'!S16="","",IF('Речевое развитие'!T16="","",IF('Речевое развитие'!U16="","",IF('Речевое развитие'!V16="","",IF('Художественно-эстетическое разв'!H17="","",IF('Художественно-эстетическое разв'!U17="","",IF('Художественно-эстетическое разв'!D17="","",IF('Художественно-эстетическое разв'!O17="","",IF('Художественно-эстетическое разв'!T17="","",('Социально-коммуникативное разви'!M17+'Социально-коммуникативное разви'!O17+'Социально-коммуникативное разви'!T17+'Познавательное развитие'!D17+'Познавательное развитие'!E17+'Познавательное развитие'!F17+'Познавательное развитие'!I17+'Познавательное развитие'!J17+'Познавательное развитие'!K17+'Познавательное развитие'!L17+'Познавательное развитие'!M17+'Познавательное развитие'!S17+'Познавательное развитие'!T17+'Познавательное развитие'!V17+'Познавательное развитие'!W17+'Познавательное развитие'!AD17+'Познавательное развитие'!AI17+'Познавательное развитие'!AK17+'Познавательное развитие'!AL17+'Речевое развитие'!S16+'Речевое развитие'!T16+'Речевое развитие'!U16+'Речевое развитие'!V16+'Художественно-эстетическое разв'!H17+'Художественно-эстетическое разв'!V17+'Художественно-эстетическое разв'!D17+'Художественно-эстетическое разв'!O17+'Художественно-эстетическое разв'!T17)/28))))))))))))))))))))))))))))</f>
        <v/>
      </c>
      <c r="DC16" s="96" t="str">
        <f t="shared" si="6"/>
        <v/>
      </c>
    </row>
    <row r="17" spans="1:107" s="96" customFormat="1">
      <c r="A17" s="155">
        <f>список!A15</f>
        <v>14</v>
      </c>
      <c r="B17" s="153" t="str">
        <f>IF(список!B15="","",список!B15)</f>
        <v/>
      </c>
      <c r="C17" s="149">
        <f>IF(список!C15="","",список!C15)</f>
        <v>0</v>
      </c>
      <c r="D17" s="96" t="str">
        <f>IF('Социально-коммуникативное разви'!R18="","",IF('Социально-коммуникативное разви'!R18&gt;1.5,"сформирован",IF('Социально-коммуникативное разви'!R18&lt;0.5,"не сформирован", "в стадии формирования")))</f>
        <v/>
      </c>
      <c r="E17" s="96" t="str">
        <f>IF('Социально-коммуникативное разви'!S18="","",IF('Социально-коммуникативное разви'!S18&gt;1.5,"сформирован",IF('Социально-коммуникативное разви'!S18&lt;0.5,"не сформирован", "в стадии формирования")))</f>
        <v/>
      </c>
      <c r="F17" s="96" t="str">
        <f>IF('Социально-коммуникативное разви'!T18="","",IF('Социально-коммуникативное разви'!T18&gt;1.5,"сформирован",IF('Социально-коммуникативное разви'!T18&lt;0.5,"не сформирован", "в стадии формирования")))</f>
        <v/>
      </c>
      <c r="G17" s="96" t="str">
        <f>IF('Социально-коммуникативное разви'!U18="","",IF('Социально-коммуникативное разви'!U18&gt;1.5,"сформирован",IF('Социально-коммуникативное разви'!U18&lt;0.5,"не сформирован", "в стадии формирования")))</f>
        <v/>
      </c>
      <c r="H17" s="96" t="str">
        <f>IF('Социально-коммуникативное разви'!V18="","",IF('Социально-коммуникативное разви'!V18&gt;1.5,"сформирован",IF('Социально-коммуникативное разви'!V18&lt;0.5,"не сформирован", "в стадии формирования")))</f>
        <v/>
      </c>
      <c r="I17" s="163" t="str">
        <f>IF('Речевое развитие'!X17="","",IF('Речевое развитие'!X17&gt;1.5,"сформирован",IF('Речевое развитие'!X17&lt;0.5,"не сформирован", "в стадии формирования")))</f>
        <v/>
      </c>
      <c r="J17" s="96" t="str">
        <f>IF('Художественно-эстетическое разв'!D18="","",IF('Художественно-эстетическое разв'!D18&gt;1.5,"сформирован",IF('Художественно-эстетическое разв'!D18&lt;0.5,"не сформирован", "в стадии формирования")))</f>
        <v/>
      </c>
      <c r="K17" s="149" t="str">
        <f>IF('Физическое развитие'!M17="","",IF('Физическое развитие'!M17&gt;1.5,"сформирован",IF('Физическое развитие'!M17&lt;0.5,"не сформирован", "в стадии формирования")))</f>
        <v/>
      </c>
      <c r="L17" s="183" t="str">
        <f>IF('Социально-коммуникативное разви'!R18="","",IF('Социально-коммуникативное разви'!X18="","",IF('Социально-коммуникативное разви'!Y18="","",IF('Социально-коммуникативное разви'!Z18="","",IF('Социально-коммуникативное разви'!AA18="","",IF('Речевое развитие'!X17="","",IF('Художественно-эстетическое разв'!D18="","",IF('Физическое развитие'!M17="","",('Социально-коммуникативное разви'!R18+'Социально-коммуникативное разви'!X18+'Социально-коммуникативное разви'!Y18+'Социально-коммуникативное разви'!Z18+'Социально-коммуникативное разви'!AA18+'Речевое развитие'!X17+'Художественно-эстетическое разв'!D18+'Физическое развитие'!M17)/8))))))))</f>
        <v/>
      </c>
      <c r="M17" s="96" t="str">
        <f t="shared" si="0"/>
        <v/>
      </c>
      <c r="N17" s="165" t="str">
        <f>IF('Социально-коммуникативное разви'!E18="","",IF('Социально-коммуникативное разви'!E18&gt;1.5,"сформирован",IF('Социально-коммуникативное разви'!E18&lt;0.5,"не сформирован", "в стадии формирования")))</f>
        <v/>
      </c>
      <c r="O17" s="165" t="str">
        <f>IF('Социально-коммуникативное разви'!F18="","",IF('Социально-коммуникативное разви'!F18&gt;1.5,"сформирован",IF('Социально-коммуникативное разви'!F18&lt;0.5,"не сформирован", "в стадии формирования")))</f>
        <v/>
      </c>
      <c r="P17" s="165" t="str">
        <f>IF('Социально-коммуникативное разви'!G18="","",IF('Социально-коммуникативное разви'!G18&gt;1.5,"сформирован",IF('Социально-коммуникативное разви'!G18&lt;0.5,"не сформирован", "в стадии формирования")))</f>
        <v/>
      </c>
      <c r="Q17" s="165" t="str">
        <f>IF('Социально-коммуникативное разви'!H18="","",IF('Социально-коммуникативное разви'!H18&gt;1.5,"сформирован",IF('Социально-коммуникативное разви'!H18&lt;0.5,"не сформирован", "в стадии формирования")))</f>
        <v/>
      </c>
      <c r="R17" s="165" t="str">
        <f>IF('Социально-коммуникативное разви'!I18="","",IF('Социально-коммуникативное разви'!I18&gt;1.5,"сформирован",IF('Социально-коммуникативное разви'!I18&lt;0.5,"не сформирован", "в стадии формирования")))</f>
        <v/>
      </c>
      <c r="S17" s="165" t="str">
        <f>IF('Социально-коммуникативное разви'!J18="","",IF('Социально-коммуникативное разви'!J18&gt;1.5,"сформирован",IF('Социально-коммуникативное разви'!J18&lt;0.5,"не сформирован", "в стадии формирования")))</f>
        <v/>
      </c>
      <c r="T17" s="165" t="str">
        <f>IF('Социально-коммуникативное разви'!K18="","",IF('Социально-коммуникативное разви'!K18&gt;1.5,"сформирован",IF('Социально-коммуникативное разви'!K18&lt;0.5,"не сформирован", "в стадии формирования")))</f>
        <v/>
      </c>
      <c r="U17" s="165" t="str">
        <f>IF('Социально-коммуникативное разви'!L18="","",IF('Социально-коммуникативное разви'!L18&gt;1.5,"сформирован",IF('Социально-коммуникативное разви'!L18&lt;0.5,"не сформирован", "в стадии формирования")))</f>
        <v/>
      </c>
      <c r="V17" s="165" t="str">
        <f>IF('Социально-коммуникативное разви'!M18="","",IF('Социально-коммуникативное разви'!M18&gt;1.5,"сформирован",IF('Социально-коммуникативное разви'!M18&lt;0.5,"не сформирован", "в стадии формирования")))</f>
        <v/>
      </c>
      <c r="W17" s="183" t="str">
        <f>IF('Социально-коммуникативное разви'!E18="","",IF('Социально-коммуникативное разви'!F18="","",IF('Социально-коммуникативное разви'!G18="","",IF('Социально-коммуникативное разви'!H18="","",IF('Социально-коммуникативное разви'!I18="","",IF('Социально-коммуникативное разви'!J18="","",IF('Социально-коммуникативное разви'!K18="","",IF('Социально-коммуникативное разви'!L18="","",IF('Социально-коммуникативное разви'!W18="","",('Социально-коммуникативное разви'!E18+'Социально-коммуникативное разви'!F18+'Социально-коммуникативное разви'!G18+'Социально-коммуникативное разви'!H18+'Социально-коммуникативное разви'!I18+'Социально-коммуникативное разви'!J18+'Социально-коммуникативное разви'!K18+'Социально-коммуникативное разви'!L18+'Социально-коммуникативное разви'!W18)/9)))))))))</f>
        <v/>
      </c>
      <c r="X17" s="96" t="str">
        <f t="shared" si="1"/>
        <v/>
      </c>
      <c r="Y17" s="163" t="str">
        <f>IF('Социально-коммуникативное разви'!S18="","",IF('Социально-коммуникативное разви'!S18&gt;1.5,"сформирован",IF('Социально-коммуникативное разви'!S18&lt;0.5,"не сформирован", "в стадии формирования")))</f>
        <v/>
      </c>
      <c r="Z17" s="96" t="str">
        <f>IF('Познавательное развитие'!U18="","",IF('Познавательное развитие'!U18&gt;1.5,"сформирован",IF('Познавательное развитие'!U18&lt;0.5,"не сформирован", "в стадии формирования")))</f>
        <v/>
      </c>
      <c r="AA17" s="96" t="str">
        <f>IF('Речевое развитие'!P17="","",IF('Речевое развитие'!P17&gt;1.5,"сформирован",IF('Речевое развитие'!P17&lt;0.5,"не сформирован", "в стадии формирования")))</f>
        <v/>
      </c>
      <c r="AB17" s="96" t="str">
        <f>IF('Речевое развитие'!Q17="","",IF('Речевое развитие'!Q17&gt;1.5,"сформирован",IF('Речевое развитие'!Q17&lt;0.5,"не сформирован", "в стадии формирования")))</f>
        <v/>
      </c>
      <c r="AC17" s="167" t="str">
        <f>IF('Художественно-эстетическое разв'!AD18="","",IF('Художественно-эстетическое разв'!AD18&gt;1.5,"сформирован",IF('Художественно-эстетическое разв'!AD18&lt;0.5,"не сформирован", "в стадии формирования")))</f>
        <v/>
      </c>
      <c r="AD17" s="167" t="str">
        <f>IF('Художественно-эстетическое разв'!AE18="","",IF('Художественно-эстетическое разв'!AE18&gt;1.5,"сформирован",IF('Художественно-эстетическое разв'!AE18&lt;0.5,"не сформирован", "в стадии формирования")))</f>
        <v/>
      </c>
      <c r="AE17" s="167" t="str">
        <f>IF('Художественно-эстетическое разв'!AF18="","",IF('Художественно-эстетическое разв'!AF18&gt;1.5,"сформирован",IF('Художественно-эстетическое разв'!AF18&lt;0.5,"не сформирован", "в стадии формирования")))</f>
        <v/>
      </c>
      <c r="AF17" s="149" t="str">
        <f>IF('Физическое развитие'!T17="","",IF('Физическое развитие'!T17&gt;1.5,"сформирован",IF('Физическое развитие'!T17&lt;0.5,"не сформирован", "в стадии формирования")))</f>
        <v/>
      </c>
      <c r="AG17" s="183" t="str">
        <f>IF('Социально-коммуникативное разви'!S18="","",IF('Познавательное развитие'!U18="","",IF('Речевое развитие'!P17="","",IF('Речевое развитие'!W17="","",IF('Художественно-эстетическое разв'!AD18="","",IF('Художественно-эстетическое разв'!AE18="","",IF('Художественно-эстетическое разв'!AF18="","",IF('Физическое развитие'!T17="","",('Социально-коммуникативное разви'!S18+'Познавательное развитие'!U18+'Речевое развитие'!P17+'Речевое развитие'!W17+'Художественно-эстетическое разв'!AD18+'Художественно-эстетическое разв'!AE18+'Художественно-эстетическое разв'!AF18+'Физическое развитие'!T17)/8))))))))</f>
        <v/>
      </c>
      <c r="AH17" s="96" t="str">
        <f t="shared" si="2"/>
        <v/>
      </c>
      <c r="AI17" s="163" t="str">
        <f>IF('Речевое развитие'!D17="","",IF('Речевое развитие'!D17&gt;1.5,"сформирован",IF('Речевое развитие'!D17&lt;0.5,"не сформирован", "в стадии формирования")))</f>
        <v/>
      </c>
      <c r="AJ17" s="163" t="str">
        <f>IF('Речевое развитие'!E17="","",IF('Речевое развитие'!E17&gt;1.5,"сформирован",IF('Речевое развитие'!E17&lt;0.5,"не сформирован", "в стадии формирования")))</f>
        <v/>
      </c>
      <c r="AK17" s="163" t="str">
        <f>IF('Речевое развитие'!F17="","",IF('Речевое развитие'!F17&gt;1.5,"сформирован",IF('Речевое развитие'!F17&lt;0.5,"не сформирован", "в стадии формирования")))</f>
        <v/>
      </c>
      <c r="AL17" s="163" t="str">
        <f>IF('Речевое развитие'!G17="","",IF('Речевое развитие'!G17&gt;1.5,"сформирован",IF('Речевое развитие'!G17&lt;0.5,"не сформирован", "в стадии формирования")))</f>
        <v/>
      </c>
      <c r="AM17" s="163" t="str">
        <f>IF('Речевое развитие'!H17="","",IF('Речевое развитие'!H17&gt;1.5,"сформирован",IF('Речевое развитие'!H17&lt;0.5,"не сформирован", "в стадии формирования")))</f>
        <v/>
      </c>
      <c r="AN17" s="163" t="str">
        <f>IF('Речевое развитие'!I17="","",IF('Речевое развитие'!I17&gt;1.5,"сформирован",IF('Речевое развитие'!I17&lt;0.5,"не сформирован", "в стадии формирования")))</f>
        <v/>
      </c>
      <c r="AO17" s="163" t="str">
        <f>IF('Речевое развитие'!J17="","",IF('Речевое развитие'!J17&gt;1.5,"сформирован",IF('Речевое развитие'!J17&lt;0.5,"не сформирован", "в стадии формирования")))</f>
        <v/>
      </c>
      <c r="AP17" s="163" t="str">
        <f>IF('Речевое развитие'!K17="","",IF('Речевое развитие'!K17&gt;1.5,"сформирован",IF('Речевое развитие'!K17&lt;0.5,"не сформирован", "в стадии формирования")))</f>
        <v/>
      </c>
      <c r="AQ17" s="183" t="str">
        <f>IF('Речевое развитие'!D17="","",IF('Речевое развитие'!E17="","",IF('Речевое развитие'!F17="","",IF('Речевое развитие'!G17="","",IF('Речевое развитие'!H17="","",IF('Речевое развитие'!I17="","",IF('Речевое развитие'!J17="","",IF('Речевое развитие'!K17="","",('Речевое развитие'!D17+'Речевое развитие'!E17+'Речевое развитие'!F17+'Речевое развитие'!G17+'Речевое развитие'!H17+'Речевое развитие'!I17+'Речевое развитие'!J17+'Речевое развитие'!K17)/8))))))))</f>
        <v/>
      </c>
      <c r="AR17" s="96" t="str">
        <f t="shared" si="3"/>
        <v/>
      </c>
      <c r="AS17" s="163" t="str">
        <f>IF('Художественно-эстетическое разв'!AA18="","",IF('Художественно-эстетическое разв'!AA18&gt;1.5,"сформирован",IF('Художественно-эстетическое разв'!AA18&lt;0.5,"не сформирован", "в стадии формирования")))</f>
        <v>сформирован</v>
      </c>
      <c r="AT17" s="163" t="str">
        <f>IF('Физическое развитие'!D17="","",IF('Физическое развитие'!D17&gt;1.5,"сформирован",IF('Физическое развитие'!D17&lt;0.5,"не сформирован", "в стадии формирования")))</f>
        <v/>
      </c>
      <c r="AU17" s="163" t="str">
        <f>IF('Физическое развитие'!E17="","",IF('Физическое развитие'!E17&gt;1.5,"сформирован",IF('Физическое развитие'!E17&lt;0.5,"не сформирован", "в стадии формирования")))</f>
        <v/>
      </c>
      <c r="AV17" s="163" t="str">
        <f>IF('Физическое развитие'!F17="","",IF('Физическое развитие'!F17&gt;1.5,"сформирован",IF('Физическое развитие'!F17&lt;0.5,"не сформирован", "в стадии формирования")))</f>
        <v/>
      </c>
      <c r="AW17" s="163" t="str">
        <f>IF('Физическое развитие'!G17="","",IF('Физическое развитие'!G17&gt;1.5,"сформирован",IF('Физическое развитие'!G17&lt;0.5,"не сформирован", "в стадии формирования")))</f>
        <v/>
      </c>
      <c r="AX17" s="163" t="str">
        <f>IF('Физическое развитие'!H17="","",IF('Физическое развитие'!H17&gt;1.5,"сформирован",IF('Физическое развитие'!H17&lt;0.5,"не сформирован", "в стадии формирования")))</f>
        <v/>
      </c>
      <c r="AY17" s="163" t="str">
        <f>IF('Физическое развитие'!I17="","",IF('Физическое развитие'!I17&gt;1.5,"сформирован",IF('Физическое развитие'!I17&lt;0.5,"не сформирован", "в стадии формирования")))</f>
        <v/>
      </c>
      <c r="AZ17" s="163" t="str">
        <f>IF('Физическое развитие'!J17="","",IF('Физическое развитие'!J17&gt;1.5,"сформирован",IF('Физическое развитие'!J17&lt;0.5,"не сформирован", "в стадии формирования")))</f>
        <v/>
      </c>
      <c r="BA17" s="163" t="str">
        <f>IF('Физическое развитие'!K17="","",IF('Физическое развитие'!K17&gt;1.5,"сформирован",IF('Физическое развитие'!K17&lt;0.5,"не сформирован", "в стадии формирования")))</f>
        <v/>
      </c>
      <c r="BB17" s="163" t="str">
        <f>IF('Физическое развитие'!L17="","",IF('Физическое развитие'!L17&gt;1.5,"сформирован",IF('Физическое развитие'!L17&lt;0.5,"не сформирован", "в стадии формирования")))</f>
        <v/>
      </c>
      <c r="BC17" s="163" t="str">
        <f>IF('Физическое развитие'!M17="","",IF('Физическое развитие'!M17&gt;1.5,"сформирован",IF('Физическое развитие'!M17&lt;0.5,"не сформирован", "в стадии формирования")))</f>
        <v/>
      </c>
      <c r="BD17" s="163" t="str">
        <f>IF('Физическое развитие'!N17="","",IF('Физическое развитие'!N17&gt;1.5,"сформирован",IF('Физическое развитие'!N17&lt;0.5,"не сформирован", "в стадии формирования")))</f>
        <v/>
      </c>
      <c r="BE17" s="163" t="str">
        <f>IF('Физическое развитие'!O17="","",IF('Физическое развитие'!O17&gt;1.5,"сформирован",IF('Физическое развитие'!O17&lt;0.5,"не сформирован", "в стадии формирования")))</f>
        <v/>
      </c>
      <c r="BF17" s="183" t="str">
        <f>IF('Художественно-эстетическое разв'!AA18="","",IF('Физическое развитие'!D17="","",IF('Физическое развитие'!E17="","",IF('Физическое развитие'!F17="","",IF('Физическое развитие'!G17="","",IF('Физическое развитие'!H17="","",IF('Физическое развитие'!I17="","",IF('Физическое развитие'!J17="","",IF('Физическое развитие'!K17="","",IF('Физическое развитие'!L17="","",IF('Физическое развитие'!M17="","",IF('Физическое развитие'!N17="","",IF('Физическое развитие'!O17="","",('Художественно-эстетическое разв'!AA18+'Физическое развитие'!D17+'Физическое развитие'!E17+'Физическое развитие'!F17+'Физическое развитие'!G17+'Физическое развитие'!H17+'Физическое развитие'!I17+'Физическое развитие'!J17+'Физическое развитие'!K17+'Физическое развитие'!L17+'Физическое развитие'!M17+'Физическое развитие'!N17+'Физическое развитие'!O17)/13)))))))))))))</f>
        <v/>
      </c>
      <c r="BG17" s="96" t="str">
        <f t="shared" si="4"/>
        <v/>
      </c>
      <c r="BH17" s="96" t="str">
        <f>IF('Социально-коммуникативное разви'!Q18="","",IF('Социально-коммуникативное разви'!Q18&gt;1.5,"сформирован",IF('Социально-коммуникативное разви'!Q18&lt;0.5,"не сформирован", "в стадии формирования")))</f>
        <v/>
      </c>
      <c r="BI17" s="96" t="str">
        <f>IF('Социально-коммуникативное разви'!AD18="","",IF('Социально-коммуникативное разви'!AD18&gt;1.5,"сформирован",IF('Социально-коммуникативное разви'!AD18&lt;0.5,"не сформирован", "в стадии формирования")))</f>
        <v/>
      </c>
      <c r="BJ17" s="96" t="str">
        <f>IF('Социально-коммуникативное разви'!AF18="","",IF('Социально-коммуникативное разви'!AF18&gt;1.5,"сформирован",IF('Социально-коммуникативное разви'!AF18&lt;0.5,"не сформирован", "в стадии формирования")))</f>
        <v/>
      </c>
      <c r="BK17" s="96" t="str">
        <f>IF('Социально-коммуникативное разви'!AG18="","",IF('Социально-коммуникативное разви'!AG18&gt;1.5,"сформирован",IF('Социально-коммуникативное разви'!AG18&lt;0.5,"не сформирован", "в стадии формирования")))</f>
        <v/>
      </c>
      <c r="BL17" s="96" t="str">
        <f>IF('Социально-коммуникативное разви'!AH18="","",IF('Социально-коммуникативное разви'!AH18&gt;1.5,"сформирован",IF('Социально-коммуникативное разви'!AH18&lt;0.5,"не сформирован", "в стадии формирования")))</f>
        <v/>
      </c>
      <c r="BM17" s="96" t="str">
        <f>IF('Социально-коммуникативное разви'!AI18="","",IF('Социально-коммуникативное разви'!AI18&gt;1.5,"сформирован",IF('Социально-коммуникативное разви'!AI18&lt;0.5,"не сформирован", "в стадии формирования")))</f>
        <v/>
      </c>
      <c r="BN17" s="96" t="str">
        <f>IF('Социально-коммуникативное разви'!AJ18="","",IF('Социально-коммуникативное разви'!AJ18&gt;1.5,"сформирован",IF('Социально-коммуникативное разви'!AJ18&lt;0.5,"не сформирован", "в стадии формирования")))</f>
        <v/>
      </c>
      <c r="BO17" s="96" t="str">
        <f>IF('Социально-коммуникативное разви'!AK18="","",IF('Социально-коммуникативное разви'!AK18&gt;1.5,"сформирован",IF('Социально-коммуникативное разви'!AK18&lt;0.5,"не сформирован", "в стадии формирования")))</f>
        <v/>
      </c>
      <c r="BP17" s="96" t="str">
        <f>IF('Социально-коммуникативное разви'!AL18="","",IF('Социально-коммуникативное разви'!AL18&gt;1.5,"сформирован",IF('Социально-коммуникативное разви'!AL18&lt;0.5,"не сформирован", "в стадии формирования")))</f>
        <v/>
      </c>
      <c r="BQ17" s="96" t="str">
        <f>IF('Социально-коммуникативное разви'!AM18="","",IF('Социально-коммуникативное разви'!AM18&gt;1.5,"сформирован",IF('Социально-коммуникативное разви'!AM18&lt;0.5,"не сформирован", "в стадии формирования")))</f>
        <v/>
      </c>
      <c r="BR17" s="96" t="str">
        <f>IF('Социально-коммуникативное разви'!AE18="","",IF('Социально-коммуникативное разви'!AE18&gt;1.5,"сформирован",IF('Социально-коммуникативное разви'!AE18&lt;0.5,"не сформирован", "в стадии формирования")))</f>
        <v/>
      </c>
      <c r="BS17" s="96" t="str">
        <f>IF('Физическое развитие'!Q17="","",IF('Физическое развитие'!Q17&gt;1.5,"сформирован",IF('Физическое развитие'!Q17&lt;0.5,"не сформирован", "в стадии формирования")))</f>
        <v/>
      </c>
      <c r="BT17" s="96" t="str">
        <f>IF('Физическое развитие'!R17="","",IF('Физическое развитие'!R17&gt;1.5,"сформирован",IF('Физическое развитие'!R17&lt;0.5,"не сформирован", "в стадии формирования")))</f>
        <v/>
      </c>
      <c r="BU17" s="96" t="str">
        <f>IF('Физическое развитие'!S17="","",IF('Физическое развитие'!S17&gt;1.5,"сформирован",IF('Физическое развитие'!S17&lt;0.5,"не сформирован", "в стадии формирования")))</f>
        <v/>
      </c>
      <c r="BV17" s="96" t="str">
        <f>IF('Физическое развитие'!T17="","",IF('Физическое развитие'!T17&gt;1.5,"сформирован",IF('Физическое развитие'!T17&lt;0.5,"не сформирован", "в стадии формирования")))</f>
        <v/>
      </c>
      <c r="BW17" s="96" t="str">
        <f>IF('Физическое развитие'!U17="","",IF('Физическое развитие'!U17&gt;1.5,"сформирован",IF('Физическое развитие'!U17&lt;0.5,"не сформирован", "в стадии формирования")))</f>
        <v/>
      </c>
      <c r="BX17" s="183" t="str">
        <f>IF('Социально-коммуникативное разви'!Q18="","",IF('Социально-коммуникативное разви'!AD18="","",IF('Социально-коммуникативное разви'!AE18="","",IF('Социально-коммуникативное разви'!AF18="","",IF('Социально-коммуникативное разви'!AG18="","",IF('Социально-коммуникативное разви'!AH18="","",IF('Социально-коммуникативное разви'!AI18="","",IF('Социально-коммуникативное разви'!AJ18="","",IF('Социально-коммуникативное разви'!AK18="","",IF('Социально-коммуникативное разви'!AL18="","",IF('Социально-коммуникативное разви'!AM18="","",IF('Физическое развитие'!Q17="","",IF('Физическое развитие'!R17="","",IF('Физическое развитие'!S17="","",IF('Физическое развитие'!T17="","",IF('Физическое развитие'!U17="","",('Социально-коммуникативное разви'!Q18+'Социально-коммуникативное разви'!AD18+'Социально-коммуникативное разви'!AE18+'Социально-коммуникативное разви'!AF18+'Социально-коммуникативное разви'!AG18+'Социально-коммуникативное разви'!AH18+'Социально-коммуникативное разви'!AI18+'Социально-коммуникативное разви'!AJ18+'Социально-коммуникативное разви'!AK18+'Социально-коммуникативное разви'!AL18+'Социально-коммуникативное разви'!AM18+'Физическое развитие'!Q17+'Физическое развитие'!R17+'Физическое развитие'!S17+'Физическое развитие'!T17+'Физическое развитие'!U17)/16))))))))))))))))</f>
        <v/>
      </c>
      <c r="BY17" s="96" t="str">
        <f t="shared" si="5"/>
        <v/>
      </c>
      <c r="BZ17" s="96" t="str">
        <f>IF('Социально-коммуникативное разви'!M18="","",IF('Социально-коммуникативное разви'!M18&gt;1.5,"сформирован",IF('Социально-коммуникативное разви'!M18&lt;0.5,"не сформирован", "в стадии формирования")))</f>
        <v/>
      </c>
      <c r="CA17" s="96" t="str">
        <f>IF('Социально-коммуникативное разви'!O18="","",IF('Социально-коммуникативное разви'!O18&gt;1.5,"сформирован",IF('Социально-коммуникативное разви'!O18&lt;0.5,"не сформирован", "в стадии формирования")))</f>
        <v/>
      </c>
      <c r="CB17" s="96" t="str">
        <f>IF('Социально-коммуникативное разви'!T18="","",IF('Социально-коммуникативное разви'!T18&gt;1.5,"сформирован",IF('Социально-коммуникативное разви'!T18&lt;0.5,"не сформирован", "в стадии формирования")))</f>
        <v/>
      </c>
      <c r="CC17" s="96" t="str">
        <f>IF('Познавательное развитие'!D18="","",IF('Познавательное развитие'!D18&gt;1.5,"сформирован",IF('Познавательное развитие'!D18&lt;0.5,"не сформирован", "в стадии формирования")))</f>
        <v/>
      </c>
      <c r="CD17" s="96" t="str">
        <f>IF('Познавательное развитие'!E18="","",IF('Познавательное развитие'!E18&gt;1.5,"сформирован",IF('Познавательное развитие'!E18&lt;0.5,"не сформирован", "в стадии формирования")))</f>
        <v/>
      </c>
      <c r="CE17" s="96" t="str">
        <f>IF('Познавательное развитие'!F18="","",IF('Познавательное развитие'!F18&gt;1.5,"сформирован",IF('Познавательное развитие'!F18&lt;0.5,"не сформирован", "в стадии формирования")))</f>
        <v/>
      </c>
      <c r="CF17" s="96" t="str">
        <f>IF('Познавательное развитие'!I18="","",IF('Познавательное развитие'!I18&gt;1.5,"сформирован",IF('Познавательное развитие'!I18&lt;0.5,"не сформирован", "в стадии формирования")))</f>
        <v/>
      </c>
      <c r="CG17" s="96" t="str">
        <f>IF('Познавательное развитие'!J18="","",IF('Познавательное развитие'!J18&gt;1.5,"сформирован",IF('Познавательное развитие'!J18&lt;0.5,"не сформирован", "в стадии формирования")))</f>
        <v/>
      </c>
      <c r="CH17" s="96" t="str">
        <f>IF('Познавательное развитие'!K18="","",IF('Познавательное развитие'!K18&gt;1.5,"сформирован",IF('Познавательное развитие'!K18&lt;0.5,"не сформирован", "в стадии формирования")))</f>
        <v/>
      </c>
      <c r="CI17" s="96" t="str">
        <f>IF('Познавательное развитие'!L18="","",IF('Познавательное развитие'!L18&gt;1.5,"сформирован",IF('Познавательное развитие'!L18&lt;0.5,"не сформирован", "в стадии формирования")))</f>
        <v/>
      </c>
      <c r="CJ17" s="96" t="str">
        <f>IF('Познавательное развитие'!M18="","",IF('Познавательное развитие'!M18&gt;1.5,"сформирован",IF('Познавательное развитие'!M18&lt;0.5,"не сформирован", "в стадии формирования")))</f>
        <v/>
      </c>
      <c r="CK17" s="96" t="str">
        <f>IF('Познавательное развитие'!S18="","",IF('Познавательное развитие'!S18&gt;1.5,"сформирован",IF('Познавательное развитие'!S18&lt;0.5,"не сформирован", "в стадии формирования")))</f>
        <v/>
      </c>
      <c r="CL17" s="96" t="str">
        <f>IF('Познавательное развитие'!T18="","",IF('Познавательное развитие'!T18&gt;1.5,"сформирован",IF('Познавательное развитие'!T18&lt;0.5,"не сформирован", "в стадии формирования")))</f>
        <v/>
      </c>
      <c r="CM17" s="96" t="str">
        <f>IF('Познавательное развитие'!V18="","",IF('Познавательное развитие'!V18&gt;1.5,"сформирован",IF('Познавательное развитие'!V18&lt;0.5,"не сформирован", "в стадии формирования")))</f>
        <v/>
      </c>
      <c r="CN17" s="96" t="str">
        <f>IF('Познавательное развитие'!W18="","",IF('Познавательное развитие'!W18&gt;1.5,"сформирован",IF('Познавательное развитие'!W18&lt;0.5,"не сформирован", "в стадии формирования")))</f>
        <v/>
      </c>
      <c r="CO17" s="96" t="str">
        <f>IF('Познавательное развитие'!AD18="","",IF('Познавательное развитие'!AD18&gt;1.5,"сформирован",IF('Познавательное развитие'!AD18&lt;0.5,"не сформирован", "в стадии формирования")))</f>
        <v/>
      </c>
      <c r="CP17" s="96" t="str">
        <f>IF('Познавательное развитие'!AI18="","",IF('Познавательное развитие'!AI18&gt;1.5,"сформирован",IF('Познавательное развитие'!AI18&lt;0.5,"не сформирован", "в стадии формирования")))</f>
        <v/>
      </c>
      <c r="CQ17" s="96" t="str">
        <f>IF('Познавательное развитие'!AK18="","",IF('Познавательное развитие'!AK18&gt;1.5,"сформирован",IF('Познавательное развитие'!AK18&lt;0.5,"не сформирован", "в стадии формирования")))</f>
        <v/>
      </c>
      <c r="CR17" s="96" t="str">
        <f>IF('Познавательное развитие'!AL18="","",IF('Познавательное развитие'!AL18&gt;1.5,"сформирован",IF('Познавательное развитие'!AL18&lt;0.5,"не сформирован", "в стадии формирования")))</f>
        <v/>
      </c>
      <c r="CS17" s="96" t="str">
        <f>IF('Речевое развитие'!S17="","",IF('Речевое развитие'!S17&gt;1.5,"сформирован",IF('Речевое развитие'!S17&lt;0.5,"не сформирован", "в стадии формирования")))</f>
        <v/>
      </c>
      <c r="CT17" s="96" t="str">
        <f>IF('Речевое развитие'!T17="","",IF('Речевое развитие'!T17&gt;1.5,"сформирован",IF('Речевое развитие'!T17&lt;0.5,"не сформирован", "в стадии формирования")))</f>
        <v/>
      </c>
      <c r="CU17" s="96" t="str">
        <f>IF('Речевое развитие'!U17="","",IF('Речевое развитие'!U17&gt;1.5,"сформирован",IF('Речевое развитие'!U17&lt;0.5,"не сформирован", "в стадии формирования")))</f>
        <v/>
      </c>
      <c r="CV17" s="96" t="str">
        <f>IF('Речевое развитие'!V17="","",IF('Речевое развитие'!V17&gt;1.5,"сформирован",IF('Речевое развитие'!V17&lt;0.5,"не сформирован", "в стадии формирования")))</f>
        <v/>
      </c>
      <c r="CW17" s="96" t="str">
        <f>IF('Художественно-эстетическое разв'!H18="","",IF('Художественно-эстетическое разв'!H18&gt;1.5,"сформирован",IF('Художественно-эстетическое разв'!H18&lt;0.5,"не сформирован", "в стадии формирования")))</f>
        <v/>
      </c>
      <c r="CX17" s="96" t="str">
        <f>IF('Художественно-эстетическое разв'!U18="","",IF('Художественно-эстетическое разв'!U18&gt;1.5,"сформирован",IF('Художественно-эстетическое разв'!U18&lt;0.5,"не сформирован", "в стадии формирования")))</f>
        <v/>
      </c>
      <c r="CY17" s="96" t="str">
        <f>IF('Художественно-эстетическое разв'!D18="","",IF('Художественно-эстетическое разв'!D18&gt;1.5,"сформирован",IF('Художественно-эстетическое разв'!D18&lt;0.5,"не сформирован", "в стадии формирования")))</f>
        <v/>
      </c>
      <c r="CZ17" s="96" t="str">
        <f>IF('Художественно-эстетическое разв'!O18="","",IF('Художественно-эстетическое разв'!O18&gt;1.5,"сформирован",IF('Художественно-эстетическое разв'!O18&lt;0.5,"не сформирован", "в стадии формирования")))</f>
        <v/>
      </c>
      <c r="DA17" s="96" t="str">
        <f>IF('Художественно-эстетическое разв'!T18="","",IF('Художественно-эстетическое разв'!T18&gt;1.5,"сформирован",IF('Художественно-эстетическое разв'!T18&lt;0.5,"не сформирован", "в стадии формирования")))</f>
        <v/>
      </c>
      <c r="DB17" s="183" t="str">
        <f>IF('Социально-коммуникативное разви'!M18="","",IF('Социально-коммуникативное разви'!O18="","",IF('Социально-коммуникативное разви'!T18="","",IF('Познавательное развитие'!D18="","",IF('Познавательное развитие'!E18="","",IF('Познавательное развитие'!F18="","",IF('Познавательное развитие'!I18="","",IF('Познавательное развитие'!J18="","",IF('Познавательное развитие'!K18="","",IF('Познавательное развитие'!L18="","",IF('Познавательное развитие'!M18="","",IF('Познавательное развитие'!S18="","",IF('Познавательное развитие'!T18="","",IF('Познавательное развитие'!V18="","",IF('Познавательное развитие'!W18="","",IF('Познавательное развитие'!AD18="","",IF('Познавательное развитие'!AI18="","",IF('Познавательное развитие'!AK18="","",IF('Познавательное развитие'!AL18="","",IF('Речевое развитие'!S17="","",IF('Речевое развитие'!T17="","",IF('Речевое развитие'!U17="","",IF('Речевое развитие'!V17="","",IF('Художественно-эстетическое разв'!H18="","",IF('Художественно-эстетическое разв'!U18="","",IF('Художественно-эстетическое разв'!D18="","",IF('Художественно-эстетическое разв'!O18="","",IF('Художественно-эстетическое разв'!T18="","",('Социально-коммуникативное разви'!M18+'Социально-коммуникативное разви'!O18+'Социально-коммуникативное разви'!T18+'Познавательное развитие'!D18+'Познавательное развитие'!E18+'Познавательное развитие'!F18+'Познавательное развитие'!I18+'Познавательное развитие'!J18+'Познавательное развитие'!K18+'Познавательное развитие'!L18+'Познавательное развитие'!M18+'Познавательное развитие'!S18+'Познавательное развитие'!T18+'Познавательное развитие'!V18+'Познавательное развитие'!W18+'Познавательное развитие'!AD18+'Познавательное развитие'!AI18+'Познавательное развитие'!AK18+'Познавательное развитие'!AL18+'Речевое развитие'!S17+'Речевое развитие'!T17+'Речевое развитие'!U17+'Речевое развитие'!V17+'Художественно-эстетическое разв'!H18+'Художественно-эстетическое разв'!V18+'Художественно-эстетическое разв'!D18+'Художественно-эстетическое разв'!O18+'Художественно-эстетическое разв'!T18)/28))))))))))))))))))))))))))))</f>
        <v/>
      </c>
      <c r="DC17" s="96" t="str">
        <f t="shared" si="6"/>
        <v/>
      </c>
    </row>
    <row r="18" spans="1:107" s="96" customFormat="1">
      <c r="A18" s="155">
        <f>список!A16</f>
        <v>15</v>
      </c>
      <c r="B18" s="153" t="str">
        <f>IF(список!B16="","",список!B16)</f>
        <v/>
      </c>
      <c r="C18" s="149">
        <f>IF(список!C16="","",список!C16)</f>
        <v>0</v>
      </c>
      <c r="D18" s="96" t="str">
        <f>IF('Социально-коммуникативное разви'!R19="","",IF('Социально-коммуникативное разви'!R19&gt;1.5,"сформирован",IF('Социально-коммуникативное разви'!R19&lt;0.5,"не сформирован", "в стадии формирования")))</f>
        <v/>
      </c>
      <c r="E18" s="96" t="str">
        <f>IF('Социально-коммуникативное разви'!S19="","",IF('Социально-коммуникативное разви'!S19&gt;1.5,"сформирован",IF('Социально-коммуникативное разви'!S19&lt;0.5,"не сформирован", "в стадии формирования")))</f>
        <v/>
      </c>
      <c r="F18" s="96" t="str">
        <f>IF('Социально-коммуникативное разви'!T19="","",IF('Социально-коммуникативное разви'!T19&gt;1.5,"сформирован",IF('Социально-коммуникативное разви'!T19&lt;0.5,"не сформирован", "в стадии формирования")))</f>
        <v/>
      </c>
      <c r="G18" s="96" t="str">
        <f>IF('Социально-коммуникативное разви'!U19="","",IF('Социально-коммуникативное разви'!U19&gt;1.5,"сформирован",IF('Социально-коммуникативное разви'!U19&lt;0.5,"не сформирован", "в стадии формирования")))</f>
        <v/>
      </c>
      <c r="H18" s="96" t="str">
        <f>IF('Социально-коммуникативное разви'!V19="","",IF('Социально-коммуникативное разви'!V19&gt;1.5,"сформирован",IF('Социально-коммуникативное разви'!V19&lt;0.5,"не сформирован", "в стадии формирования")))</f>
        <v/>
      </c>
      <c r="I18" s="163" t="str">
        <f>IF('Речевое развитие'!X18="","",IF('Речевое развитие'!X18&gt;1.5,"сформирован",IF('Речевое развитие'!X18&lt;0.5,"не сформирован", "в стадии формирования")))</f>
        <v/>
      </c>
      <c r="J18" s="96" t="str">
        <f>IF('Художественно-эстетическое разв'!D19="","",IF('Художественно-эстетическое разв'!D19&gt;1.5,"сформирован",IF('Художественно-эстетическое разв'!D19&lt;0.5,"не сформирован", "в стадии формирования")))</f>
        <v/>
      </c>
      <c r="K18" s="149" t="str">
        <f>IF('Физическое развитие'!M18="","",IF('Физическое развитие'!M18&gt;1.5,"сформирован",IF('Физическое развитие'!M18&lt;0.5,"не сформирован", "в стадии формирования")))</f>
        <v/>
      </c>
      <c r="L18" s="183" t="str">
        <f>IF('Социально-коммуникативное разви'!R19="","",IF('Социально-коммуникативное разви'!X19="","",IF('Социально-коммуникативное разви'!Y19="","",IF('Социально-коммуникативное разви'!Z19="","",IF('Социально-коммуникативное разви'!AA19="","",IF('Речевое развитие'!X18="","",IF('Художественно-эстетическое разв'!D19="","",IF('Физическое развитие'!M18="","",('Социально-коммуникативное разви'!R19+'Социально-коммуникативное разви'!X19+'Социально-коммуникативное разви'!Y19+'Социально-коммуникативное разви'!Z19+'Социально-коммуникативное разви'!AA19+'Речевое развитие'!X18+'Художественно-эстетическое разв'!D19+'Физическое развитие'!M18)/8))))))))</f>
        <v/>
      </c>
      <c r="M18" s="96" t="str">
        <f t="shared" si="0"/>
        <v/>
      </c>
      <c r="N18" s="165" t="str">
        <f>IF('Социально-коммуникативное разви'!E19="","",IF('Социально-коммуникативное разви'!E19&gt;1.5,"сформирован",IF('Социально-коммуникативное разви'!E19&lt;0.5,"не сформирован", "в стадии формирования")))</f>
        <v/>
      </c>
      <c r="O18" s="165" t="str">
        <f>IF('Социально-коммуникативное разви'!F19="","",IF('Социально-коммуникативное разви'!F19&gt;1.5,"сформирован",IF('Социально-коммуникативное разви'!F19&lt;0.5,"не сформирован", "в стадии формирования")))</f>
        <v/>
      </c>
      <c r="P18" s="165" t="str">
        <f>IF('Социально-коммуникативное разви'!G19="","",IF('Социально-коммуникативное разви'!G19&gt;1.5,"сформирован",IF('Социально-коммуникативное разви'!G19&lt;0.5,"не сформирован", "в стадии формирования")))</f>
        <v/>
      </c>
      <c r="Q18" s="165" t="str">
        <f>IF('Социально-коммуникативное разви'!H19="","",IF('Социально-коммуникативное разви'!H19&gt;1.5,"сформирован",IF('Социально-коммуникативное разви'!H19&lt;0.5,"не сформирован", "в стадии формирования")))</f>
        <v/>
      </c>
      <c r="R18" s="165" t="str">
        <f>IF('Социально-коммуникативное разви'!I19="","",IF('Социально-коммуникативное разви'!I19&gt;1.5,"сформирован",IF('Социально-коммуникативное разви'!I19&lt;0.5,"не сформирован", "в стадии формирования")))</f>
        <v/>
      </c>
      <c r="S18" s="165" t="str">
        <f>IF('Социально-коммуникативное разви'!J19="","",IF('Социально-коммуникативное разви'!J19&gt;1.5,"сформирован",IF('Социально-коммуникативное разви'!J19&lt;0.5,"не сформирован", "в стадии формирования")))</f>
        <v/>
      </c>
      <c r="T18" s="165" t="str">
        <f>IF('Социально-коммуникативное разви'!K19="","",IF('Социально-коммуникативное разви'!K19&gt;1.5,"сформирован",IF('Социально-коммуникативное разви'!K19&lt;0.5,"не сформирован", "в стадии формирования")))</f>
        <v/>
      </c>
      <c r="U18" s="165" t="str">
        <f>IF('Социально-коммуникативное разви'!L19="","",IF('Социально-коммуникативное разви'!L19&gt;1.5,"сформирован",IF('Социально-коммуникативное разви'!L19&lt;0.5,"не сформирован", "в стадии формирования")))</f>
        <v/>
      </c>
      <c r="V18" s="165" t="str">
        <f>IF('Социально-коммуникативное разви'!M19="","",IF('Социально-коммуникативное разви'!M19&gt;1.5,"сформирован",IF('Социально-коммуникативное разви'!M19&lt;0.5,"не сформирован", "в стадии формирования")))</f>
        <v/>
      </c>
      <c r="W18" s="183" t="str">
        <f>IF('Социально-коммуникативное разви'!E19="","",IF('Социально-коммуникативное разви'!F19="","",IF('Социально-коммуникативное разви'!G19="","",IF('Социально-коммуникативное разви'!H19="","",IF('Социально-коммуникативное разви'!I19="","",IF('Социально-коммуникативное разви'!J19="","",IF('Социально-коммуникативное разви'!K19="","",IF('Социально-коммуникативное разви'!L19="","",IF('Социально-коммуникативное разви'!W19="","",('Социально-коммуникативное разви'!E19+'Социально-коммуникативное разви'!F19+'Социально-коммуникативное разви'!G19+'Социально-коммуникативное разви'!H19+'Социально-коммуникативное разви'!I19+'Социально-коммуникативное разви'!J19+'Социально-коммуникативное разви'!K19+'Социально-коммуникативное разви'!L19+'Социально-коммуникативное разви'!W19)/9)))))))))</f>
        <v/>
      </c>
      <c r="X18" s="96" t="str">
        <f t="shared" si="1"/>
        <v/>
      </c>
      <c r="Y18" s="163" t="str">
        <f>IF('Социально-коммуникативное разви'!S19="","",IF('Социально-коммуникативное разви'!S19&gt;1.5,"сформирован",IF('Социально-коммуникативное разви'!S19&lt;0.5,"не сформирован", "в стадии формирования")))</f>
        <v/>
      </c>
      <c r="Z18" s="96" t="str">
        <f>IF('Познавательное развитие'!U19="","",IF('Познавательное развитие'!U19&gt;1.5,"сформирован",IF('Познавательное развитие'!U19&lt;0.5,"не сформирован", "в стадии формирования")))</f>
        <v/>
      </c>
      <c r="AA18" s="96" t="str">
        <f>IF('Речевое развитие'!P18="","",IF('Речевое развитие'!P18&gt;1.5,"сформирован",IF('Речевое развитие'!P18&lt;0.5,"не сформирован", "в стадии формирования")))</f>
        <v/>
      </c>
      <c r="AB18" s="96" t="str">
        <f>IF('Речевое развитие'!Q18="","",IF('Речевое развитие'!Q18&gt;1.5,"сформирован",IF('Речевое развитие'!Q18&lt;0.5,"не сформирован", "в стадии формирования")))</f>
        <v/>
      </c>
      <c r="AC18" s="167" t="str">
        <f>IF('Художественно-эстетическое разв'!AD19="","",IF('Художественно-эстетическое разв'!AD19&gt;1.5,"сформирован",IF('Художественно-эстетическое разв'!AD19&lt;0.5,"не сформирован", "в стадии формирования")))</f>
        <v/>
      </c>
      <c r="AD18" s="167" t="str">
        <f>IF('Художественно-эстетическое разв'!AE19="","",IF('Художественно-эстетическое разв'!AE19&gt;1.5,"сформирован",IF('Художественно-эстетическое разв'!AE19&lt;0.5,"не сформирован", "в стадии формирования")))</f>
        <v/>
      </c>
      <c r="AE18" s="167" t="str">
        <f>IF('Художественно-эстетическое разв'!AF19="","",IF('Художественно-эстетическое разв'!AF19&gt;1.5,"сформирован",IF('Художественно-эстетическое разв'!AF19&lt;0.5,"не сформирован", "в стадии формирования")))</f>
        <v/>
      </c>
      <c r="AF18" s="149" t="str">
        <f>IF('Физическое развитие'!T18="","",IF('Физическое развитие'!T18&gt;1.5,"сформирован",IF('Физическое развитие'!T18&lt;0.5,"не сформирован", "в стадии формирования")))</f>
        <v/>
      </c>
      <c r="AG18" s="183" t="str">
        <f>IF('Социально-коммуникативное разви'!S19="","",IF('Познавательное развитие'!U19="","",IF('Речевое развитие'!P18="","",IF('Речевое развитие'!W18="","",IF('Художественно-эстетическое разв'!AD19="","",IF('Художественно-эстетическое разв'!AE19="","",IF('Художественно-эстетическое разв'!AF19="","",IF('Физическое развитие'!T18="","",('Социально-коммуникативное разви'!S19+'Познавательное развитие'!U19+'Речевое развитие'!P18+'Речевое развитие'!W18+'Художественно-эстетическое разв'!AD19+'Художественно-эстетическое разв'!AE19+'Художественно-эстетическое разв'!AF19+'Физическое развитие'!T18)/8))))))))</f>
        <v/>
      </c>
      <c r="AH18" s="96" t="str">
        <f t="shared" si="2"/>
        <v/>
      </c>
      <c r="AI18" s="163" t="str">
        <f>IF('Речевое развитие'!D18="","",IF('Речевое развитие'!D18&gt;1.5,"сформирован",IF('Речевое развитие'!D18&lt;0.5,"не сформирован", "в стадии формирования")))</f>
        <v/>
      </c>
      <c r="AJ18" s="163" t="str">
        <f>IF('Речевое развитие'!E18="","",IF('Речевое развитие'!E18&gt;1.5,"сформирован",IF('Речевое развитие'!E18&lt;0.5,"не сформирован", "в стадии формирования")))</f>
        <v/>
      </c>
      <c r="AK18" s="163" t="str">
        <f>IF('Речевое развитие'!F18="","",IF('Речевое развитие'!F18&gt;1.5,"сформирован",IF('Речевое развитие'!F18&lt;0.5,"не сформирован", "в стадии формирования")))</f>
        <v/>
      </c>
      <c r="AL18" s="163" t="str">
        <f>IF('Речевое развитие'!G18="","",IF('Речевое развитие'!G18&gt;1.5,"сформирован",IF('Речевое развитие'!G18&lt;0.5,"не сформирован", "в стадии формирования")))</f>
        <v/>
      </c>
      <c r="AM18" s="163" t="str">
        <f>IF('Речевое развитие'!H18="","",IF('Речевое развитие'!H18&gt;1.5,"сформирован",IF('Речевое развитие'!H18&lt;0.5,"не сформирован", "в стадии формирования")))</f>
        <v/>
      </c>
      <c r="AN18" s="163" t="str">
        <f>IF('Речевое развитие'!I18="","",IF('Речевое развитие'!I18&gt;1.5,"сформирован",IF('Речевое развитие'!I18&lt;0.5,"не сформирован", "в стадии формирования")))</f>
        <v/>
      </c>
      <c r="AO18" s="163" t="str">
        <f>IF('Речевое развитие'!J18="","",IF('Речевое развитие'!J18&gt;1.5,"сформирован",IF('Речевое развитие'!J18&lt;0.5,"не сформирован", "в стадии формирования")))</f>
        <v/>
      </c>
      <c r="AP18" s="163" t="str">
        <f>IF('Речевое развитие'!K18="","",IF('Речевое развитие'!K18&gt;1.5,"сформирован",IF('Речевое развитие'!K18&lt;0.5,"не сформирован", "в стадии формирования")))</f>
        <v/>
      </c>
      <c r="AQ18" s="183" t="str">
        <f>IF('Речевое развитие'!D18="","",IF('Речевое развитие'!E18="","",IF('Речевое развитие'!F18="","",IF('Речевое развитие'!G18="","",IF('Речевое развитие'!H18="","",IF('Речевое развитие'!I18="","",IF('Речевое развитие'!J18="","",IF('Речевое развитие'!K18="","",('Речевое развитие'!D18+'Речевое развитие'!E18+'Речевое развитие'!F18+'Речевое развитие'!G18+'Речевое развитие'!H18+'Речевое развитие'!I18+'Речевое развитие'!J18+'Речевое развитие'!K18)/8))))))))</f>
        <v/>
      </c>
      <c r="AR18" s="96" t="str">
        <f t="shared" si="3"/>
        <v/>
      </c>
      <c r="AS18" s="163" t="str">
        <f>IF('Художественно-эстетическое разв'!AA19="","",IF('Художественно-эстетическое разв'!AA19&gt;1.5,"сформирован",IF('Художественно-эстетическое разв'!AA19&lt;0.5,"не сформирован", "в стадии формирования")))</f>
        <v>сформирован</v>
      </c>
      <c r="AT18" s="163" t="str">
        <f>IF('Физическое развитие'!D18="","",IF('Физическое развитие'!D18&gt;1.5,"сформирован",IF('Физическое развитие'!D18&lt;0.5,"не сформирован", "в стадии формирования")))</f>
        <v/>
      </c>
      <c r="AU18" s="163" t="str">
        <f>IF('Физическое развитие'!E18="","",IF('Физическое развитие'!E18&gt;1.5,"сформирован",IF('Физическое развитие'!E18&lt;0.5,"не сформирован", "в стадии формирования")))</f>
        <v/>
      </c>
      <c r="AV18" s="163" t="str">
        <f>IF('Физическое развитие'!F18="","",IF('Физическое развитие'!F18&gt;1.5,"сформирован",IF('Физическое развитие'!F18&lt;0.5,"не сформирован", "в стадии формирования")))</f>
        <v/>
      </c>
      <c r="AW18" s="163" t="str">
        <f>IF('Физическое развитие'!G18="","",IF('Физическое развитие'!G18&gt;1.5,"сформирован",IF('Физическое развитие'!G18&lt;0.5,"не сформирован", "в стадии формирования")))</f>
        <v/>
      </c>
      <c r="AX18" s="163" t="str">
        <f>IF('Физическое развитие'!H18="","",IF('Физическое развитие'!H18&gt;1.5,"сформирован",IF('Физическое развитие'!H18&lt;0.5,"не сформирован", "в стадии формирования")))</f>
        <v/>
      </c>
      <c r="AY18" s="163" t="str">
        <f>IF('Физическое развитие'!I18="","",IF('Физическое развитие'!I18&gt;1.5,"сформирован",IF('Физическое развитие'!I18&lt;0.5,"не сформирован", "в стадии формирования")))</f>
        <v/>
      </c>
      <c r="AZ18" s="163" t="str">
        <f>IF('Физическое развитие'!J18="","",IF('Физическое развитие'!J18&gt;1.5,"сформирован",IF('Физическое развитие'!J18&lt;0.5,"не сформирован", "в стадии формирования")))</f>
        <v/>
      </c>
      <c r="BA18" s="163" t="str">
        <f>IF('Физическое развитие'!K18="","",IF('Физическое развитие'!K18&gt;1.5,"сформирован",IF('Физическое развитие'!K18&lt;0.5,"не сформирован", "в стадии формирования")))</f>
        <v/>
      </c>
      <c r="BB18" s="163" t="str">
        <f>IF('Физическое развитие'!L18="","",IF('Физическое развитие'!L18&gt;1.5,"сформирован",IF('Физическое развитие'!L18&lt;0.5,"не сформирован", "в стадии формирования")))</f>
        <v/>
      </c>
      <c r="BC18" s="163" t="str">
        <f>IF('Физическое развитие'!M18="","",IF('Физическое развитие'!M18&gt;1.5,"сформирован",IF('Физическое развитие'!M18&lt;0.5,"не сформирован", "в стадии формирования")))</f>
        <v/>
      </c>
      <c r="BD18" s="163" t="str">
        <f>IF('Физическое развитие'!N18="","",IF('Физическое развитие'!N18&gt;1.5,"сформирован",IF('Физическое развитие'!N18&lt;0.5,"не сформирован", "в стадии формирования")))</f>
        <v/>
      </c>
      <c r="BE18" s="163" t="str">
        <f>IF('Физическое развитие'!O18="","",IF('Физическое развитие'!O18&gt;1.5,"сформирован",IF('Физическое развитие'!O18&lt;0.5,"не сформирован", "в стадии формирования")))</f>
        <v/>
      </c>
      <c r="BF18" s="183" t="str">
        <f>IF('Художественно-эстетическое разв'!AA19="","",IF('Физическое развитие'!D18="","",IF('Физическое развитие'!E18="","",IF('Физическое развитие'!F18="","",IF('Физическое развитие'!G18="","",IF('Физическое развитие'!H18="","",IF('Физическое развитие'!I18="","",IF('Физическое развитие'!J18="","",IF('Физическое развитие'!K18="","",IF('Физическое развитие'!L18="","",IF('Физическое развитие'!M18="","",IF('Физическое развитие'!N18="","",IF('Физическое развитие'!O18="","",('Художественно-эстетическое разв'!AA19+'Физическое развитие'!D18+'Физическое развитие'!E18+'Физическое развитие'!F18+'Физическое развитие'!G18+'Физическое развитие'!H18+'Физическое развитие'!I18+'Физическое развитие'!J18+'Физическое развитие'!K18+'Физическое развитие'!L18+'Физическое развитие'!M18+'Физическое развитие'!N18+'Физическое развитие'!O18)/13)))))))))))))</f>
        <v/>
      </c>
      <c r="BG18" s="96" t="str">
        <f t="shared" si="4"/>
        <v/>
      </c>
      <c r="BH18" s="96" t="str">
        <f>IF('Социально-коммуникативное разви'!Q19="","",IF('Социально-коммуникативное разви'!Q19&gt;1.5,"сформирован",IF('Социально-коммуникативное разви'!Q19&lt;0.5,"не сформирован", "в стадии формирования")))</f>
        <v/>
      </c>
      <c r="BI18" s="96" t="str">
        <f>IF('Социально-коммуникативное разви'!AD19="","",IF('Социально-коммуникативное разви'!AD19&gt;1.5,"сформирован",IF('Социально-коммуникативное разви'!AD19&lt;0.5,"не сформирован", "в стадии формирования")))</f>
        <v/>
      </c>
      <c r="BJ18" s="96" t="str">
        <f>IF('Социально-коммуникативное разви'!AF19="","",IF('Социально-коммуникативное разви'!AF19&gt;1.5,"сформирован",IF('Социально-коммуникативное разви'!AF19&lt;0.5,"не сформирован", "в стадии формирования")))</f>
        <v/>
      </c>
      <c r="BK18" s="96" t="str">
        <f>IF('Социально-коммуникативное разви'!AG19="","",IF('Социально-коммуникативное разви'!AG19&gt;1.5,"сформирован",IF('Социально-коммуникативное разви'!AG19&lt;0.5,"не сформирован", "в стадии формирования")))</f>
        <v/>
      </c>
      <c r="BL18" s="96" t="str">
        <f>IF('Социально-коммуникативное разви'!AH19="","",IF('Социально-коммуникативное разви'!AH19&gt;1.5,"сформирован",IF('Социально-коммуникативное разви'!AH19&lt;0.5,"не сформирован", "в стадии формирования")))</f>
        <v/>
      </c>
      <c r="BM18" s="96" t="str">
        <f>IF('Социально-коммуникативное разви'!AI19="","",IF('Социально-коммуникативное разви'!AI19&gt;1.5,"сформирован",IF('Социально-коммуникативное разви'!AI19&lt;0.5,"не сформирован", "в стадии формирования")))</f>
        <v/>
      </c>
      <c r="BN18" s="96" t="str">
        <f>IF('Социально-коммуникативное разви'!AJ19="","",IF('Социально-коммуникативное разви'!AJ19&gt;1.5,"сформирован",IF('Социально-коммуникативное разви'!AJ19&lt;0.5,"не сформирован", "в стадии формирования")))</f>
        <v/>
      </c>
      <c r="BO18" s="96" t="str">
        <f>IF('Социально-коммуникативное разви'!AK19="","",IF('Социально-коммуникативное разви'!AK19&gt;1.5,"сформирован",IF('Социально-коммуникативное разви'!AK19&lt;0.5,"не сформирован", "в стадии формирования")))</f>
        <v/>
      </c>
      <c r="BP18" s="96" t="str">
        <f>IF('Социально-коммуникативное разви'!AL19="","",IF('Социально-коммуникативное разви'!AL19&gt;1.5,"сформирован",IF('Социально-коммуникативное разви'!AL19&lt;0.5,"не сформирован", "в стадии формирования")))</f>
        <v/>
      </c>
      <c r="BQ18" s="96" t="str">
        <f>IF('Социально-коммуникативное разви'!AM19="","",IF('Социально-коммуникативное разви'!AM19&gt;1.5,"сформирован",IF('Социально-коммуникативное разви'!AM19&lt;0.5,"не сформирован", "в стадии формирования")))</f>
        <v/>
      </c>
      <c r="BR18" s="96" t="str">
        <f>IF('Социально-коммуникативное разви'!AE19="","",IF('Социально-коммуникативное разви'!AE19&gt;1.5,"сформирован",IF('Социально-коммуникативное разви'!AE19&lt;0.5,"не сформирован", "в стадии формирования")))</f>
        <v/>
      </c>
      <c r="BS18" s="96" t="str">
        <f>IF('Физическое развитие'!Q18="","",IF('Физическое развитие'!Q18&gt;1.5,"сформирован",IF('Физическое развитие'!Q18&lt;0.5,"не сформирован", "в стадии формирования")))</f>
        <v/>
      </c>
      <c r="BT18" s="96" t="str">
        <f>IF('Физическое развитие'!R18="","",IF('Физическое развитие'!R18&gt;1.5,"сформирован",IF('Физическое развитие'!R18&lt;0.5,"не сформирован", "в стадии формирования")))</f>
        <v/>
      </c>
      <c r="BU18" s="96" t="str">
        <f>IF('Физическое развитие'!S18="","",IF('Физическое развитие'!S18&gt;1.5,"сформирован",IF('Физическое развитие'!S18&lt;0.5,"не сформирован", "в стадии формирования")))</f>
        <v/>
      </c>
      <c r="BV18" s="96" t="str">
        <f>IF('Физическое развитие'!T18="","",IF('Физическое развитие'!T18&gt;1.5,"сформирован",IF('Физическое развитие'!T18&lt;0.5,"не сформирован", "в стадии формирования")))</f>
        <v/>
      </c>
      <c r="BW18" s="96" t="str">
        <f>IF('Физическое развитие'!U18="","",IF('Физическое развитие'!U18&gt;1.5,"сформирован",IF('Физическое развитие'!U18&lt;0.5,"не сформирован", "в стадии формирования")))</f>
        <v/>
      </c>
      <c r="BX18" s="183" t="str">
        <f>IF('Социально-коммуникативное разви'!Q19="","",IF('Социально-коммуникативное разви'!AD19="","",IF('Социально-коммуникативное разви'!AE19="","",IF('Социально-коммуникативное разви'!AF19="","",IF('Социально-коммуникативное разви'!AG19="","",IF('Социально-коммуникативное разви'!AH19="","",IF('Социально-коммуникативное разви'!AI19="","",IF('Социально-коммуникативное разви'!AJ19="","",IF('Социально-коммуникативное разви'!AK19="","",IF('Социально-коммуникативное разви'!AL19="","",IF('Социально-коммуникативное разви'!AM19="","",IF('Физическое развитие'!Q18="","",IF('Физическое развитие'!R18="","",IF('Физическое развитие'!S18="","",IF('Физическое развитие'!T18="","",IF('Физическое развитие'!U18="","",('Социально-коммуникативное разви'!Q19+'Социально-коммуникативное разви'!AD19+'Социально-коммуникативное разви'!AE19+'Социально-коммуникативное разви'!AF19+'Социально-коммуникативное разви'!AG19+'Социально-коммуникативное разви'!AH19+'Социально-коммуникативное разви'!AI19+'Социально-коммуникативное разви'!AJ19+'Социально-коммуникативное разви'!AK19+'Социально-коммуникативное разви'!AL19+'Социально-коммуникативное разви'!AM19+'Физическое развитие'!Q18+'Физическое развитие'!R18+'Физическое развитие'!S18+'Физическое развитие'!T18+'Физическое развитие'!U18)/16))))))))))))))))</f>
        <v/>
      </c>
      <c r="BY18" s="96" t="str">
        <f t="shared" si="5"/>
        <v/>
      </c>
      <c r="BZ18" s="96" t="str">
        <f>IF('Социально-коммуникативное разви'!M19="","",IF('Социально-коммуникативное разви'!M19&gt;1.5,"сформирован",IF('Социально-коммуникативное разви'!M19&lt;0.5,"не сформирован", "в стадии формирования")))</f>
        <v/>
      </c>
      <c r="CA18" s="96" t="str">
        <f>IF('Социально-коммуникативное разви'!O19="","",IF('Социально-коммуникативное разви'!O19&gt;1.5,"сформирован",IF('Социально-коммуникативное разви'!O19&lt;0.5,"не сформирован", "в стадии формирования")))</f>
        <v/>
      </c>
      <c r="CB18" s="96" t="str">
        <f>IF('Социально-коммуникативное разви'!T19="","",IF('Социально-коммуникативное разви'!T19&gt;1.5,"сформирован",IF('Социально-коммуникативное разви'!T19&lt;0.5,"не сформирован", "в стадии формирования")))</f>
        <v/>
      </c>
      <c r="CC18" s="96" t="str">
        <f>IF('Познавательное развитие'!D19="","",IF('Познавательное развитие'!D19&gt;1.5,"сформирован",IF('Познавательное развитие'!D19&lt;0.5,"не сформирован", "в стадии формирования")))</f>
        <v/>
      </c>
      <c r="CD18" s="96" t="str">
        <f>IF('Познавательное развитие'!E19="","",IF('Познавательное развитие'!E19&gt;1.5,"сформирован",IF('Познавательное развитие'!E19&lt;0.5,"не сформирован", "в стадии формирования")))</f>
        <v/>
      </c>
      <c r="CE18" s="96" t="str">
        <f>IF('Познавательное развитие'!F19="","",IF('Познавательное развитие'!F19&gt;1.5,"сформирован",IF('Познавательное развитие'!F19&lt;0.5,"не сформирован", "в стадии формирования")))</f>
        <v/>
      </c>
      <c r="CF18" s="96" t="str">
        <f>IF('Познавательное развитие'!I19="","",IF('Познавательное развитие'!I19&gt;1.5,"сформирован",IF('Познавательное развитие'!I19&lt;0.5,"не сформирован", "в стадии формирования")))</f>
        <v/>
      </c>
      <c r="CG18" s="96" t="str">
        <f>IF('Познавательное развитие'!J19="","",IF('Познавательное развитие'!J19&gt;1.5,"сформирован",IF('Познавательное развитие'!J19&lt;0.5,"не сформирован", "в стадии формирования")))</f>
        <v/>
      </c>
      <c r="CH18" s="96" t="str">
        <f>IF('Познавательное развитие'!K19="","",IF('Познавательное развитие'!K19&gt;1.5,"сформирован",IF('Познавательное развитие'!K19&lt;0.5,"не сформирован", "в стадии формирования")))</f>
        <v/>
      </c>
      <c r="CI18" s="96" t="str">
        <f>IF('Познавательное развитие'!L19="","",IF('Познавательное развитие'!L19&gt;1.5,"сформирован",IF('Познавательное развитие'!L19&lt;0.5,"не сформирован", "в стадии формирования")))</f>
        <v/>
      </c>
      <c r="CJ18" s="96" t="str">
        <f>IF('Познавательное развитие'!M19="","",IF('Познавательное развитие'!M19&gt;1.5,"сформирован",IF('Познавательное развитие'!M19&lt;0.5,"не сформирован", "в стадии формирования")))</f>
        <v/>
      </c>
      <c r="CK18" s="96" t="str">
        <f>IF('Познавательное развитие'!S19="","",IF('Познавательное развитие'!S19&gt;1.5,"сформирован",IF('Познавательное развитие'!S19&lt;0.5,"не сформирован", "в стадии формирования")))</f>
        <v/>
      </c>
      <c r="CL18" s="96" t="str">
        <f>IF('Познавательное развитие'!T19="","",IF('Познавательное развитие'!T19&gt;1.5,"сформирован",IF('Познавательное развитие'!T19&lt;0.5,"не сформирован", "в стадии формирования")))</f>
        <v/>
      </c>
      <c r="CM18" s="96" t="str">
        <f>IF('Познавательное развитие'!V19="","",IF('Познавательное развитие'!V19&gt;1.5,"сформирован",IF('Познавательное развитие'!V19&lt;0.5,"не сформирован", "в стадии формирования")))</f>
        <v/>
      </c>
      <c r="CN18" s="96" t="str">
        <f>IF('Познавательное развитие'!W19="","",IF('Познавательное развитие'!W19&gt;1.5,"сформирован",IF('Познавательное развитие'!W19&lt;0.5,"не сформирован", "в стадии формирования")))</f>
        <v/>
      </c>
      <c r="CO18" s="96" t="str">
        <f>IF('Познавательное развитие'!AD19="","",IF('Познавательное развитие'!AD19&gt;1.5,"сформирован",IF('Познавательное развитие'!AD19&lt;0.5,"не сформирован", "в стадии формирования")))</f>
        <v/>
      </c>
      <c r="CP18" s="96" t="str">
        <f>IF('Познавательное развитие'!AI19="","",IF('Познавательное развитие'!AI19&gt;1.5,"сформирован",IF('Познавательное развитие'!AI19&lt;0.5,"не сформирован", "в стадии формирования")))</f>
        <v/>
      </c>
      <c r="CQ18" s="96" t="str">
        <f>IF('Познавательное развитие'!AK19="","",IF('Познавательное развитие'!AK19&gt;1.5,"сформирован",IF('Познавательное развитие'!AK19&lt;0.5,"не сформирован", "в стадии формирования")))</f>
        <v/>
      </c>
      <c r="CR18" s="96" t="str">
        <f>IF('Познавательное развитие'!AL19="","",IF('Познавательное развитие'!AL19&gt;1.5,"сформирован",IF('Познавательное развитие'!AL19&lt;0.5,"не сформирован", "в стадии формирования")))</f>
        <v/>
      </c>
      <c r="CS18" s="96" t="str">
        <f>IF('Речевое развитие'!S18="","",IF('Речевое развитие'!S18&gt;1.5,"сформирован",IF('Речевое развитие'!S18&lt;0.5,"не сформирован", "в стадии формирования")))</f>
        <v/>
      </c>
      <c r="CT18" s="96" t="str">
        <f>IF('Речевое развитие'!T18="","",IF('Речевое развитие'!T18&gt;1.5,"сформирован",IF('Речевое развитие'!T18&lt;0.5,"не сформирован", "в стадии формирования")))</f>
        <v/>
      </c>
      <c r="CU18" s="96" t="str">
        <f>IF('Речевое развитие'!U18="","",IF('Речевое развитие'!U18&gt;1.5,"сформирован",IF('Речевое развитие'!U18&lt;0.5,"не сформирован", "в стадии формирования")))</f>
        <v/>
      </c>
      <c r="CV18" s="96" t="str">
        <f>IF('Речевое развитие'!V18="","",IF('Речевое развитие'!V18&gt;1.5,"сформирован",IF('Речевое развитие'!V18&lt;0.5,"не сформирован", "в стадии формирования")))</f>
        <v/>
      </c>
      <c r="CW18" s="96" t="str">
        <f>IF('Художественно-эстетическое разв'!H19="","",IF('Художественно-эстетическое разв'!H19&gt;1.5,"сформирован",IF('Художественно-эстетическое разв'!H19&lt;0.5,"не сформирован", "в стадии формирования")))</f>
        <v/>
      </c>
      <c r="CX18" s="96" t="str">
        <f>IF('Художественно-эстетическое разв'!U19="","",IF('Художественно-эстетическое разв'!U19&gt;1.5,"сформирован",IF('Художественно-эстетическое разв'!U19&lt;0.5,"не сформирован", "в стадии формирования")))</f>
        <v/>
      </c>
      <c r="CY18" s="96" t="str">
        <f>IF('Художественно-эстетическое разв'!D19="","",IF('Художественно-эстетическое разв'!D19&gt;1.5,"сформирован",IF('Художественно-эстетическое разв'!D19&lt;0.5,"не сформирован", "в стадии формирования")))</f>
        <v/>
      </c>
      <c r="CZ18" s="96" t="str">
        <f>IF('Художественно-эстетическое разв'!O19="","",IF('Художественно-эстетическое разв'!O19&gt;1.5,"сформирован",IF('Художественно-эстетическое разв'!O19&lt;0.5,"не сформирован", "в стадии формирования")))</f>
        <v/>
      </c>
      <c r="DA18" s="96" t="str">
        <f>IF('Художественно-эстетическое разв'!T19="","",IF('Художественно-эстетическое разв'!T19&gt;1.5,"сформирован",IF('Художественно-эстетическое разв'!T19&lt;0.5,"не сформирован", "в стадии формирования")))</f>
        <v/>
      </c>
      <c r="DB18" s="183" t="str">
        <f>IF('Социально-коммуникативное разви'!M19="","",IF('Социально-коммуникативное разви'!O19="","",IF('Социально-коммуникативное разви'!T19="","",IF('Познавательное развитие'!D19="","",IF('Познавательное развитие'!E19="","",IF('Познавательное развитие'!F19="","",IF('Познавательное развитие'!I19="","",IF('Познавательное развитие'!J19="","",IF('Познавательное развитие'!K19="","",IF('Познавательное развитие'!L19="","",IF('Познавательное развитие'!M19="","",IF('Познавательное развитие'!S19="","",IF('Познавательное развитие'!T19="","",IF('Познавательное развитие'!V19="","",IF('Познавательное развитие'!W19="","",IF('Познавательное развитие'!AD19="","",IF('Познавательное развитие'!AI19="","",IF('Познавательное развитие'!AK19="","",IF('Познавательное развитие'!AL19="","",IF('Речевое развитие'!S18="","",IF('Речевое развитие'!T18="","",IF('Речевое развитие'!U18="","",IF('Речевое развитие'!V18="","",IF('Художественно-эстетическое разв'!H19="","",IF('Художественно-эстетическое разв'!U19="","",IF('Художественно-эстетическое разв'!D19="","",IF('Художественно-эстетическое разв'!O19="","",IF('Художественно-эстетическое разв'!T19="","",('Социально-коммуникативное разви'!M19+'Социально-коммуникативное разви'!O19+'Социально-коммуникативное разви'!T19+'Познавательное развитие'!D19+'Познавательное развитие'!E19+'Познавательное развитие'!F19+'Познавательное развитие'!I19+'Познавательное развитие'!J19+'Познавательное развитие'!K19+'Познавательное развитие'!L19+'Познавательное развитие'!M19+'Познавательное развитие'!S19+'Познавательное развитие'!T19+'Познавательное развитие'!V19+'Познавательное развитие'!W19+'Познавательное развитие'!AD19+'Познавательное развитие'!AI19+'Познавательное развитие'!AK19+'Познавательное развитие'!AL19+'Речевое развитие'!S18+'Речевое развитие'!T18+'Речевое развитие'!U18+'Речевое развитие'!V18+'Художественно-эстетическое разв'!H19+'Художественно-эстетическое разв'!V19+'Художественно-эстетическое разв'!D19+'Художественно-эстетическое разв'!O19+'Художественно-эстетическое разв'!T19)/28))))))))))))))))))))))))))))</f>
        <v/>
      </c>
      <c r="DC18" s="96" t="str">
        <f t="shared" si="6"/>
        <v/>
      </c>
    </row>
    <row r="19" spans="1:107" s="96" customFormat="1">
      <c r="A19" s="155">
        <f>список!A17</f>
        <v>16</v>
      </c>
      <c r="B19" s="153" t="str">
        <f>IF(список!B17="","",список!B17)</f>
        <v/>
      </c>
      <c r="C19" s="149">
        <f>IF(список!C17="","",список!C17)</f>
        <v>0</v>
      </c>
      <c r="D19" s="96" t="str">
        <f>IF('Социально-коммуникативное разви'!R20="","",IF('Социально-коммуникативное разви'!R20&gt;1.5,"сформирован",IF('Социально-коммуникативное разви'!R20&lt;0.5,"не сформирован", "в стадии формирования")))</f>
        <v/>
      </c>
      <c r="E19" s="96" t="str">
        <f>IF('Социально-коммуникативное разви'!S20="","",IF('Социально-коммуникативное разви'!S20&gt;1.5,"сформирован",IF('Социально-коммуникативное разви'!S20&lt;0.5,"не сформирован", "в стадии формирования")))</f>
        <v/>
      </c>
      <c r="F19" s="96" t="str">
        <f>IF('Социально-коммуникативное разви'!T20="","",IF('Социально-коммуникативное разви'!T20&gt;1.5,"сформирован",IF('Социально-коммуникативное разви'!T20&lt;0.5,"не сформирован", "в стадии формирования")))</f>
        <v/>
      </c>
      <c r="G19" s="96" t="str">
        <f>IF('Социально-коммуникативное разви'!U20="","",IF('Социально-коммуникативное разви'!U20&gt;1.5,"сформирован",IF('Социально-коммуникативное разви'!U20&lt;0.5,"не сформирован", "в стадии формирования")))</f>
        <v/>
      </c>
      <c r="H19" s="96" t="str">
        <f>IF('Социально-коммуникативное разви'!V20="","",IF('Социально-коммуникативное разви'!V20&gt;1.5,"сформирован",IF('Социально-коммуникативное разви'!V20&lt;0.5,"не сформирован", "в стадии формирования")))</f>
        <v/>
      </c>
      <c r="I19" s="163" t="str">
        <f>IF('Речевое развитие'!X19="","",IF('Речевое развитие'!X19&gt;1.5,"сформирован",IF('Речевое развитие'!X19&lt;0.5,"не сформирован", "в стадии формирования")))</f>
        <v/>
      </c>
      <c r="J19" s="96" t="str">
        <f>IF('Художественно-эстетическое разв'!D20="","",IF('Художественно-эстетическое разв'!D20&gt;1.5,"сформирован",IF('Художественно-эстетическое разв'!D20&lt;0.5,"не сформирован", "в стадии формирования")))</f>
        <v/>
      </c>
      <c r="K19" s="149" t="str">
        <f>IF('Физическое развитие'!M19="","",IF('Физическое развитие'!M19&gt;1.5,"сформирован",IF('Физическое развитие'!M19&lt;0.5,"не сформирован", "в стадии формирования")))</f>
        <v/>
      </c>
      <c r="L19" s="183" t="str">
        <f>IF('Социально-коммуникативное разви'!R20="","",IF('Социально-коммуникативное разви'!X20="","",IF('Социально-коммуникативное разви'!Y20="","",IF('Социально-коммуникативное разви'!Z20="","",IF('Социально-коммуникативное разви'!AA20="","",IF('Речевое развитие'!X19="","",IF('Художественно-эстетическое разв'!D20="","",IF('Физическое развитие'!M19="","",('Социально-коммуникативное разви'!R20+'Социально-коммуникативное разви'!X20+'Социально-коммуникативное разви'!Y20+'Социально-коммуникативное разви'!Z20+'Социально-коммуникативное разви'!AA20+'Речевое развитие'!X19+'Художественно-эстетическое разв'!D20+'Физическое развитие'!M19)/8))))))))</f>
        <v/>
      </c>
      <c r="M19" s="96" t="str">
        <f t="shared" si="0"/>
        <v/>
      </c>
      <c r="N19" s="165" t="str">
        <f>IF('Социально-коммуникативное разви'!E20="","",IF('Социально-коммуникативное разви'!E20&gt;1.5,"сформирован",IF('Социально-коммуникативное разви'!E20&lt;0.5,"не сформирован", "в стадии формирования")))</f>
        <v/>
      </c>
      <c r="O19" s="165" t="str">
        <f>IF('Социально-коммуникативное разви'!F20="","",IF('Социально-коммуникативное разви'!F20&gt;1.5,"сформирован",IF('Социально-коммуникативное разви'!F20&lt;0.5,"не сформирован", "в стадии формирования")))</f>
        <v/>
      </c>
      <c r="P19" s="165" t="str">
        <f>IF('Социально-коммуникативное разви'!G20="","",IF('Социально-коммуникативное разви'!G20&gt;1.5,"сформирован",IF('Социально-коммуникативное разви'!G20&lt;0.5,"не сформирован", "в стадии формирования")))</f>
        <v/>
      </c>
      <c r="Q19" s="165" t="str">
        <f>IF('Социально-коммуникативное разви'!H20="","",IF('Социально-коммуникативное разви'!H20&gt;1.5,"сформирован",IF('Социально-коммуникативное разви'!H20&lt;0.5,"не сформирован", "в стадии формирования")))</f>
        <v/>
      </c>
      <c r="R19" s="165" t="str">
        <f>IF('Социально-коммуникативное разви'!I20="","",IF('Социально-коммуникативное разви'!I20&gt;1.5,"сформирован",IF('Социально-коммуникативное разви'!I20&lt;0.5,"не сформирован", "в стадии формирования")))</f>
        <v/>
      </c>
      <c r="S19" s="165" t="str">
        <f>IF('Социально-коммуникативное разви'!J20="","",IF('Социально-коммуникативное разви'!J20&gt;1.5,"сформирован",IF('Социально-коммуникативное разви'!J20&lt;0.5,"не сформирован", "в стадии формирования")))</f>
        <v/>
      </c>
      <c r="T19" s="165" t="str">
        <f>IF('Социально-коммуникативное разви'!K20="","",IF('Социально-коммуникативное разви'!K20&gt;1.5,"сформирован",IF('Социально-коммуникативное разви'!K20&lt;0.5,"не сформирован", "в стадии формирования")))</f>
        <v/>
      </c>
      <c r="U19" s="165" t="str">
        <f>IF('Социально-коммуникативное разви'!L20="","",IF('Социально-коммуникативное разви'!L20&gt;1.5,"сформирован",IF('Социально-коммуникативное разви'!L20&lt;0.5,"не сформирован", "в стадии формирования")))</f>
        <v/>
      </c>
      <c r="V19" s="165" t="str">
        <f>IF('Социально-коммуникативное разви'!M20="","",IF('Социально-коммуникативное разви'!M20&gt;1.5,"сформирован",IF('Социально-коммуникативное разви'!M20&lt;0.5,"не сформирован", "в стадии формирования")))</f>
        <v/>
      </c>
      <c r="W19" s="183" t="str">
        <f>IF('Социально-коммуникативное разви'!E20="","",IF('Социально-коммуникативное разви'!F20="","",IF('Социально-коммуникативное разви'!G20="","",IF('Социально-коммуникативное разви'!H20="","",IF('Социально-коммуникативное разви'!I20="","",IF('Социально-коммуникативное разви'!J20="","",IF('Социально-коммуникативное разви'!K20="","",IF('Социально-коммуникативное разви'!L20="","",IF('Социально-коммуникативное разви'!W20="","",('Социально-коммуникативное разви'!E20+'Социально-коммуникативное разви'!F20+'Социально-коммуникативное разви'!G20+'Социально-коммуникативное разви'!H20+'Социально-коммуникативное разви'!I20+'Социально-коммуникативное разви'!J20+'Социально-коммуникативное разви'!K20+'Социально-коммуникативное разви'!L20+'Социально-коммуникативное разви'!W20)/9)))))))))</f>
        <v/>
      </c>
      <c r="X19" s="96" t="str">
        <f t="shared" si="1"/>
        <v/>
      </c>
      <c r="Y19" s="163" t="str">
        <f>IF('Социально-коммуникативное разви'!S20="","",IF('Социально-коммуникативное разви'!S20&gt;1.5,"сформирован",IF('Социально-коммуникативное разви'!S20&lt;0.5,"не сформирован", "в стадии формирования")))</f>
        <v/>
      </c>
      <c r="Z19" s="96" t="str">
        <f>IF('Познавательное развитие'!U20="","",IF('Познавательное развитие'!U20&gt;1.5,"сформирован",IF('Познавательное развитие'!U20&lt;0.5,"не сформирован", "в стадии формирования")))</f>
        <v/>
      </c>
      <c r="AA19" s="96" t="str">
        <f>IF('Речевое развитие'!P19="","",IF('Речевое развитие'!P19&gt;1.5,"сформирован",IF('Речевое развитие'!P19&lt;0.5,"не сформирован", "в стадии формирования")))</f>
        <v/>
      </c>
      <c r="AB19" s="96" t="str">
        <f>IF('Речевое развитие'!Q19="","",IF('Речевое развитие'!Q19&gt;1.5,"сформирован",IF('Речевое развитие'!Q19&lt;0.5,"не сформирован", "в стадии формирования")))</f>
        <v/>
      </c>
      <c r="AC19" s="167" t="str">
        <f>IF('Художественно-эстетическое разв'!AD20="","",IF('Художественно-эстетическое разв'!AD20&gt;1.5,"сформирован",IF('Художественно-эстетическое разв'!AD20&lt;0.5,"не сформирован", "в стадии формирования")))</f>
        <v/>
      </c>
      <c r="AD19" s="167" t="str">
        <f>IF('Художественно-эстетическое разв'!AE20="","",IF('Художественно-эстетическое разв'!AE20&gt;1.5,"сформирован",IF('Художественно-эстетическое разв'!AE20&lt;0.5,"не сформирован", "в стадии формирования")))</f>
        <v/>
      </c>
      <c r="AE19" s="167" t="str">
        <f>IF('Художественно-эстетическое разв'!AF20="","",IF('Художественно-эстетическое разв'!AF20&gt;1.5,"сформирован",IF('Художественно-эстетическое разв'!AF20&lt;0.5,"не сформирован", "в стадии формирования")))</f>
        <v/>
      </c>
      <c r="AF19" s="149" t="str">
        <f>IF('Физическое развитие'!T19="","",IF('Физическое развитие'!T19&gt;1.5,"сформирован",IF('Физическое развитие'!T19&lt;0.5,"не сформирован", "в стадии формирования")))</f>
        <v/>
      </c>
      <c r="AG19" s="183" t="str">
        <f>IF('Социально-коммуникативное разви'!S20="","",IF('Познавательное развитие'!U20="","",IF('Речевое развитие'!P19="","",IF('Речевое развитие'!W19="","",IF('Художественно-эстетическое разв'!AD20="","",IF('Художественно-эстетическое разв'!AE20="","",IF('Художественно-эстетическое разв'!AF20="","",IF('Физическое развитие'!T19="","",('Социально-коммуникативное разви'!S20+'Познавательное развитие'!U20+'Речевое развитие'!P19+'Речевое развитие'!W19+'Художественно-эстетическое разв'!AD20+'Художественно-эстетическое разв'!AE20+'Художественно-эстетическое разв'!AF20+'Физическое развитие'!T19)/8))))))))</f>
        <v/>
      </c>
      <c r="AH19" s="96" t="str">
        <f t="shared" si="2"/>
        <v/>
      </c>
      <c r="AI19" s="163" t="str">
        <f>IF('Речевое развитие'!D19="","",IF('Речевое развитие'!D19&gt;1.5,"сформирован",IF('Речевое развитие'!D19&lt;0.5,"не сформирован", "в стадии формирования")))</f>
        <v/>
      </c>
      <c r="AJ19" s="163" t="str">
        <f>IF('Речевое развитие'!E19="","",IF('Речевое развитие'!E19&gt;1.5,"сформирован",IF('Речевое развитие'!E19&lt;0.5,"не сформирован", "в стадии формирования")))</f>
        <v/>
      </c>
      <c r="AK19" s="163" t="str">
        <f>IF('Речевое развитие'!F19="","",IF('Речевое развитие'!F19&gt;1.5,"сформирован",IF('Речевое развитие'!F19&lt;0.5,"не сформирован", "в стадии формирования")))</f>
        <v/>
      </c>
      <c r="AL19" s="163" t="str">
        <f>IF('Речевое развитие'!G19="","",IF('Речевое развитие'!G19&gt;1.5,"сформирован",IF('Речевое развитие'!G19&lt;0.5,"не сформирован", "в стадии формирования")))</f>
        <v/>
      </c>
      <c r="AM19" s="163" t="str">
        <f>IF('Речевое развитие'!H19="","",IF('Речевое развитие'!H19&gt;1.5,"сформирован",IF('Речевое развитие'!H19&lt;0.5,"не сформирован", "в стадии формирования")))</f>
        <v/>
      </c>
      <c r="AN19" s="163" t="str">
        <f>IF('Речевое развитие'!I19="","",IF('Речевое развитие'!I19&gt;1.5,"сформирован",IF('Речевое развитие'!I19&lt;0.5,"не сформирован", "в стадии формирования")))</f>
        <v/>
      </c>
      <c r="AO19" s="163" t="str">
        <f>IF('Речевое развитие'!J19="","",IF('Речевое развитие'!J19&gt;1.5,"сформирован",IF('Речевое развитие'!J19&lt;0.5,"не сформирован", "в стадии формирования")))</f>
        <v/>
      </c>
      <c r="AP19" s="163" t="str">
        <f>IF('Речевое развитие'!K19="","",IF('Речевое развитие'!K19&gt;1.5,"сформирован",IF('Речевое развитие'!K19&lt;0.5,"не сформирован", "в стадии формирования")))</f>
        <v/>
      </c>
      <c r="AQ19" s="183" t="str">
        <f>IF('Речевое развитие'!D19="","",IF('Речевое развитие'!E19="","",IF('Речевое развитие'!F19="","",IF('Речевое развитие'!G19="","",IF('Речевое развитие'!H19="","",IF('Речевое развитие'!I19="","",IF('Речевое развитие'!J19="","",IF('Речевое развитие'!K19="","",('Речевое развитие'!D19+'Речевое развитие'!E19+'Речевое развитие'!F19+'Речевое развитие'!G19+'Речевое развитие'!H19+'Речевое развитие'!I19+'Речевое развитие'!J19+'Речевое развитие'!K19)/8))))))))</f>
        <v/>
      </c>
      <c r="AR19" s="96" t="str">
        <f t="shared" si="3"/>
        <v/>
      </c>
      <c r="AS19" s="163" t="str">
        <f>IF('Художественно-эстетическое разв'!AA20="","",IF('Художественно-эстетическое разв'!AA20&gt;1.5,"сформирован",IF('Художественно-эстетическое разв'!AA20&lt;0.5,"не сформирован", "в стадии формирования")))</f>
        <v>в стадии формирования</v>
      </c>
      <c r="AT19" s="163" t="str">
        <f>IF('Физическое развитие'!D19="","",IF('Физическое развитие'!D19&gt;1.5,"сформирован",IF('Физическое развитие'!D19&lt;0.5,"не сформирован", "в стадии формирования")))</f>
        <v/>
      </c>
      <c r="AU19" s="163" t="str">
        <f>IF('Физическое развитие'!E19="","",IF('Физическое развитие'!E19&gt;1.5,"сформирован",IF('Физическое развитие'!E19&lt;0.5,"не сформирован", "в стадии формирования")))</f>
        <v/>
      </c>
      <c r="AV19" s="163" t="str">
        <f>IF('Физическое развитие'!F19="","",IF('Физическое развитие'!F19&gt;1.5,"сформирован",IF('Физическое развитие'!F19&lt;0.5,"не сформирован", "в стадии формирования")))</f>
        <v/>
      </c>
      <c r="AW19" s="163" t="str">
        <f>IF('Физическое развитие'!G19="","",IF('Физическое развитие'!G19&gt;1.5,"сформирован",IF('Физическое развитие'!G19&lt;0.5,"не сформирован", "в стадии формирования")))</f>
        <v/>
      </c>
      <c r="AX19" s="163" t="str">
        <f>IF('Физическое развитие'!H19="","",IF('Физическое развитие'!H19&gt;1.5,"сформирован",IF('Физическое развитие'!H19&lt;0.5,"не сформирован", "в стадии формирования")))</f>
        <v/>
      </c>
      <c r="AY19" s="163" t="str">
        <f>IF('Физическое развитие'!I19="","",IF('Физическое развитие'!I19&gt;1.5,"сформирован",IF('Физическое развитие'!I19&lt;0.5,"не сформирован", "в стадии формирования")))</f>
        <v/>
      </c>
      <c r="AZ19" s="163" t="str">
        <f>IF('Физическое развитие'!J19="","",IF('Физическое развитие'!J19&gt;1.5,"сформирован",IF('Физическое развитие'!J19&lt;0.5,"не сформирован", "в стадии формирования")))</f>
        <v/>
      </c>
      <c r="BA19" s="163" t="str">
        <f>IF('Физическое развитие'!K19="","",IF('Физическое развитие'!K19&gt;1.5,"сформирован",IF('Физическое развитие'!K19&lt;0.5,"не сформирован", "в стадии формирования")))</f>
        <v/>
      </c>
      <c r="BB19" s="163" t="str">
        <f>IF('Физическое развитие'!L19="","",IF('Физическое развитие'!L19&gt;1.5,"сформирован",IF('Физическое развитие'!L19&lt;0.5,"не сформирован", "в стадии формирования")))</f>
        <v/>
      </c>
      <c r="BC19" s="163" t="str">
        <f>IF('Физическое развитие'!M19="","",IF('Физическое развитие'!M19&gt;1.5,"сформирован",IF('Физическое развитие'!M19&lt;0.5,"не сформирован", "в стадии формирования")))</f>
        <v/>
      </c>
      <c r="BD19" s="163" t="str">
        <f>IF('Физическое развитие'!N19="","",IF('Физическое развитие'!N19&gt;1.5,"сформирован",IF('Физическое развитие'!N19&lt;0.5,"не сформирован", "в стадии формирования")))</f>
        <v/>
      </c>
      <c r="BE19" s="163" t="str">
        <f>IF('Физическое развитие'!O19="","",IF('Физическое развитие'!O19&gt;1.5,"сформирован",IF('Физическое развитие'!O19&lt;0.5,"не сформирован", "в стадии формирования")))</f>
        <v/>
      </c>
      <c r="BF19" s="183" t="str">
        <f>IF('Художественно-эстетическое разв'!AA20="","",IF('Физическое развитие'!D19="","",IF('Физическое развитие'!E19="","",IF('Физическое развитие'!F19="","",IF('Физическое развитие'!G19="","",IF('Физическое развитие'!H19="","",IF('Физическое развитие'!I19="","",IF('Физическое развитие'!J19="","",IF('Физическое развитие'!K19="","",IF('Физическое развитие'!L19="","",IF('Физическое развитие'!M19="","",IF('Физическое развитие'!N19="","",IF('Физическое развитие'!O19="","",('Художественно-эстетическое разв'!AA20+'Физическое развитие'!D19+'Физическое развитие'!E19+'Физическое развитие'!F19+'Физическое развитие'!G19+'Физическое развитие'!H19+'Физическое развитие'!I19+'Физическое развитие'!J19+'Физическое развитие'!K19+'Физическое развитие'!L19+'Физическое развитие'!M19+'Физическое развитие'!N19+'Физическое развитие'!O19)/13)))))))))))))</f>
        <v/>
      </c>
      <c r="BG19" s="96" t="str">
        <f t="shared" si="4"/>
        <v/>
      </c>
      <c r="BH19" s="96" t="str">
        <f>IF('Социально-коммуникативное разви'!Q20="","",IF('Социально-коммуникативное разви'!Q20&gt;1.5,"сформирован",IF('Социально-коммуникативное разви'!Q20&lt;0.5,"не сформирован", "в стадии формирования")))</f>
        <v/>
      </c>
      <c r="BI19" s="96" t="str">
        <f>IF('Социально-коммуникативное разви'!AD20="","",IF('Социально-коммуникативное разви'!AD20&gt;1.5,"сформирован",IF('Социально-коммуникативное разви'!AD20&lt;0.5,"не сформирован", "в стадии формирования")))</f>
        <v/>
      </c>
      <c r="BJ19" s="96" t="str">
        <f>IF('Социально-коммуникативное разви'!AF20="","",IF('Социально-коммуникативное разви'!AF20&gt;1.5,"сформирован",IF('Социально-коммуникативное разви'!AF20&lt;0.5,"не сформирован", "в стадии формирования")))</f>
        <v/>
      </c>
      <c r="BK19" s="96" t="str">
        <f>IF('Социально-коммуникативное разви'!AG20="","",IF('Социально-коммуникативное разви'!AG20&gt;1.5,"сформирован",IF('Социально-коммуникативное разви'!AG20&lt;0.5,"не сформирован", "в стадии формирования")))</f>
        <v/>
      </c>
      <c r="BL19" s="96" t="str">
        <f>IF('Социально-коммуникативное разви'!AH20="","",IF('Социально-коммуникативное разви'!AH20&gt;1.5,"сформирован",IF('Социально-коммуникативное разви'!AH20&lt;0.5,"не сформирован", "в стадии формирования")))</f>
        <v/>
      </c>
      <c r="BM19" s="96" t="str">
        <f>IF('Социально-коммуникативное разви'!AI20="","",IF('Социально-коммуникативное разви'!AI20&gt;1.5,"сформирован",IF('Социально-коммуникативное разви'!AI20&lt;0.5,"не сформирован", "в стадии формирования")))</f>
        <v/>
      </c>
      <c r="BN19" s="96" t="str">
        <f>IF('Социально-коммуникативное разви'!AJ20="","",IF('Социально-коммуникативное разви'!AJ20&gt;1.5,"сформирован",IF('Социально-коммуникативное разви'!AJ20&lt;0.5,"не сформирован", "в стадии формирования")))</f>
        <v/>
      </c>
      <c r="BO19" s="96" t="str">
        <f>IF('Социально-коммуникативное разви'!AK20="","",IF('Социально-коммуникативное разви'!AK20&gt;1.5,"сформирован",IF('Социально-коммуникативное разви'!AK20&lt;0.5,"не сформирован", "в стадии формирования")))</f>
        <v/>
      </c>
      <c r="BP19" s="96" t="str">
        <f>IF('Социально-коммуникативное разви'!AL20="","",IF('Социально-коммуникативное разви'!AL20&gt;1.5,"сформирован",IF('Социально-коммуникативное разви'!AL20&lt;0.5,"не сформирован", "в стадии формирования")))</f>
        <v/>
      </c>
      <c r="BQ19" s="96" t="str">
        <f>IF('Социально-коммуникативное разви'!AM20="","",IF('Социально-коммуникативное разви'!AM20&gt;1.5,"сформирован",IF('Социально-коммуникативное разви'!AM20&lt;0.5,"не сформирован", "в стадии формирования")))</f>
        <v/>
      </c>
      <c r="BR19" s="96" t="str">
        <f>IF('Социально-коммуникативное разви'!AE20="","",IF('Социально-коммуникативное разви'!AE20&gt;1.5,"сформирован",IF('Социально-коммуникативное разви'!AE20&lt;0.5,"не сформирован", "в стадии формирования")))</f>
        <v/>
      </c>
      <c r="BS19" s="96" t="str">
        <f>IF('Физическое развитие'!Q19="","",IF('Физическое развитие'!Q19&gt;1.5,"сформирован",IF('Физическое развитие'!Q19&lt;0.5,"не сформирован", "в стадии формирования")))</f>
        <v/>
      </c>
      <c r="BT19" s="96" t="str">
        <f>IF('Физическое развитие'!R19="","",IF('Физическое развитие'!R19&gt;1.5,"сформирован",IF('Физическое развитие'!R19&lt;0.5,"не сформирован", "в стадии формирования")))</f>
        <v/>
      </c>
      <c r="BU19" s="96" t="str">
        <f>IF('Физическое развитие'!S19="","",IF('Физическое развитие'!S19&gt;1.5,"сформирован",IF('Физическое развитие'!S19&lt;0.5,"не сформирован", "в стадии формирования")))</f>
        <v/>
      </c>
      <c r="BV19" s="96" t="str">
        <f>IF('Физическое развитие'!T19="","",IF('Физическое развитие'!T19&gt;1.5,"сформирован",IF('Физическое развитие'!T19&lt;0.5,"не сформирован", "в стадии формирования")))</f>
        <v/>
      </c>
      <c r="BW19" s="96" t="str">
        <f>IF('Физическое развитие'!U19="","",IF('Физическое развитие'!U19&gt;1.5,"сформирован",IF('Физическое развитие'!U19&lt;0.5,"не сформирован", "в стадии формирования")))</f>
        <v/>
      </c>
      <c r="BX19" s="183" t="str">
        <f>IF('Социально-коммуникативное разви'!Q20="","",IF('Социально-коммуникативное разви'!AD20="","",IF('Социально-коммуникативное разви'!AE20="","",IF('Социально-коммуникативное разви'!AF20="","",IF('Социально-коммуникативное разви'!AG20="","",IF('Социально-коммуникативное разви'!AH20="","",IF('Социально-коммуникативное разви'!AI20="","",IF('Социально-коммуникативное разви'!AJ20="","",IF('Социально-коммуникативное разви'!AK20="","",IF('Социально-коммуникативное разви'!AL20="","",IF('Социально-коммуникативное разви'!AM20="","",IF('Физическое развитие'!Q19="","",IF('Физическое развитие'!R19="","",IF('Физическое развитие'!S19="","",IF('Физическое развитие'!T19="","",IF('Физическое развитие'!U19="","",('Социально-коммуникативное разви'!Q20+'Социально-коммуникативное разви'!AD20+'Социально-коммуникативное разви'!AE20+'Социально-коммуникативное разви'!AF20+'Социально-коммуникативное разви'!AG20+'Социально-коммуникативное разви'!AH20+'Социально-коммуникативное разви'!AI20+'Социально-коммуникативное разви'!AJ20+'Социально-коммуникативное разви'!AK20+'Социально-коммуникативное разви'!AL20+'Социально-коммуникативное разви'!AM20+'Физическое развитие'!Q19+'Физическое развитие'!R19+'Физическое развитие'!S19+'Физическое развитие'!T19+'Физическое развитие'!U19)/16))))))))))))))))</f>
        <v/>
      </c>
      <c r="BY19" s="96" t="str">
        <f t="shared" si="5"/>
        <v/>
      </c>
      <c r="BZ19" s="96" t="str">
        <f>IF('Социально-коммуникативное разви'!M20="","",IF('Социально-коммуникативное разви'!M20&gt;1.5,"сформирован",IF('Социально-коммуникативное разви'!M20&lt;0.5,"не сформирован", "в стадии формирования")))</f>
        <v/>
      </c>
      <c r="CA19" s="96" t="str">
        <f>IF('Социально-коммуникативное разви'!O20="","",IF('Социально-коммуникативное разви'!O20&gt;1.5,"сформирован",IF('Социально-коммуникативное разви'!O20&lt;0.5,"не сформирован", "в стадии формирования")))</f>
        <v/>
      </c>
      <c r="CB19" s="96" t="str">
        <f>IF('Социально-коммуникативное разви'!T20="","",IF('Социально-коммуникативное разви'!T20&gt;1.5,"сформирован",IF('Социально-коммуникативное разви'!T20&lt;0.5,"не сформирован", "в стадии формирования")))</f>
        <v/>
      </c>
      <c r="CC19" s="96" t="str">
        <f>IF('Познавательное развитие'!D20="","",IF('Познавательное развитие'!D20&gt;1.5,"сформирован",IF('Познавательное развитие'!D20&lt;0.5,"не сформирован", "в стадии формирования")))</f>
        <v/>
      </c>
      <c r="CD19" s="96" t="str">
        <f>IF('Познавательное развитие'!E20="","",IF('Познавательное развитие'!E20&gt;1.5,"сформирован",IF('Познавательное развитие'!E20&lt;0.5,"не сформирован", "в стадии формирования")))</f>
        <v/>
      </c>
      <c r="CE19" s="96" t="str">
        <f>IF('Познавательное развитие'!F20="","",IF('Познавательное развитие'!F20&gt;1.5,"сформирован",IF('Познавательное развитие'!F20&lt;0.5,"не сформирован", "в стадии формирования")))</f>
        <v/>
      </c>
      <c r="CF19" s="96" t="str">
        <f>IF('Познавательное развитие'!I20="","",IF('Познавательное развитие'!I20&gt;1.5,"сформирован",IF('Познавательное развитие'!I20&lt;0.5,"не сформирован", "в стадии формирования")))</f>
        <v/>
      </c>
      <c r="CG19" s="96" t="str">
        <f>IF('Познавательное развитие'!J20="","",IF('Познавательное развитие'!J20&gt;1.5,"сформирован",IF('Познавательное развитие'!J20&lt;0.5,"не сформирован", "в стадии формирования")))</f>
        <v/>
      </c>
      <c r="CH19" s="96" t="str">
        <f>IF('Познавательное развитие'!K20="","",IF('Познавательное развитие'!K20&gt;1.5,"сформирован",IF('Познавательное развитие'!K20&lt;0.5,"не сформирован", "в стадии формирования")))</f>
        <v/>
      </c>
      <c r="CI19" s="96" t="str">
        <f>IF('Познавательное развитие'!L20="","",IF('Познавательное развитие'!L20&gt;1.5,"сформирован",IF('Познавательное развитие'!L20&lt;0.5,"не сформирован", "в стадии формирования")))</f>
        <v/>
      </c>
      <c r="CJ19" s="96" t="str">
        <f>IF('Познавательное развитие'!M20="","",IF('Познавательное развитие'!M20&gt;1.5,"сформирован",IF('Познавательное развитие'!M20&lt;0.5,"не сформирован", "в стадии формирования")))</f>
        <v/>
      </c>
      <c r="CK19" s="96" t="str">
        <f>IF('Познавательное развитие'!S20="","",IF('Познавательное развитие'!S20&gt;1.5,"сформирован",IF('Познавательное развитие'!S20&lt;0.5,"не сформирован", "в стадии формирования")))</f>
        <v/>
      </c>
      <c r="CL19" s="96" t="str">
        <f>IF('Познавательное развитие'!T20="","",IF('Познавательное развитие'!T20&gt;1.5,"сформирован",IF('Познавательное развитие'!T20&lt;0.5,"не сформирован", "в стадии формирования")))</f>
        <v/>
      </c>
      <c r="CM19" s="96" t="str">
        <f>IF('Познавательное развитие'!V20="","",IF('Познавательное развитие'!V20&gt;1.5,"сформирован",IF('Познавательное развитие'!V20&lt;0.5,"не сформирован", "в стадии формирования")))</f>
        <v/>
      </c>
      <c r="CN19" s="96" t="str">
        <f>IF('Познавательное развитие'!W20="","",IF('Познавательное развитие'!W20&gt;1.5,"сформирован",IF('Познавательное развитие'!W20&lt;0.5,"не сформирован", "в стадии формирования")))</f>
        <v/>
      </c>
      <c r="CO19" s="96" t="str">
        <f>IF('Познавательное развитие'!AD20="","",IF('Познавательное развитие'!AD20&gt;1.5,"сформирован",IF('Познавательное развитие'!AD20&lt;0.5,"не сформирован", "в стадии формирования")))</f>
        <v/>
      </c>
      <c r="CP19" s="96" t="str">
        <f>IF('Познавательное развитие'!AI20="","",IF('Познавательное развитие'!AI20&gt;1.5,"сформирован",IF('Познавательное развитие'!AI20&lt;0.5,"не сформирован", "в стадии формирования")))</f>
        <v/>
      </c>
      <c r="CQ19" s="96" t="str">
        <f>IF('Познавательное развитие'!AK20="","",IF('Познавательное развитие'!AK20&gt;1.5,"сформирован",IF('Познавательное развитие'!AK20&lt;0.5,"не сформирован", "в стадии формирования")))</f>
        <v/>
      </c>
      <c r="CR19" s="96" t="str">
        <f>IF('Познавательное развитие'!AL20="","",IF('Познавательное развитие'!AL20&gt;1.5,"сформирован",IF('Познавательное развитие'!AL20&lt;0.5,"не сформирован", "в стадии формирования")))</f>
        <v/>
      </c>
      <c r="CS19" s="96" t="str">
        <f>IF('Речевое развитие'!S19="","",IF('Речевое развитие'!S19&gt;1.5,"сформирован",IF('Речевое развитие'!S19&lt;0.5,"не сформирован", "в стадии формирования")))</f>
        <v/>
      </c>
      <c r="CT19" s="96" t="str">
        <f>IF('Речевое развитие'!T19="","",IF('Речевое развитие'!T19&gt;1.5,"сформирован",IF('Речевое развитие'!T19&lt;0.5,"не сформирован", "в стадии формирования")))</f>
        <v/>
      </c>
      <c r="CU19" s="96" t="str">
        <f>IF('Речевое развитие'!U19="","",IF('Речевое развитие'!U19&gt;1.5,"сформирован",IF('Речевое развитие'!U19&lt;0.5,"не сформирован", "в стадии формирования")))</f>
        <v/>
      </c>
      <c r="CV19" s="96" t="str">
        <f>IF('Речевое развитие'!V19="","",IF('Речевое развитие'!V19&gt;1.5,"сформирован",IF('Речевое развитие'!V19&lt;0.5,"не сформирован", "в стадии формирования")))</f>
        <v/>
      </c>
      <c r="CW19" s="96" t="str">
        <f>IF('Художественно-эстетическое разв'!H20="","",IF('Художественно-эстетическое разв'!H20&gt;1.5,"сформирован",IF('Художественно-эстетическое разв'!H20&lt;0.5,"не сформирован", "в стадии формирования")))</f>
        <v/>
      </c>
      <c r="CX19" s="96" t="str">
        <f>IF('Художественно-эстетическое разв'!U20="","",IF('Художественно-эстетическое разв'!U20&gt;1.5,"сформирован",IF('Художественно-эстетическое разв'!U20&lt;0.5,"не сформирован", "в стадии формирования")))</f>
        <v/>
      </c>
      <c r="CY19" s="96" t="str">
        <f>IF('Художественно-эстетическое разв'!D20="","",IF('Художественно-эстетическое разв'!D20&gt;1.5,"сформирован",IF('Художественно-эстетическое разв'!D20&lt;0.5,"не сформирован", "в стадии формирования")))</f>
        <v/>
      </c>
      <c r="CZ19" s="96" t="str">
        <f>IF('Художественно-эстетическое разв'!O20="","",IF('Художественно-эстетическое разв'!O20&gt;1.5,"сформирован",IF('Художественно-эстетическое разв'!O20&lt;0.5,"не сформирован", "в стадии формирования")))</f>
        <v/>
      </c>
      <c r="DA19" s="96" t="str">
        <f>IF('Художественно-эстетическое разв'!T20="","",IF('Художественно-эстетическое разв'!T20&gt;1.5,"сформирован",IF('Художественно-эстетическое разв'!T20&lt;0.5,"не сформирован", "в стадии формирования")))</f>
        <v/>
      </c>
      <c r="DB19" s="183" t="str">
        <f>IF('Социально-коммуникативное разви'!M20="","",IF('Социально-коммуникативное разви'!O20="","",IF('Социально-коммуникативное разви'!T20="","",IF('Познавательное развитие'!D20="","",IF('Познавательное развитие'!E20="","",IF('Познавательное развитие'!F20="","",IF('Познавательное развитие'!I20="","",IF('Познавательное развитие'!J20="","",IF('Познавательное развитие'!K20="","",IF('Познавательное развитие'!L20="","",IF('Познавательное развитие'!M20="","",IF('Познавательное развитие'!S20="","",IF('Познавательное развитие'!T20="","",IF('Познавательное развитие'!V20="","",IF('Познавательное развитие'!W20="","",IF('Познавательное развитие'!AD20="","",IF('Познавательное развитие'!AI20="","",IF('Познавательное развитие'!AK20="","",IF('Познавательное развитие'!AL20="","",IF('Речевое развитие'!S19="","",IF('Речевое развитие'!T19="","",IF('Речевое развитие'!U19="","",IF('Речевое развитие'!V19="","",IF('Художественно-эстетическое разв'!H20="","",IF('Художественно-эстетическое разв'!U20="","",IF('Художественно-эстетическое разв'!D20="","",IF('Художественно-эстетическое разв'!O20="","",IF('Художественно-эстетическое разв'!T20="","",('Социально-коммуникативное разви'!M20+'Социально-коммуникативное разви'!O20+'Социально-коммуникативное разви'!T20+'Познавательное развитие'!D20+'Познавательное развитие'!E20+'Познавательное развитие'!F20+'Познавательное развитие'!I20+'Познавательное развитие'!J20+'Познавательное развитие'!K20+'Познавательное развитие'!L20+'Познавательное развитие'!M20+'Познавательное развитие'!S20+'Познавательное развитие'!T20+'Познавательное развитие'!V20+'Познавательное развитие'!W20+'Познавательное развитие'!AD20+'Познавательное развитие'!AI20+'Познавательное развитие'!AK20+'Познавательное развитие'!AL20+'Речевое развитие'!S19+'Речевое развитие'!T19+'Речевое развитие'!U19+'Речевое развитие'!V19+'Художественно-эстетическое разв'!H20+'Художественно-эстетическое разв'!V20+'Художественно-эстетическое разв'!D20+'Художественно-эстетическое разв'!O20+'Художественно-эстетическое разв'!T20)/28))))))))))))))))))))))))))))</f>
        <v/>
      </c>
      <c r="DC19" s="96" t="str">
        <f t="shared" si="6"/>
        <v/>
      </c>
    </row>
    <row r="20" spans="1:107" s="96" customFormat="1">
      <c r="A20" s="155">
        <f>список!A18</f>
        <v>17</v>
      </c>
      <c r="B20" s="153" t="str">
        <f>IF(список!B18="","",список!B18)</f>
        <v/>
      </c>
      <c r="C20" s="149">
        <f>IF(список!C18="","",список!C18)</f>
        <v>0</v>
      </c>
      <c r="D20" s="96" t="str">
        <f>IF('Социально-коммуникативное разви'!R21="","",IF('Социально-коммуникативное разви'!R21&gt;1.5,"сформирован",IF('Социально-коммуникативное разви'!R21&lt;0.5,"не сформирован", "в стадии формирования")))</f>
        <v/>
      </c>
      <c r="E20" s="96" t="str">
        <f>IF('Социально-коммуникативное разви'!S21="","",IF('Социально-коммуникативное разви'!S21&gt;1.5,"сформирован",IF('Социально-коммуникативное разви'!S21&lt;0.5,"не сформирован", "в стадии формирования")))</f>
        <v/>
      </c>
      <c r="F20" s="96" t="str">
        <f>IF('Социально-коммуникативное разви'!T21="","",IF('Социально-коммуникативное разви'!T21&gt;1.5,"сформирован",IF('Социально-коммуникативное разви'!T21&lt;0.5,"не сформирован", "в стадии формирования")))</f>
        <v/>
      </c>
      <c r="G20" s="96" t="str">
        <f>IF('Социально-коммуникативное разви'!U21="","",IF('Социально-коммуникативное разви'!U21&gt;1.5,"сформирован",IF('Социально-коммуникативное разви'!U21&lt;0.5,"не сформирован", "в стадии формирования")))</f>
        <v/>
      </c>
      <c r="H20" s="96" t="str">
        <f>IF('Социально-коммуникативное разви'!V21="","",IF('Социально-коммуникативное разви'!V21&gt;1.5,"сформирован",IF('Социально-коммуникативное разви'!V21&lt;0.5,"не сформирован", "в стадии формирования")))</f>
        <v/>
      </c>
      <c r="I20" s="163" t="str">
        <f>IF('Речевое развитие'!X20="","",IF('Речевое развитие'!X20&gt;1.5,"сформирован",IF('Речевое развитие'!X20&lt;0.5,"не сформирован", "в стадии формирования")))</f>
        <v/>
      </c>
      <c r="J20" s="96" t="str">
        <f>IF('Художественно-эстетическое разв'!D21="","",IF('Художественно-эстетическое разв'!D21&gt;1.5,"сформирован",IF('Художественно-эстетическое разв'!D21&lt;0.5,"не сформирован", "в стадии формирования")))</f>
        <v/>
      </c>
      <c r="K20" s="149" t="str">
        <f>IF('Физическое развитие'!M20="","",IF('Физическое развитие'!M20&gt;1.5,"сформирован",IF('Физическое развитие'!M20&lt;0.5,"не сформирован", "в стадии формирования")))</f>
        <v/>
      </c>
      <c r="L20" s="183" t="str">
        <f>IF('Социально-коммуникативное разви'!R21="","",IF('Социально-коммуникативное разви'!X21="","",IF('Социально-коммуникативное разви'!Y21="","",IF('Социально-коммуникативное разви'!Z21="","",IF('Социально-коммуникативное разви'!AA21="","",IF('Речевое развитие'!X20="","",IF('Художественно-эстетическое разв'!D21="","",IF('Физическое развитие'!M20="","",('Социально-коммуникативное разви'!R21+'Социально-коммуникативное разви'!X21+'Социально-коммуникативное разви'!Y21+'Социально-коммуникативное разви'!Z21+'Социально-коммуникативное разви'!AA21+'Речевое развитие'!X20+'Художественно-эстетическое разв'!D21+'Физическое развитие'!M20)/8))))))))</f>
        <v/>
      </c>
      <c r="M20" s="96" t="str">
        <f t="shared" si="0"/>
        <v/>
      </c>
      <c r="N20" s="165" t="str">
        <f>IF('Социально-коммуникативное разви'!E21="","",IF('Социально-коммуникативное разви'!E21&gt;1.5,"сформирован",IF('Социально-коммуникативное разви'!E21&lt;0.5,"не сформирован", "в стадии формирования")))</f>
        <v/>
      </c>
      <c r="O20" s="165" t="str">
        <f>IF('Социально-коммуникативное разви'!F21="","",IF('Социально-коммуникативное разви'!F21&gt;1.5,"сформирован",IF('Социально-коммуникативное разви'!F21&lt;0.5,"не сформирован", "в стадии формирования")))</f>
        <v/>
      </c>
      <c r="P20" s="165" t="str">
        <f>IF('Социально-коммуникативное разви'!G21="","",IF('Социально-коммуникативное разви'!G21&gt;1.5,"сформирован",IF('Социально-коммуникативное разви'!G21&lt;0.5,"не сформирован", "в стадии формирования")))</f>
        <v/>
      </c>
      <c r="Q20" s="165" t="str">
        <f>IF('Социально-коммуникативное разви'!H21="","",IF('Социально-коммуникативное разви'!H21&gt;1.5,"сформирован",IF('Социально-коммуникативное разви'!H21&lt;0.5,"не сформирован", "в стадии формирования")))</f>
        <v/>
      </c>
      <c r="R20" s="165" t="str">
        <f>IF('Социально-коммуникативное разви'!I21="","",IF('Социально-коммуникативное разви'!I21&gt;1.5,"сформирован",IF('Социально-коммуникативное разви'!I21&lt;0.5,"не сформирован", "в стадии формирования")))</f>
        <v/>
      </c>
      <c r="S20" s="165" t="str">
        <f>IF('Социально-коммуникативное разви'!J21="","",IF('Социально-коммуникативное разви'!J21&gt;1.5,"сформирован",IF('Социально-коммуникативное разви'!J21&lt;0.5,"не сформирован", "в стадии формирования")))</f>
        <v/>
      </c>
      <c r="T20" s="165" t="str">
        <f>IF('Социально-коммуникативное разви'!K21="","",IF('Социально-коммуникативное разви'!K21&gt;1.5,"сформирован",IF('Социально-коммуникативное разви'!K21&lt;0.5,"не сформирован", "в стадии формирования")))</f>
        <v/>
      </c>
      <c r="U20" s="165" t="str">
        <f>IF('Социально-коммуникативное разви'!L21="","",IF('Социально-коммуникативное разви'!L21&gt;1.5,"сформирован",IF('Социально-коммуникативное разви'!L21&lt;0.5,"не сформирован", "в стадии формирования")))</f>
        <v/>
      </c>
      <c r="V20" s="165" t="str">
        <f>IF('Социально-коммуникативное разви'!M21="","",IF('Социально-коммуникативное разви'!M21&gt;1.5,"сформирован",IF('Социально-коммуникативное разви'!M21&lt;0.5,"не сформирован", "в стадии формирования")))</f>
        <v/>
      </c>
      <c r="W20" s="183" t="str">
        <f>IF('Социально-коммуникативное разви'!E21="","",IF('Социально-коммуникативное разви'!F21="","",IF('Социально-коммуникативное разви'!G21="","",IF('Социально-коммуникативное разви'!H21="","",IF('Социально-коммуникативное разви'!I21="","",IF('Социально-коммуникативное разви'!J21="","",IF('Социально-коммуникативное разви'!K21="","",IF('Социально-коммуникативное разви'!L21="","",IF('Социально-коммуникативное разви'!W21="","",('Социально-коммуникативное разви'!E21+'Социально-коммуникативное разви'!F21+'Социально-коммуникативное разви'!G21+'Социально-коммуникативное разви'!H21+'Социально-коммуникативное разви'!I21+'Социально-коммуникативное разви'!J21+'Социально-коммуникативное разви'!K21+'Социально-коммуникативное разви'!L21+'Социально-коммуникативное разви'!W21)/9)))))))))</f>
        <v/>
      </c>
      <c r="X20" s="96" t="str">
        <f t="shared" si="1"/>
        <v/>
      </c>
      <c r="Y20" s="163" t="str">
        <f>IF('Социально-коммуникативное разви'!S21="","",IF('Социально-коммуникативное разви'!S21&gt;1.5,"сформирован",IF('Социально-коммуникативное разви'!S21&lt;0.5,"не сформирован", "в стадии формирования")))</f>
        <v/>
      </c>
      <c r="Z20" s="96" t="str">
        <f>IF('Познавательное развитие'!U21="","",IF('Познавательное развитие'!U21&gt;1.5,"сформирован",IF('Познавательное развитие'!U21&lt;0.5,"не сформирован", "в стадии формирования")))</f>
        <v/>
      </c>
      <c r="AA20" s="96" t="str">
        <f>IF('Речевое развитие'!P20="","",IF('Речевое развитие'!P20&gt;1.5,"сформирован",IF('Речевое развитие'!P20&lt;0.5,"не сформирован", "в стадии формирования")))</f>
        <v/>
      </c>
      <c r="AB20" s="96" t="str">
        <f>IF('Речевое развитие'!Q20="","",IF('Речевое развитие'!Q20&gt;1.5,"сформирован",IF('Речевое развитие'!Q20&lt;0.5,"не сформирован", "в стадии формирования")))</f>
        <v/>
      </c>
      <c r="AC20" s="167" t="str">
        <f>IF('Художественно-эстетическое разв'!AD21="","",IF('Художественно-эстетическое разв'!AD21&gt;1.5,"сформирован",IF('Художественно-эстетическое разв'!AD21&lt;0.5,"не сформирован", "в стадии формирования")))</f>
        <v/>
      </c>
      <c r="AD20" s="167" t="str">
        <f>IF('Художественно-эстетическое разв'!AE21="","",IF('Художественно-эстетическое разв'!AE21&gt;1.5,"сформирован",IF('Художественно-эстетическое разв'!AE21&lt;0.5,"не сформирован", "в стадии формирования")))</f>
        <v/>
      </c>
      <c r="AE20" s="167" t="str">
        <f>IF('Художественно-эстетическое разв'!AF21="","",IF('Художественно-эстетическое разв'!AF21&gt;1.5,"сформирован",IF('Художественно-эстетическое разв'!AF21&lt;0.5,"не сформирован", "в стадии формирования")))</f>
        <v/>
      </c>
      <c r="AF20" s="149" t="str">
        <f>IF('Физическое развитие'!T20="","",IF('Физическое развитие'!T20&gt;1.5,"сформирован",IF('Физическое развитие'!T20&lt;0.5,"не сформирован", "в стадии формирования")))</f>
        <v/>
      </c>
      <c r="AG20" s="183" t="str">
        <f>IF('Социально-коммуникативное разви'!S21="","",IF('Познавательное развитие'!U21="","",IF('Речевое развитие'!P20="","",IF('Речевое развитие'!W20="","",IF('Художественно-эстетическое разв'!AD21="","",IF('Художественно-эстетическое разв'!AE21="","",IF('Художественно-эстетическое разв'!AF21="","",IF('Физическое развитие'!T20="","",('Социально-коммуникативное разви'!S21+'Познавательное развитие'!U21+'Речевое развитие'!P20+'Речевое развитие'!W20+'Художественно-эстетическое разв'!AD21+'Художественно-эстетическое разв'!AE21+'Художественно-эстетическое разв'!AF21+'Физическое развитие'!T20)/8))))))))</f>
        <v/>
      </c>
      <c r="AH20" s="96" t="str">
        <f t="shared" si="2"/>
        <v/>
      </c>
      <c r="AI20" s="163" t="str">
        <f>IF('Речевое развитие'!D20="","",IF('Речевое развитие'!D20&gt;1.5,"сформирован",IF('Речевое развитие'!D20&lt;0.5,"не сформирован", "в стадии формирования")))</f>
        <v/>
      </c>
      <c r="AJ20" s="163" t="str">
        <f>IF('Речевое развитие'!E20="","",IF('Речевое развитие'!E20&gt;1.5,"сформирован",IF('Речевое развитие'!E20&lt;0.5,"не сформирован", "в стадии формирования")))</f>
        <v/>
      </c>
      <c r="AK20" s="163" t="str">
        <f>IF('Речевое развитие'!F20="","",IF('Речевое развитие'!F20&gt;1.5,"сформирован",IF('Речевое развитие'!F20&lt;0.5,"не сформирован", "в стадии формирования")))</f>
        <v/>
      </c>
      <c r="AL20" s="163" t="str">
        <f>IF('Речевое развитие'!G20="","",IF('Речевое развитие'!G20&gt;1.5,"сформирован",IF('Речевое развитие'!G20&lt;0.5,"не сформирован", "в стадии формирования")))</f>
        <v/>
      </c>
      <c r="AM20" s="163" t="str">
        <f>IF('Речевое развитие'!H20="","",IF('Речевое развитие'!H20&gt;1.5,"сформирован",IF('Речевое развитие'!H20&lt;0.5,"не сформирован", "в стадии формирования")))</f>
        <v/>
      </c>
      <c r="AN20" s="163" t="str">
        <f>IF('Речевое развитие'!I20="","",IF('Речевое развитие'!I20&gt;1.5,"сформирован",IF('Речевое развитие'!I20&lt;0.5,"не сформирован", "в стадии формирования")))</f>
        <v/>
      </c>
      <c r="AO20" s="163" t="str">
        <f>IF('Речевое развитие'!J20="","",IF('Речевое развитие'!J20&gt;1.5,"сформирован",IF('Речевое развитие'!J20&lt;0.5,"не сформирован", "в стадии формирования")))</f>
        <v/>
      </c>
      <c r="AP20" s="163" t="str">
        <f>IF('Речевое развитие'!K20="","",IF('Речевое развитие'!K20&gt;1.5,"сформирован",IF('Речевое развитие'!K20&lt;0.5,"не сформирован", "в стадии формирования")))</f>
        <v/>
      </c>
      <c r="AQ20" s="183" t="str">
        <f>IF('Речевое развитие'!D20="","",IF('Речевое развитие'!E20="","",IF('Речевое развитие'!F20="","",IF('Речевое развитие'!G20="","",IF('Речевое развитие'!H20="","",IF('Речевое развитие'!I20="","",IF('Речевое развитие'!J20="","",IF('Речевое развитие'!K20="","",('Речевое развитие'!D20+'Речевое развитие'!E20+'Речевое развитие'!F20+'Речевое развитие'!G20+'Речевое развитие'!H20+'Речевое развитие'!I20+'Речевое развитие'!J20+'Речевое развитие'!K20)/8))))))))</f>
        <v/>
      </c>
      <c r="AR20" s="96" t="str">
        <f t="shared" si="3"/>
        <v/>
      </c>
      <c r="AS20" s="163" t="str">
        <f>IF('Художественно-эстетическое разв'!AA21="","",IF('Художественно-эстетическое разв'!AA21&gt;1.5,"сформирован",IF('Художественно-эстетическое разв'!AA21&lt;0.5,"не сформирован", "в стадии формирования")))</f>
        <v>в стадии формирования</v>
      </c>
      <c r="AT20" s="163" t="str">
        <f>IF('Физическое развитие'!D20="","",IF('Физическое развитие'!D20&gt;1.5,"сформирован",IF('Физическое развитие'!D20&lt;0.5,"не сформирован", "в стадии формирования")))</f>
        <v/>
      </c>
      <c r="AU20" s="163" t="str">
        <f>IF('Физическое развитие'!E20="","",IF('Физическое развитие'!E20&gt;1.5,"сформирован",IF('Физическое развитие'!E20&lt;0.5,"не сформирован", "в стадии формирования")))</f>
        <v/>
      </c>
      <c r="AV20" s="163" t="str">
        <f>IF('Физическое развитие'!F20="","",IF('Физическое развитие'!F20&gt;1.5,"сформирован",IF('Физическое развитие'!F20&lt;0.5,"не сформирован", "в стадии формирования")))</f>
        <v/>
      </c>
      <c r="AW20" s="163" t="str">
        <f>IF('Физическое развитие'!G20="","",IF('Физическое развитие'!G20&gt;1.5,"сформирован",IF('Физическое развитие'!G20&lt;0.5,"не сформирован", "в стадии формирования")))</f>
        <v/>
      </c>
      <c r="AX20" s="163" t="str">
        <f>IF('Физическое развитие'!H20="","",IF('Физическое развитие'!H20&gt;1.5,"сформирован",IF('Физическое развитие'!H20&lt;0.5,"не сформирован", "в стадии формирования")))</f>
        <v/>
      </c>
      <c r="AY20" s="163" t="str">
        <f>IF('Физическое развитие'!I20="","",IF('Физическое развитие'!I20&gt;1.5,"сформирован",IF('Физическое развитие'!I20&lt;0.5,"не сформирован", "в стадии формирования")))</f>
        <v/>
      </c>
      <c r="AZ20" s="163" t="str">
        <f>IF('Физическое развитие'!J20="","",IF('Физическое развитие'!J20&gt;1.5,"сформирован",IF('Физическое развитие'!J20&lt;0.5,"не сформирован", "в стадии формирования")))</f>
        <v/>
      </c>
      <c r="BA20" s="163" t="str">
        <f>IF('Физическое развитие'!K20="","",IF('Физическое развитие'!K20&gt;1.5,"сформирован",IF('Физическое развитие'!K20&lt;0.5,"не сформирован", "в стадии формирования")))</f>
        <v/>
      </c>
      <c r="BB20" s="163" t="str">
        <f>IF('Физическое развитие'!L20="","",IF('Физическое развитие'!L20&gt;1.5,"сформирован",IF('Физическое развитие'!L20&lt;0.5,"не сформирован", "в стадии формирования")))</f>
        <v/>
      </c>
      <c r="BC20" s="163" t="str">
        <f>IF('Физическое развитие'!M20="","",IF('Физическое развитие'!M20&gt;1.5,"сформирован",IF('Физическое развитие'!M20&lt;0.5,"не сформирован", "в стадии формирования")))</f>
        <v/>
      </c>
      <c r="BD20" s="163" t="str">
        <f>IF('Физическое развитие'!N20="","",IF('Физическое развитие'!N20&gt;1.5,"сформирован",IF('Физическое развитие'!N20&lt;0.5,"не сформирован", "в стадии формирования")))</f>
        <v/>
      </c>
      <c r="BE20" s="163" t="str">
        <f>IF('Физическое развитие'!O20="","",IF('Физическое развитие'!O20&gt;1.5,"сформирован",IF('Физическое развитие'!O20&lt;0.5,"не сформирован", "в стадии формирования")))</f>
        <v/>
      </c>
      <c r="BF20" s="183" t="str">
        <f>IF('Художественно-эстетическое разв'!AA21="","",IF('Физическое развитие'!D20="","",IF('Физическое развитие'!E20="","",IF('Физическое развитие'!F20="","",IF('Физическое развитие'!G20="","",IF('Физическое развитие'!H20="","",IF('Физическое развитие'!I20="","",IF('Физическое развитие'!J20="","",IF('Физическое развитие'!K20="","",IF('Физическое развитие'!L20="","",IF('Физическое развитие'!M20="","",IF('Физическое развитие'!N20="","",IF('Физическое развитие'!O20="","",('Художественно-эстетическое разв'!AA21+'Физическое развитие'!D20+'Физическое развитие'!E20+'Физическое развитие'!F20+'Физическое развитие'!G20+'Физическое развитие'!H20+'Физическое развитие'!I20+'Физическое развитие'!J20+'Физическое развитие'!K20+'Физическое развитие'!L20+'Физическое развитие'!M20+'Физическое развитие'!N20+'Физическое развитие'!O20)/13)))))))))))))</f>
        <v/>
      </c>
      <c r="BG20" s="96" t="str">
        <f t="shared" si="4"/>
        <v/>
      </c>
      <c r="BH20" s="96" t="str">
        <f>IF('Социально-коммуникативное разви'!Q21="","",IF('Социально-коммуникативное разви'!Q21&gt;1.5,"сформирован",IF('Социально-коммуникативное разви'!Q21&lt;0.5,"не сформирован", "в стадии формирования")))</f>
        <v/>
      </c>
      <c r="BI20" s="96" t="str">
        <f>IF('Социально-коммуникативное разви'!AD21="","",IF('Социально-коммуникативное разви'!AD21&gt;1.5,"сформирован",IF('Социально-коммуникативное разви'!AD21&lt;0.5,"не сформирован", "в стадии формирования")))</f>
        <v/>
      </c>
      <c r="BJ20" s="96" t="str">
        <f>IF('Социально-коммуникативное разви'!AF21="","",IF('Социально-коммуникативное разви'!AF21&gt;1.5,"сформирован",IF('Социально-коммуникативное разви'!AF21&lt;0.5,"не сформирован", "в стадии формирования")))</f>
        <v/>
      </c>
      <c r="BK20" s="96" t="str">
        <f>IF('Социально-коммуникативное разви'!AG21="","",IF('Социально-коммуникативное разви'!AG21&gt;1.5,"сформирован",IF('Социально-коммуникативное разви'!AG21&lt;0.5,"не сформирован", "в стадии формирования")))</f>
        <v/>
      </c>
      <c r="BL20" s="96" t="str">
        <f>IF('Социально-коммуникативное разви'!AH21="","",IF('Социально-коммуникативное разви'!AH21&gt;1.5,"сформирован",IF('Социально-коммуникативное разви'!AH21&lt;0.5,"не сформирован", "в стадии формирования")))</f>
        <v/>
      </c>
      <c r="BM20" s="96" t="str">
        <f>IF('Социально-коммуникативное разви'!AI21="","",IF('Социально-коммуникативное разви'!AI21&gt;1.5,"сформирован",IF('Социально-коммуникативное разви'!AI21&lt;0.5,"не сформирован", "в стадии формирования")))</f>
        <v/>
      </c>
      <c r="BN20" s="96" t="str">
        <f>IF('Социально-коммуникативное разви'!AJ21="","",IF('Социально-коммуникативное разви'!AJ21&gt;1.5,"сформирован",IF('Социально-коммуникативное разви'!AJ21&lt;0.5,"не сформирован", "в стадии формирования")))</f>
        <v/>
      </c>
      <c r="BO20" s="96" t="str">
        <f>IF('Социально-коммуникативное разви'!AK21="","",IF('Социально-коммуникативное разви'!AK21&gt;1.5,"сформирован",IF('Социально-коммуникативное разви'!AK21&lt;0.5,"не сформирован", "в стадии формирования")))</f>
        <v/>
      </c>
      <c r="BP20" s="96" t="str">
        <f>IF('Социально-коммуникативное разви'!AL21="","",IF('Социально-коммуникативное разви'!AL21&gt;1.5,"сформирован",IF('Социально-коммуникативное разви'!AL21&lt;0.5,"не сформирован", "в стадии формирования")))</f>
        <v/>
      </c>
      <c r="BQ20" s="96" t="str">
        <f>IF('Социально-коммуникативное разви'!AM21="","",IF('Социально-коммуникативное разви'!AM21&gt;1.5,"сформирован",IF('Социально-коммуникативное разви'!AM21&lt;0.5,"не сформирован", "в стадии формирования")))</f>
        <v/>
      </c>
      <c r="BR20" s="96" t="str">
        <f>IF('Социально-коммуникативное разви'!AE21="","",IF('Социально-коммуникативное разви'!AE21&gt;1.5,"сформирован",IF('Социально-коммуникативное разви'!AE21&lt;0.5,"не сформирован", "в стадии формирования")))</f>
        <v/>
      </c>
      <c r="BS20" s="96" t="str">
        <f>IF('Физическое развитие'!Q20="","",IF('Физическое развитие'!Q20&gt;1.5,"сформирован",IF('Физическое развитие'!Q20&lt;0.5,"не сформирован", "в стадии формирования")))</f>
        <v/>
      </c>
      <c r="BT20" s="96" t="str">
        <f>IF('Физическое развитие'!R20="","",IF('Физическое развитие'!R20&gt;1.5,"сформирован",IF('Физическое развитие'!R20&lt;0.5,"не сформирован", "в стадии формирования")))</f>
        <v/>
      </c>
      <c r="BU20" s="96" t="str">
        <f>IF('Физическое развитие'!S20="","",IF('Физическое развитие'!S20&gt;1.5,"сформирован",IF('Физическое развитие'!S20&lt;0.5,"не сформирован", "в стадии формирования")))</f>
        <v/>
      </c>
      <c r="BV20" s="96" t="str">
        <f>IF('Физическое развитие'!T20="","",IF('Физическое развитие'!T20&gt;1.5,"сформирован",IF('Физическое развитие'!T20&lt;0.5,"не сформирован", "в стадии формирования")))</f>
        <v/>
      </c>
      <c r="BW20" s="96" t="str">
        <f>IF('Физическое развитие'!U20="","",IF('Физическое развитие'!U20&gt;1.5,"сформирован",IF('Физическое развитие'!U20&lt;0.5,"не сформирован", "в стадии формирования")))</f>
        <v/>
      </c>
      <c r="BX20" s="183" t="str">
        <f>IF('Социально-коммуникативное разви'!Q21="","",IF('Социально-коммуникативное разви'!AD21="","",IF('Социально-коммуникативное разви'!AE21="","",IF('Социально-коммуникативное разви'!AF21="","",IF('Социально-коммуникативное разви'!AG21="","",IF('Социально-коммуникативное разви'!AH21="","",IF('Социально-коммуникативное разви'!AI21="","",IF('Социально-коммуникативное разви'!AJ21="","",IF('Социально-коммуникативное разви'!AK21="","",IF('Социально-коммуникативное разви'!AL21="","",IF('Социально-коммуникативное разви'!AM21="","",IF('Физическое развитие'!Q20="","",IF('Физическое развитие'!R20="","",IF('Физическое развитие'!S20="","",IF('Физическое развитие'!T20="","",IF('Физическое развитие'!U20="","",('Социально-коммуникативное разви'!Q21+'Социально-коммуникативное разви'!AD21+'Социально-коммуникативное разви'!AE21+'Социально-коммуникативное разви'!AF21+'Социально-коммуникативное разви'!AG21+'Социально-коммуникативное разви'!AH21+'Социально-коммуникативное разви'!AI21+'Социально-коммуникативное разви'!AJ21+'Социально-коммуникативное разви'!AK21+'Социально-коммуникативное разви'!AL21+'Социально-коммуникативное разви'!AM21+'Физическое развитие'!Q20+'Физическое развитие'!R20+'Физическое развитие'!S20+'Физическое развитие'!T20+'Физическое развитие'!U20)/16))))))))))))))))</f>
        <v/>
      </c>
      <c r="BY20" s="96" t="str">
        <f t="shared" si="5"/>
        <v/>
      </c>
      <c r="BZ20" s="96" t="str">
        <f>IF('Социально-коммуникативное разви'!M21="","",IF('Социально-коммуникативное разви'!M21&gt;1.5,"сформирован",IF('Социально-коммуникативное разви'!M21&lt;0.5,"не сформирован", "в стадии формирования")))</f>
        <v/>
      </c>
      <c r="CA20" s="96" t="str">
        <f>IF('Социально-коммуникативное разви'!O21="","",IF('Социально-коммуникативное разви'!O21&gt;1.5,"сформирован",IF('Социально-коммуникативное разви'!O21&lt;0.5,"не сформирован", "в стадии формирования")))</f>
        <v/>
      </c>
      <c r="CB20" s="96" t="str">
        <f>IF('Социально-коммуникативное разви'!T21="","",IF('Социально-коммуникативное разви'!T21&gt;1.5,"сформирован",IF('Социально-коммуникативное разви'!T21&lt;0.5,"не сформирован", "в стадии формирования")))</f>
        <v/>
      </c>
      <c r="CC20" s="96" t="str">
        <f>IF('Познавательное развитие'!D21="","",IF('Познавательное развитие'!D21&gt;1.5,"сформирован",IF('Познавательное развитие'!D21&lt;0.5,"не сформирован", "в стадии формирования")))</f>
        <v/>
      </c>
      <c r="CD20" s="96" t="str">
        <f>IF('Познавательное развитие'!E21="","",IF('Познавательное развитие'!E21&gt;1.5,"сформирован",IF('Познавательное развитие'!E21&lt;0.5,"не сформирован", "в стадии формирования")))</f>
        <v/>
      </c>
      <c r="CE20" s="96" t="str">
        <f>IF('Познавательное развитие'!F21="","",IF('Познавательное развитие'!F21&gt;1.5,"сформирован",IF('Познавательное развитие'!F21&lt;0.5,"не сформирован", "в стадии формирования")))</f>
        <v/>
      </c>
      <c r="CF20" s="96" t="str">
        <f>IF('Познавательное развитие'!I21="","",IF('Познавательное развитие'!I21&gt;1.5,"сформирован",IF('Познавательное развитие'!I21&lt;0.5,"не сформирован", "в стадии формирования")))</f>
        <v/>
      </c>
      <c r="CG20" s="96" t="str">
        <f>IF('Познавательное развитие'!J21="","",IF('Познавательное развитие'!J21&gt;1.5,"сформирован",IF('Познавательное развитие'!J21&lt;0.5,"не сформирован", "в стадии формирования")))</f>
        <v/>
      </c>
      <c r="CH20" s="96" t="str">
        <f>IF('Познавательное развитие'!K21="","",IF('Познавательное развитие'!K21&gt;1.5,"сформирован",IF('Познавательное развитие'!K21&lt;0.5,"не сформирован", "в стадии формирования")))</f>
        <v/>
      </c>
      <c r="CI20" s="96" t="str">
        <f>IF('Познавательное развитие'!L21="","",IF('Познавательное развитие'!L21&gt;1.5,"сформирован",IF('Познавательное развитие'!L21&lt;0.5,"не сформирован", "в стадии формирования")))</f>
        <v/>
      </c>
      <c r="CJ20" s="96" t="str">
        <f>IF('Познавательное развитие'!M21="","",IF('Познавательное развитие'!M21&gt;1.5,"сформирован",IF('Познавательное развитие'!M21&lt;0.5,"не сформирован", "в стадии формирования")))</f>
        <v/>
      </c>
      <c r="CK20" s="96" t="str">
        <f>IF('Познавательное развитие'!S21="","",IF('Познавательное развитие'!S21&gt;1.5,"сформирован",IF('Познавательное развитие'!S21&lt;0.5,"не сформирован", "в стадии формирования")))</f>
        <v/>
      </c>
      <c r="CL20" s="96" t="str">
        <f>IF('Познавательное развитие'!T21="","",IF('Познавательное развитие'!T21&gt;1.5,"сформирован",IF('Познавательное развитие'!T21&lt;0.5,"не сформирован", "в стадии формирования")))</f>
        <v/>
      </c>
      <c r="CM20" s="96" t="str">
        <f>IF('Познавательное развитие'!V21="","",IF('Познавательное развитие'!V21&gt;1.5,"сформирован",IF('Познавательное развитие'!V21&lt;0.5,"не сформирован", "в стадии формирования")))</f>
        <v/>
      </c>
      <c r="CN20" s="96" t="str">
        <f>IF('Познавательное развитие'!W21="","",IF('Познавательное развитие'!W21&gt;1.5,"сформирован",IF('Познавательное развитие'!W21&lt;0.5,"не сформирован", "в стадии формирования")))</f>
        <v/>
      </c>
      <c r="CO20" s="96" t="str">
        <f>IF('Познавательное развитие'!AD21="","",IF('Познавательное развитие'!AD21&gt;1.5,"сформирован",IF('Познавательное развитие'!AD21&lt;0.5,"не сформирован", "в стадии формирования")))</f>
        <v/>
      </c>
      <c r="CP20" s="96" t="str">
        <f>IF('Познавательное развитие'!AI21="","",IF('Познавательное развитие'!AI21&gt;1.5,"сформирован",IF('Познавательное развитие'!AI21&lt;0.5,"не сформирован", "в стадии формирования")))</f>
        <v/>
      </c>
      <c r="CQ20" s="96" t="str">
        <f>IF('Познавательное развитие'!AK21="","",IF('Познавательное развитие'!AK21&gt;1.5,"сформирован",IF('Познавательное развитие'!AK21&lt;0.5,"не сформирован", "в стадии формирования")))</f>
        <v/>
      </c>
      <c r="CR20" s="96" t="str">
        <f>IF('Познавательное развитие'!AL21="","",IF('Познавательное развитие'!AL21&gt;1.5,"сформирован",IF('Познавательное развитие'!AL21&lt;0.5,"не сформирован", "в стадии формирования")))</f>
        <v/>
      </c>
      <c r="CS20" s="96" t="str">
        <f>IF('Речевое развитие'!S20="","",IF('Речевое развитие'!S20&gt;1.5,"сформирован",IF('Речевое развитие'!S20&lt;0.5,"не сформирован", "в стадии формирования")))</f>
        <v/>
      </c>
      <c r="CT20" s="96" t="str">
        <f>IF('Речевое развитие'!T20="","",IF('Речевое развитие'!T20&gt;1.5,"сформирован",IF('Речевое развитие'!T20&lt;0.5,"не сформирован", "в стадии формирования")))</f>
        <v/>
      </c>
      <c r="CU20" s="96" t="str">
        <f>IF('Речевое развитие'!U20="","",IF('Речевое развитие'!U20&gt;1.5,"сформирован",IF('Речевое развитие'!U20&lt;0.5,"не сформирован", "в стадии формирования")))</f>
        <v/>
      </c>
      <c r="CV20" s="96" t="str">
        <f>IF('Речевое развитие'!V20="","",IF('Речевое развитие'!V20&gt;1.5,"сформирован",IF('Речевое развитие'!V20&lt;0.5,"не сформирован", "в стадии формирования")))</f>
        <v/>
      </c>
      <c r="CW20" s="96" t="str">
        <f>IF('Художественно-эстетическое разв'!H21="","",IF('Художественно-эстетическое разв'!H21&gt;1.5,"сформирован",IF('Художественно-эстетическое разв'!H21&lt;0.5,"не сформирован", "в стадии формирования")))</f>
        <v/>
      </c>
      <c r="CX20" s="96" t="str">
        <f>IF('Художественно-эстетическое разв'!U21="","",IF('Художественно-эстетическое разв'!U21&gt;1.5,"сформирован",IF('Художественно-эстетическое разв'!U21&lt;0.5,"не сформирован", "в стадии формирования")))</f>
        <v/>
      </c>
      <c r="CY20" s="96" t="str">
        <f>IF('Художественно-эстетическое разв'!D21="","",IF('Художественно-эстетическое разв'!D21&gt;1.5,"сформирован",IF('Художественно-эстетическое разв'!D21&lt;0.5,"не сформирован", "в стадии формирования")))</f>
        <v/>
      </c>
      <c r="CZ20" s="96" t="str">
        <f>IF('Художественно-эстетическое разв'!O21="","",IF('Художественно-эстетическое разв'!O21&gt;1.5,"сформирован",IF('Художественно-эстетическое разв'!O21&lt;0.5,"не сформирован", "в стадии формирования")))</f>
        <v/>
      </c>
      <c r="DA20" s="96" t="str">
        <f>IF('Художественно-эстетическое разв'!T21="","",IF('Художественно-эстетическое разв'!T21&gt;1.5,"сформирован",IF('Художественно-эстетическое разв'!T21&lt;0.5,"не сформирован", "в стадии формирования")))</f>
        <v/>
      </c>
      <c r="DB20" s="183" t="str">
        <f>IF('Социально-коммуникативное разви'!M21="","",IF('Социально-коммуникативное разви'!O21="","",IF('Социально-коммуникативное разви'!T21="","",IF('Познавательное развитие'!D21="","",IF('Познавательное развитие'!E21="","",IF('Познавательное развитие'!F21="","",IF('Познавательное развитие'!I21="","",IF('Познавательное развитие'!J21="","",IF('Познавательное развитие'!K21="","",IF('Познавательное развитие'!L21="","",IF('Познавательное развитие'!M21="","",IF('Познавательное развитие'!S21="","",IF('Познавательное развитие'!T21="","",IF('Познавательное развитие'!V21="","",IF('Познавательное развитие'!W21="","",IF('Познавательное развитие'!AD21="","",IF('Познавательное развитие'!AI21="","",IF('Познавательное развитие'!AK21="","",IF('Познавательное развитие'!AL21="","",IF('Речевое развитие'!S20="","",IF('Речевое развитие'!T20="","",IF('Речевое развитие'!U20="","",IF('Речевое развитие'!V20="","",IF('Художественно-эстетическое разв'!H21="","",IF('Художественно-эстетическое разв'!U21="","",IF('Художественно-эстетическое разв'!D21="","",IF('Художественно-эстетическое разв'!O21="","",IF('Художественно-эстетическое разв'!T21="","",('Социально-коммуникативное разви'!M21+'Социально-коммуникативное разви'!O21+'Социально-коммуникативное разви'!T21+'Познавательное развитие'!D21+'Познавательное развитие'!E21+'Познавательное развитие'!F21+'Познавательное развитие'!I21+'Познавательное развитие'!J21+'Познавательное развитие'!K21+'Познавательное развитие'!L21+'Познавательное развитие'!M21+'Познавательное развитие'!S21+'Познавательное развитие'!T21+'Познавательное развитие'!V21+'Познавательное развитие'!W21+'Познавательное развитие'!AD21+'Познавательное развитие'!AI21+'Познавательное развитие'!AK21+'Познавательное развитие'!AL21+'Речевое развитие'!S20+'Речевое развитие'!T20+'Речевое развитие'!U20+'Речевое развитие'!V20+'Художественно-эстетическое разв'!H21+'Художественно-эстетическое разв'!V21+'Художественно-эстетическое разв'!D21+'Художественно-эстетическое разв'!O21+'Художественно-эстетическое разв'!T21)/28))))))))))))))))))))))))))))</f>
        <v/>
      </c>
      <c r="DC20" s="96" t="str">
        <f t="shared" si="6"/>
        <v/>
      </c>
    </row>
    <row r="21" spans="1:107" s="96" customFormat="1">
      <c r="A21" s="155">
        <f>список!A19</f>
        <v>18</v>
      </c>
      <c r="B21" s="153" t="str">
        <f>IF(список!B19="","",список!B19)</f>
        <v/>
      </c>
      <c r="C21" s="149">
        <f>IF(список!C19="","",список!C19)</f>
        <v>0</v>
      </c>
      <c r="D21" s="96" t="str">
        <f>IF('Социально-коммуникативное разви'!R22="","",IF('Социально-коммуникативное разви'!R22&gt;1.5,"сформирован",IF('Социально-коммуникативное разви'!R22&lt;0.5,"не сформирован", "в стадии формирования")))</f>
        <v/>
      </c>
      <c r="E21" s="96" t="str">
        <f>IF('Социально-коммуникативное разви'!S22="","",IF('Социально-коммуникативное разви'!S22&gt;1.5,"сформирован",IF('Социально-коммуникативное разви'!S22&lt;0.5,"не сформирован", "в стадии формирования")))</f>
        <v/>
      </c>
      <c r="F21" s="96" t="str">
        <f>IF('Социально-коммуникативное разви'!T22="","",IF('Социально-коммуникативное разви'!T22&gt;1.5,"сформирован",IF('Социально-коммуникативное разви'!T22&lt;0.5,"не сформирован", "в стадии формирования")))</f>
        <v/>
      </c>
      <c r="G21" s="96" t="str">
        <f>IF('Социально-коммуникативное разви'!U22="","",IF('Социально-коммуникативное разви'!U22&gt;1.5,"сформирован",IF('Социально-коммуникативное разви'!U22&lt;0.5,"не сформирован", "в стадии формирования")))</f>
        <v/>
      </c>
      <c r="H21" s="96" t="str">
        <f>IF('Социально-коммуникативное разви'!V22="","",IF('Социально-коммуникативное разви'!V22&gt;1.5,"сформирован",IF('Социально-коммуникативное разви'!V22&lt;0.5,"не сформирован", "в стадии формирования")))</f>
        <v/>
      </c>
      <c r="I21" s="163" t="str">
        <f>IF('Речевое развитие'!X21="","",IF('Речевое развитие'!X21&gt;1.5,"сформирован",IF('Речевое развитие'!X21&lt;0.5,"не сформирован", "в стадии формирования")))</f>
        <v/>
      </c>
      <c r="J21" s="96" t="str">
        <f>IF('Художественно-эстетическое разв'!D22="","",IF('Художественно-эстетическое разв'!D22&gt;1.5,"сформирован",IF('Художественно-эстетическое разв'!D22&lt;0.5,"не сформирован", "в стадии формирования")))</f>
        <v/>
      </c>
      <c r="K21" s="149" t="str">
        <f>IF('Физическое развитие'!M21="","",IF('Физическое развитие'!M21&gt;1.5,"сформирован",IF('Физическое развитие'!M21&lt;0.5,"не сформирован", "в стадии формирования")))</f>
        <v/>
      </c>
      <c r="L21" s="183" t="str">
        <f>IF('Социально-коммуникативное разви'!R22="","",IF('Социально-коммуникативное разви'!X22="","",IF('Социально-коммуникативное разви'!Y22="","",IF('Социально-коммуникативное разви'!Z22="","",IF('Социально-коммуникативное разви'!AA22="","",IF('Речевое развитие'!X21="","",IF('Художественно-эстетическое разв'!D22="","",IF('Физическое развитие'!M21="","",('Социально-коммуникативное разви'!R22+'Социально-коммуникативное разви'!X22+'Социально-коммуникативное разви'!Y22+'Социально-коммуникативное разви'!Z22+'Социально-коммуникативное разви'!AA22+'Речевое развитие'!X21+'Художественно-эстетическое разв'!D22+'Физическое развитие'!M21)/8))))))))</f>
        <v/>
      </c>
      <c r="M21" s="96" t="str">
        <f t="shared" si="0"/>
        <v/>
      </c>
      <c r="N21" s="165" t="str">
        <f>IF('Социально-коммуникативное разви'!E22="","",IF('Социально-коммуникативное разви'!E22&gt;1.5,"сформирован",IF('Социально-коммуникативное разви'!E22&lt;0.5,"не сформирован", "в стадии формирования")))</f>
        <v/>
      </c>
      <c r="O21" s="165" t="str">
        <f>IF('Социально-коммуникативное разви'!F22="","",IF('Социально-коммуникативное разви'!F22&gt;1.5,"сформирован",IF('Социально-коммуникативное разви'!F22&lt;0.5,"не сформирован", "в стадии формирования")))</f>
        <v/>
      </c>
      <c r="P21" s="165" t="str">
        <f>IF('Социально-коммуникативное разви'!G22="","",IF('Социально-коммуникативное разви'!G22&gt;1.5,"сформирован",IF('Социально-коммуникативное разви'!G22&lt;0.5,"не сформирован", "в стадии формирования")))</f>
        <v/>
      </c>
      <c r="Q21" s="165" t="str">
        <f>IF('Социально-коммуникативное разви'!H22="","",IF('Социально-коммуникативное разви'!H22&gt;1.5,"сформирован",IF('Социально-коммуникативное разви'!H22&lt;0.5,"не сформирован", "в стадии формирования")))</f>
        <v/>
      </c>
      <c r="R21" s="165" t="str">
        <f>IF('Социально-коммуникативное разви'!I22="","",IF('Социально-коммуникативное разви'!I22&gt;1.5,"сформирован",IF('Социально-коммуникативное разви'!I22&lt;0.5,"не сформирован", "в стадии формирования")))</f>
        <v/>
      </c>
      <c r="S21" s="165" t="str">
        <f>IF('Социально-коммуникативное разви'!J22="","",IF('Социально-коммуникативное разви'!J22&gt;1.5,"сформирован",IF('Социально-коммуникативное разви'!J22&lt;0.5,"не сформирован", "в стадии формирования")))</f>
        <v/>
      </c>
      <c r="T21" s="165" t="str">
        <f>IF('Социально-коммуникативное разви'!K22="","",IF('Социально-коммуникативное разви'!K22&gt;1.5,"сформирован",IF('Социально-коммуникативное разви'!K22&lt;0.5,"не сформирован", "в стадии формирования")))</f>
        <v/>
      </c>
      <c r="U21" s="165" t="str">
        <f>IF('Социально-коммуникативное разви'!L22="","",IF('Социально-коммуникативное разви'!L22&gt;1.5,"сформирован",IF('Социально-коммуникативное разви'!L22&lt;0.5,"не сформирован", "в стадии формирования")))</f>
        <v/>
      </c>
      <c r="V21" s="165" t="str">
        <f>IF('Социально-коммуникативное разви'!M22="","",IF('Социально-коммуникативное разви'!M22&gt;1.5,"сформирован",IF('Социально-коммуникативное разви'!M22&lt;0.5,"не сформирован", "в стадии формирования")))</f>
        <v/>
      </c>
      <c r="W21" s="183" t="str">
        <f>IF('Социально-коммуникативное разви'!E22="","",IF('Социально-коммуникативное разви'!F22="","",IF('Социально-коммуникативное разви'!G22="","",IF('Социально-коммуникативное разви'!H22="","",IF('Социально-коммуникативное разви'!I22="","",IF('Социально-коммуникативное разви'!J22="","",IF('Социально-коммуникативное разви'!K22="","",IF('Социально-коммуникативное разви'!L22="","",IF('Социально-коммуникативное разви'!W22="","",('Социально-коммуникативное разви'!E22+'Социально-коммуникативное разви'!F22+'Социально-коммуникативное разви'!G22+'Социально-коммуникативное разви'!H22+'Социально-коммуникативное разви'!I22+'Социально-коммуникативное разви'!J22+'Социально-коммуникативное разви'!K22+'Социально-коммуникативное разви'!L22+'Социально-коммуникативное разви'!W22)/9)))))))))</f>
        <v/>
      </c>
      <c r="X21" s="96" t="str">
        <f t="shared" si="1"/>
        <v/>
      </c>
      <c r="Y21" s="163" t="str">
        <f>IF('Социально-коммуникативное разви'!S22="","",IF('Социально-коммуникативное разви'!S22&gt;1.5,"сформирован",IF('Социально-коммуникативное разви'!S22&lt;0.5,"не сформирован", "в стадии формирования")))</f>
        <v/>
      </c>
      <c r="Z21" s="96" t="str">
        <f>IF('Познавательное развитие'!U22="","",IF('Познавательное развитие'!U22&gt;1.5,"сформирован",IF('Познавательное развитие'!U22&lt;0.5,"не сформирован", "в стадии формирования")))</f>
        <v/>
      </c>
      <c r="AA21" s="96" t="str">
        <f>IF('Речевое развитие'!P21="","",IF('Речевое развитие'!P21&gt;1.5,"сформирован",IF('Речевое развитие'!P21&lt;0.5,"не сформирован", "в стадии формирования")))</f>
        <v/>
      </c>
      <c r="AB21" s="96" t="str">
        <f>IF('Речевое развитие'!Q21="","",IF('Речевое развитие'!Q21&gt;1.5,"сформирован",IF('Речевое развитие'!Q21&lt;0.5,"не сформирован", "в стадии формирования")))</f>
        <v/>
      </c>
      <c r="AC21" s="167" t="str">
        <f>IF('Художественно-эстетическое разв'!AD22="","",IF('Художественно-эстетическое разв'!AD22&gt;1.5,"сформирован",IF('Художественно-эстетическое разв'!AD22&lt;0.5,"не сформирован", "в стадии формирования")))</f>
        <v/>
      </c>
      <c r="AD21" s="167" t="str">
        <f>IF('Художественно-эстетическое разв'!AE22="","",IF('Художественно-эстетическое разв'!AE22&gt;1.5,"сформирован",IF('Художественно-эстетическое разв'!AE22&lt;0.5,"не сформирован", "в стадии формирования")))</f>
        <v/>
      </c>
      <c r="AE21" s="167" t="str">
        <f>IF('Художественно-эстетическое разв'!AF22="","",IF('Художественно-эстетическое разв'!AF22&gt;1.5,"сформирован",IF('Художественно-эстетическое разв'!AF22&lt;0.5,"не сформирован", "в стадии формирования")))</f>
        <v/>
      </c>
      <c r="AF21" s="149" t="str">
        <f>IF('Физическое развитие'!T21="","",IF('Физическое развитие'!T21&gt;1.5,"сформирован",IF('Физическое развитие'!T21&lt;0.5,"не сформирован", "в стадии формирования")))</f>
        <v/>
      </c>
      <c r="AG21" s="183" t="str">
        <f>IF('Социально-коммуникативное разви'!S22="","",IF('Познавательное развитие'!U22="","",IF('Речевое развитие'!P21="","",IF('Речевое развитие'!W21="","",IF('Художественно-эстетическое разв'!AD22="","",IF('Художественно-эстетическое разв'!AE22="","",IF('Художественно-эстетическое разв'!AF22="","",IF('Физическое развитие'!T21="","",('Социально-коммуникативное разви'!S22+'Познавательное развитие'!U22+'Речевое развитие'!P21+'Речевое развитие'!W21+'Художественно-эстетическое разв'!AD22+'Художественно-эстетическое разв'!AE22+'Художественно-эстетическое разв'!AF22+'Физическое развитие'!T21)/8))))))))</f>
        <v/>
      </c>
      <c r="AH21" s="96" t="str">
        <f t="shared" si="2"/>
        <v/>
      </c>
      <c r="AI21" s="163" t="str">
        <f>IF('Речевое развитие'!D21="","",IF('Речевое развитие'!D21&gt;1.5,"сформирован",IF('Речевое развитие'!D21&lt;0.5,"не сформирован", "в стадии формирования")))</f>
        <v/>
      </c>
      <c r="AJ21" s="163" t="str">
        <f>IF('Речевое развитие'!E21="","",IF('Речевое развитие'!E21&gt;1.5,"сформирован",IF('Речевое развитие'!E21&lt;0.5,"не сформирован", "в стадии формирования")))</f>
        <v/>
      </c>
      <c r="AK21" s="163" t="str">
        <f>IF('Речевое развитие'!F21="","",IF('Речевое развитие'!F21&gt;1.5,"сформирован",IF('Речевое развитие'!F21&lt;0.5,"не сформирован", "в стадии формирования")))</f>
        <v/>
      </c>
      <c r="AL21" s="163" t="str">
        <f>IF('Речевое развитие'!G21="","",IF('Речевое развитие'!G21&gt;1.5,"сформирован",IF('Речевое развитие'!G21&lt;0.5,"не сформирован", "в стадии формирования")))</f>
        <v/>
      </c>
      <c r="AM21" s="163" t="str">
        <f>IF('Речевое развитие'!H21="","",IF('Речевое развитие'!H21&gt;1.5,"сформирован",IF('Речевое развитие'!H21&lt;0.5,"не сформирован", "в стадии формирования")))</f>
        <v/>
      </c>
      <c r="AN21" s="163" t="str">
        <f>IF('Речевое развитие'!I21="","",IF('Речевое развитие'!I21&gt;1.5,"сформирован",IF('Речевое развитие'!I21&lt;0.5,"не сформирован", "в стадии формирования")))</f>
        <v/>
      </c>
      <c r="AO21" s="163" t="str">
        <f>IF('Речевое развитие'!J21="","",IF('Речевое развитие'!J21&gt;1.5,"сформирован",IF('Речевое развитие'!J21&lt;0.5,"не сформирован", "в стадии формирования")))</f>
        <v/>
      </c>
      <c r="AP21" s="163" t="str">
        <f>IF('Речевое развитие'!K21="","",IF('Речевое развитие'!K21&gt;1.5,"сформирован",IF('Речевое развитие'!K21&lt;0.5,"не сформирован", "в стадии формирования")))</f>
        <v/>
      </c>
      <c r="AQ21" s="183" t="str">
        <f>IF('Речевое развитие'!D21="","",IF('Речевое развитие'!E21="","",IF('Речевое развитие'!F21="","",IF('Речевое развитие'!G21="","",IF('Речевое развитие'!H21="","",IF('Речевое развитие'!I21="","",IF('Речевое развитие'!J21="","",IF('Речевое развитие'!K21="","",('Речевое развитие'!D21+'Речевое развитие'!E21+'Речевое развитие'!F21+'Речевое развитие'!G21+'Речевое развитие'!H21+'Речевое развитие'!I21+'Речевое развитие'!J21+'Речевое развитие'!K21)/8))))))))</f>
        <v/>
      </c>
      <c r="AR21" s="96" t="str">
        <f t="shared" si="3"/>
        <v/>
      </c>
      <c r="AS21" s="163" t="str">
        <f>IF('Художественно-эстетическое разв'!AA22="","",IF('Художественно-эстетическое разв'!AA22&gt;1.5,"сформирован",IF('Художественно-эстетическое разв'!AA22&lt;0.5,"не сформирован", "в стадии формирования")))</f>
        <v>в стадии формирования</v>
      </c>
      <c r="AT21" s="163" t="str">
        <f>IF('Физическое развитие'!D21="","",IF('Физическое развитие'!D21&gt;1.5,"сформирован",IF('Физическое развитие'!D21&lt;0.5,"не сформирован", "в стадии формирования")))</f>
        <v/>
      </c>
      <c r="AU21" s="163" t="str">
        <f>IF('Физическое развитие'!E21="","",IF('Физическое развитие'!E21&gt;1.5,"сформирован",IF('Физическое развитие'!E21&lt;0.5,"не сформирован", "в стадии формирования")))</f>
        <v/>
      </c>
      <c r="AV21" s="163" t="str">
        <f>IF('Физическое развитие'!F21="","",IF('Физическое развитие'!F21&gt;1.5,"сформирован",IF('Физическое развитие'!F21&lt;0.5,"не сформирован", "в стадии формирования")))</f>
        <v/>
      </c>
      <c r="AW21" s="163" t="str">
        <f>IF('Физическое развитие'!G21="","",IF('Физическое развитие'!G21&gt;1.5,"сформирован",IF('Физическое развитие'!G21&lt;0.5,"не сформирован", "в стадии формирования")))</f>
        <v/>
      </c>
      <c r="AX21" s="163" t="str">
        <f>IF('Физическое развитие'!H21="","",IF('Физическое развитие'!H21&gt;1.5,"сформирован",IF('Физическое развитие'!H21&lt;0.5,"не сформирован", "в стадии формирования")))</f>
        <v/>
      </c>
      <c r="AY21" s="163" t="str">
        <f>IF('Физическое развитие'!I21="","",IF('Физическое развитие'!I21&gt;1.5,"сформирован",IF('Физическое развитие'!I21&lt;0.5,"не сформирован", "в стадии формирования")))</f>
        <v/>
      </c>
      <c r="AZ21" s="163" t="str">
        <f>IF('Физическое развитие'!J21="","",IF('Физическое развитие'!J21&gt;1.5,"сформирован",IF('Физическое развитие'!J21&lt;0.5,"не сформирован", "в стадии формирования")))</f>
        <v/>
      </c>
      <c r="BA21" s="163" t="str">
        <f>IF('Физическое развитие'!K21="","",IF('Физическое развитие'!K21&gt;1.5,"сформирован",IF('Физическое развитие'!K21&lt;0.5,"не сформирован", "в стадии формирования")))</f>
        <v/>
      </c>
      <c r="BB21" s="163" t="str">
        <f>IF('Физическое развитие'!L21="","",IF('Физическое развитие'!L21&gt;1.5,"сформирован",IF('Физическое развитие'!L21&lt;0.5,"не сформирован", "в стадии формирования")))</f>
        <v/>
      </c>
      <c r="BC21" s="163" t="str">
        <f>IF('Физическое развитие'!M21="","",IF('Физическое развитие'!M21&gt;1.5,"сформирован",IF('Физическое развитие'!M21&lt;0.5,"не сформирован", "в стадии формирования")))</f>
        <v/>
      </c>
      <c r="BD21" s="163" t="str">
        <f>IF('Физическое развитие'!N21="","",IF('Физическое развитие'!N21&gt;1.5,"сформирован",IF('Физическое развитие'!N21&lt;0.5,"не сформирован", "в стадии формирования")))</f>
        <v/>
      </c>
      <c r="BE21" s="163" t="str">
        <f>IF('Физическое развитие'!O21="","",IF('Физическое развитие'!O21&gt;1.5,"сформирован",IF('Физическое развитие'!O21&lt;0.5,"не сформирован", "в стадии формирования")))</f>
        <v/>
      </c>
      <c r="BF21" s="183" t="str">
        <f>IF('Художественно-эстетическое разв'!AA22="","",IF('Физическое развитие'!D21="","",IF('Физическое развитие'!E21="","",IF('Физическое развитие'!F21="","",IF('Физическое развитие'!G21="","",IF('Физическое развитие'!H21="","",IF('Физическое развитие'!I21="","",IF('Физическое развитие'!J21="","",IF('Физическое развитие'!K21="","",IF('Физическое развитие'!L21="","",IF('Физическое развитие'!M21="","",IF('Физическое развитие'!N21="","",IF('Физическое развитие'!O21="","",('Художественно-эстетическое разв'!AA22+'Физическое развитие'!D21+'Физическое развитие'!E21+'Физическое развитие'!F21+'Физическое развитие'!G21+'Физическое развитие'!H21+'Физическое развитие'!I21+'Физическое развитие'!J21+'Физическое развитие'!K21+'Физическое развитие'!L21+'Физическое развитие'!M21+'Физическое развитие'!N21+'Физическое развитие'!O21)/13)))))))))))))</f>
        <v/>
      </c>
      <c r="BG21" s="96" t="str">
        <f t="shared" si="4"/>
        <v/>
      </c>
      <c r="BH21" s="96" t="str">
        <f>IF('Социально-коммуникативное разви'!Q22="","",IF('Социально-коммуникативное разви'!Q22&gt;1.5,"сформирован",IF('Социально-коммуникативное разви'!Q22&lt;0.5,"не сформирован", "в стадии формирования")))</f>
        <v/>
      </c>
      <c r="BI21" s="96" t="str">
        <f>IF('Социально-коммуникативное разви'!AD22="","",IF('Социально-коммуникативное разви'!AD22&gt;1.5,"сформирован",IF('Социально-коммуникативное разви'!AD22&lt;0.5,"не сформирован", "в стадии формирования")))</f>
        <v/>
      </c>
      <c r="BJ21" s="96" t="str">
        <f>IF('Социально-коммуникативное разви'!AF22="","",IF('Социально-коммуникативное разви'!AF22&gt;1.5,"сформирован",IF('Социально-коммуникативное разви'!AF22&lt;0.5,"не сформирован", "в стадии формирования")))</f>
        <v/>
      </c>
      <c r="BK21" s="96" t="str">
        <f>IF('Социально-коммуникативное разви'!AG22="","",IF('Социально-коммуникативное разви'!AG22&gt;1.5,"сформирован",IF('Социально-коммуникативное разви'!AG22&lt;0.5,"не сформирован", "в стадии формирования")))</f>
        <v/>
      </c>
      <c r="BL21" s="96" t="str">
        <f>IF('Социально-коммуникативное разви'!AH22="","",IF('Социально-коммуникативное разви'!AH22&gt;1.5,"сформирован",IF('Социально-коммуникативное разви'!AH22&lt;0.5,"не сформирован", "в стадии формирования")))</f>
        <v/>
      </c>
      <c r="BM21" s="96" t="str">
        <f>IF('Социально-коммуникативное разви'!AI22="","",IF('Социально-коммуникативное разви'!AI22&gt;1.5,"сформирован",IF('Социально-коммуникативное разви'!AI22&lt;0.5,"не сформирован", "в стадии формирования")))</f>
        <v/>
      </c>
      <c r="BN21" s="96" t="str">
        <f>IF('Социально-коммуникативное разви'!AJ22="","",IF('Социально-коммуникативное разви'!AJ22&gt;1.5,"сформирован",IF('Социально-коммуникативное разви'!AJ22&lt;0.5,"не сформирован", "в стадии формирования")))</f>
        <v/>
      </c>
      <c r="BO21" s="96" t="str">
        <f>IF('Социально-коммуникативное разви'!AK22="","",IF('Социально-коммуникативное разви'!AK22&gt;1.5,"сформирован",IF('Социально-коммуникативное разви'!AK22&lt;0.5,"не сформирован", "в стадии формирования")))</f>
        <v/>
      </c>
      <c r="BP21" s="96" t="str">
        <f>IF('Социально-коммуникативное разви'!AL22="","",IF('Социально-коммуникативное разви'!AL22&gt;1.5,"сформирован",IF('Социально-коммуникативное разви'!AL22&lt;0.5,"не сформирован", "в стадии формирования")))</f>
        <v/>
      </c>
      <c r="BQ21" s="96" t="str">
        <f>IF('Социально-коммуникативное разви'!AM22="","",IF('Социально-коммуникативное разви'!AM22&gt;1.5,"сформирован",IF('Социально-коммуникативное разви'!AM22&lt;0.5,"не сформирован", "в стадии формирования")))</f>
        <v/>
      </c>
      <c r="BR21" s="96" t="str">
        <f>IF('Социально-коммуникативное разви'!AE22="","",IF('Социально-коммуникативное разви'!AE22&gt;1.5,"сформирован",IF('Социально-коммуникативное разви'!AE22&lt;0.5,"не сформирован", "в стадии формирования")))</f>
        <v/>
      </c>
      <c r="BS21" s="96" t="str">
        <f>IF('Физическое развитие'!Q21="","",IF('Физическое развитие'!Q21&gt;1.5,"сформирован",IF('Физическое развитие'!Q21&lt;0.5,"не сформирован", "в стадии формирования")))</f>
        <v/>
      </c>
      <c r="BT21" s="96" t="str">
        <f>IF('Физическое развитие'!R21="","",IF('Физическое развитие'!R21&gt;1.5,"сформирован",IF('Физическое развитие'!R21&lt;0.5,"не сформирован", "в стадии формирования")))</f>
        <v/>
      </c>
      <c r="BU21" s="96" t="str">
        <f>IF('Физическое развитие'!S21="","",IF('Физическое развитие'!S21&gt;1.5,"сформирован",IF('Физическое развитие'!S21&lt;0.5,"не сформирован", "в стадии формирования")))</f>
        <v/>
      </c>
      <c r="BV21" s="96" t="str">
        <f>IF('Физическое развитие'!T21="","",IF('Физическое развитие'!T21&gt;1.5,"сформирован",IF('Физическое развитие'!T21&lt;0.5,"не сформирован", "в стадии формирования")))</f>
        <v/>
      </c>
      <c r="BW21" s="96" t="str">
        <f>IF('Физическое развитие'!U21="","",IF('Физическое развитие'!U21&gt;1.5,"сформирован",IF('Физическое развитие'!U21&lt;0.5,"не сформирован", "в стадии формирования")))</f>
        <v/>
      </c>
      <c r="BX21" s="183" t="str">
        <f>IF('Социально-коммуникативное разви'!Q22="","",IF('Социально-коммуникативное разви'!AD22="","",IF('Социально-коммуникативное разви'!AE22="","",IF('Социально-коммуникативное разви'!AF22="","",IF('Социально-коммуникативное разви'!AG22="","",IF('Социально-коммуникативное разви'!AH22="","",IF('Социально-коммуникативное разви'!AI22="","",IF('Социально-коммуникативное разви'!AJ22="","",IF('Социально-коммуникативное разви'!AK22="","",IF('Социально-коммуникативное разви'!AL22="","",IF('Социально-коммуникативное разви'!AM22="","",IF('Физическое развитие'!Q21="","",IF('Физическое развитие'!R21="","",IF('Физическое развитие'!S21="","",IF('Физическое развитие'!T21="","",IF('Физическое развитие'!U21="","",('Социально-коммуникативное разви'!Q22+'Социально-коммуникативное разви'!AD22+'Социально-коммуникативное разви'!AE22+'Социально-коммуникативное разви'!AF22+'Социально-коммуникативное разви'!AG22+'Социально-коммуникативное разви'!AH22+'Социально-коммуникативное разви'!AI22+'Социально-коммуникативное разви'!AJ22+'Социально-коммуникативное разви'!AK22+'Социально-коммуникативное разви'!AL22+'Социально-коммуникативное разви'!AM22+'Физическое развитие'!Q21+'Физическое развитие'!R21+'Физическое развитие'!S21+'Физическое развитие'!T21+'Физическое развитие'!U21)/16))))))))))))))))</f>
        <v/>
      </c>
      <c r="BY21" s="96" t="str">
        <f t="shared" si="5"/>
        <v/>
      </c>
      <c r="BZ21" s="96" t="str">
        <f>IF('Социально-коммуникативное разви'!M22="","",IF('Социально-коммуникативное разви'!M22&gt;1.5,"сформирован",IF('Социально-коммуникативное разви'!M22&lt;0.5,"не сформирован", "в стадии формирования")))</f>
        <v/>
      </c>
      <c r="CA21" s="96" t="str">
        <f>IF('Социально-коммуникативное разви'!O22="","",IF('Социально-коммуникативное разви'!O22&gt;1.5,"сформирован",IF('Социально-коммуникативное разви'!O22&lt;0.5,"не сформирован", "в стадии формирования")))</f>
        <v/>
      </c>
      <c r="CB21" s="96" t="str">
        <f>IF('Социально-коммуникативное разви'!T22="","",IF('Социально-коммуникативное разви'!T22&gt;1.5,"сформирован",IF('Социально-коммуникативное разви'!T22&lt;0.5,"не сформирован", "в стадии формирования")))</f>
        <v/>
      </c>
      <c r="CC21" s="96" t="str">
        <f>IF('Познавательное развитие'!D22="","",IF('Познавательное развитие'!D22&gt;1.5,"сформирован",IF('Познавательное развитие'!D22&lt;0.5,"не сформирован", "в стадии формирования")))</f>
        <v/>
      </c>
      <c r="CD21" s="96" t="str">
        <f>IF('Познавательное развитие'!E22="","",IF('Познавательное развитие'!E22&gt;1.5,"сформирован",IF('Познавательное развитие'!E22&lt;0.5,"не сформирован", "в стадии формирования")))</f>
        <v/>
      </c>
      <c r="CE21" s="96" t="str">
        <f>IF('Познавательное развитие'!F22="","",IF('Познавательное развитие'!F22&gt;1.5,"сформирован",IF('Познавательное развитие'!F22&lt;0.5,"не сформирован", "в стадии формирования")))</f>
        <v/>
      </c>
      <c r="CF21" s="96" t="str">
        <f>IF('Познавательное развитие'!I22="","",IF('Познавательное развитие'!I22&gt;1.5,"сформирован",IF('Познавательное развитие'!I22&lt;0.5,"не сформирован", "в стадии формирования")))</f>
        <v/>
      </c>
      <c r="CG21" s="96" t="str">
        <f>IF('Познавательное развитие'!J22="","",IF('Познавательное развитие'!J22&gt;1.5,"сформирован",IF('Познавательное развитие'!J22&lt;0.5,"не сформирован", "в стадии формирования")))</f>
        <v/>
      </c>
      <c r="CH21" s="96" t="str">
        <f>IF('Познавательное развитие'!K22="","",IF('Познавательное развитие'!K22&gt;1.5,"сформирован",IF('Познавательное развитие'!K22&lt;0.5,"не сформирован", "в стадии формирования")))</f>
        <v/>
      </c>
      <c r="CI21" s="96" t="str">
        <f>IF('Познавательное развитие'!L22="","",IF('Познавательное развитие'!L22&gt;1.5,"сформирован",IF('Познавательное развитие'!L22&lt;0.5,"не сформирован", "в стадии формирования")))</f>
        <v/>
      </c>
      <c r="CJ21" s="96" t="str">
        <f>IF('Познавательное развитие'!M22="","",IF('Познавательное развитие'!M22&gt;1.5,"сформирован",IF('Познавательное развитие'!M22&lt;0.5,"не сформирован", "в стадии формирования")))</f>
        <v/>
      </c>
      <c r="CK21" s="96" t="str">
        <f>IF('Познавательное развитие'!S22="","",IF('Познавательное развитие'!S22&gt;1.5,"сформирован",IF('Познавательное развитие'!S22&lt;0.5,"не сформирован", "в стадии формирования")))</f>
        <v/>
      </c>
      <c r="CL21" s="96" t="str">
        <f>IF('Познавательное развитие'!T22="","",IF('Познавательное развитие'!T22&gt;1.5,"сформирован",IF('Познавательное развитие'!T22&lt;0.5,"не сформирован", "в стадии формирования")))</f>
        <v/>
      </c>
      <c r="CM21" s="96" t="str">
        <f>IF('Познавательное развитие'!V22="","",IF('Познавательное развитие'!V22&gt;1.5,"сформирован",IF('Познавательное развитие'!V22&lt;0.5,"не сформирован", "в стадии формирования")))</f>
        <v/>
      </c>
      <c r="CN21" s="96" t="str">
        <f>IF('Познавательное развитие'!W22="","",IF('Познавательное развитие'!W22&gt;1.5,"сформирован",IF('Познавательное развитие'!W22&lt;0.5,"не сформирован", "в стадии формирования")))</f>
        <v/>
      </c>
      <c r="CO21" s="96" t="str">
        <f>IF('Познавательное развитие'!AD22="","",IF('Познавательное развитие'!AD22&gt;1.5,"сформирован",IF('Познавательное развитие'!AD22&lt;0.5,"не сформирован", "в стадии формирования")))</f>
        <v/>
      </c>
      <c r="CP21" s="96" t="str">
        <f>IF('Познавательное развитие'!AI22="","",IF('Познавательное развитие'!AI22&gt;1.5,"сформирован",IF('Познавательное развитие'!AI22&lt;0.5,"не сформирован", "в стадии формирования")))</f>
        <v/>
      </c>
      <c r="CQ21" s="96" t="str">
        <f>IF('Познавательное развитие'!AK22="","",IF('Познавательное развитие'!AK22&gt;1.5,"сформирован",IF('Познавательное развитие'!AK22&lt;0.5,"не сформирован", "в стадии формирования")))</f>
        <v/>
      </c>
      <c r="CR21" s="96" t="str">
        <f>IF('Познавательное развитие'!AL22="","",IF('Познавательное развитие'!AL22&gt;1.5,"сформирован",IF('Познавательное развитие'!AL22&lt;0.5,"не сформирован", "в стадии формирования")))</f>
        <v/>
      </c>
      <c r="CS21" s="96" t="str">
        <f>IF('Речевое развитие'!S21="","",IF('Речевое развитие'!S21&gt;1.5,"сформирован",IF('Речевое развитие'!S21&lt;0.5,"не сформирован", "в стадии формирования")))</f>
        <v/>
      </c>
      <c r="CT21" s="96" t="str">
        <f>IF('Речевое развитие'!T21="","",IF('Речевое развитие'!T21&gt;1.5,"сформирован",IF('Речевое развитие'!T21&lt;0.5,"не сформирован", "в стадии формирования")))</f>
        <v/>
      </c>
      <c r="CU21" s="96" t="str">
        <f>IF('Речевое развитие'!U21="","",IF('Речевое развитие'!U21&gt;1.5,"сформирован",IF('Речевое развитие'!U21&lt;0.5,"не сформирован", "в стадии формирования")))</f>
        <v/>
      </c>
      <c r="CV21" s="96" t="str">
        <f>IF('Речевое развитие'!V21="","",IF('Речевое развитие'!V21&gt;1.5,"сформирован",IF('Речевое развитие'!V21&lt;0.5,"не сформирован", "в стадии формирования")))</f>
        <v/>
      </c>
      <c r="CW21" s="96" t="str">
        <f>IF('Художественно-эстетическое разв'!H22="","",IF('Художественно-эстетическое разв'!H22&gt;1.5,"сформирован",IF('Художественно-эстетическое разв'!H22&lt;0.5,"не сформирован", "в стадии формирования")))</f>
        <v/>
      </c>
      <c r="CX21" s="96" t="str">
        <f>IF('Художественно-эстетическое разв'!U22="","",IF('Художественно-эстетическое разв'!U22&gt;1.5,"сформирован",IF('Художественно-эстетическое разв'!U22&lt;0.5,"не сформирован", "в стадии формирования")))</f>
        <v/>
      </c>
      <c r="CY21" s="96" t="str">
        <f>IF('Художественно-эстетическое разв'!D22="","",IF('Художественно-эстетическое разв'!D22&gt;1.5,"сформирован",IF('Художественно-эстетическое разв'!D22&lt;0.5,"не сформирован", "в стадии формирования")))</f>
        <v/>
      </c>
      <c r="CZ21" s="96" t="str">
        <f>IF('Художественно-эстетическое разв'!O22="","",IF('Художественно-эстетическое разв'!O22&gt;1.5,"сформирован",IF('Художественно-эстетическое разв'!O22&lt;0.5,"не сформирован", "в стадии формирования")))</f>
        <v/>
      </c>
      <c r="DA21" s="96" t="str">
        <f>IF('Художественно-эстетическое разв'!T22="","",IF('Художественно-эстетическое разв'!T22&gt;1.5,"сформирован",IF('Художественно-эстетическое разв'!T22&lt;0.5,"не сформирован", "в стадии формирования")))</f>
        <v/>
      </c>
      <c r="DB21" s="183" t="str">
        <f>IF('Социально-коммуникативное разви'!M22="","",IF('Социально-коммуникативное разви'!O22="","",IF('Социально-коммуникативное разви'!T22="","",IF('Познавательное развитие'!D22="","",IF('Познавательное развитие'!E22="","",IF('Познавательное развитие'!F22="","",IF('Познавательное развитие'!I22="","",IF('Познавательное развитие'!J22="","",IF('Познавательное развитие'!K22="","",IF('Познавательное развитие'!L22="","",IF('Познавательное развитие'!M22="","",IF('Познавательное развитие'!S22="","",IF('Познавательное развитие'!T22="","",IF('Познавательное развитие'!V22="","",IF('Познавательное развитие'!W22="","",IF('Познавательное развитие'!AD22="","",IF('Познавательное развитие'!AI22="","",IF('Познавательное развитие'!AK22="","",IF('Познавательное развитие'!AL22="","",IF('Речевое развитие'!S21="","",IF('Речевое развитие'!T21="","",IF('Речевое развитие'!U21="","",IF('Речевое развитие'!V21="","",IF('Художественно-эстетическое разв'!H22="","",IF('Художественно-эстетическое разв'!U22="","",IF('Художественно-эстетическое разв'!D22="","",IF('Художественно-эстетическое разв'!O22="","",IF('Художественно-эстетическое разв'!T22="","",('Социально-коммуникативное разви'!M22+'Социально-коммуникативное разви'!O22+'Социально-коммуникативное разви'!T22+'Познавательное развитие'!D22+'Познавательное развитие'!E22+'Познавательное развитие'!F22+'Познавательное развитие'!I22+'Познавательное развитие'!J22+'Познавательное развитие'!K22+'Познавательное развитие'!L22+'Познавательное развитие'!M22+'Познавательное развитие'!S22+'Познавательное развитие'!T22+'Познавательное развитие'!V22+'Познавательное развитие'!W22+'Познавательное развитие'!AD22+'Познавательное развитие'!AI22+'Познавательное развитие'!AK22+'Познавательное развитие'!AL22+'Речевое развитие'!S21+'Речевое развитие'!T21+'Речевое развитие'!U21+'Речевое развитие'!V21+'Художественно-эстетическое разв'!H22+'Художественно-эстетическое разв'!V22+'Художественно-эстетическое разв'!D22+'Художественно-эстетическое разв'!O22+'Художественно-эстетическое разв'!T22)/28))))))))))))))))))))))))))))</f>
        <v/>
      </c>
      <c r="DC21" s="96" t="str">
        <f t="shared" si="6"/>
        <v/>
      </c>
    </row>
    <row r="22" spans="1:107" s="96" customFormat="1">
      <c r="A22" s="155">
        <f>список!A20</f>
        <v>19</v>
      </c>
      <c r="B22" s="153" t="str">
        <f>IF(список!B20="","",список!B20)</f>
        <v/>
      </c>
      <c r="C22" s="149">
        <f>IF(список!C20="","",список!C20)</f>
        <v>0</v>
      </c>
      <c r="D22" s="96" t="str">
        <f>IF('Социально-коммуникативное разви'!R23="","",IF('Социально-коммуникативное разви'!R23&gt;1.5,"сформирован",IF('Социально-коммуникативное разви'!R23&lt;0.5,"не сформирован", "в стадии формирования")))</f>
        <v/>
      </c>
      <c r="E22" s="96" t="str">
        <f>IF('Социально-коммуникативное разви'!S23="","",IF('Социально-коммуникативное разви'!S23&gt;1.5,"сформирован",IF('Социально-коммуникативное разви'!S23&lt;0.5,"не сформирован", "в стадии формирования")))</f>
        <v/>
      </c>
      <c r="F22" s="96" t="str">
        <f>IF('Социально-коммуникативное разви'!T23="","",IF('Социально-коммуникативное разви'!T23&gt;1.5,"сформирован",IF('Социально-коммуникативное разви'!T23&lt;0.5,"не сформирован", "в стадии формирования")))</f>
        <v/>
      </c>
      <c r="G22" s="96" t="str">
        <f>IF('Социально-коммуникативное разви'!U23="","",IF('Социально-коммуникативное разви'!U23&gt;1.5,"сформирован",IF('Социально-коммуникативное разви'!U23&lt;0.5,"не сформирован", "в стадии формирования")))</f>
        <v/>
      </c>
      <c r="H22" s="96" t="str">
        <f>IF('Социально-коммуникативное разви'!V23="","",IF('Социально-коммуникативное разви'!V23&gt;1.5,"сформирован",IF('Социально-коммуникативное разви'!V23&lt;0.5,"не сформирован", "в стадии формирования")))</f>
        <v/>
      </c>
      <c r="I22" s="163" t="str">
        <f>IF('Речевое развитие'!X22="","",IF('Речевое развитие'!X22&gt;1.5,"сформирован",IF('Речевое развитие'!X22&lt;0.5,"не сформирован", "в стадии формирования")))</f>
        <v/>
      </c>
      <c r="J22" s="96" t="str">
        <f>IF('Художественно-эстетическое разв'!D23="","",IF('Художественно-эстетическое разв'!D23&gt;1.5,"сформирован",IF('Художественно-эстетическое разв'!D23&lt;0.5,"не сформирован", "в стадии формирования")))</f>
        <v/>
      </c>
      <c r="K22" s="149" t="str">
        <f>IF('Физическое развитие'!M22="","",IF('Физическое развитие'!M22&gt;1.5,"сформирован",IF('Физическое развитие'!M22&lt;0.5,"не сформирован", "в стадии формирования")))</f>
        <v/>
      </c>
      <c r="L22" s="183" t="str">
        <f>IF('Социально-коммуникативное разви'!R23="","",IF('Социально-коммуникативное разви'!X23="","",IF('Социально-коммуникативное разви'!Y23="","",IF('Социально-коммуникативное разви'!Z23="","",IF('Социально-коммуникативное разви'!AA23="","",IF('Речевое развитие'!X22="","",IF('Художественно-эстетическое разв'!D23="","",IF('Физическое развитие'!M22="","",('Социально-коммуникативное разви'!R23+'Социально-коммуникативное разви'!X23+'Социально-коммуникативное разви'!Y23+'Социально-коммуникативное разви'!Z23+'Социально-коммуникативное разви'!AA23+'Речевое развитие'!X22+'Художественно-эстетическое разв'!D23+'Физическое развитие'!M22)/8))))))))</f>
        <v/>
      </c>
      <c r="M22" s="96" t="str">
        <f t="shared" si="0"/>
        <v/>
      </c>
      <c r="N22" s="165" t="str">
        <f>IF('Социально-коммуникативное разви'!E23="","",IF('Социально-коммуникативное разви'!E23&gt;1.5,"сформирован",IF('Социально-коммуникативное разви'!E23&lt;0.5,"не сформирован", "в стадии формирования")))</f>
        <v/>
      </c>
      <c r="O22" s="165" t="str">
        <f>IF('Социально-коммуникативное разви'!F23="","",IF('Социально-коммуникативное разви'!F23&gt;1.5,"сформирован",IF('Социально-коммуникативное разви'!F23&lt;0.5,"не сформирован", "в стадии формирования")))</f>
        <v/>
      </c>
      <c r="P22" s="165" t="str">
        <f>IF('Социально-коммуникативное разви'!G23="","",IF('Социально-коммуникативное разви'!G23&gt;1.5,"сформирован",IF('Социально-коммуникативное разви'!G23&lt;0.5,"не сформирован", "в стадии формирования")))</f>
        <v/>
      </c>
      <c r="Q22" s="165" t="str">
        <f>IF('Социально-коммуникативное разви'!H23="","",IF('Социально-коммуникативное разви'!H23&gt;1.5,"сформирован",IF('Социально-коммуникативное разви'!H23&lt;0.5,"не сформирован", "в стадии формирования")))</f>
        <v/>
      </c>
      <c r="R22" s="165" t="str">
        <f>IF('Социально-коммуникативное разви'!I23="","",IF('Социально-коммуникативное разви'!I23&gt;1.5,"сформирован",IF('Социально-коммуникативное разви'!I23&lt;0.5,"не сформирован", "в стадии формирования")))</f>
        <v/>
      </c>
      <c r="S22" s="165" t="str">
        <f>IF('Социально-коммуникативное разви'!J23="","",IF('Социально-коммуникативное разви'!J23&gt;1.5,"сформирован",IF('Социально-коммуникативное разви'!J23&lt;0.5,"не сформирован", "в стадии формирования")))</f>
        <v/>
      </c>
      <c r="T22" s="165" t="str">
        <f>IF('Социально-коммуникативное разви'!K23="","",IF('Социально-коммуникативное разви'!K23&gt;1.5,"сформирован",IF('Социально-коммуникативное разви'!K23&lt;0.5,"не сформирован", "в стадии формирования")))</f>
        <v/>
      </c>
      <c r="U22" s="165" t="str">
        <f>IF('Социально-коммуникативное разви'!L23="","",IF('Социально-коммуникативное разви'!L23&gt;1.5,"сформирован",IF('Социально-коммуникативное разви'!L23&lt;0.5,"не сформирован", "в стадии формирования")))</f>
        <v/>
      </c>
      <c r="V22" s="165" t="str">
        <f>IF('Социально-коммуникативное разви'!M23="","",IF('Социально-коммуникативное разви'!M23&gt;1.5,"сформирован",IF('Социально-коммуникативное разви'!M23&lt;0.5,"не сформирован", "в стадии формирования")))</f>
        <v/>
      </c>
      <c r="W22" s="183" t="str">
        <f>IF('Социально-коммуникативное разви'!E23="","",IF('Социально-коммуникативное разви'!F23="","",IF('Социально-коммуникативное разви'!G23="","",IF('Социально-коммуникативное разви'!H23="","",IF('Социально-коммуникативное разви'!I23="","",IF('Социально-коммуникативное разви'!J23="","",IF('Социально-коммуникативное разви'!K23="","",IF('Социально-коммуникативное разви'!L23="","",IF('Социально-коммуникативное разви'!W23="","",('Социально-коммуникативное разви'!E23+'Социально-коммуникативное разви'!F23+'Социально-коммуникативное разви'!G23+'Социально-коммуникативное разви'!H23+'Социально-коммуникативное разви'!I23+'Социально-коммуникативное разви'!J23+'Социально-коммуникативное разви'!K23+'Социально-коммуникативное разви'!L23+'Социально-коммуникативное разви'!W23)/9)))))))))</f>
        <v/>
      </c>
      <c r="X22" s="96" t="str">
        <f t="shared" si="1"/>
        <v/>
      </c>
      <c r="Y22" s="163" t="str">
        <f>IF('Социально-коммуникативное разви'!S23="","",IF('Социально-коммуникативное разви'!S23&gt;1.5,"сформирован",IF('Социально-коммуникативное разви'!S23&lt;0.5,"не сформирован", "в стадии формирования")))</f>
        <v/>
      </c>
      <c r="Z22" s="96" t="str">
        <f>IF('Познавательное развитие'!U23="","",IF('Познавательное развитие'!U23&gt;1.5,"сформирован",IF('Познавательное развитие'!U23&lt;0.5,"не сформирован", "в стадии формирования")))</f>
        <v/>
      </c>
      <c r="AA22" s="96" t="str">
        <f>IF('Речевое развитие'!P22="","",IF('Речевое развитие'!P22&gt;1.5,"сформирован",IF('Речевое развитие'!P22&lt;0.5,"не сформирован", "в стадии формирования")))</f>
        <v/>
      </c>
      <c r="AB22" s="96" t="str">
        <f>IF('Речевое развитие'!Q22="","",IF('Речевое развитие'!Q22&gt;1.5,"сформирован",IF('Речевое развитие'!Q22&lt;0.5,"не сформирован", "в стадии формирования")))</f>
        <v/>
      </c>
      <c r="AC22" s="167" t="str">
        <f>IF('Художественно-эстетическое разв'!AD23="","",IF('Художественно-эстетическое разв'!AD23&gt;1.5,"сформирован",IF('Художественно-эстетическое разв'!AD23&lt;0.5,"не сформирован", "в стадии формирования")))</f>
        <v/>
      </c>
      <c r="AD22" s="167" t="str">
        <f>IF('Художественно-эстетическое разв'!AE23="","",IF('Художественно-эстетическое разв'!AE23&gt;1.5,"сформирован",IF('Художественно-эстетическое разв'!AE23&lt;0.5,"не сформирован", "в стадии формирования")))</f>
        <v/>
      </c>
      <c r="AE22" s="167" t="str">
        <f>IF('Художественно-эстетическое разв'!AF23="","",IF('Художественно-эстетическое разв'!AF23&gt;1.5,"сформирован",IF('Художественно-эстетическое разв'!AF23&lt;0.5,"не сформирован", "в стадии формирования")))</f>
        <v/>
      </c>
      <c r="AF22" s="149" t="str">
        <f>IF('Физическое развитие'!T22="","",IF('Физическое развитие'!T22&gt;1.5,"сформирован",IF('Физическое развитие'!T22&lt;0.5,"не сформирован", "в стадии формирования")))</f>
        <v/>
      </c>
      <c r="AG22" s="183" t="str">
        <f>IF('Социально-коммуникативное разви'!S23="","",IF('Познавательное развитие'!U23="","",IF('Речевое развитие'!P22="","",IF('Речевое развитие'!W22="","",IF('Художественно-эстетическое разв'!AD23="","",IF('Художественно-эстетическое разв'!AE23="","",IF('Художественно-эстетическое разв'!AF23="","",IF('Физическое развитие'!T22="","",('Социально-коммуникативное разви'!S23+'Познавательное развитие'!U23+'Речевое развитие'!P22+'Речевое развитие'!W22+'Художественно-эстетическое разв'!AD23+'Художественно-эстетическое разв'!AE23+'Художественно-эстетическое разв'!AF23+'Физическое развитие'!T22)/8))))))))</f>
        <v/>
      </c>
      <c r="AH22" s="96" t="str">
        <f t="shared" si="2"/>
        <v/>
      </c>
      <c r="AI22" s="163" t="str">
        <f>IF('Речевое развитие'!D22="","",IF('Речевое развитие'!D22&gt;1.5,"сформирован",IF('Речевое развитие'!D22&lt;0.5,"не сформирован", "в стадии формирования")))</f>
        <v/>
      </c>
      <c r="AJ22" s="163" t="str">
        <f>IF('Речевое развитие'!E22="","",IF('Речевое развитие'!E22&gt;1.5,"сформирован",IF('Речевое развитие'!E22&lt;0.5,"не сформирован", "в стадии формирования")))</f>
        <v/>
      </c>
      <c r="AK22" s="163" t="str">
        <f>IF('Речевое развитие'!F22="","",IF('Речевое развитие'!F22&gt;1.5,"сформирован",IF('Речевое развитие'!F22&lt;0.5,"не сформирован", "в стадии формирования")))</f>
        <v/>
      </c>
      <c r="AL22" s="163" t="str">
        <f>IF('Речевое развитие'!G22="","",IF('Речевое развитие'!G22&gt;1.5,"сформирован",IF('Речевое развитие'!G22&lt;0.5,"не сформирован", "в стадии формирования")))</f>
        <v/>
      </c>
      <c r="AM22" s="163" t="str">
        <f>IF('Речевое развитие'!H22="","",IF('Речевое развитие'!H22&gt;1.5,"сформирован",IF('Речевое развитие'!H22&lt;0.5,"не сформирован", "в стадии формирования")))</f>
        <v/>
      </c>
      <c r="AN22" s="163" t="str">
        <f>IF('Речевое развитие'!I22="","",IF('Речевое развитие'!I22&gt;1.5,"сформирован",IF('Речевое развитие'!I22&lt;0.5,"не сформирован", "в стадии формирования")))</f>
        <v/>
      </c>
      <c r="AO22" s="163" t="str">
        <f>IF('Речевое развитие'!J22="","",IF('Речевое развитие'!J22&gt;1.5,"сформирован",IF('Речевое развитие'!J22&lt;0.5,"не сформирован", "в стадии формирования")))</f>
        <v/>
      </c>
      <c r="AP22" s="163" t="str">
        <f>IF('Речевое развитие'!K22="","",IF('Речевое развитие'!K22&gt;1.5,"сформирован",IF('Речевое развитие'!K22&lt;0.5,"не сформирован", "в стадии формирования")))</f>
        <v/>
      </c>
      <c r="AQ22" s="183" t="str">
        <f>IF('Речевое развитие'!D22="","",IF('Речевое развитие'!E22="","",IF('Речевое развитие'!F22="","",IF('Речевое развитие'!G22="","",IF('Речевое развитие'!H22="","",IF('Речевое развитие'!I22="","",IF('Речевое развитие'!J22="","",IF('Речевое развитие'!K22="","",('Речевое развитие'!D22+'Речевое развитие'!E22+'Речевое развитие'!F22+'Речевое развитие'!G22+'Речевое развитие'!H22+'Речевое развитие'!I22+'Речевое развитие'!J22+'Речевое развитие'!K22)/8))))))))</f>
        <v/>
      </c>
      <c r="AR22" s="96" t="str">
        <f t="shared" si="3"/>
        <v/>
      </c>
      <c r="AS22" s="163" t="str">
        <f>IF('Художественно-эстетическое разв'!AA23="","",IF('Художественно-эстетическое разв'!AA23&gt;1.5,"сформирован",IF('Художественно-эстетическое разв'!AA23&lt;0.5,"не сформирован", "в стадии формирования")))</f>
        <v>в стадии формирования</v>
      </c>
      <c r="AT22" s="163" t="str">
        <f>IF('Физическое развитие'!D22="","",IF('Физическое развитие'!D22&gt;1.5,"сформирован",IF('Физическое развитие'!D22&lt;0.5,"не сформирован", "в стадии формирования")))</f>
        <v/>
      </c>
      <c r="AU22" s="163" t="str">
        <f>IF('Физическое развитие'!E22="","",IF('Физическое развитие'!E22&gt;1.5,"сформирован",IF('Физическое развитие'!E22&lt;0.5,"не сформирован", "в стадии формирования")))</f>
        <v/>
      </c>
      <c r="AV22" s="163" t="str">
        <f>IF('Физическое развитие'!F22="","",IF('Физическое развитие'!F22&gt;1.5,"сформирован",IF('Физическое развитие'!F22&lt;0.5,"не сформирован", "в стадии формирования")))</f>
        <v/>
      </c>
      <c r="AW22" s="163" t="str">
        <f>IF('Физическое развитие'!G22="","",IF('Физическое развитие'!G22&gt;1.5,"сформирован",IF('Физическое развитие'!G22&lt;0.5,"не сформирован", "в стадии формирования")))</f>
        <v/>
      </c>
      <c r="AX22" s="163" t="str">
        <f>IF('Физическое развитие'!H22="","",IF('Физическое развитие'!H22&gt;1.5,"сформирован",IF('Физическое развитие'!H22&lt;0.5,"не сформирован", "в стадии формирования")))</f>
        <v/>
      </c>
      <c r="AY22" s="163" t="str">
        <f>IF('Физическое развитие'!I22="","",IF('Физическое развитие'!I22&gt;1.5,"сформирован",IF('Физическое развитие'!I22&lt;0.5,"не сформирован", "в стадии формирования")))</f>
        <v/>
      </c>
      <c r="AZ22" s="163" t="str">
        <f>IF('Физическое развитие'!J22="","",IF('Физическое развитие'!J22&gt;1.5,"сформирован",IF('Физическое развитие'!J22&lt;0.5,"не сформирован", "в стадии формирования")))</f>
        <v/>
      </c>
      <c r="BA22" s="163" t="str">
        <f>IF('Физическое развитие'!K22="","",IF('Физическое развитие'!K22&gt;1.5,"сформирован",IF('Физическое развитие'!K22&lt;0.5,"не сформирован", "в стадии формирования")))</f>
        <v/>
      </c>
      <c r="BB22" s="163" t="str">
        <f>IF('Физическое развитие'!L22="","",IF('Физическое развитие'!L22&gt;1.5,"сформирован",IF('Физическое развитие'!L22&lt;0.5,"не сформирован", "в стадии формирования")))</f>
        <v/>
      </c>
      <c r="BC22" s="163" t="str">
        <f>IF('Физическое развитие'!M22="","",IF('Физическое развитие'!M22&gt;1.5,"сформирован",IF('Физическое развитие'!M22&lt;0.5,"не сформирован", "в стадии формирования")))</f>
        <v/>
      </c>
      <c r="BD22" s="163" t="str">
        <f>IF('Физическое развитие'!N22="","",IF('Физическое развитие'!N22&gt;1.5,"сформирован",IF('Физическое развитие'!N22&lt;0.5,"не сформирован", "в стадии формирования")))</f>
        <v/>
      </c>
      <c r="BE22" s="163" t="str">
        <f>IF('Физическое развитие'!O22="","",IF('Физическое развитие'!O22&gt;1.5,"сформирован",IF('Физическое развитие'!O22&lt;0.5,"не сформирован", "в стадии формирования")))</f>
        <v/>
      </c>
      <c r="BF22" s="183" t="str">
        <f>IF('Художественно-эстетическое разв'!AA23="","",IF('Физическое развитие'!D22="","",IF('Физическое развитие'!E22="","",IF('Физическое развитие'!F22="","",IF('Физическое развитие'!G22="","",IF('Физическое развитие'!H22="","",IF('Физическое развитие'!I22="","",IF('Физическое развитие'!J22="","",IF('Физическое развитие'!K22="","",IF('Физическое развитие'!L22="","",IF('Физическое развитие'!M22="","",IF('Физическое развитие'!N22="","",IF('Физическое развитие'!O22="","",('Художественно-эстетическое разв'!AA23+'Физическое развитие'!D22+'Физическое развитие'!E22+'Физическое развитие'!F22+'Физическое развитие'!G22+'Физическое развитие'!H22+'Физическое развитие'!I22+'Физическое развитие'!J22+'Физическое развитие'!K22+'Физическое развитие'!L22+'Физическое развитие'!M22+'Физическое развитие'!N22+'Физическое развитие'!O22)/13)))))))))))))</f>
        <v/>
      </c>
      <c r="BG22" s="96" t="str">
        <f t="shared" si="4"/>
        <v/>
      </c>
      <c r="BH22" s="96" t="str">
        <f>IF('Социально-коммуникативное разви'!Q23="","",IF('Социально-коммуникативное разви'!Q23&gt;1.5,"сформирован",IF('Социально-коммуникативное разви'!Q23&lt;0.5,"не сформирован", "в стадии формирования")))</f>
        <v/>
      </c>
      <c r="BI22" s="96" t="str">
        <f>IF('Социально-коммуникативное разви'!AD23="","",IF('Социально-коммуникативное разви'!AD23&gt;1.5,"сформирован",IF('Социально-коммуникативное разви'!AD23&lt;0.5,"не сформирован", "в стадии формирования")))</f>
        <v/>
      </c>
      <c r="BJ22" s="96" t="str">
        <f>IF('Социально-коммуникативное разви'!AF23="","",IF('Социально-коммуникативное разви'!AF23&gt;1.5,"сформирован",IF('Социально-коммуникативное разви'!AF23&lt;0.5,"не сформирован", "в стадии формирования")))</f>
        <v/>
      </c>
      <c r="BK22" s="96" t="str">
        <f>IF('Социально-коммуникативное разви'!AG23="","",IF('Социально-коммуникативное разви'!AG23&gt;1.5,"сформирован",IF('Социально-коммуникативное разви'!AG23&lt;0.5,"не сформирован", "в стадии формирования")))</f>
        <v/>
      </c>
      <c r="BL22" s="96" t="str">
        <f>IF('Социально-коммуникативное разви'!AH23="","",IF('Социально-коммуникативное разви'!AH23&gt;1.5,"сформирован",IF('Социально-коммуникативное разви'!AH23&lt;0.5,"не сформирован", "в стадии формирования")))</f>
        <v/>
      </c>
      <c r="BM22" s="96" t="str">
        <f>IF('Социально-коммуникативное разви'!AI23="","",IF('Социально-коммуникативное разви'!AI23&gt;1.5,"сформирован",IF('Социально-коммуникативное разви'!AI23&lt;0.5,"не сформирован", "в стадии формирования")))</f>
        <v/>
      </c>
      <c r="BN22" s="96" t="str">
        <f>IF('Социально-коммуникативное разви'!AJ23="","",IF('Социально-коммуникативное разви'!AJ23&gt;1.5,"сформирован",IF('Социально-коммуникативное разви'!AJ23&lt;0.5,"не сформирован", "в стадии формирования")))</f>
        <v/>
      </c>
      <c r="BO22" s="96" t="str">
        <f>IF('Социально-коммуникативное разви'!AK23="","",IF('Социально-коммуникативное разви'!AK23&gt;1.5,"сформирован",IF('Социально-коммуникативное разви'!AK23&lt;0.5,"не сформирован", "в стадии формирования")))</f>
        <v/>
      </c>
      <c r="BP22" s="96" t="str">
        <f>IF('Социально-коммуникативное разви'!AL23="","",IF('Социально-коммуникативное разви'!AL23&gt;1.5,"сформирован",IF('Социально-коммуникативное разви'!AL23&lt;0.5,"не сформирован", "в стадии формирования")))</f>
        <v/>
      </c>
      <c r="BQ22" s="96" t="str">
        <f>IF('Социально-коммуникативное разви'!AM23="","",IF('Социально-коммуникативное разви'!AM23&gt;1.5,"сформирован",IF('Социально-коммуникативное разви'!AM23&lt;0.5,"не сформирован", "в стадии формирования")))</f>
        <v/>
      </c>
      <c r="BR22" s="96" t="str">
        <f>IF('Социально-коммуникативное разви'!AE23="","",IF('Социально-коммуникативное разви'!AE23&gt;1.5,"сформирован",IF('Социально-коммуникативное разви'!AE23&lt;0.5,"не сформирован", "в стадии формирования")))</f>
        <v/>
      </c>
      <c r="BS22" s="96" t="str">
        <f>IF('Физическое развитие'!Q22="","",IF('Физическое развитие'!Q22&gt;1.5,"сформирован",IF('Физическое развитие'!Q22&lt;0.5,"не сформирован", "в стадии формирования")))</f>
        <v/>
      </c>
      <c r="BT22" s="96" t="str">
        <f>IF('Физическое развитие'!R22="","",IF('Физическое развитие'!R22&gt;1.5,"сформирован",IF('Физическое развитие'!R22&lt;0.5,"не сформирован", "в стадии формирования")))</f>
        <v/>
      </c>
      <c r="BU22" s="96" t="str">
        <f>IF('Физическое развитие'!S22="","",IF('Физическое развитие'!S22&gt;1.5,"сформирован",IF('Физическое развитие'!S22&lt;0.5,"не сформирован", "в стадии формирования")))</f>
        <v/>
      </c>
      <c r="BV22" s="96" t="str">
        <f>IF('Физическое развитие'!T22="","",IF('Физическое развитие'!T22&gt;1.5,"сформирован",IF('Физическое развитие'!T22&lt;0.5,"не сформирован", "в стадии формирования")))</f>
        <v/>
      </c>
      <c r="BW22" s="96" t="str">
        <f>IF('Физическое развитие'!U22="","",IF('Физическое развитие'!U22&gt;1.5,"сформирован",IF('Физическое развитие'!U22&lt;0.5,"не сформирован", "в стадии формирования")))</f>
        <v/>
      </c>
      <c r="BX22" s="183" t="str">
        <f>IF('Социально-коммуникативное разви'!Q23="","",IF('Социально-коммуникативное разви'!AD23="","",IF('Социально-коммуникативное разви'!AE23="","",IF('Социально-коммуникативное разви'!AF23="","",IF('Социально-коммуникативное разви'!AG23="","",IF('Социально-коммуникативное разви'!AH23="","",IF('Социально-коммуникативное разви'!AI23="","",IF('Социально-коммуникативное разви'!AJ23="","",IF('Социально-коммуникативное разви'!AK23="","",IF('Социально-коммуникативное разви'!AL23="","",IF('Социально-коммуникативное разви'!AM23="","",IF('Физическое развитие'!Q22="","",IF('Физическое развитие'!R22="","",IF('Физическое развитие'!S22="","",IF('Физическое развитие'!T22="","",IF('Физическое развитие'!U22="","",('Социально-коммуникативное разви'!Q23+'Социально-коммуникативное разви'!AD23+'Социально-коммуникативное разви'!AE23+'Социально-коммуникативное разви'!AF23+'Социально-коммуникативное разви'!AG23+'Социально-коммуникативное разви'!AH23+'Социально-коммуникативное разви'!AI23+'Социально-коммуникативное разви'!AJ23+'Социально-коммуникативное разви'!AK23+'Социально-коммуникативное разви'!AL23+'Социально-коммуникативное разви'!AM23+'Физическое развитие'!Q22+'Физическое развитие'!R22+'Физическое развитие'!S22+'Физическое развитие'!T22+'Физическое развитие'!U22)/16))))))))))))))))</f>
        <v/>
      </c>
      <c r="BY22" s="96" t="str">
        <f t="shared" si="5"/>
        <v/>
      </c>
      <c r="BZ22" s="96" t="str">
        <f>IF('Социально-коммуникативное разви'!M23="","",IF('Социально-коммуникативное разви'!M23&gt;1.5,"сформирован",IF('Социально-коммуникативное разви'!M23&lt;0.5,"не сформирован", "в стадии формирования")))</f>
        <v/>
      </c>
      <c r="CA22" s="96" t="str">
        <f>IF('Социально-коммуникативное разви'!O23="","",IF('Социально-коммуникативное разви'!O23&gt;1.5,"сформирован",IF('Социально-коммуникативное разви'!O23&lt;0.5,"не сформирован", "в стадии формирования")))</f>
        <v/>
      </c>
      <c r="CB22" s="96" t="str">
        <f>IF('Социально-коммуникативное разви'!T23="","",IF('Социально-коммуникативное разви'!T23&gt;1.5,"сформирован",IF('Социально-коммуникативное разви'!T23&lt;0.5,"не сформирован", "в стадии формирования")))</f>
        <v/>
      </c>
      <c r="CC22" s="96" t="str">
        <f>IF('Познавательное развитие'!D23="","",IF('Познавательное развитие'!D23&gt;1.5,"сформирован",IF('Познавательное развитие'!D23&lt;0.5,"не сформирован", "в стадии формирования")))</f>
        <v/>
      </c>
      <c r="CD22" s="96" t="str">
        <f>IF('Познавательное развитие'!E23="","",IF('Познавательное развитие'!E23&gt;1.5,"сформирован",IF('Познавательное развитие'!E23&lt;0.5,"не сформирован", "в стадии формирования")))</f>
        <v/>
      </c>
      <c r="CE22" s="96" t="str">
        <f>IF('Познавательное развитие'!F23="","",IF('Познавательное развитие'!F23&gt;1.5,"сформирован",IF('Познавательное развитие'!F23&lt;0.5,"не сформирован", "в стадии формирования")))</f>
        <v/>
      </c>
      <c r="CF22" s="96" t="str">
        <f>IF('Познавательное развитие'!I23="","",IF('Познавательное развитие'!I23&gt;1.5,"сформирован",IF('Познавательное развитие'!I23&lt;0.5,"не сформирован", "в стадии формирования")))</f>
        <v/>
      </c>
      <c r="CG22" s="96" t="str">
        <f>IF('Познавательное развитие'!J23="","",IF('Познавательное развитие'!J23&gt;1.5,"сформирован",IF('Познавательное развитие'!J23&lt;0.5,"не сформирован", "в стадии формирования")))</f>
        <v/>
      </c>
      <c r="CH22" s="96" t="str">
        <f>IF('Познавательное развитие'!K23="","",IF('Познавательное развитие'!K23&gt;1.5,"сформирован",IF('Познавательное развитие'!K23&lt;0.5,"не сформирован", "в стадии формирования")))</f>
        <v/>
      </c>
      <c r="CI22" s="96" t="str">
        <f>IF('Познавательное развитие'!L23="","",IF('Познавательное развитие'!L23&gt;1.5,"сформирован",IF('Познавательное развитие'!L23&lt;0.5,"не сформирован", "в стадии формирования")))</f>
        <v/>
      </c>
      <c r="CJ22" s="96" t="str">
        <f>IF('Познавательное развитие'!M23="","",IF('Познавательное развитие'!M23&gt;1.5,"сформирован",IF('Познавательное развитие'!M23&lt;0.5,"не сформирован", "в стадии формирования")))</f>
        <v/>
      </c>
      <c r="CK22" s="96" t="str">
        <f>IF('Познавательное развитие'!S23="","",IF('Познавательное развитие'!S23&gt;1.5,"сформирован",IF('Познавательное развитие'!S23&lt;0.5,"не сформирован", "в стадии формирования")))</f>
        <v/>
      </c>
      <c r="CL22" s="96" t="str">
        <f>IF('Познавательное развитие'!T23="","",IF('Познавательное развитие'!T23&gt;1.5,"сформирован",IF('Познавательное развитие'!T23&lt;0.5,"не сформирован", "в стадии формирования")))</f>
        <v/>
      </c>
      <c r="CM22" s="96" t="str">
        <f>IF('Познавательное развитие'!V23="","",IF('Познавательное развитие'!V23&gt;1.5,"сформирован",IF('Познавательное развитие'!V23&lt;0.5,"не сформирован", "в стадии формирования")))</f>
        <v/>
      </c>
      <c r="CN22" s="96" t="str">
        <f>IF('Познавательное развитие'!W23="","",IF('Познавательное развитие'!W23&gt;1.5,"сформирован",IF('Познавательное развитие'!W23&lt;0.5,"не сформирован", "в стадии формирования")))</f>
        <v/>
      </c>
      <c r="CO22" s="96" t="str">
        <f>IF('Познавательное развитие'!AD23="","",IF('Познавательное развитие'!AD23&gt;1.5,"сформирован",IF('Познавательное развитие'!AD23&lt;0.5,"не сформирован", "в стадии формирования")))</f>
        <v/>
      </c>
      <c r="CP22" s="96" t="str">
        <f>IF('Познавательное развитие'!AI23="","",IF('Познавательное развитие'!AI23&gt;1.5,"сформирован",IF('Познавательное развитие'!AI23&lt;0.5,"не сформирован", "в стадии формирования")))</f>
        <v/>
      </c>
      <c r="CQ22" s="96" t="str">
        <f>IF('Познавательное развитие'!AK23="","",IF('Познавательное развитие'!AK23&gt;1.5,"сформирован",IF('Познавательное развитие'!AK23&lt;0.5,"не сформирован", "в стадии формирования")))</f>
        <v/>
      </c>
      <c r="CR22" s="96" t="str">
        <f>IF('Познавательное развитие'!AL23="","",IF('Познавательное развитие'!AL23&gt;1.5,"сформирован",IF('Познавательное развитие'!AL23&lt;0.5,"не сформирован", "в стадии формирования")))</f>
        <v/>
      </c>
      <c r="CS22" s="96" t="str">
        <f>IF('Речевое развитие'!S22="","",IF('Речевое развитие'!S22&gt;1.5,"сформирован",IF('Речевое развитие'!S22&lt;0.5,"не сформирован", "в стадии формирования")))</f>
        <v/>
      </c>
      <c r="CT22" s="96" t="str">
        <f>IF('Речевое развитие'!T22="","",IF('Речевое развитие'!T22&gt;1.5,"сформирован",IF('Речевое развитие'!T22&lt;0.5,"не сформирован", "в стадии формирования")))</f>
        <v/>
      </c>
      <c r="CU22" s="96" t="str">
        <f>IF('Речевое развитие'!U22="","",IF('Речевое развитие'!U22&gt;1.5,"сформирован",IF('Речевое развитие'!U22&lt;0.5,"не сформирован", "в стадии формирования")))</f>
        <v/>
      </c>
      <c r="CV22" s="96" t="str">
        <f>IF('Речевое развитие'!V22="","",IF('Речевое развитие'!V22&gt;1.5,"сформирован",IF('Речевое развитие'!V22&lt;0.5,"не сформирован", "в стадии формирования")))</f>
        <v/>
      </c>
      <c r="CW22" s="96" t="str">
        <f>IF('Художественно-эстетическое разв'!H23="","",IF('Художественно-эстетическое разв'!H23&gt;1.5,"сформирован",IF('Художественно-эстетическое разв'!H23&lt;0.5,"не сформирован", "в стадии формирования")))</f>
        <v/>
      </c>
      <c r="CX22" s="96" t="str">
        <f>IF('Художественно-эстетическое разв'!U23="","",IF('Художественно-эстетическое разв'!U23&gt;1.5,"сформирован",IF('Художественно-эстетическое разв'!U23&lt;0.5,"не сформирован", "в стадии формирования")))</f>
        <v/>
      </c>
      <c r="CY22" s="96" t="str">
        <f>IF('Художественно-эстетическое разв'!D23="","",IF('Художественно-эстетическое разв'!D23&gt;1.5,"сформирован",IF('Художественно-эстетическое разв'!D23&lt;0.5,"не сформирован", "в стадии формирования")))</f>
        <v/>
      </c>
      <c r="CZ22" s="96" t="str">
        <f>IF('Художественно-эстетическое разв'!O23="","",IF('Художественно-эстетическое разв'!O23&gt;1.5,"сформирован",IF('Художественно-эстетическое разв'!O23&lt;0.5,"не сформирован", "в стадии формирования")))</f>
        <v/>
      </c>
      <c r="DA22" s="96" t="str">
        <f>IF('Художественно-эстетическое разв'!T23="","",IF('Художественно-эстетическое разв'!T23&gt;1.5,"сформирован",IF('Художественно-эстетическое разв'!T23&lt;0.5,"не сформирован", "в стадии формирования")))</f>
        <v/>
      </c>
      <c r="DB22" s="183" t="str">
        <f>IF('Социально-коммуникативное разви'!M23="","",IF('Социально-коммуникативное разви'!O23="","",IF('Социально-коммуникативное разви'!T23="","",IF('Познавательное развитие'!D23="","",IF('Познавательное развитие'!E23="","",IF('Познавательное развитие'!F23="","",IF('Познавательное развитие'!I23="","",IF('Познавательное развитие'!J23="","",IF('Познавательное развитие'!K23="","",IF('Познавательное развитие'!L23="","",IF('Познавательное развитие'!M23="","",IF('Познавательное развитие'!S23="","",IF('Познавательное развитие'!T23="","",IF('Познавательное развитие'!V23="","",IF('Познавательное развитие'!W23="","",IF('Познавательное развитие'!AD23="","",IF('Познавательное развитие'!AI23="","",IF('Познавательное развитие'!AK23="","",IF('Познавательное развитие'!AL23="","",IF('Речевое развитие'!S22="","",IF('Речевое развитие'!T22="","",IF('Речевое развитие'!U22="","",IF('Речевое развитие'!V22="","",IF('Художественно-эстетическое разв'!H23="","",IF('Художественно-эстетическое разв'!U23="","",IF('Художественно-эстетическое разв'!D23="","",IF('Художественно-эстетическое разв'!O23="","",IF('Художественно-эстетическое разв'!T23="","",('Социально-коммуникативное разви'!M23+'Социально-коммуникативное разви'!O23+'Социально-коммуникативное разви'!T23+'Познавательное развитие'!D23+'Познавательное развитие'!E23+'Познавательное развитие'!F23+'Познавательное развитие'!I23+'Познавательное развитие'!J23+'Познавательное развитие'!K23+'Познавательное развитие'!L23+'Познавательное развитие'!M23+'Познавательное развитие'!S23+'Познавательное развитие'!T23+'Познавательное развитие'!V23+'Познавательное развитие'!W23+'Познавательное развитие'!AD23+'Познавательное развитие'!AI23+'Познавательное развитие'!AK23+'Познавательное развитие'!AL23+'Речевое развитие'!S22+'Речевое развитие'!T22+'Речевое развитие'!U22+'Речевое развитие'!V22+'Художественно-эстетическое разв'!H23+'Художественно-эстетическое разв'!V23+'Художественно-эстетическое разв'!D23+'Художественно-эстетическое разв'!O23+'Художественно-эстетическое разв'!T23)/28))))))))))))))))))))))))))))</f>
        <v/>
      </c>
      <c r="DC22" s="96" t="str">
        <f t="shared" si="6"/>
        <v/>
      </c>
    </row>
    <row r="23" spans="1:107" s="96" customFormat="1">
      <c r="A23" s="155">
        <f>список!A21</f>
        <v>20</v>
      </c>
      <c r="B23" s="153" t="str">
        <f>IF(список!B21="","",список!B21)</f>
        <v/>
      </c>
      <c r="C23" s="149">
        <f>IF(список!C21="","",список!C21)</f>
        <v>0</v>
      </c>
      <c r="D23" s="96" t="str">
        <f>IF('Социально-коммуникативное разви'!R24="","",IF('Социально-коммуникативное разви'!R24&gt;1.5,"сформирован",IF('Социально-коммуникативное разви'!R24&lt;0.5,"не сформирован", "в стадии формирования")))</f>
        <v/>
      </c>
      <c r="E23" s="96" t="str">
        <f>IF('Социально-коммуникативное разви'!S24="","",IF('Социально-коммуникативное разви'!S24&gt;1.5,"сформирован",IF('Социально-коммуникативное разви'!S24&lt;0.5,"не сформирован", "в стадии формирования")))</f>
        <v/>
      </c>
      <c r="F23" s="96" t="str">
        <f>IF('Социально-коммуникативное разви'!T24="","",IF('Социально-коммуникативное разви'!T24&gt;1.5,"сформирован",IF('Социально-коммуникативное разви'!T24&lt;0.5,"не сформирован", "в стадии формирования")))</f>
        <v/>
      </c>
      <c r="G23" s="96" t="str">
        <f>IF('Социально-коммуникативное разви'!U24="","",IF('Социально-коммуникативное разви'!U24&gt;1.5,"сформирован",IF('Социально-коммуникативное разви'!U24&lt;0.5,"не сформирован", "в стадии формирования")))</f>
        <v/>
      </c>
      <c r="H23" s="96" t="str">
        <f>IF('Социально-коммуникативное разви'!V24="","",IF('Социально-коммуникативное разви'!V24&gt;1.5,"сформирован",IF('Социально-коммуникативное разви'!V24&lt;0.5,"не сформирован", "в стадии формирования")))</f>
        <v/>
      </c>
      <c r="I23" s="163" t="str">
        <f>IF('Речевое развитие'!X23="","",IF('Речевое развитие'!X23&gt;1.5,"сформирован",IF('Речевое развитие'!X23&lt;0.5,"не сформирован", "в стадии формирования")))</f>
        <v/>
      </c>
      <c r="J23" s="96" t="str">
        <f>IF('Художественно-эстетическое разв'!D24="","",IF('Художественно-эстетическое разв'!D24&gt;1.5,"сформирован",IF('Художественно-эстетическое разв'!D24&lt;0.5,"не сформирован", "в стадии формирования")))</f>
        <v/>
      </c>
      <c r="K23" s="149" t="str">
        <f>IF('Физическое развитие'!M23="","",IF('Физическое развитие'!M23&gt;1.5,"сформирован",IF('Физическое развитие'!M23&lt;0.5,"не сформирован", "в стадии формирования")))</f>
        <v/>
      </c>
      <c r="L23" s="183" t="str">
        <f>IF('Социально-коммуникативное разви'!R24="","",IF('Социально-коммуникативное разви'!X24="","",IF('Социально-коммуникативное разви'!Y24="","",IF('Социально-коммуникативное разви'!Z24="","",IF('Социально-коммуникативное разви'!AA24="","",IF('Речевое развитие'!X23="","",IF('Художественно-эстетическое разв'!D24="","",IF('Физическое развитие'!M23="","",('Социально-коммуникативное разви'!R24+'Социально-коммуникативное разви'!X24+'Социально-коммуникативное разви'!Y24+'Социально-коммуникативное разви'!Z24+'Социально-коммуникативное разви'!AA24+'Речевое развитие'!X23+'Художественно-эстетическое разв'!D24+'Физическое развитие'!M23)/8))))))))</f>
        <v/>
      </c>
      <c r="M23" s="96" t="str">
        <f t="shared" si="0"/>
        <v/>
      </c>
      <c r="N23" s="165" t="str">
        <f>IF('Социально-коммуникативное разви'!E24="","",IF('Социально-коммуникативное разви'!E24&gt;1.5,"сформирован",IF('Социально-коммуникативное разви'!E24&lt;0.5,"не сформирован", "в стадии формирования")))</f>
        <v/>
      </c>
      <c r="O23" s="165" t="str">
        <f>IF('Социально-коммуникативное разви'!F24="","",IF('Социально-коммуникативное разви'!F24&gt;1.5,"сформирован",IF('Социально-коммуникативное разви'!F24&lt;0.5,"не сформирован", "в стадии формирования")))</f>
        <v/>
      </c>
      <c r="P23" s="165" t="str">
        <f>IF('Социально-коммуникативное разви'!G24="","",IF('Социально-коммуникативное разви'!G24&gt;1.5,"сформирован",IF('Социально-коммуникативное разви'!G24&lt;0.5,"не сформирован", "в стадии формирования")))</f>
        <v/>
      </c>
      <c r="Q23" s="165" t="str">
        <f>IF('Социально-коммуникативное разви'!H24="","",IF('Социально-коммуникативное разви'!H24&gt;1.5,"сформирован",IF('Социально-коммуникативное разви'!H24&lt;0.5,"не сформирован", "в стадии формирования")))</f>
        <v/>
      </c>
      <c r="R23" s="165" t="str">
        <f>IF('Социально-коммуникативное разви'!I24="","",IF('Социально-коммуникативное разви'!I24&gt;1.5,"сформирован",IF('Социально-коммуникативное разви'!I24&lt;0.5,"не сформирован", "в стадии формирования")))</f>
        <v/>
      </c>
      <c r="S23" s="165" t="str">
        <f>IF('Социально-коммуникативное разви'!J24="","",IF('Социально-коммуникативное разви'!J24&gt;1.5,"сформирован",IF('Социально-коммуникативное разви'!J24&lt;0.5,"не сформирован", "в стадии формирования")))</f>
        <v/>
      </c>
      <c r="T23" s="165" t="str">
        <f>IF('Социально-коммуникативное разви'!K24="","",IF('Социально-коммуникативное разви'!K24&gt;1.5,"сформирован",IF('Социально-коммуникативное разви'!K24&lt;0.5,"не сформирован", "в стадии формирования")))</f>
        <v/>
      </c>
      <c r="U23" s="165" t="str">
        <f>IF('Социально-коммуникативное разви'!L24="","",IF('Социально-коммуникативное разви'!L24&gt;1.5,"сформирован",IF('Социально-коммуникативное разви'!L24&lt;0.5,"не сформирован", "в стадии формирования")))</f>
        <v/>
      </c>
      <c r="V23" s="165" t="str">
        <f>IF('Социально-коммуникативное разви'!M24="","",IF('Социально-коммуникативное разви'!M24&gt;1.5,"сформирован",IF('Социально-коммуникативное разви'!M24&lt;0.5,"не сформирован", "в стадии формирования")))</f>
        <v/>
      </c>
      <c r="W23" s="183" t="str">
        <f>IF('Социально-коммуникативное разви'!E24="","",IF('Социально-коммуникативное разви'!F24="","",IF('Социально-коммуникативное разви'!G24="","",IF('Социально-коммуникативное разви'!H24="","",IF('Социально-коммуникативное разви'!I24="","",IF('Социально-коммуникативное разви'!J24="","",IF('Социально-коммуникативное разви'!K24="","",IF('Социально-коммуникативное разви'!L24="","",IF('Социально-коммуникативное разви'!W24="","",('Социально-коммуникативное разви'!E24+'Социально-коммуникативное разви'!F24+'Социально-коммуникативное разви'!G24+'Социально-коммуникативное разви'!H24+'Социально-коммуникативное разви'!I24+'Социально-коммуникативное разви'!J24+'Социально-коммуникативное разви'!K24+'Социально-коммуникативное разви'!L24+'Социально-коммуникативное разви'!W24)/9)))))))))</f>
        <v/>
      </c>
      <c r="X23" s="96" t="str">
        <f t="shared" si="1"/>
        <v/>
      </c>
      <c r="Y23" s="163" t="str">
        <f>IF('Социально-коммуникативное разви'!S24="","",IF('Социально-коммуникативное разви'!S24&gt;1.5,"сформирован",IF('Социально-коммуникативное разви'!S24&lt;0.5,"не сформирован", "в стадии формирования")))</f>
        <v/>
      </c>
      <c r="Z23" s="96" t="str">
        <f>IF('Познавательное развитие'!U24="","",IF('Познавательное развитие'!U24&gt;1.5,"сформирован",IF('Познавательное развитие'!U24&lt;0.5,"не сформирован", "в стадии формирования")))</f>
        <v/>
      </c>
      <c r="AA23" s="96" t="str">
        <f>IF('Речевое развитие'!P23="","",IF('Речевое развитие'!P23&gt;1.5,"сформирован",IF('Речевое развитие'!P23&lt;0.5,"не сформирован", "в стадии формирования")))</f>
        <v/>
      </c>
      <c r="AB23" s="96" t="str">
        <f>IF('Речевое развитие'!Q23="","",IF('Речевое развитие'!Q23&gt;1.5,"сформирован",IF('Речевое развитие'!Q23&lt;0.5,"не сформирован", "в стадии формирования")))</f>
        <v/>
      </c>
      <c r="AC23" s="167" t="str">
        <f>IF('Художественно-эстетическое разв'!AD24="","",IF('Художественно-эстетическое разв'!AD24&gt;1.5,"сформирован",IF('Художественно-эстетическое разв'!AD24&lt;0.5,"не сформирован", "в стадии формирования")))</f>
        <v/>
      </c>
      <c r="AD23" s="167" t="str">
        <f>IF('Художественно-эстетическое разв'!AE24="","",IF('Художественно-эстетическое разв'!AE24&gt;1.5,"сформирован",IF('Художественно-эстетическое разв'!AE24&lt;0.5,"не сформирован", "в стадии формирования")))</f>
        <v/>
      </c>
      <c r="AE23" s="167" t="str">
        <f>IF('Художественно-эстетическое разв'!AF24="","",IF('Художественно-эстетическое разв'!AF24&gt;1.5,"сформирован",IF('Художественно-эстетическое разв'!AF24&lt;0.5,"не сформирован", "в стадии формирования")))</f>
        <v/>
      </c>
      <c r="AF23" s="149" t="str">
        <f>IF('Физическое развитие'!T23="","",IF('Физическое развитие'!T23&gt;1.5,"сформирован",IF('Физическое развитие'!T23&lt;0.5,"не сформирован", "в стадии формирования")))</f>
        <v/>
      </c>
      <c r="AG23" s="183" t="str">
        <f>IF('Социально-коммуникативное разви'!S24="","",IF('Познавательное развитие'!U24="","",IF('Речевое развитие'!P23="","",IF('Речевое развитие'!W23="","",IF('Художественно-эстетическое разв'!AD24="","",IF('Художественно-эстетическое разв'!AE24="","",IF('Художественно-эстетическое разв'!AF24="","",IF('Физическое развитие'!T23="","",('Социально-коммуникативное разви'!S24+'Познавательное развитие'!U24+'Речевое развитие'!P23+'Речевое развитие'!W23+'Художественно-эстетическое разв'!AD24+'Художественно-эстетическое разв'!AE24+'Художественно-эстетическое разв'!AF24+'Физическое развитие'!T23)/8))))))))</f>
        <v/>
      </c>
      <c r="AH23" s="96" t="str">
        <f t="shared" si="2"/>
        <v/>
      </c>
      <c r="AI23" s="163" t="str">
        <f>IF('Речевое развитие'!D23="","",IF('Речевое развитие'!D23&gt;1.5,"сформирован",IF('Речевое развитие'!D23&lt;0.5,"не сформирован", "в стадии формирования")))</f>
        <v/>
      </c>
      <c r="AJ23" s="163" t="str">
        <f>IF('Речевое развитие'!E23="","",IF('Речевое развитие'!E23&gt;1.5,"сформирован",IF('Речевое развитие'!E23&lt;0.5,"не сформирован", "в стадии формирования")))</f>
        <v/>
      </c>
      <c r="AK23" s="163" t="str">
        <f>IF('Речевое развитие'!F23="","",IF('Речевое развитие'!F23&gt;1.5,"сформирован",IF('Речевое развитие'!F23&lt;0.5,"не сформирован", "в стадии формирования")))</f>
        <v/>
      </c>
      <c r="AL23" s="163" t="str">
        <f>IF('Речевое развитие'!G23="","",IF('Речевое развитие'!G23&gt;1.5,"сформирован",IF('Речевое развитие'!G23&lt;0.5,"не сформирован", "в стадии формирования")))</f>
        <v/>
      </c>
      <c r="AM23" s="163" t="str">
        <f>IF('Речевое развитие'!H23="","",IF('Речевое развитие'!H23&gt;1.5,"сформирован",IF('Речевое развитие'!H23&lt;0.5,"не сформирован", "в стадии формирования")))</f>
        <v/>
      </c>
      <c r="AN23" s="163" t="str">
        <f>IF('Речевое развитие'!I23="","",IF('Речевое развитие'!I23&gt;1.5,"сформирован",IF('Речевое развитие'!I23&lt;0.5,"не сформирован", "в стадии формирования")))</f>
        <v/>
      </c>
      <c r="AO23" s="163" t="str">
        <f>IF('Речевое развитие'!J23="","",IF('Речевое развитие'!J23&gt;1.5,"сформирован",IF('Речевое развитие'!J23&lt;0.5,"не сформирован", "в стадии формирования")))</f>
        <v/>
      </c>
      <c r="AP23" s="163" t="str">
        <f>IF('Речевое развитие'!K23="","",IF('Речевое развитие'!K23&gt;1.5,"сформирован",IF('Речевое развитие'!K23&lt;0.5,"не сформирован", "в стадии формирования")))</f>
        <v/>
      </c>
      <c r="AQ23" s="183" t="str">
        <f>IF('Речевое развитие'!D23="","",IF('Речевое развитие'!E23="","",IF('Речевое развитие'!F23="","",IF('Речевое развитие'!G23="","",IF('Речевое развитие'!H23="","",IF('Речевое развитие'!I23="","",IF('Речевое развитие'!J23="","",IF('Речевое развитие'!K23="","",('Речевое развитие'!D23+'Речевое развитие'!E23+'Речевое развитие'!F23+'Речевое развитие'!G23+'Речевое развитие'!H23+'Речевое развитие'!I23+'Речевое развитие'!J23+'Речевое развитие'!K23)/8))))))))</f>
        <v/>
      </c>
      <c r="AR23" s="96" t="str">
        <f t="shared" si="3"/>
        <v/>
      </c>
      <c r="AS23" s="163" t="str">
        <f>IF('Художественно-эстетическое разв'!AA24="","",IF('Художественно-эстетическое разв'!AA24&gt;1.5,"сформирован",IF('Художественно-эстетическое разв'!AA24&lt;0.5,"не сформирован", "в стадии формирования")))</f>
        <v>в стадии формирования</v>
      </c>
      <c r="AT23" s="163" t="str">
        <f>IF('Физическое развитие'!D23="","",IF('Физическое развитие'!D23&gt;1.5,"сформирован",IF('Физическое развитие'!D23&lt;0.5,"не сформирован", "в стадии формирования")))</f>
        <v/>
      </c>
      <c r="AU23" s="163" t="str">
        <f>IF('Физическое развитие'!E23="","",IF('Физическое развитие'!E23&gt;1.5,"сформирован",IF('Физическое развитие'!E23&lt;0.5,"не сформирован", "в стадии формирования")))</f>
        <v/>
      </c>
      <c r="AV23" s="163" t="str">
        <f>IF('Физическое развитие'!F23="","",IF('Физическое развитие'!F23&gt;1.5,"сформирован",IF('Физическое развитие'!F23&lt;0.5,"не сформирован", "в стадии формирования")))</f>
        <v/>
      </c>
      <c r="AW23" s="163" t="str">
        <f>IF('Физическое развитие'!G23="","",IF('Физическое развитие'!G23&gt;1.5,"сформирован",IF('Физическое развитие'!G23&lt;0.5,"не сформирован", "в стадии формирования")))</f>
        <v/>
      </c>
      <c r="AX23" s="163" t="str">
        <f>IF('Физическое развитие'!H23="","",IF('Физическое развитие'!H23&gt;1.5,"сформирован",IF('Физическое развитие'!H23&lt;0.5,"не сформирован", "в стадии формирования")))</f>
        <v/>
      </c>
      <c r="AY23" s="163" t="str">
        <f>IF('Физическое развитие'!I23="","",IF('Физическое развитие'!I23&gt;1.5,"сформирован",IF('Физическое развитие'!I23&lt;0.5,"не сформирован", "в стадии формирования")))</f>
        <v/>
      </c>
      <c r="AZ23" s="163" t="str">
        <f>IF('Физическое развитие'!J23="","",IF('Физическое развитие'!J23&gt;1.5,"сформирован",IF('Физическое развитие'!J23&lt;0.5,"не сформирован", "в стадии формирования")))</f>
        <v/>
      </c>
      <c r="BA23" s="163" t="str">
        <f>IF('Физическое развитие'!K23="","",IF('Физическое развитие'!K23&gt;1.5,"сформирован",IF('Физическое развитие'!K23&lt;0.5,"не сформирован", "в стадии формирования")))</f>
        <v/>
      </c>
      <c r="BB23" s="163" t="str">
        <f>IF('Физическое развитие'!L23="","",IF('Физическое развитие'!L23&gt;1.5,"сформирован",IF('Физическое развитие'!L23&lt;0.5,"не сформирован", "в стадии формирования")))</f>
        <v/>
      </c>
      <c r="BC23" s="163" t="str">
        <f>IF('Физическое развитие'!M23="","",IF('Физическое развитие'!M23&gt;1.5,"сформирован",IF('Физическое развитие'!M23&lt;0.5,"не сформирован", "в стадии формирования")))</f>
        <v/>
      </c>
      <c r="BD23" s="163" t="str">
        <f>IF('Физическое развитие'!N23="","",IF('Физическое развитие'!N23&gt;1.5,"сформирован",IF('Физическое развитие'!N23&lt;0.5,"не сформирован", "в стадии формирования")))</f>
        <v/>
      </c>
      <c r="BE23" s="163" t="str">
        <f>IF('Физическое развитие'!O23="","",IF('Физическое развитие'!O23&gt;1.5,"сформирован",IF('Физическое развитие'!O23&lt;0.5,"не сформирован", "в стадии формирования")))</f>
        <v/>
      </c>
      <c r="BF23" s="183" t="str">
        <f>IF('Художественно-эстетическое разв'!AA24="","",IF('Физическое развитие'!D23="","",IF('Физическое развитие'!E23="","",IF('Физическое развитие'!F23="","",IF('Физическое развитие'!G23="","",IF('Физическое развитие'!H23="","",IF('Физическое развитие'!I23="","",IF('Физическое развитие'!J23="","",IF('Физическое развитие'!K23="","",IF('Физическое развитие'!L23="","",IF('Физическое развитие'!M23="","",IF('Физическое развитие'!N23="","",IF('Физическое развитие'!O23="","",('Художественно-эстетическое разв'!AA24+'Физическое развитие'!D23+'Физическое развитие'!E23+'Физическое развитие'!F23+'Физическое развитие'!G23+'Физическое развитие'!H23+'Физическое развитие'!I23+'Физическое развитие'!J23+'Физическое развитие'!K23+'Физическое развитие'!L23+'Физическое развитие'!M23+'Физическое развитие'!N23+'Физическое развитие'!O23)/13)))))))))))))</f>
        <v/>
      </c>
      <c r="BG23" s="96" t="str">
        <f t="shared" si="4"/>
        <v/>
      </c>
      <c r="BH23" s="96" t="str">
        <f>IF('Социально-коммуникативное разви'!Q24="","",IF('Социально-коммуникативное разви'!Q24&gt;1.5,"сформирован",IF('Социально-коммуникативное разви'!Q24&lt;0.5,"не сформирован", "в стадии формирования")))</f>
        <v/>
      </c>
      <c r="BI23" s="96" t="str">
        <f>IF('Социально-коммуникативное разви'!AD24="","",IF('Социально-коммуникативное разви'!AD24&gt;1.5,"сформирован",IF('Социально-коммуникативное разви'!AD24&lt;0.5,"не сформирован", "в стадии формирования")))</f>
        <v/>
      </c>
      <c r="BJ23" s="96" t="str">
        <f>IF('Социально-коммуникативное разви'!AF24="","",IF('Социально-коммуникативное разви'!AF24&gt;1.5,"сформирован",IF('Социально-коммуникативное разви'!AF24&lt;0.5,"не сформирован", "в стадии формирования")))</f>
        <v/>
      </c>
      <c r="BK23" s="96" t="str">
        <f>IF('Социально-коммуникативное разви'!AG24="","",IF('Социально-коммуникативное разви'!AG24&gt;1.5,"сформирован",IF('Социально-коммуникативное разви'!AG24&lt;0.5,"не сформирован", "в стадии формирования")))</f>
        <v/>
      </c>
      <c r="BL23" s="96" t="str">
        <f>IF('Социально-коммуникативное разви'!AH24="","",IF('Социально-коммуникативное разви'!AH24&gt;1.5,"сформирован",IF('Социально-коммуникативное разви'!AH24&lt;0.5,"не сформирован", "в стадии формирования")))</f>
        <v/>
      </c>
      <c r="BM23" s="96" t="str">
        <f>IF('Социально-коммуникативное разви'!AI24="","",IF('Социально-коммуникативное разви'!AI24&gt;1.5,"сформирован",IF('Социально-коммуникативное разви'!AI24&lt;0.5,"не сформирован", "в стадии формирования")))</f>
        <v/>
      </c>
      <c r="BN23" s="96" t="str">
        <f>IF('Социально-коммуникативное разви'!AJ24="","",IF('Социально-коммуникативное разви'!AJ24&gt;1.5,"сформирован",IF('Социально-коммуникативное разви'!AJ24&lt;0.5,"не сформирован", "в стадии формирования")))</f>
        <v/>
      </c>
      <c r="BO23" s="96" t="str">
        <f>IF('Социально-коммуникативное разви'!AK24="","",IF('Социально-коммуникативное разви'!AK24&gt;1.5,"сформирован",IF('Социально-коммуникативное разви'!AK24&lt;0.5,"не сформирован", "в стадии формирования")))</f>
        <v/>
      </c>
      <c r="BP23" s="96" t="str">
        <f>IF('Социально-коммуникативное разви'!AL24="","",IF('Социально-коммуникативное разви'!AL24&gt;1.5,"сформирован",IF('Социально-коммуникативное разви'!AL24&lt;0.5,"не сформирован", "в стадии формирования")))</f>
        <v/>
      </c>
      <c r="BQ23" s="96" t="str">
        <f>IF('Социально-коммуникативное разви'!AM24="","",IF('Социально-коммуникативное разви'!AM24&gt;1.5,"сформирован",IF('Социально-коммуникативное разви'!AM24&lt;0.5,"не сформирован", "в стадии формирования")))</f>
        <v/>
      </c>
      <c r="BR23" s="96" t="str">
        <f>IF('Социально-коммуникативное разви'!AE24="","",IF('Социально-коммуникативное разви'!AE24&gt;1.5,"сформирован",IF('Социально-коммуникативное разви'!AE24&lt;0.5,"не сформирован", "в стадии формирования")))</f>
        <v/>
      </c>
      <c r="BS23" s="96" t="str">
        <f>IF('Физическое развитие'!Q23="","",IF('Физическое развитие'!Q23&gt;1.5,"сформирован",IF('Физическое развитие'!Q23&lt;0.5,"не сформирован", "в стадии формирования")))</f>
        <v/>
      </c>
      <c r="BT23" s="96" t="str">
        <f>IF('Физическое развитие'!R23="","",IF('Физическое развитие'!R23&gt;1.5,"сформирован",IF('Физическое развитие'!R23&lt;0.5,"не сформирован", "в стадии формирования")))</f>
        <v/>
      </c>
      <c r="BU23" s="96" t="str">
        <f>IF('Физическое развитие'!S23="","",IF('Физическое развитие'!S23&gt;1.5,"сформирован",IF('Физическое развитие'!S23&lt;0.5,"не сформирован", "в стадии формирования")))</f>
        <v/>
      </c>
      <c r="BV23" s="96" t="str">
        <f>IF('Физическое развитие'!T23="","",IF('Физическое развитие'!T23&gt;1.5,"сформирован",IF('Физическое развитие'!T23&lt;0.5,"не сформирован", "в стадии формирования")))</f>
        <v/>
      </c>
      <c r="BW23" s="96" t="str">
        <f>IF('Физическое развитие'!U23="","",IF('Физическое развитие'!U23&gt;1.5,"сформирован",IF('Физическое развитие'!U23&lt;0.5,"не сформирован", "в стадии формирования")))</f>
        <v/>
      </c>
      <c r="BX23" s="183" t="str">
        <f>IF('Социально-коммуникативное разви'!Q24="","",IF('Социально-коммуникативное разви'!AD24="","",IF('Социально-коммуникативное разви'!AE24="","",IF('Социально-коммуникативное разви'!AF24="","",IF('Социально-коммуникативное разви'!AG24="","",IF('Социально-коммуникативное разви'!AH24="","",IF('Социально-коммуникативное разви'!AI24="","",IF('Социально-коммуникативное разви'!AJ24="","",IF('Социально-коммуникативное разви'!AK24="","",IF('Социально-коммуникативное разви'!AL24="","",IF('Социально-коммуникативное разви'!AM24="","",IF('Физическое развитие'!Q23="","",IF('Физическое развитие'!R23="","",IF('Физическое развитие'!S23="","",IF('Физическое развитие'!T23="","",IF('Физическое развитие'!U23="","",('Социально-коммуникативное разви'!Q24+'Социально-коммуникативное разви'!AD24+'Социально-коммуникативное разви'!AE24+'Социально-коммуникативное разви'!AF24+'Социально-коммуникативное разви'!AG24+'Социально-коммуникативное разви'!AH24+'Социально-коммуникативное разви'!AI24+'Социально-коммуникативное разви'!AJ24+'Социально-коммуникативное разви'!AK24+'Социально-коммуникативное разви'!AL24+'Социально-коммуникативное разви'!AM24+'Физическое развитие'!Q23+'Физическое развитие'!R23+'Физическое развитие'!S23+'Физическое развитие'!T23+'Физическое развитие'!U23)/16))))))))))))))))</f>
        <v/>
      </c>
      <c r="BY23" s="96" t="str">
        <f t="shared" si="5"/>
        <v/>
      </c>
      <c r="BZ23" s="96" t="str">
        <f>IF('Социально-коммуникативное разви'!M24="","",IF('Социально-коммуникативное разви'!M24&gt;1.5,"сформирован",IF('Социально-коммуникативное разви'!M24&lt;0.5,"не сформирован", "в стадии формирования")))</f>
        <v/>
      </c>
      <c r="CA23" s="96" t="str">
        <f>IF('Социально-коммуникативное разви'!O24="","",IF('Социально-коммуникативное разви'!O24&gt;1.5,"сформирован",IF('Социально-коммуникативное разви'!O24&lt;0.5,"не сформирован", "в стадии формирования")))</f>
        <v/>
      </c>
      <c r="CB23" s="96" t="str">
        <f>IF('Социально-коммуникативное разви'!T24="","",IF('Социально-коммуникативное разви'!T24&gt;1.5,"сформирован",IF('Социально-коммуникативное разви'!T24&lt;0.5,"не сформирован", "в стадии формирования")))</f>
        <v/>
      </c>
      <c r="CC23" s="96" t="str">
        <f>IF('Познавательное развитие'!D24="","",IF('Познавательное развитие'!D24&gt;1.5,"сформирован",IF('Познавательное развитие'!D24&lt;0.5,"не сформирован", "в стадии формирования")))</f>
        <v/>
      </c>
      <c r="CD23" s="96" t="str">
        <f>IF('Познавательное развитие'!E24="","",IF('Познавательное развитие'!E24&gt;1.5,"сформирован",IF('Познавательное развитие'!E24&lt;0.5,"не сформирован", "в стадии формирования")))</f>
        <v/>
      </c>
      <c r="CE23" s="96" t="str">
        <f>IF('Познавательное развитие'!F24="","",IF('Познавательное развитие'!F24&gt;1.5,"сформирован",IF('Познавательное развитие'!F24&lt;0.5,"не сформирован", "в стадии формирования")))</f>
        <v/>
      </c>
      <c r="CF23" s="96" t="str">
        <f>IF('Познавательное развитие'!I24="","",IF('Познавательное развитие'!I24&gt;1.5,"сформирован",IF('Познавательное развитие'!I24&lt;0.5,"не сформирован", "в стадии формирования")))</f>
        <v/>
      </c>
      <c r="CG23" s="96" t="str">
        <f>IF('Познавательное развитие'!J24="","",IF('Познавательное развитие'!J24&gt;1.5,"сформирован",IF('Познавательное развитие'!J24&lt;0.5,"не сформирован", "в стадии формирования")))</f>
        <v/>
      </c>
      <c r="CH23" s="96" t="str">
        <f>IF('Познавательное развитие'!K24="","",IF('Познавательное развитие'!K24&gt;1.5,"сформирован",IF('Познавательное развитие'!K24&lt;0.5,"не сформирован", "в стадии формирования")))</f>
        <v/>
      </c>
      <c r="CI23" s="96" t="str">
        <f>IF('Познавательное развитие'!L24="","",IF('Познавательное развитие'!L24&gt;1.5,"сформирован",IF('Познавательное развитие'!L24&lt;0.5,"не сформирован", "в стадии формирования")))</f>
        <v/>
      </c>
      <c r="CJ23" s="96" t="str">
        <f>IF('Познавательное развитие'!M24="","",IF('Познавательное развитие'!M24&gt;1.5,"сформирован",IF('Познавательное развитие'!M24&lt;0.5,"не сформирован", "в стадии формирования")))</f>
        <v/>
      </c>
      <c r="CK23" s="96" t="str">
        <f>IF('Познавательное развитие'!S24="","",IF('Познавательное развитие'!S24&gt;1.5,"сформирован",IF('Познавательное развитие'!S24&lt;0.5,"не сформирован", "в стадии формирования")))</f>
        <v/>
      </c>
      <c r="CL23" s="96" t="str">
        <f>IF('Познавательное развитие'!T24="","",IF('Познавательное развитие'!T24&gt;1.5,"сформирован",IF('Познавательное развитие'!T24&lt;0.5,"не сформирован", "в стадии формирования")))</f>
        <v/>
      </c>
      <c r="CM23" s="96" t="str">
        <f>IF('Познавательное развитие'!V24="","",IF('Познавательное развитие'!V24&gt;1.5,"сформирован",IF('Познавательное развитие'!V24&lt;0.5,"не сформирован", "в стадии формирования")))</f>
        <v/>
      </c>
      <c r="CN23" s="96" t="str">
        <f>IF('Познавательное развитие'!W24="","",IF('Познавательное развитие'!W24&gt;1.5,"сформирован",IF('Познавательное развитие'!W24&lt;0.5,"не сформирован", "в стадии формирования")))</f>
        <v/>
      </c>
      <c r="CO23" s="96" t="str">
        <f>IF('Познавательное развитие'!AD24="","",IF('Познавательное развитие'!AD24&gt;1.5,"сформирован",IF('Познавательное развитие'!AD24&lt;0.5,"не сформирован", "в стадии формирования")))</f>
        <v/>
      </c>
      <c r="CP23" s="96" t="str">
        <f>IF('Познавательное развитие'!AI24="","",IF('Познавательное развитие'!AI24&gt;1.5,"сформирован",IF('Познавательное развитие'!AI24&lt;0.5,"не сформирован", "в стадии формирования")))</f>
        <v/>
      </c>
      <c r="CQ23" s="96" t="str">
        <f>IF('Познавательное развитие'!AK24="","",IF('Познавательное развитие'!AK24&gt;1.5,"сформирован",IF('Познавательное развитие'!AK24&lt;0.5,"не сформирован", "в стадии формирования")))</f>
        <v/>
      </c>
      <c r="CR23" s="96" t="str">
        <f>IF('Познавательное развитие'!AL24="","",IF('Познавательное развитие'!AL24&gt;1.5,"сформирован",IF('Познавательное развитие'!AL24&lt;0.5,"не сформирован", "в стадии формирования")))</f>
        <v/>
      </c>
      <c r="CS23" s="96" t="str">
        <f>IF('Речевое развитие'!S23="","",IF('Речевое развитие'!S23&gt;1.5,"сформирован",IF('Речевое развитие'!S23&lt;0.5,"не сформирован", "в стадии формирования")))</f>
        <v/>
      </c>
      <c r="CT23" s="96" t="str">
        <f>IF('Речевое развитие'!T23="","",IF('Речевое развитие'!T23&gt;1.5,"сформирован",IF('Речевое развитие'!T23&lt;0.5,"не сформирован", "в стадии формирования")))</f>
        <v/>
      </c>
      <c r="CU23" s="96" t="str">
        <f>IF('Речевое развитие'!U23="","",IF('Речевое развитие'!U23&gt;1.5,"сформирован",IF('Речевое развитие'!U23&lt;0.5,"не сформирован", "в стадии формирования")))</f>
        <v/>
      </c>
      <c r="CV23" s="96" t="str">
        <f>IF('Речевое развитие'!V23="","",IF('Речевое развитие'!V23&gt;1.5,"сформирован",IF('Речевое развитие'!V23&lt;0.5,"не сформирован", "в стадии формирования")))</f>
        <v/>
      </c>
      <c r="CW23" s="96" t="str">
        <f>IF('Художественно-эстетическое разв'!H24="","",IF('Художественно-эстетическое разв'!H24&gt;1.5,"сформирован",IF('Художественно-эстетическое разв'!H24&lt;0.5,"не сформирован", "в стадии формирования")))</f>
        <v/>
      </c>
      <c r="CX23" s="96" t="str">
        <f>IF('Художественно-эстетическое разв'!U24="","",IF('Художественно-эстетическое разв'!U24&gt;1.5,"сформирован",IF('Художественно-эстетическое разв'!U24&lt;0.5,"не сформирован", "в стадии формирования")))</f>
        <v/>
      </c>
      <c r="CY23" s="96" t="str">
        <f>IF('Художественно-эстетическое разв'!D24="","",IF('Художественно-эстетическое разв'!D24&gt;1.5,"сформирован",IF('Художественно-эстетическое разв'!D24&lt;0.5,"не сформирован", "в стадии формирования")))</f>
        <v/>
      </c>
      <c r="CZ23" s="96" t="str">
        <f>IF('Художественно-эстетическое разв'!O24="","",IF('Художественно-эстетическое разв'!O24&gt;1.5,"сформирован",IF('Художественно-эстетическое разв'!O24&lt;0.5,"не сформирован", "в стадии формирования")))</f>
        <v/>
      </c>
      <c r="DA23" s="96" t="str">
        <f>IF('Художественно-эстетическое разв'!T24="","",IF('Художественно-эстетическое разв'!T24&gt;1.5,"сформирован",IF('Художественно-эстетическое разв'!T24&lt;0.5,"не сформирован", "в стадии формирования")))</f>
        <v/>
      </c>
      <c r="DB23" s="183" t="str">
        <f>IF('Социально-коммуникативное разви'!M24="","",IF('Социально-коммуникативное разви'!O24="","",IF('Социально-коммуникативное разви'!T24="","",IF('Познавательное развитие'!D24="","",IF('Познавательное развитие'!E24="","",IF('Познавательное развитие'!F24="","",IF('Познавательное развитие'!I24="","",IF('Познавательное развитие'!J24="","",IF('Познавательное развитие'!K24="","",IF('Познавательное развитие'!L24="","",IF('Познавательное развитие'!M24="","",IF('Познавательное развитие'!S24="","",IF('Познавательное развитие'!T24="","",IF('Познавательное развитие'!V24="","",IF('Познавательное развитие'!W24="","",IF('Познавательное развитие'!AD24="","",IF('Познавательное развитие'!AI24="","",IF('Познавательное развитие'!AK24="","",IF('Познавательное развитие'!AL24="","",IF('Речевое развитие'!S23="","",IF('Речевое развитие'!T23="","",IF('Речевое развитие'!U23="","",IF('Речевое развитие'!V23="","",IF('Художественно-эстетическое разв'!H24="","",IF('Художественно-эстетическое разв'!U24="","",IF('Художественно-эстетическое разв'!D24="","",IF('Художественно-эстетическое разв'!O24="","",IF('Художественно-эстетическое разв'!T24="","",('Социально-коммуникативное разви'!M24+'Социально-коммуникативное разви'!O24+'Социально-коммуникативное разви'!T24+'Познавательное развитие'!D24+'Познавательное развитие'!E24+'Познавательное развитие'!F24+'Познавательное развитие'!I24+'Познавательное развитие'!J24+'Познавательное развитие'!K24+'Познавательное развитие'!L24+'Познавательное развитие'!M24+'Познавательное развитие'!S24+'Познавательное развитие'!T24+'Познавательное развитие'!V24+'Познавательное развитие'!W24+'Познавательное развитие'!AD24+'Познавательное развитие'!AI24+'Познавательное развитие'!AK24+'Познавательное развитие'!AL24+'Речевое развитие'!S23+'Речевое развитие'!T23+'Речевое развитие'!U23+'Речевое развитие'!V23+'Художественно-эстетическое разв'!H24+'Художественно-эстетическое разв'!V24+'Художественно-эстетическое разв'!D24+'Художественно-эстетическое разв'!O24+'Художественно-эстетическое разв'!T24)/28))))))))))))))))))))))))))))</f>
        <v/>
      </c>
      <c r="DC23" s="96" t="str">
        <f t="shared" si="6"/>
        <v/>
      </c>
    </row>
    <row r="24" spans="1:107" s="96" customFormat="1">
      <c r="A24" s="155">
        <f>список!A22</f>
        <v>21</v>
      </c>
      <c r="B24" s="153" t="str">
        <f>IF(список!B22="","",список!B22)</f>
        <v/>
      </c>
      <c r="C24" s="149">
        <f>IF(список!C22="","",список!C22)</f>
        <v>0</v>
      </c>
      <c r="D24" s="96" t="str">
        <f>IF('Социально-коммуникативное разви'!R25="","",IF('Социально-коммуникативное разви'!R25&gt;1.5,"сформирован",IF('Социально-коммуникативное разви'!R25&lt;0.5,"не сформирован", "в стадии формирования")))</f>
        <v/>
      </c>
      <c r="E24" s="96" t="str">
        <f>IF('Социально-коммуникативное разви'!S25="","",IF('Социально-коммуникативное разви'!S25&gt;1.5,"сформирован",IF('Социально-коммуникативное разви'!S25&lt;0.5,"не сформирован", "в стадии формирования")))</f>
        <v/>
      </c>
      <c r="F24" s="96" t="str">
        <f>IF('Социально-коммуникативное разви'!T25="","",IF('Социально-коммуникативное разви'!T25&gt;1.5,"сформирован",IF('Социально-коммуникативное разви'!T25&lt;0.5,"не сформирован", "в стадии формирования")))</f>
        <v/>
      </c>
      <c r="G24" s="96" t="str">
        <f>IF('Социально-коммуникативное разви'!U25="","",IF('Социально-коммуникативное разви'!U25&gt;1.5,"сформирован",IF('Социально-коммуникативное разви'!U25&lt;0.5,"не сформирован", "в стадии формирования")))</f>
        <v/>
      </c>
      <c r="H24" s="96" t="str">
        <f>IF('Социально-коммуникативное разви'!V25="","",IF('Социально-коммуникативное разви'!V25&gt;1.5,"сформирован",IF('Социально-коммуникативное разви'!V25&lt;0.5,"не сформирован", "в стадии формирования")))</f>
        <v/>
      </c>
      <c r="I24" s="163" t="str">
        <f>IF('Речевое развитие'!X24="","",IF('Речевое развитие'!X24&gt;1.5,"сформирован",IF('Речевое развитие'!X24&lt;0.5,"не сформирован", "в стадии формирования")))</f>
        <v/>
      </c>
      <c r="J24" s="96" t="str">
        <f>IF('Художественно-эстетическое разв'!D25="","",IF('Художественно-эстетическое разв'!D25&gt;1.5,"сформирован",IF('Художественно-эстетическое разв'!D25&lt;0.5,"не сформирован", "в стадии формирования")))</f>
        <v/>
      </c>
      <c r="K24" s="149" t="str">
        <f>IF('Физическое развитие'!M24="","",IF('Физическое развитие'!M24&gt;1.5,"сформирован",IF('Физическое развитие'!M24&lt;0.5,"не сформирован", "в стадии формирования")))</f>
        <v/>
      </c>
      <c r="L24" s="183" t="str">
        <f>IF('Социально-коммуникативное разви'!R25="","",IF('Социально-коммуникативное разви'!X25="","",IF('Социально-коммуникативное разви'!Y25="","",IF('Социально-коммуникативное разви'!Z25="","",IF('Социально-коммуникативное разви'!AA25="","",IF('Речевое развитие'!X24="","",IF('Художественно-эстетическое разв'!D25="","",IF('Физическое развитие'!M24="","",('Социально-коммуникативное разви'!R25+'Социально-коммуникативное разви'!X25+'Социально-коммуникативное разви'!Y25+'Социально-коммуникативное разви'!Z25+'Социально-коммуникативное разви'!AA25+'Речевое развитие'!X24+'Художественно-эстетическое разв'!D25+'Физическое развитие'!M24)/8))))))))</f>
        <v/>
      </c>
      <c r="M24" s="96" t="str">
        <f t="shared" si="0"/>
        <v/>
      </c>
      <c r="N24" s="165" t="str">
        <f>IF('Социально-коммуникативное разви'!E25="","",IF('Социально-коммуникативное разви'!E25&gt;1.5,"сформирован",IF('Социально-коммуникативное разви'!E25&lt;0.5,"не сформирован", "в стадии формирования")))</f>
        <v/>
      </c>
      <c r="O24" s="165" t="str">
        <f>IF('Социально-коммуникативное разви'!F25="","",IF('Социально-коммуникативное разви'!F25&gt;1.5,"сформирован",IF('Социально-коммуникативное разви'!F25&lt;0.5,"не сформирован", "в стадии формирования")))</f>
        <v/>
      </c>
      <c r="P24" s="165" t="str">
        <f>IF('Социально-коммуникативное разви'!G25="","",IF('Социально-коммуникативное разви'!G25&gt;1.5,"сформирован",IF('Социально-коммуникативное разви'!G25&lt;0.5,"не сформирован", "в стадии формирования")))</f>
        <v/>
      </c>
      <c r="Q24" s="165" t="str">
        <f>IF('Социально-коммуникативное разви'!H25="","",IF('Социально-коммуникативное разви'!H25&gt;1.5,"сформирован",IF('Социально-коммуникативное разви'!H25&lt;0.5,"не сформирован", "в стадии формирования")))</f>
        <v/>
      </c>
      <c r="R24" s="165" t="str">
        <f>IF('Социально-коммуникативное разви'!I25="","",IF('Социально-коммуникативное разви'!I25&gt;1.5,"сформирован",IF('Социально-коммуникативное разви'!I25&lt;0.5,"не сформирован", "в стадии формирования")))</f>
        <v/>
      </c>
      <c r="S24" s="165" t="str">
        <f>IF('Социально-коммуникативное разви'!J25="","",IF('Социально-коммуникативное разви'!J25&gt;1.5,"сформирован",IF('Социально-коммуникативное разви'!J25&lt;0.5,"не сформирован", "в стадии формирования")))</f>
        <v/>
      </c>
      <c r="T24" s="165" t="str">
        <f>IF('Социально-коммуникативное разви'!K25="","",IF('Социально-коммуникативное разви'!K25&gt;1.5,"сформирован",IF('Социально-коммуникативное разви'!K25&lt;0.5,"не сформирован", "в стадии формирования")))</f>
        <v/>
      </c>
      <c r="U24" s="165" t="str">
        <f>IF('Социально-коммуникативное разви'!L25="","",IF('Социально-коммуникативное разви'!L25&gt;1.5,"сформирован",IF('Социально-коммуникативное разви'!L25&lt;0.5,"не сформирован", "в стадии формирования")))</f>
        <v/>
      </c>
      <c r="V24" s="165" t="str">
        <f>IF('Социально-коммуникативное разви'!M25="","",IF('Социально-коммуникативное разви'!M25&gt;1.5,"сформирован",IF('Социально-коммуникативное разви'!M25&lt;0.5,"не сформирован", "в стадии формирования")))</f>
        <v/>
      </c>
      <c r="W24" s="183" t="str">
        <f>IF('Социально-коммуникативное разви'!E25="","",IF('Социально-коммуникативное разви'!F25="","",IF('Социально-коммуникативное разви'!G25="","",IF('Социально-коммуникативное разви'!H25="","",IF('Социально-коммуникативное разви'!I25="","",IF('Социально-коммуникативное разви'!J25="","",IF('Социально-коммуникативное разви'!K25="","",IF('Социально-коммуникативное разви'!L25="","",IF('Социально-коммуникативное разви'!W25="","",('Социально-коммуникативное разви'!E25+'Социально-коммуникативное разви'!F25+'Социально-коммуникативное разви'!G25+'Социально-коммуникативное разви'!H25+'Социально-коммуникативное разви'!I25+'Социально-коммуникативное разви'!J25+'Социально-коммуникативное разви'!K25+'Социально-коммуникативное разви'!L25+'Социально-коммуникативное разви'!W25)/9)))))))))</f>
        <v/>
      </c>
      <c r="X24" s="96" t="str">
        <f t="shared" si="1"/>
        <v/>
      </c>
      <c r="Y24" s="163" t="str">
        <f>IF('Социально-коммуникативное разви'!S25="","",IF('Социально-коммуникативное разви'!S25&gt;1.5,"сформирован",IF('Социально-коммуникативное разви'!S25&lt;0.5,"не сформирован", "в стадии формирования")))</f>
        <v/>
      </c>
      <c r="Z24" s="96" t="str">
        <f>IF('Познавательное развитие'!U25="","",IF('Познавательное развитие'!U25&gt;1.5,"сформирован",IF('Познавательное развитие'!U25&lt;0.5,"не сформирован", "в стадии формирования")))</f>
        <v/>
      </c>
      <c r="AA24" s="96" t="str">
        <f>IF('Речевое развитие'!P24="","",IF('Речевое развитие'!P24&gt;1.5,"сформирован",IF('Речевое развитие'!P24&lt;0.5,"не сформирован", "в стадии формирования")))</f>
        <v/>
      </c>
      <c r="AB24" s="96" t="str">
        <f>IF('Речевое развитие'!Q24="","",IF('Речевое развитие'!Q24&gt;1.5,"сформирован",IF('Речевое развитие'!Q24&lt;0.5,"не сформирован", "в стадии формирования")))</f>
        <v/>
      </c>
      <c r="AC24" s="167" t="str">
        <f>IF('Художественно-эстетическое разв'!AD25="","",IF('Художественно-эстетическое разв'!AD25&gt;1.5,"сформирован",IF('Художественно-эстетическое разв'!AD25&lt;0.5,"не сформирован", "в стадии формирования")))</f>
        <v/>
      </c>
      <c r="AD24" s="167" t="str">
        <f>IF('Художественно-эстетическое разв'!AE25="","",IF('Художественно-эстетическое разв'!AE25&gt;1.5,"сформирован",IF('Художественно-эстетическое разв'!AE25&lt;0.5,"не сформирован", "в стадии формирования")))</f>
        <v/>
      </c>
      <c r="AE24" s="167" t="str">
        <f>IF('Художественно-эстетическое разв'!AF25="","",IF('Художественно-эстетическое разв'!AF25&gt;1.5,"сформирован",IF('Художественно-эстетическое разв'!AF25&lt;0.5,"не сформирован", "в стадии формирования")))</f>
        <v/>
      </c>
      <c r="AF24" s="149" t="str">
        <f>IF('Физическое развитие'!T24="","",IF('Физическое развитие'!T24&gt;1.5,"сформирован",IF('Физическое развитие'!T24&lt;0.5,"не сформирован", "в стадии формирования")))</f>
        <v/>
      </c>
      <c r="AG24" s="183" t="str">
        <f>IF('Социально-коммуникативное разви'!S25="","",IF('Познавательное развитие'!U25="","",IF('Речевое развитие'!P24="","",IF('Речевое развитие'!W24="","",IF('Художественно-эстетическое разв'!AD25="","",IF('Художественно-эстетическое разв'!AE25="","",IF('Художественно-эстетическое разв'!AF25="","",IF('Физическое развитие'!T24="","",('Социально-коммуникативное разви'!S25+'Познавательное развитие'!U25+'Речевое развитие'!P24+'Речевое развитие'!W24+'Художественно-эстетическое разв'!AD25+'Художественно-эстетическое разв'!AE25+'Художественно-эстетическое разв'!AF25+'Физическое развитие'!T24)/8))))))))</f>
        <v/>
      </c>
      <c r="AH24" s="96" t="str">
        <f t="shared" si="2"/>
        <v/>
      </c>
      <c r="AI24" s="163" t="str">
        <f>IF('Речевое развитие'!D24="","",IF('Речевое развитие'!D24&gt;1.5,"сформирован",IF('Речевое развитие'!D24&lt;0.5,"не сформирован", "в стадии формирования")))</f>
        <v/>
      </c>
      <c r="AJ24" s="163" t="str">
        <f>IF('Речевое развитие'!E24="","",IF('Речевое развитие'!E24&gt;1.5,"сформирован",IF('Речевое развитие'!E24&lt;0.5,"не сформирован", "в стадии формирования")))</f>
        <v/>
      </c>
      <c r="AK24" s="163" t="str">
        <f>IF('Речевое развитие'!F24="","",IF('Речевое развитие'!F24&gt;1.5,"сформирован",IF('Речевое развитие'!F24&lt;0.5,"не сформирован", "в стадии формирования")))</f>
        <v/>
      </c>
      <c r="AL24" s="163" t="str">
        <f>IF('Речевое развитие'!G24="","",IF('Речевое развитие'!G24&gt;1.5,"сформирован",IF('Речевое развитие'!G24&lt;0.5,"не сформирован", "в стадии формирования")))</f>
        <v/>
      </c>
      <c r="AM24" s="163" t="str">
        <f>IF('Речевое развитие'!H24="","",IF('Речевое развитие'!H24&gt;1.5,"сформирован",IF('Речевое развитие'!H24&lt;0.5,"не сформирован", "в стадии формирования")))</f>
        <v/>
      </c>
      <c r="AN24" s="163" t="str">
        <f>IF('Речевое развитие'!I24="","",IF('Речевое развитие'!I24&gt;1.5,"сформирован",IF('Речевое развитие'!I24&lt;0.5,"не сформирован", "в стадии формирования")))</f>
        <v/>
      </c>
      <c r="AO24" s="163" t="str">
        <f>IF('Речевое развитие'!J24="","",IF('Речевое развитие'!J24&gt;1.5,"сформирован",IF('Речевое развитие'!J24&lt;0.5,"не сформирован", "в стадии формирования")))</f>
        <v/>
      </c>
      <c r="AP24" s="163" t="str">
        <f>IF('Речевое развитие'!K24="","",IF('Речевое развитие'!K24&gt;1.5,"сформирован",IF('Речевое развитие'!K24&lt;0.5,"не сформирован", "в стадии формирования")))</f>
        <v/>
      </c>
      <c r="AQ24" s="183" t="str">
        <f>IF('Речевое развитие'!D24="","",IF('Речевое развитие'!E24="","",IF('Речевое развитие'!F24="","",IF('Речевое развитие'!G24="","",IF('Речевое развитие'!H24="","",IF('Речевое развитие'!I24="","",IF('Речевое развитие'!J24="","",IF('Речевое развитие'!K24="","",('Речевое развитие'!D24+'Речевое развитие'!E24+'Речевое развитие'!F24+'Речевое развитие'!G24+'Речевое развитие'!H24+'Речевое развитие'!I24+'Речевое развитие'!J24+'Речевое развитие'!K24)/8))))))))</f>
        <v/>
      </c>
      <c r="AR24" s="96" t="str">
        <f t="shared" si="3"/>
        <v/>
      </c>
      <c r="AS24" s="163" t="str">
        <f>IF('Художественно-эстетическое разв'!AA25="","",IF('Художественно-эстетическое разв'!AA25&gt;1.5,"сформирован",IF('Художественно-эстетическое разв'!AA25&lt;0.5,"не сформирован", "в стадии формирования")))</f>
        <v>в стадии формирования</v>
      </c>
      <c r="AT24" s="163" t="str">
        <f>IF('Физическое развитие'!D24="","",IF('Физическое развитие'!D24&gt;1.5,"сформирован",IF('Физическое развитие'!D24&lt;0.5,"не сформирован", "в стадии формирования")))</f>
        <v/>
      </c>
      <c r="AU24" s="163" t="str">
        <f>IF('Физическое развитие'!E24="","",IF('Физическое развитие'!E24&gt;1.5,"сформирован",IF('Физическое развитие'!E24&lt;0.5,"не сформирован", "в стадии формирования")))</f>
        <v/>
      </c>
      <c r="AV24" s="163" t="str">
        <f>IF('Физическое развитие'!F24="","",IF('Физическое развитие'!F24&gt;1.5,"сформирован",IF('Физическое развитие'!F24&lt;0.5,"не сформирован", "в стадии формирования")))</f>
        <v/>
      </c>
      <c r="AW24" s="163" t="str">
        <f>IF('Физическое развитие'!G24="","",IF('Физическое развитие'!G24&gt;1.5,"сформирован",IF('Физическое развитие'!G24&lt;0.5,"не сформирован", "в стадии формирования")))</f>
        <v/>
      </c>
      <c r="AX24" s="163" t="str">
        <f>IF('Физическое развитие'!H24="","",IF('Физическое развитие'!H24&gt;1.5,"сформирован",IF('Физическое развитие'!H24&lt;0.5,"не сформирован", "в стадии формирования")))</f>
        <v/>
      </c>
      <c r="AY24" s="163" t="str">
        <f>IF('Физическое развитие'!I24="","",IF('Физическое развитие'!I24&gt;1.5,"сформирован",IF('Физическое развитие'!I24&lt;0.5,"не сформирован", "в стадии формирования")))</f>
        <v/>
      </c>
      <c r="AZ24" s="163" t="str">
        <f>IF('Физическое развитие'!J24="","",IF('Физическое развитие'!J24&gt;1.5,"сформирован",IF('Физическое развитие'!J24&lt;0.5,"не сформирован", "в стадии формирования")))</f>
        <v/>
      </c>
      <c r="BA24" s="163" t="str">
        <f>IF('Физическое развитие'!K24="","",IF('Физическое развитие'!K24&gt;1.5,"сформирован",IF('Физическое развитие'!K24&lt;0.5,"не сформирован", "в стадии формирования")))</f>
        <v/>
      </c>
      <c r="BB24" s="163" t="str">
        <f>IF('Физическое развитие'!L24="","",IF('Физическое развитие'!L24&gt;1.5,"сформирован",IF('Физическое развитие'!L24&lt;0.5,"не сформирован", "в стадии формирования")))</f>
        <v/>
      </c>
      <c r="BC24" s="163" t="str">
        <f>IF('Физическое развитие'!M24="","",IF('Физическое развитие'!M24&gt;1.5,"сформирован",IF('Физическое развитие'!M24&lt;0.5,"не сформирован", "в стадии формирования")))</f>
        <v/>
      </c>
      <c r="BD24" s="163" t="str">
        <f>IF('Физическое развитие'!N24="","",IF('Физическое развитие'!N24&gt;1.5,"сформирован",IF('Физическое развитие'!N24&lt;0.5,"не сформирован", "в стадии формирования")))</f>
        <v/>
      </c>
      <c r="BE24" s="163" t="str">
        <f>IF('Физическое развитие'!O24="","",IF('Физическое развитие'!O24&gt;1.5,"сформирован",IF('Физическое развитие'!O24&lt;0.5,"не сформирован", "в стадии формирования")))</f>
        <v/>
      </c>
      <c r="BF24" s="183" t="str">
        <f>IF('Художественно-эстетическое разв'!AA25="","",IF('Физическое развитие'!D24="","",IF('Физическое развитие'!E24="","",IF('Физическое развитие'!F24="","",IF('Физическое развитие'!G24="","",IF('Физическое развитие'!H24="","",IF('Физическое развитие'!I24="","",IF('Физическое развитие'!J24="","",IF('Физическое развитие'!K24="","",IF('Физическое развитие'!L24="","",IF('Физическое развитие'!M24="","",IF('Физическое развитие'!N24="","",IF('Физическое развитие'!O24="","",('Художественно-эстетическое разв'!AA25+'Физическое развитие'!D24+'Физическое развитие'!E24+'Физическое развитие'!F24+'Физическое развитие'!G24+'Физическое развитие'!H24+'Физическое развитие'!I24+'Физическое развитие'!J24+'Физическое развитие'!K24+'Физическое развитие'!L24+'Физическое развитие'!M24+'Физическое развитие'!N24+'Физическое развитие'!O24)/13)))))))))))))</f>
        <v/>
      </c>
      <c r="BG24" s="96" t="str">
        <f t="shared" si="4"/>
        <v/>
      </c>
      <c r="BH24" s="96" t="str">
        <f>IF('Социально-коммуникативное разви'!Q25="","",IF('Социально-коммуникативное разви'!Q25&gt;1.5,"сформирован",IF('Социально-коммуникативное разви'!Q25&lt;0.5,"не сформирован", "в стадии формирования")))</f>
        <v/>
      </c>
      <c r="BI24" s="96" t="str">
        <f>IF('Социально-коммуникативное разви'!AD25="","",IF('Социально-коммуникативное разви'!AD25&gt;1.5,"сформирован",IF('Социально-коммуникативное разви'!AD25&lt;0.5,"не сформирован", "в стадии формирования")))</f>
        <v/>
      </c>
      <c r="BJ24" s="96" t="str">
        <f>IF('Социально-коммуникативное разви'!AF25="","",IF('Социально-коммуникативное разви'!AF25&gt;1.5,"сформирован",IF('Социально-коммуникативное разви'!AF25&lt;0.5,"не сформирован", "в стадии формирования")))</f>
        <v/>
      </c>
      <c r="BK24" s="96" t="str">
        <f>IF('Социально-коммуникативное разви'!AG25="","",IF('Социально-коммуникативное разви'!AG25&gt;1.5,"сформирован",IF('Социально-коммуникативное разви'!AG25&lt;0.5,"не сформирован", "в стадии формирования")))</f>
        <v/>
      </c>
      <c r="BL24" s="96" t="str">
        <f>IF('Социально-коммуникативное разви'!AH25="","",IF('Социально-коммуникативное разви'!AH25&gt;1.5,"сформирован",IF('Социально-коммуникативное разви'!AH25&lt;0.5,"не сформирован", "в стадии формирования")))</f>
        <v/>
      </c>
      <c r="BM24" s="96" t="str">
        <f>IF('Социально-коммуникативное разви'!AI25="","",IF('Социально-коммуникативное разви'!AI25&gt;1.5,"сформирован",IF('Социально-коммуникативное разви'!AI25&lt;0.5,"не сформирован", "в стадии формирования")))</f>
        <v/>
      </c>
      <c r="BN24" s="96" t="str">
        <f>IF('Социально-коммуникативное разви'!AJ25="","",IF('Социально-коммуникативное разви'!AJ25&gt;1.5,"сформирован",IF('Социально-коммуникативное разви'!AJ25&lt;0.5,"не сформирован", "в стадии формирования")))</f>
        <v/>
      </c>
      <c r="BO24" s="96" t="str">
        <f>IF('Социально-коммуникативное разви'!AK25="","",IF('Социально-коммуникативное разви'!AK25&gt;1.5,"сформирован",IF('Социально-коммуникативное разви'!AK25&lt;0.5,"не сформирован", "в стадии формирования")))</f>
        <v/>
      </c>
      <c r="BP24" s="96" t="str">
        <f>IF('Социально-коммуникативное разви'!AL25="","",IF('Социально-коммуникативное разви'!AL25&gt;1.5,"сформирован",IF('Социально-коммуникативное разви'!AL25&lt;0.5,"не сформирован", "в стадии формирования")))</f>
        <v/>
      </c>
      <c r="BQ24" s="96" t="str">
        <f>IF('Социально-коммуникативное разви'!AM25="","",IF('Социально-коммуникативное разви'!AM25&gt;1.5,"сформирован",IF('Социально-коммуникативное разви'!AM25&lt;0.5,"не сформирован", "в стадии формирования")))</f>
        <v/>
      </c>
      <c r="BR24" s="96" t="str">
        <f>IF('Социально-коммуникативное разви'!AE25="","",IF('Социально-коммуникативное разви'!AE25&gt;1.5,"сформирован",IF('Социально-коммуникативное разви'!AE25&lt;0.5,"не сформирован", "в стадии формирования")))</f>
        <v/>
      </c>
      <c r="BS24" s="96" t="str">
        <f>IF('Физическое развитие'!Q24="","",IF('Физическое развитие'!Q24&gt;1.5,"сформирован",IF('Физическое развитие'!Q24&lt;0.5,"не сформирован", "в стадии формирования")))</f>
        <v/>
      </c>
      <c r="BT24" s="96" t="str">
        <f>IF('Физическое развитие'!R24="","",IF('Физическое развитие'!R24&gt;1.5,"сформирован",IF('Физическое развитие'!R24&lt;0.5,"не сформирован", "в стадии формирования")))</f>
        <v/>
      </c>
      <c r="BU24" s="96" t="str">
        <f>IF('Физическое развитие'!S24="","",IF('Физическое развитие'!S24&gt;1.5,"сформирован",IF('Физическое развитие'!S24&lt;0.5,"не сформирован", "в стадии формирования")))</f>
        <v/>
      </c>
      <c r="BV24" s="96" t="str">
        <f>IF('Физическое развитие'!T24="","",IF('Физическое развитие'!T24&gt;1.5,"сформирован",IF('Физическое развитие'!T24&lt;0.5,"не сформирован", "в стадии формирования")))</f>
        <v/>
      </c>
      <c r="BW24" s="96" t="str">
        <f>IF('Физическое развитие'!U24="","",IF('Физическое развитие'!U24&gt;1.5,"сформирован",IF('Физическое развитие'!U24&lt;0.5,"не сформирован", "в стадии формирования")))</f>
        <v/>
      </c>
      <c r="BX24" s="183" t="str">
        <f>IF('Социально-коммуникативное разви'!Q25="","",IF('Социально-коммуникативное разви'!AD25="","",IF('Социально-коммуникативное разви'!AE25="","",IF('Социально-коммуникативное разви'!AF25="","",IF('Социально-коммуникативное разви'!AG25="","",IF('Социально-коммуникативное разви'!AH25="","",IF('Социально-коммуникативное разви'!AI25="","",IF('Социально-коммуникативное разви'!AJ25="","",IF('Социально-коммуникативное разви'!AK25="","",IF('Социально-коммуникативное разви'!AL25="","",IF('Социально-коммуникативное разви'!AM25="","",IF('Физическое развитие'!Q24="","",IF('Физическое развитие'!R24="","",IF('Физическое развитие'!S24="","",IF('Физическое развитие'!T24="","",IF('Физическое развитие'!U24="","",('Социально-коммуникативное разви'!Q25+'Социально-коммуникативное разви'!AD25+'Социально-коммуникативное разви'!AE25+'Социально-коммуникативное разви'!AF25+'Социально-коммуникативное разви'!AG25+'Социально-коммуникативное разви'!AH25+'Социально-коммуникативное разви'!AI25+'Социально-коммуникативное разви'!AJ25+'Социально-коммуникативное разви'!AK25+'Социально-коммуникативное разви'!AL25+'Социально-коммуникативное разви'!AM25+'Физическое развитие'!Q24+'Физическое развитие'!R24+'Физическое развитие'!S24+'Физическое развитие'!T24+'Физическое развитие'!U24)/16))))))))))))))))</f>
        <v/>
      </c>
      <c r="BY24" s="96" t="str">
        <f t="shared" si="5"/>
        <v/>
      </c>
      <c r="BZ24" s="96" t="str">
        <f>IF('Социально-коммуникативное разви'!M25="","",IF('Социально-коммуникативное разви'!M25&gt;1.5,"сформирован",IF('Социально-коммуникативное разви'!M25&lt;0.5,"не сформирован", "в стадии формирования")))</f>
        <v/>
      </c>
      <c r="CA24" s="96" t="str">
        <f>IF('Социально-коммуникативное разви'!O25="","",IF('Социально-коммуникативное разви'!O25&gt;1.5,"сформирован",IF('Социально-коммуникативное разви'!O25&lt;0.5,"не сформирован", "в стадии формирования")))</f>
        <v/>
      </c>
      <c r="CB24" s="96" t="str">
        <f>IF('Социально-коммуникативное разви'!T25="","",IF('Социально-коммуникативное разви'!T25&gt;1.5,"сформирован",IF('Социально-коммуникативное разви'!T25&lt;0.5,"не сформирован", "в стадии формирования")))</f>
        <v/>
      </c>
      <c r="CC24" s="96" t="str">
        <f>IF('Познавательное развитие'!D25="","",IF('Познавательное развитие'!D25&gt;1.5,"сформирован",IF('Познавательное развитие'!D25&lt;0.5,"не сформирован", "в стадии формирования")))</f>
        <v/>
      </c>
      <c r="CD24" s="96" t="str">
        <f>IF('Познавательное развитие'!E25="","",IF('Познавательное развитие'!E25&gt;1.5,"сформирован",IF('Познавательное развитие'!E25&lt;0.5,"не сформирован", "в стадии формирования")))</f>
        <v/>
      </c>
      <c r="CE24" s="96" t="str">
        <f>IF('Познавательное развитие'!F25="","",IF('Познавательное развитие'!F25&gt;1.5,"сформирован",IF('Познавательное развитие'!F25&lt;0.5,"не сформирован", "в стадии формирования")))</f>
        <v/>
      </c>
      <c r="CF24" s="96" t="str">
        <f>IF('Познавательное развитие'!I25="","",IF('Познавательное развитие'!I25&gt;1.5,"сформирован",IF('Познавательное развитие'!I25&lt;0.5,"не сформирован", "в стадии формирования")))</f>
        <v/>
      </c>
      <c r="CG24" s="96" t="str">
        <f>IF('Познавательное развитие'!J25="","",IF('Познавательное развитие'!J25&gt;1.5,"сформирован",IF('Познавательное развитие'!J25&lt;0.5,"не сформирован", "в стадии формирования")))</f>
        <v/>
      </c>
      <c r="CH24" s="96" t="str">
        <f>IF('Познавательное развитие'!K25="","",IF('Познавательное развитие'!K25&gt;1.5,"сформирован",IF('Познавательное развитие'!K25&lt;0.5,"не сформирован", "в стадии формирования")))</f>
        <v/>
      </c>
      <c r="CI24" s="96" t="str">
        <f>IF('Познавательное развитие'!L25="","",IF('Познавательное развитие'!L25&gt;1.5,"сформирован",IF('Познавательное развитие'!L25&lt;0.5,"не сформирован", "в стадии формирования")))</f>
        <v/>
      </c>
      <c r="CJ24" s="96" t="str">
        <f>IF('Познавательное развитие'!M25="","",IF('Познавательное развитие'!M25&gt;1.5,"сформирован",IF('Познавательное развитие'!M25&lt;0.5,"не сформирован", "в стадии формирования")))</f>
        <v/>
      </c>
      <c r="CK24" s="96" t="str">
        <f>IF('Познавательное развитие'!S25="","",IF('Познавательное развитие'!S25&gt;1.5,"сформирован",IF('Познавательное развитие'!S25&lt;0.5,"не сформирован", "в стадии формирования")))</f>
        <v/>
      </c>
      <c r="CL24" s="96" t="str">
        <f>IF('Познавательное развитие'!T25="","",IF('Познавательное развитие'!T25&gt;1.5,"сформирован",IF('Познавательное развитие'!T25&lt;0.5,"не сформирован", "в стадии формирования")))</f>
        <v/>
      </c>
      <c r="CM24" s="96" t="str">
        <f>IF('Познавательное развитие'!V25="","",IF('Познавательное развитие'!V25&gt;1.5,"сформирован",IF('Познавательное развитие'!V25&lt;0.5,"не сформирован", "в стадии формирования")))</f>
        <v/>
      </c>
      <c r="CN24" s="96" t="str">
        <f>IF('Познавательное развитие'!W25="","",IF('Познавательное развитие'!W25&gt;1.5,"сформирован",IF('Познавательное развитие'!W25&lt;0.5,"не сформирован", "в стадии формирования")))</f>
        <v/>
      </c>
      <c r="CO24" s="96" t="str">
        <f>IF('Познавательное развитие'!AD25="","",IF('Познавательное развитие'!AD25&gt;1.5,"сформирован",IF('Познавательное развитие'!AD25&lt;0.5,"не сформирован", "в стадии формирования")))</f>
        <v/>
      </c>
      <c r="CP24" s="96" t="str">
        <f>IF('Познавательное развитие'!AI25="","",IF('Познавательное развитие'!AI25&gt;1.5,"сформирован",IF('Познавательное развитие'!AI25&lt;0.5,"не сформирован", "в стадии формирования")))</f>
        <v/>
      </c>
      <c r="CQ24" s="96" t="str">
        <f>IF('Познавательное развитие'!AK25="","",IF('Познавательное развитие'!AK25&gt;1.5,"сформирован",IF('Познавательное развитие'!AK25&lt;0.5,"не сформирован", "в стадии формирования")))</f>
        <v/>
      </c>
      <c r="CR24" s="96" t="str">
        <f>IF('Познавательное развитие'!AL25="","",IF('Познавательное развитие'!AL25&gt;1.5,"сформирован",IF('Познавательное развитие'!AL25&lt;0.5,"не сформирован", "в стадии формирования")))</f>
        <v/>
      </c>
      <c r="CS24" s="96" t="str">
        <f>IF('Речевое развитие'!S24="","",IF('Речевое развитие'!S24&gt;1.5,"сформирован",IF('Речевое развитие'!S24&lt;0.5,"не сформирован", "в стадии формирования")))</f>
        <v/>
      </c>
      <c r="CT24" s="96" t="str">
        <f>IF('Речевое развитие'!T24="","",IF('Речевое развитие'!T24&gt;1.5,"сформирован",IF('Речевое развитие'!T24&lt;0.5,"не сформирован", "в стадии формирования")))</f>
        <v/>
      </c>
      <c r="CU24" s="96" t="str">
        <f>IF('Речевое развитие'!U24="","",IF('Речевое развитие'!U24&gt;1.5,"сформирован",IF('Речевое развитие'!U24&lt;0.5,"не сформирован", "в стадии формирования")))</f>
        <v/>
      </c>
      <c r="CV24" s="96" t="str">
        <f>IF('Речевое развитие'!V24="","",IF('Речевое развитие'!V24&gt;1.5,"сформирован",IF('Речевое развитие'!V24&lt;0.5,"не сформирован", "в стадии формирования")))</f>
        <v/>
      </c>
      <c r="CW24" s="96" t="str">
        <f>IF('Художественно-эстетическое разв'!H25="","",IF('Художественно-эстетическое разв'!H25&gt;1.5,"сформирован",IF('Художественно-эстетическое разв'!H25&lt;0.5,"не сформирован", "в стадии формирования")))</f>
        <v/>
      </c>
      <c r="CX24" s="96" t="str">
        <f>IF('Художественно-эстетическое разв'!U25="","",IF('Художественно-эстетическое разв'!U25&gt;1.5,"сформирован",IF('Художественно-эстетическое разв'!U25&lt;0.5,"не сформирован", "в стадии формирования")))</f>
        <v/>
      </c>
      <c r="CY24" s="96" t="str">
        <f>IF('Художественно-эстетическое разв'!D25="","",IF('Художественно-эстетическое разв'!D25&gt;1.5,"сформирован",IF('Художественно-эстетическое разв'!D25&lt;0.5,"не сформирован", "в стадии формирования")))</f>
        <v/>
      </c>
      <c r="CZ24" s="96" t="str">
        <f>IF('Художественно-эстетическое разв'!O25="","",IF('Художественно-эстетическое разв'!O25&gt;1.5,"сформирован",IF('Художественно-эстетическое разв'!O25&lt;0.5,"не сформирован", "в стадии формирования")))</f>
        <v/>
      </c>
      <c r="DA24" s="96" t="str">
        <f>IF('Художественно-эстетическое разв'!T25="","",IF('Художественно-эстетическое разв'!T25&gt;1.5,"сформирован",IF('Художественно-эстетическое разв'!T25&lt;0.5,"не сформирован", "в стадии формирования")))</f>
        <v/>
      </c>
      <c r="DB24" s="183" t="str">
        <f>IF('Социально-коммуникативное разви'!M25="","",IF('Социально-коммуникативное разви'!O25="","",IF('Социально-коммуникативное разви'!T25="","",IF('Познавательное развитие'!D25="","",IF('Познавательное развитие'!E25="","",IF('Познавательное развитие'!F25="","",IF('Познавательное развитие'!I25="","",IF('Познавательное развитие'!J25="","",IF('Познавательное развитие'!K25="","",IF('Познавательное развитие'!L25="","",IF('Познавательное развитие'!M25="","",IF('Познавательное развитие'!S25="","",IF('Познавательное развитие'!T25="","",IF('Познавательное развитие'!V25="","",IF('Познавательное развитие'!W25="","",IF('Познавательное развитие'!AD25="","",IF('Познавательное развитие'!AI25="","",IF('Познавательное развитие'!AK25="","",IF('Познавательное развитие'!AL25="","",IF('Речевое развитие'!S24="","",IF('Речевое развитие'!T24="","",IF('Речевое развитие'!U24="","",IF('Речевое развитие'!V24="","",IF('Художественно-эстетическое разв'!H25="","",IF('Художественно-эстетическое разв'!U25="","",IF('Художественно-эстетическое разв'!D25="","",IF('Художественно-эстетическое разв'!O25="","",IF('Художественно-эстетическое разв'!T25="","",('Социально-коммуникативное разви'!M25+'Социально-коммуникативное разви'!O25+'Социально-коммуникативное разви'!T25+'Познавательное развитие'!D25+'Познавательное развитие'!E25+'Познавательное развитие'!F25+'Познавательное развитие'!I25+'Познавательное развитие'!J25+'Познавательное развитие'!K25+'Познавательное развитие'!L25+'Познавательное развитие'!M25+'Познавательное развитие'!S25+'Познавательное развитие'!T25+'Познавательное развитие'!V25+'Познавательное развитие'!W25+'Познавательное развитие'!AD25+'Познавательное развитие'!AI25+'Познавательное развитие'!AK25+'Познавательное развитие'!AL25+'Речевое развитие'!S24+'Речевое развитие'!T24+'Речевое развитие'!U24+'Речевое развитие'!V24+'Художественно-эстетическое разв'!H25+'Художественно-эстетическое разв'!V25+'Художественно-эстетическое разв'!D25+'Художественно-эстетическое разв'!O25+'Художественно-эстетическое разв'!T25)/28))))))))))))))))))))))))))))</f>
        <v/>
      </c>
      <c r="DC24" s="96" t="str">
        <f t="shared" si="6"/>
        <v/>
      </c>
    </row>
    <row r="25" spans="1:107" s="96" customFormat="1">
      <c r="A25" s="155">
        <f>список!A23</f>
        <v>22</v>
      </c>
      <c r="B25" s="153" t="str">
        <f>IF(список!B23="","",список!B23)</f>
        <v/>
      </c>
      <c r="C25" s="149">
        <f>IF(список!C23="","",список!C23)</f>
        <v>0</v>
      </c>
      <c r="D25" s="96" t="str">
        <f>IF('Социально-коммуникативное разви'!R26="","",IF('Социально-коммуникативное разви'!R26&gt;1.5,"сформирован",IF('Социально-коммуникативное разви'!R26&lt;0.5,"не сформирован", "в стадии формирования")))</f>
        <v/>
      </c>
      <c r="E25" s="96" t="str">
        <f>IF('Социально-коммуникативное разви'!S26="","",IF('Социально-коммуникативное разви'!S26&gt;1.5,"сформирован",IF('Социально-коммуникативное разви'!S26&lt;0.5,"не сформирован", "в стадии формирования")))</f>
        <v/>
      </c>
      <c r="F25" s="96" t="str">
        <f>IF('Социально-коммуникативное разви'!T26="","",IF('Социально-коммуникативное разви'!T26&gt;1.5,"сформирован",IF('Социально-коммуникативное разви'!T26&lt;0.5,"не сформирован", "в стадии формирования")))</f>
        <v/>
      </c>
      <c r="G25" s="96" t="str">
        <f>IF('Социально-коммуникативное разви'!U26="","",IF('Социально-коммуникативное разви'!U26&gt;1.5,"сформирован",IF('Социально-коммуникативное разви'!U26&lt;0.5,"не сформирован", "в стадии формирования")))</f>
        <v/>
      </c>
      <c r="H25" s="96" t="str">
        <f>IF('Социально-коммуникативное разви'!V26="","",IF('Социально-коммуникативное разви'!V26&gt;1.5,"сформирован",IF('Социально-коммуникативное разви'!V26&lt;0.5,"не сформирован", "в стадии формирования")))</f>
        <v/>
      </c>
      <c r="I25" s="163" t="str">
        <f>IF('Речевое развитие'!X25="","",IF('Речевое развитие'!X25&gt;1.5,"сформирован",IF('Речевое развитие'!X25&lt;0.5,"не сформирован", "в стадии формирования")))</f>
        <v/>
      </c>
      <c r="J25" s="96" t="str">
        <f>IF('Художественно-эстетическое разв'!D26="","",IF('Художественно-эстетическое разв'!D26&gt;1.5,"сформирован",IF('Художественно-эстетическое разв'!D26&lt;0.5,"не сформирован", "в стадии формирования")))</f>
        <v/>
      </c>
      <c r="K25" s="149" t="str">
        <f>IF('Физическое развитие'!M25="","",IF('Физическое развитие'!M25&gt;1.5,"сформирован",IF('Физическое развитие'!M25&lt;0.5,"не сформирован", "в стадии формирования")))</f>
        <v/>
      </c>
      <c r="L25" s="183" t="str">
        <f>IF('Социально-коммуникативное разви'!R26="","",IF('Социально-коммуникативное разви'!X26="","",IF('Социально-коммуникативное разви'!Y26="","",IF('Социально-коммуникативное разви'!Z26="","",IF('Социально-коммуникативное разви'!AA26="","",IF('Речевое развитие'!X25="","",IF('Художественно-эстетическое разв'!D26="","",IF('Физическое развитие'!M25="","",('Социально-коммуникативное разви'!R26+'Социально-коммуникативное разви'!X26+'Социально-коммуникативное разви'!Y26+'Социально-коммуникативное разви'!Z26+'Социально-коммуникативное разви'!AA26+'Речевое развитие'!X25+'Художественно-эстетическое разв'!D26+'Физическое развитие'!M25)/8))))))))</f>
        <v/>
      </c>
      <c r="M25" s="96" t="str">
        <f t="shared" si="0"/>
        <v/>
      </c>
      <c r="N25" s="165" t="str">
        <f>IF('Социально-коммуникативное разви'!E26="","",IF('Социально-коммуникативное разви'!E26&gt;1.5,"сформирован",IF('Социально-коммуникативное разви'!E26&lt;0.5,"не сформирован", "в стадии формирования")))</f>
        <v/>
      </c>
      <c r="O25" s="165" t="str">
        <f>IF('Социально-коммуникативное разви'!F26="","",IF('Социально-коммуникативное разви'!F26&gt;1.5,"сформирован",IF('Социально-коммуникативное разви'!F26&lt;0.5,"не сформирован", "в стадии формирования")))</f>
        <v/>
      </c>
      <c r="P25" s="165" t="str">
        <f>IF('Социально-коммуникативное разви'!G26="","",IF('Социально-коммуникативное разви'!G26&gt;1.5,"сформирован",IF('Социально-коммуникативное разви'!G26&lt;0.5,"не сформирован", "в стадии формирования")))</f>
        <v/>
      </c>
      <c r="Q25" s="165" t="str">
        <f>IF('Социально-коммуникативное разви'!H26="","",IF('Социально-коммуникативное разви'!H26&gt;1.5,"сформирован",IF('Социально-коммуникативное разви'!H26&lt;0.5,"не сформирован", "в стадии формирования")))</f>
        <v/>
      </c>
      <c r="R25" s="165" t="str">
        <f>IF('Социально-коммуникативное разви'!I26="","",IF('Социально-коммуникативное разви'!I26&gt;1.5,"сформирован",IF('Социально-коммуникативное разви'!I26&lt;0.5,"не сформирован", "в стадии формирования")))</f>
        <v/>
      </c>
      <c r="S25" s="165" t="str">
        <f>IF('Социально-коммуникативное разви'!J26="","",IF('Социально-коммуникативное разви'!J26&gt;1.5,"сформирован",IF('Социально-коммуникативное разви'!J26&lt;0.5,"не сформирован", "в стадии формирования")))</f>
        <v/>
      </c>
      <c r="T25" s="165" t="str">
        <f>IF('Социально-коммуникативное разви'!K26="","",IF('Социально-коммуникативное разви'!K26&gt;1.5,"сформирован",IF('Социально-коммуникативное разви'!K26&lt;0.5,"не сформирован", "в стадии формирования")))</f>
        <v/>
      </c>
      <c r="U25" s="165" t="str">
        <f>IF('Социально-коммуникативное разви'!L26="","",IF('Социально-коммуникативное разви'!L26&gt;1.5,"сформирован",IF('Социально-коммуникативное разви'!L26&lt;0.5,"не сформирован", "в стадии формирования")))</f>
        <v/>
      </c>
      <c r="V25" s="165" t="str">
        <f>IF('Социально-коммуникативное разви'!M26="","",IF('Социально-коммуникативное разви'!M26&gt;1.5,"сформирован",IF('Социально-коммуникативное разви'!M26&lt;0.5,"не сформирован", "в стадии формирования")))</f>
        <v/>
      </c>
      <c r="W25" s="183" t="str">
        <f>IF('Социально-коммуникативное разви'!E26="","",IF('Социально-коммуникативное разви'!F26="","",IF('Социально-коммуникативное разви'!G26="","",IF('Социально-коммуникативное разви'!H26="","",IF('Социально-коммуникативное разви'!I26="","",IF('Социально-коммуникативное разви'!J26="","",IF('Социально-коммуникативное разви'!K26="","",IF('Социально-коммуникативное разви'!L26="","",IF('Социально-коммуникативное разви'!W26="","",('Социально-коммуникативное разви'!E26+'Социально-коммуникативное разви'!F26+'Социально-коммуникативное разви'!G26+'Социально-коммуникативное разви'!H26+'Социально-коммуникативное разви'!I26+'Социально-коммуникативное разви'!J26+'Социально-коммуникативное разви'!K26+'Социально-коммуникативное разви'!L26+'Социально-коммуникативное разви'!W26)/9)))))))))</f>
        <v/>
      </c>
      <c r="X25" s="96" t="str">
        <f t="shared" si="1"/>
        <v/>
      </c>
      <c r="Y25" s="163" t="str">
        <f>IF('Социально-коммуникативное разви'!S26="","",IF('Социально-коммуникативное разви'!S26&gt;1.5,"сформирован",IF('Социально-коммуникативное разви'!S26&lt;0.5,"не сформирован", "в стадии формирования")))</f>
        <v/>
      </c>
      <c r="Z25" s="96" t="str">
        <f>IF('Познавательное развитие'!U26="","",IF('Познавательное развитие'!U26&gt;1.5,"сформирован",IF('Познавательное развитие'!U26&lt;0.5,"не сформирован", "в стадии формирования")))</f>
        <v/>
      </c>
      <c r="AA25" s="96" t="str">
        <f>IF('Речевое развитие'!P25="","",IF('Речевое развитие'!P25&gt;1.5,"сформирован",IF('Речевое развитие'!P25&lt;0.5,"не сформирован", "в стадии формирования")))</f>
        <v/>
      </c>
      <c r="AB25" s="96" t="str">
        <f>IF('Речевое развитие'!Q25="","",IF('Речевое развитие'!Q25&gt;1.5,"сформирован",IF('Речевое развитие'!Q25&lt;0.5,"не сформирован", "в стадии формирования")))</f>
        <v/>
      </c>
      <c r="AC25" s="167" t="str">
        <f>IF('Художественно-эстетическое разв'!AD26="","",IF('Художественно-эстетическое разв'!AD26&gt;1.5,"сформирован",IF('Художественно-эстетическое разв'!AD26&lt;0.5,"не сформирован", "в стадии формирования")))</f>
        <v/>
      </c>
      <c r="AD25" s="167" t="str">
        <f>IF('Художественно-эстетическое разв'!AE26="","",IF('Художественно-эстетическое разв'!AE26&gt;1.5,"сформирован",IF('Художественно-эстетическое разв'!AE26&lt;0.5,"не сформирован", "в стадии формирования")))</f>
        <v/>
      </c>
      <c r="AE25" s="167" t="str">
        <f>IF('Художественно-эстетическое разв'!AF26="","",IF('Художественно-эстетическое разв'!AF26&gt;1.5,"сформирован",IF('Художественно-эстетическое разв'!AF26&lt;0.5,"не сформирован", "в стадии формирования")))</f>
        <v/>
      </c>
      <c r="AF25" s="149" t="str">
        <f>IF('Физическое развитие'!T25="","",IF('Физическое развитие'!T25&gt;1.5,"сформирован",IF('Физическое развитие'!T25&lt;0.5,"не сформирован", "в стадии формирования")))</f>
        <v/>
      </c>
      <c r="AG25" s="183" t="str">
        <f>IF('Социально-коммуникативное разви'!S26="","",IF('Познавательное развитие'!U26="","",IF('Речевое развитие'!P25="","",IF('Речевое развитие'!W25="","",IF('Художественно-эстетическое разв'!AD26="","",IF('Художественно-эстетическое разв'!AE26="","",IF('Художественно-эстетическое разв'!AF26="","",IF('Физическое развитие'!T25="","",('Социально-коммуникативное разви'!S26+'Познавательное развитие'!U26+'Речевое развитие'!P25+'Речевое развитие'!W25+'Художественно-эстетическое разв'!AD26+'Художественно-эстетическое разв'!AE26+'Художественно-эстетическое разв'!AF26+'Физическое развитие'!T25)/8))))))))</f>
        <v/>
      </c>
      <c r="AH25" s="96" t="str">
        <f t="shared" si="2"/>
        <v/>
      </c>
      <c r="AI25" s="163" t="str">
        <f>IF('Речевое развитие'!D25="","",IF('Речевое развитие'!D25&gt;1.5,"сформирован",IF('Речевое развитие'!D25&lt;0.5,"не сформирован", "в стадии формирования")))</f>
        <v/>
      </c>
      <c r="AJ25" s="163" t="str">
        <f>IF('Речевое развитие'!E25="","",IF('Речевое развитие'!E25&gt;1.5,"сформирован",IF('Речевое развитие'!E25&lt;0.5,"не сформирован", "в стадии формирования")))</f>
        <v/>
      </c>
      <c r="AK25" s="163" t="str">
        <f>IF('Речевое развитие'!F25="","",IF('Речевое развитие'!F25&gt;1.5,"сформирован",IF('Речевое развитие'!F25&lt;0.5,"не сформирован", "в стадии формирования")))</f>
        <v/>
      </c>
      <c r="AL25" s="163" t="str">
        <f>IF('Речевое развитие'!G25="","",IF('Речевое развитие'!G25&gt;1.5,"сформирован",IF('Речевое развитие'!G25&lt;0.5,"не сформирован", "в стадии формирования")))</f>
        <v/>
      </c>
      <c r="AM25" s="163" t="str">
        <f>IF('Речевое развитие'!H25="","",IF('Речевое развитие'!H25&gt;1.5,"сформирован",IF('Речевое развитие'!H25&lt;0.5,"не сформирован", "в стадии формирования")))</f>
        <v/>
      </c>
      <c r="AN25" s="163" t="str">
        <f>IF('Речевое развитие'!I25="","",IF('Речевое развитие'!I25&gt;1.5,"сформирован",IF('Речевое развитие'!I25&lt;0.5,"не сформирован", "в стадии формирования")))</f>
        <v/>
      </c>
      <c r="AO25" s="163" t="str">
        <f>IF('Речевое развитие'!J25="","",IF('Речевое развитие'!J25&gt;1.5,"сформирован",IF('Речевое развитие'!J25&lt;0.5,"не сформирован", "в стадии формирования")))</f>
        <v/>
      </c>
      <c r="AP25" s="163" t="str">
        <f>IF('Речевое развитие'!K25="","",IF('Речевое развитие'!K25&gt;1.5,"сформирован",IF('Речевое развитие'!K25&lt;0.5,"не сформирован", "в стадии формирования")))</f>
        <v/>
      </c>
      <c r="AQ25" s="183" t="str">
        <f>IF('Речевое развитие'!D25="","",IF('Речевое развитие'!E25="","",IF('Речевое развитие'!F25="","",IF('Речевое развитие'!G25="","",IF('Речевое развитие'!H25="","",IF('Речевое развитие'!I25="","",IF('Речевое развитие'!J25="","",IF('Речевое развитие'!K25="","",('Речевое развитие'!D25+'Речевое развитие'!E25+'Речевое развитие'!F25+'Речевое развитие'!G25+'Речевое развитие'!H25+'Речевое развитие'!I25+'Речевое развитие'!J25+'Речевое развитие'!K25)/8))))))))</f>
        <v/>
      </c>
      <c r="AR25" s="96" t="str">
        <f t="shared" si="3"/>
        <v/>
      </c>
      <c r="AS25" s="163" t="str">
        <f>IF('Художественно-эстетическое разв'!AA26="","",IF('Художественно-эстетическое разв'!AA26&gt;1.5,"сформирован",IF('Художественно-эстетическое разв'!AA26&lt;0.5,"не сформирован", "в стадии формирования")))</f>
        <v>в стадии формирования</v>
      </c>
      <c r="AT25" s="163" t="str">
        <f>IF('Физическое развитие'!D25="","",IF('Физическое развитие'!D25&gt;1.5,"сформирован",IF('Физическое развитие'!D25&lt;0.5,"не сформирован", "в стадии формирования")))</f>
        <v/>
      </c>
      <c r="AU25" s="163" t="str">
        <f>IF('Физическое развитие'!E25="","",IF('Физическое развитие'!E25&gt;1.5,"сформирован",IF('Физическое развитие'!E25&lt;0.5,"не сформирован", "в стадии формирования")))</f>
        <v/>
      </c>
      <c r="AV25" s="163" t="str">
        <f>IF('Физическое развитие'!F25="","",IF('Физическое развитие'!F25&gt;1.5,"сформирован",IF('Физическое развитие'!F25&lt;0.5,"не сформирован", "в стадии формирования")))</f>
        <v/>
      </c>
      <c r="AW25" s="163" t="str">
        <f>IF('Физическое развитие'!G25="","",IF('Физическое развитие'!G25&gt;1.5,"сформирован",IF('Физическое развитие'!G25&lt;0.5,"не сформирован", "в стадии формирования")))</f>
        <v/>
      </c>
      <c r="AX25" s="163" t="str">
        <f>IF('Физическое развитие'!H25="","",IF('Физическое развитие'!H25&gt;1.5,"сформирован",IF('Физическое развитие'!H25&lt;0.5,"не сформирован", "в стадии формирования")))</f>
        <v/>
      </c>
      <c r="AY25" s="163" t="str">
        <f>IF('Физическое развитие'!I25="","",IF('Физическое развитие'!I25&gt;1.5,"сформирован",IF('Физическое развитие'!I25&lt;0.5,"не сформирован", "в стадии формирования")))</f>
        <v/>
      </c>
      <c r="AZ25" s="163" t="str">
        <f>IF('Физическое развитие'!J25="","",IF('Физическое развитие'!J25&gt;1.5,"сформирован",IF('Физическое развитие'!J25&lt;0.5,"не сформирован", "в стадии формирования")))</f>
        <v/>
      </c>
      <c r="BA25" s="163" t="str">
        <f>IF('Физическое развитие'!K25="","",IF('Физическое развитие'!K25&gt;1.5,"сформирован",IF('Физическое развитие'!K25&lt;0.5,"не сформирован", "в стадии формирования")))</f>
        <v/>
      </c>
      <c r="BB25" s="163" t="str">
        <f>IF('Физическое развитие'!L25="","",IF('Физическое развитие'!L25&gt;1.5,"сформирован",IF('Физическое развитие'!L25&lt;0.5,"не сформирован", "в стадии формирования")))</f>
        <v/>
      </c>
      <c r="BC25" s="163" t="str">
        <f>IF('Физическое развитие'!M25="","",IF('Физическое развитие'!M25&gt;1.5,"сформирован",IF('Физическое развитие'!M25&lt;0.5,"не сформирован", "в стадии формирования")))</f>
        <v/>
      </c>
      <c r="BD25" s="163" t="str">
        <f>IF('Физическое развитие'!N25="","",IF('Физическое развитие'!N25&gt;1.5,"сформирован",IF('Физическое развитие'!N25&lt;0.5,"не сформирован", "в стадии формирования")))</f>
        <v/>
      </c>
      <c r="BE25" s="163" t="str">
        <f>IF('Физическое развитие'!O25="","",IF('Физическое развитие'!O25&gt;1.5,"сформирован",IF('Физическое развитие'!O25&lt;0.5,"не сформирован", "в стадии формирования")))</f>
        <v/>
      </c>
      <c r="BF25" s="183" t="str">
        <f>IF('Художественно-эстетическое разв'!AA26="","",IF('Физическое развитие'!D25="","",IF('Физическое развитие'!E25="","",IF('Физическое развитие'!F25="","",IF('Физическое развитие'!G25="","",IF('Физическое развитие'!H25="","",IF('Физическое развитие'!I25="","",IF('Физическое развитие'!J25="","",IF('Физическое развитие'!K25="","",IF('Физическое развитие'!L25="","",IF('Физическое развитие'!M25="","",IF('Физическое развитие'!N25="","",IF('Физическое развитие'!O25="","",('Художественно-эстетическое разв'!AA26+'Физическое развитие'!D25+'Физическое развитие'!E25+'Физическое развитие'!F25+'Физическое развитие'!G25+'Физическое развитие'!H25+'Физическое развитие'!I25+'Физическое развитие'!J25+'Физическое развитие'!K25+'Физическое развитие'!L25+'Физическое развитие'!M25+'Физическое развитие'!N25+'Физическое развитие'!O25)/13)))))))))))))</f>
        <v/>
      </c>
      <c r="BG25" s="96" t="str">
        <f t="shared" si="4"/>
        <v/>
      </c>
      <c r="BH25" s="96" t="str">
        <f>IF('Социально-коммуникативное разви'!Q26="","",IF('Социально-коммуникативное разви'!Q26&gt;1.5,"сформирован",IF('Социально-коммуникативное разви'!Q26&lt;0.5,"не сформирован", "в стадии формирования")))</f>
        <v/>
      </c>
      <c r="BI25" s="96" t="str">
        <f>IF('Социально-коммуникативное разви'!AD26="","",IF('Социально-коммуникативное разви'!AD26&gt;1.5,"сформирован",IF('Социально-коммуникативное разви'!AD26&lt;0.5,"не сформирован", "в стадии формирования")))</f>
        <v/>
      </c>
      <c r="BJ25" s="96" t="str">
        <f>IF('Социально-коммуникативное разви'!AF26="","",IF('Социально-коммуникативное разви'!AF26&gt;1.5,"сформирован",IF('Социально-коммуникативное разви'!AF26&lt;0.5,"не сформирован", "в стадии формирования")))</f>
        <v/>
      </c>
      <c r="BK25" s="96" t="str">
        <f>IF('Социально-коммуникативное разви'!AG26="","",IF('Социально-коммуникативное разви'!AG26&gt;1.5,"сформирован",IF('Социально-коммуникативное разви'!AG26&lt;0.5,"не сформирован", "в стадии формирования")))</f>
        <v/>
      </c>
      <c r="BL25" s="96" t="str">
        <f>IF('Социально-коммуникативное разви'!AH26="","",IF('Социально-коммуникативное разви'!AH26&gt;1.5,"сформирован",IF('Социально-коммуникативное разви'!AH26&lt;0.5,"не сформирован", "в стадии формирования")))</f>
        <v/>
      </c>
      <c r="BM25" s="96" t="str">
        <f>IF('Социально-коммуникативное разви'!AI26="","",IF('Социально-коммуникативное разви'!AI26&gt;1.5,"сформирован",IF('Социально-коммуникативное разви'!AI26&lt;0.5,"не сформирован", "в стадии формирования")))</f>
        <v/>
      </c>
      <c r="BN25" s="96" t="str">
        <f>IF('Социально-коммуникативное разви'!AJ26="","",IF('Социально-коммуникативное разви'!AJ26&gt;1.5,"сформирован",IF('Социально-коммуникативное разви'!AJ26&lt;0.5,"не сформирован", "в стадии формирования")))</f>
        <v/>
      </c>
      <c r="BO25" s="96" t="str">
        <f>IF('Социально-коммуникативное разви'!AK26="","",IF('Социально-коммуникативное разви'!AK26&gt;1.5,"сформирован",IF('Социально-коммуникативное разви'!AK26&lt;0.5,"не сформирован", "в стадии формирования")))</f>
        <v/>
      </c>
      <c r="BP25" s="96" t="str">
        <f>IF('Социально-коммуникативное разви'!AL26="","",IF('Социально-коммуникативное разви'!AL26&gt;1.5,"сформирован",IF('Социально-коммуникативное разви'!AL26&lt;0.5,"не сформирован", "в стадии формирования")))</f>
        <v/>
      </c>
      <c r="BQ25" s="96" t="str">
        <f>IF('Социально-коммуникативное разви'!AM26="","",IF('Социально-коммуникативное разви'!AM26&gt;1.5,"сформирован",IF('Социально-коммуникативное разви'!AM26&lt;0.5,"не сформирован", "в стадии формирования")))</f>
        <v/>
      </c>
      <c r="BR25" s="96" t="str">
        <f>IF('Социально-коммуникативное разви'!AE26="","",IF('Социально-коммуникативное разви'!AE26&gt;1.5,"сформирован",IF('Социально-коммуникативное разви'!AE26&lt;0.5,"не сформирован", "в стадии формирования")))</f>
        <v/>
      </c>
      <c r="BS25" s="96" t="str">
        <f>IF('Физическое развитие'!Q25="","",IF('Физическое развитие'!Q25&gt;1.5,"сформирован",IF('Физическое развитие'!Q25&lt;0.5,"не сформирован", "в стадии формирования")))</f>
        <v/>
      </c>
      <c r="BT25" s="96" t="str">
        <f>IF('Физическое развитие'!R25="","",IF('Физическое развитие'!R25&gt;1.5,"сформирован",IF('Физическое развитие'!R25&lt;0.5,"не сформирован", "в стадии формирования")))</f>
        <v/>
      </c>
      <c r="BU25" s="96" t="str">
        <f>IF('Физическое развитие'!S25="","",IF('Физическое развитие'!S25&gt;1.5,"сформирован",IF('Физическое развитие'!S25&lt;0.5,"не сформирован", "в стадии формирования")))</f>
        <v/>
      </c>
      <c r="BV25" s="96" t="str">
        <f>IF('Физическое развитие'!T25="","",IF('Физическое развитие'!T25&gt;1.5,"сформирован",IF('Физическое развитие'!T25&lt;0.5,"не сформирован", "в стадии формирования")))</f>
        <v/>
      </c>
      <c r="BW25" s="96" t="str">
        <f>IF('Физическое развитие'!U25="","",IF('Физическое развитие'!U25&gt;1.5,"сформирован",IF('Физическое развитие'!U25&lt;0.5,"не сформирован", "в стадии формирования")))</f>
        <v/>
      </c>
      <c r="BX25" s="183" t="str">
        <f>IF('Социально-коммуникативное разви'!Q26="","",IF('Социально-коммуникативное разви'!AD26="","",IF('Социально-коммуникативное разви'!AE26="","",IF('Социально-коммуникативное разви'!AF26="","",IF('Социально-коммуникативное разви'!AG26="","",IF('Социально-коммуникативное разви'!AH26="","",IF('Социально-коммуникативное разви'!AI26="","",IF('Социально-коммуникативное разви'!AJ26="","",IF('Социально-коммуникативное разви'!AK26="","",IF('Социально-коммуникативное разви'!AL26="","",IF('Социально-коммуникативное разви'!AM26="","",IF('Физическое развитие'!Q25="","",IF('Физическое развитие'!R25="","",IF('Физическое развитие'!S25="","",IF('Физическое развитие'!T25="","",IF('Физическое развитие'!U25="","",('Социально-коммуникативное разви'!Q26+'Социально-коммуникативное разви'!AD26+'Социально-коммуникативное разви'!AE26+'Социально-коммуникативное разви'!AF26+'Социально-коммуникативное разви'!AG26+'Социально-коммуникативное разви'!AH26+'Социально-коммуникативное разви'!AI26+'Социально-коммуникативное разви'!AJ26+'Социально-коммуникативное разви'!AK26+'Социально-коммуникативное разви'!AL26+'Социально-коммуникативное разви'!AM26+'Физическое развитие'!Q25+'Физическое развитие'!R25+'Физическое развитие'!S25+'Физическое развитие'!T25+'Физическое развитие'!U25)/16))))))))))))))))</f>
        <v/>
      </c>
      <c r="BY25" s="96" t="str">
        <f t="shared" si="5"/>
        <v/>
      </c>
      <c r="BZ25" s="96" t="str">
        <f>IF('Социально-коммуникативное разви'!M26="","",IF('Социально-коммуникативное разви'!M26&gt;1.5,"сформирован",IF('Социально-коммуникативное разви'!M26&lt;0.5,"не сформирован", "в стадии формирования")))</f>
        <v/>
      </c>
      <c r="CA25" s="96" t="str">
        <f>IF('Социально-коммуникативное разви'!O26="","",IF('Социально-коммуникативное разви'!O26&gt;1.5,"сформирован",IF('Социально-коммуникативное разви'!O26&lt;0.5,"не сформирован", "в стадии формирования")))</f>
        <v/>
      </c>
      <c r="CB25" s="96" t="str">
        <f>IF('Социально-коммуникативное разви'!T26="","",IF('Социально-коммуникативное разви'!T26&gt;1.5,"сформирован",IF('Социально-коммуникативное разви'!T26&lt;0.5,"не сформирован", "в стадии формирования")))</f>
        <v/>
      </c>
      <c r="CC25" s="96" t="str">
        <f>IF('Познавательное развитие'!D26="","",IF('Познавательное развитие'!D26&gt;1.5,"сформирован",IF('Познавательное развитие'!D26&lt;0.5,"не сформирован", "в стадии формирования")))</f>
        <v/>
      </c>
      <c r="CD25" s="96" t="str">
        <f>IF('Познавательное развитие'!E26="","",IF('Познавательное развитие'!E26&gt;1.5,"сформирован",IF('Познавательное развитие'!E26&lt;0.5,"не сформирован", "в стадии формирования")))</f>
        <v/>
      </c>
      <c r="CE25" s="96" t="str">
        <f>IF('Познавательное развитие'!F26="","",IF('Познавательное развитие'!F26&gt;1.5,"сформирован",IF('Познавательное развитие'!F26&lt;0.5,"не сформирован", "в стадии формирования")))</f>
        <v/>
      </c>
      <c r="CF25" s="96" t="str">
        <f>IF('Познавательное развитие'!I26="","",IF('Познавательное развитие'!I26&gt;1.5,"сформирован",IF('Познавательное развитие'!I26&lt;0.5,"не сформирован", "в стадии формирования")))</f>
        <v/>
      </c>
      <c r="CG25" s="96" t="str">
        <f>IF('Познавательное развитие'!J26="","",IF('Познавательное развитие'!J26&gt;1.5,"сформирован",IF('Познавательное развитие'!J26&lt;0.5,"не сформирован", "в стадии формирования")))</f>
        <v/>
      </c>
      <c r="CH25" s="96" t="str">
        <f>IF('Познавательное развитие'!K26="","",IF('Познавательное развитие'!K26&gt;1.5,"сформирован",IF('Познавательное развитие'!K26&lt;0.5,"не сформирован", "в стадии формирования")))</f>
        <v/>
      </c>
      <c r="CI25" s="96" t="str">
        <f>IF('Познавательное развитие'!L26="","",IF('Познавательное развитие'!L26&gt;1.5,"сформирован",IF('Познавательное развитие'!L26&lt;0.5,"не сформирован", "в стадии формирования")))</f>
        <v/>
      </c>
      <c r="CJ25" s="96" t="str">
        <f>IF('Познавательное развитие'!M26="","",IF('Познавательное развитие'!M26&gt;1.5,"сформирован",IF('Познавательное развитие'!M26&lt;0.5,"не сформирован", "в стадии формирования")))</f>
        <v/>
      </c>
      <c r="CK25" s="96" t="str">
        <f>IF('Познавательное развитие'!S26="","",IF('Познавательное развитие'!S26&gt;1.5,"сформирован",IF('Познавательное развитие'!S26&lt;0.5,"не сформирован", "в стадии формирования")))</f>
        <v/>
      </c>
      <c r="CL25" s="96" t="str">
        <f>IF('Познавательное развитие'!T26="","",IF('Познавательное развитие'!T26&gt;1.5,"сформирован",IF('Познавательное развитие'!T26&lt;0.5,"не сформирован", "в стадии формирования")))</f>
        <v/>
      </c>
      <c r="CM25" s="96" t="str">
        <f>IF('Познавательное развитие'!V26="","",IF('Познавательное развитие'!V26&gt;1.5,"сформирован",IF('Познавательное развитие'!V26&lt;0.5,"не сформирован", "в стадии формирования")))</f>
        <v/>
      </c>
      <c r="CN25" s="96" t="str">
        <f>IF('Познавательное развитие'!W26="","",IF('Познавательное развитие'!W26&gt;1.5,"сформирован",IF('Познавательное развитие'!W26&lt;0.5,"не сформирован", "в стадии формирования")))</f>
        <v/>
      </c>
      <c r="CO25" s="96" t="str">
        <f>IF('Познавательное развитие'!AD26="","",IF('Познавательное развитие'!AD26&gt;1.5,"сформирован",IF('Познавательное развитие'!AD26&lt;0.5,"не сформирован", "в стадии формирования")))</f>
        <v/>
      </c>
      <c r="CP25" s="96" t="str">
        <f>IF('Познавательное развитие'!AI26="","",IF('Познавательное развитие'!AI26&gt;1.5,"сформирован",IF('Познавательное развитие'!AI26&lt;0.5,"не сформирован", "в стадии формирования")))</f>
        <v/>
      </c>
      <c r="CQ25" s="96" t="str">
        <f>IF('Познавательное развитие'!AK26="","",IF('Познавательное развитие'!AK26&gt;1.5,"сформирован",IF('Познавательное развитие'!AK26&lt;0.5,"не сформирован", "в стадии формирования")))</f>
        <v/>
      </c>
      <c r="CR25" s="96" t="str">
        <f>IF('Познавательное развитие'!AL26="","",IF('Познавательное развитие'!AL26&gt;1.5,"сформирован",IF('Познавательное развитие'!AL26&lt;0.5,"не сформирован", "в стадии формирования")))</f>
        <v/>
      </c>
      <c r="CS25" s="96" t="str">
        <f>IF('Речевое развитие'!S25="","",IF('Речевое развитие'!S25&gt;1.5,"сформирован",IF('Речевое развитие'!S25&lt;0.5,"не сформирован", "в стадии формирования")))</f>
        <v/>
      </c>
      <c r="CT25" s="96" t="str">
        <f>IF('Речевое развитие'!T25="","",IF('Речевое развитие'!T25&gt;1.5,"сформирован",IF('Речевое развитие'!T25&lt;0.5,"не сформирован", "в стадии формирования")))</f>
        <v/>
      </c>
      <c r="CU25" s="96" t="str">
        <f>IF('Речевое развитие'!U25="","",IF('Речевое развитие'!U25&gt;1.5,"сформирован",IF('Речевое развитие'!U25&lt;0.5,"не сформирован", "в стадии формирования")))</f>
        <v/>
      </c>
      <c r="CV25" s="96" t="str">
        <f>IF('Речевое развитие'!V25="","",IF('Речевое развитие'!V25&gt;1.5,"сформирован",IF('Речевое развитие'!V25&lt;0.5,"не сформирован", "в стадии формирования")))</f>
        <v/>
      </c>
      <c r="CW25" s="96" t="str">
        <f>IF('Художественно-эстетическое разв'!H26="","",IF('Художественно-эстетическое разв'!H26&gt;1.5,"сформирован",IF('Художественно-эстетическое разв'!H26&lt;0.5,"не сформирован", "в стадии формирования")))</f>
        <v/>
      </c>
      <c r="CX25" s="96" t="str">
        <f>IF('Художественно-эстетическое разв'!U26="","",IF('Художественно-эстетическое разв'!U26&gt;1.5,"сформирован",IF('Художественно-эстетическое разв'!U26&lt;0.5,"не сформирован", "в стадии формирования")))</f>
        <v/>
      </c>
      <c r="CY25" s="96" t="str">
        <f>IF('Художественно-эстетическое разв'!D26="","",IF('Художественно-эстетическое разв'!D26&gt;1.5,"сформирован",IF('Художественно-эстетическое разв'!D26&lt;0.5,"не сформирован", "в стадии формирования")))</f>
        <v/>
      </c>
      <c r="CZ25" s="96" t="str">
        <f>IF('Художественно-эстетическое разв'!O26="","",IF('Художественно-эстетическое разв'!O26&gt;1.5,"сформирован",IF('Художественно-эстетическое разв'!O26&lt;0.5,"не сформирован", "в стадии формирования")))</f>
        <v/>
      </c>
      <c r="DA25" s="96" t="str">
        <f>IF('Художественно-эстетическое разв'!T26="","",IF('Художественно-эстетическое разв'!T26&gt;1.5,"сформирован",IF('Художественно-эстетическое разв'!T26&lt;0.5,"не сформирован", "в стадии формирования")))</f>
        <v/>
      </c>
      <c r="DB25" s="183" t="str">
        <f>IF('Социально-коммуникативное разви'!M26="","",IF('Социально-коммуникативное разви'!O26="","",IF('Социально-коммуникативное разви'!T26="","",IF('Познавательное развитие'!D26="","",IF('Познавательное развитие'!E26="","",IF('Познавательное развитие'!F26="","",IF('Познавательное развитие'!I26="","",IF('Познавательное развитие'!J26="","",IF('Познавательное развитие'!K26="","",IF('Познавательное развитие'!L26="","",IF('Познавательное развитие'!M26="","",IF('Познавательное развитие'!S26="","",IF('Познавательное развитие'!T26="","",IF('Познавательное развитие'!V26="","",IF('Познавательное развитие'!W26="","",IF('Познавательное развитие'!AD26="","",IF('Познавательное развитие'!AI26="","",IF('Познавательное развитие'!AK26="","",IF('Познавательное развитие'!AL26="","",IF('Речевое развитие'!S25="","",IF('Речевое развитие'!T25="","",IF('Речевое развитие'!U25="","",IF('Речевое развитие'!V25="","",IF('Художественно-эстетическое разв'!H26="","",IF('Художественно-эстетическое разв'!U26="","",IF('Художественно-эстетическое разв'!D26="","",IF('Художественно-эстетическое разв'!O26="","",IF('Художественно-эстетическое разв'!T26="","",('Социально-коммуникативное разви'!M26+'Социально-коммуникативное разви'!O26+'Социально-коммуникативное разви'!T26+'Познавательное развитие'!D26+'Познавательное развитие'!E26+'Познавательное развитие'!F26+'Познавательное развитие'!I26+'Познавательное развитие'!J26+'Познавательное развитие'!K26+'Познавательное развитие'!L26+'Познавательное развитие'!M26+'Познавательное развитие'!S26+'Познавательное развитие'!T26+'Познавательное развитие'!V26+'Познавательное развитие'!W26+'Познавательное развитие'!AD26+'Познавательное развитие'!AI26+'Познавательное развитие'!AK26+'Познавательное развитие'!AL26+'Речевое развитие'!S25+'Речевое развитие'!T25+'Речевое развитие'!U25+'Речевое развитие'!V25+'Художественно-эстетическое разв'!H26+'Художественно-эстетическое разв'!V26+'Художественно-эстетическое разв'!D26+'Художественно-эстетическое разв'!O26+'Художественно-эстетическое разв'!T26)/28))))))))))))))))))))))))))))</f>
        <v/>
      </c>
      <c r="DC25" s="96" t="str">
        <f t="shared" si="6"/>
        <v/>
      </c>
    </row>
    <row r="26" spans="1:107" s="96" customFormat="1">
      <c r="A26" s="155">
        <f>список!A24</f>
        <v>23</v>
      </c>
      <c r="B26" s="153" t="str">
        <f>IF(список!B24="","",список!B24)</f>
        <v/>
      </c>
      <c r="C26" s="149">
        <f>IF(список!C24="","",список!C24)</f>
        <v>0</v>
      </c>
      <c r="D26" s="96" t="str">
        <f>IF('Социально-коммуникативное разви'!R27="","",IF('Социально-коммуникативное разви'!R27&gt;1.5,"сформирован",IF('Социально-коммуникативное разви'!R27&lt;0.5,"не сформирован", "в стадии формирования")))</f>
        <v/>
      </c>
      <c r="E26" s="96" t="str">
        <f>IF('Социально-коммуникативное разви'!S27="","",IF('Социально-коммуникативное разви'!S27&gt;1.5,"сформирован",IF('Социально-коммуникативное разви'!S27&lt;0.5,"не сформирован", "в стадии формирования")))</f>
        <v/>
      </c>
      <c r="F26" s="96" t="str">
        <f>IF('Социально-коммуникативное разви'!T27="","",IF('Социально-коммуникативное разви'!T27&gt;1.5,"сформирован",IF('Социально-коммуникативное разви'!T27&lt;0.5,"не сформирован", "в стадии формирования")))</f>
        <v/>
      </c>
      <c r="G26" s="96" t="str">
        <f>IF('Социально-коммуникативное разви'!U27="","",IF('Социально-коммуникативное разви'!U27&gt;1.5,"сформирован",IF('Социально-коммуникативное разви'!U27&lt;0.5,"не сформирован", "в стадии формирования")))</f>
        <v/>
      </c>
      <c r="H26" s="96" t="str">
        <f>IF('Социально-коммуникативное разви'!V27="","",IF('Социально-коммуникативное разви'!V27&gt;1.5,"сформирован",IF('Социально-коммуникативное разви'!V27&lt;0.5,"не сформирован", "в стадии формирования")))</f>
        <v/>
      </c>
      <c r="I26" s="163" t="str">
        <f>IF('Речевое развитие'!X26="","",IF('Речевое развитие'!X26&gt;1.5,"сформирован",IF('Речевое развитие'!X26&lt;0.5,"не сформирован", "в стадии формирования")))</f>
        <v/>
      </c>
      <c r="J26" s="96" t="str">
        <f>IF('Художественно-эстетическое разв'!D27="","",IF('Художественно-эстетическое разв'!D27&gt;1.5,"сформирован",IF('Художественно-эстетическое разв'!D27&lt;0.5,"не сформирован", "в стадии формирования")))</f>
        <v/>
      </c>
      <c r="K26" s="149" t="str">
        <f>IF('Физическое развитие'!M26="","",IF('Физическое развитие'!M26&gt;1.5,"сформирован",IF('Физическое развитие'!M26&lt;0.5,"не сформирован", "в стадии формирования")))</f>
        <v/>
      </c>
      <c r="L26" s="183" t="str">
        <f>IF('Социально-коммуникативное разви'!R27="","",IF('Социально-коммуникативное разви'!X27="","",IF('Социально-коммуникативное разви'!Y27="","",IF('Социально-коммуникативное разви'!Z27="","",IF('Социально-коммуникативное разви'!AA27="","",IF('Речевое развитие'!X26="","",IF('Художественно-эстетическое разв'!D27="","",IF('Физическое развитие'!M26="","",('Социально-коммуникативное разви'!R27+'Социально-коммуникативное разви'!X27+'Социально-коммуникативное разви'!Y27+'Социально-коммуникативное разви'!Z27+'Социально-коммуникативное разви'!AA27+'Речевое развитие'!X26+'Художественно-эстетическое разв'!D27+'Физическое развитие'!M26)/8))))))))</f>
        <v/>
      </c>
      <c r="M26" s="96" t="str">
        <f t="shared" si="0"/>
        <v/>
      </c>
      <c r="N26" s="165" t="str">
        <f>IF('Социально-коммуникативное разви'!E27="","",IF('Социально-коммуникативное разви'!E27&gt;1.5,"сформирован",IF('Социально-коммуникативное разви'!E27&lt;0.5,"не сформирован", "в стадии формирования")))</f>
        <v/>
      </c>
      <c r="O26" s="165" t="str">
        <f>IF('Социально-коммуникативное разви'!F27="","",IF('Социально-коммуникативное разви'!F27&gt;1.5,"сформирован",IF('Социально-коммуникативное разви'!F27&lt;0.5,"не сформирован", "в стадии формирования")))</f>
        <v/>
      </c>
      <c r="P26" s="165" t="str">
        <f>IF('Социально-коммуникативное разви'!G27="","",IF('Социально-коммуникативное разви'!G27&gt;1.5,"сформирован",IF('Социально-коммуникативное разви'!G27&lt;0.5,"не сформирован", "в стадии формирования")))</f>
        <v/>
      </c>
      <c r="Q26" s="165" t="str">
        <f>IF('Социально-коммуникативное разви'!H27="","",IF('Социально-коммуникативное разви'!H27&gt;1.5,"сформирован",IF('Социально-коммуникативное разви'!H27&lt;0.5,"не сформирован", "в стадии формирования")))</f>
        <v/>
      </c>
      <c r="R26" s="165" t="str">
        <f>IF('Социально-коммуникативное разви'!I27="","",IF('Социально-коммуникативное разви'!I27&gt;1.5,"сформирован",IF('Социально-коммуникативное разви'!I27&lt;0.5,"не сформирован", "в стадии формирования")))</f>
        <v/>
      </c>
      <c r="S26" s="165" t="str">
        <f>IF('Социально-коммуникативное разви'!J27="","",IF('Социально-коммуникативное разви'!J27&gt;1.5,"сформирован",IF('Социально-коммуникативное разви'!J27&lt;0.5,"не сформирован", "в стадии формирования")))</f>
        <v/>
      </c>
      <c r="T26" s="165" t="str">
        <f>IF('Социально-коммуникативное разви'!K27="","",IF('Социально-коммуникативное разви'!K27&gt;1.5,"сформирован",IF('Социально-коммуникативное разви'!K27&lt;0.5,"не сформирован", "в стадии формирования")))</f>
        <v/>
      </c>
      <c r="U26" s="165" t="str">
        <f>IF('Социально-коммуникативное разви'!L27="","",IF('Социально-коммуникативное разви'!L27&gt;1.5,"сформирован",IF('Социально-коммуникативное разви'!L27&lt;0.5,"не сформирован", "в стадии формирования")))</f>
        <v/>
      </c>
      <c r="V26" s="165" t="str">
        <f>IF('Социально-коммуникативное разви'!M27="","",IF('Социально-коммуникативное разви'!M27&gt;1.5,"сформирован",IF('Социально-коммуникативное разви'!M27&lt;0.5,"не сформирован", "в стадии формирования")))</f>
        <v/>
      </c>
      <c r="W26" s="183" t="str">
        <f>IF('Социально-коммуникативное разви'!E27="","",IF('Социально-коммуникативное разви'!F27="","",IF('Социально-коммуникативное разви'!G27="","",IF('Социально-коммуникативное разви'!H27="","",IF('Социально-коммуникативное разви'!I27="","",IF('Социально-коммуникативное разви'!J27="","",IF('Социально-коммуникативное разви'!K27="","",IF('Социально-коммуникативное разви'!L27="","",IF('Социально-коммуникативное разви'!W27="","",('Социально-коммуникативное разви'!E27+'Социально-коммуникативное разви'!F27+'Социально-коммуникативное разви'!G27+'Социально-коммуникативное разви'!H27+'Социально-коммуникативное разви'!I27+'Социально-коммуникативное разви'!J27+'Социально-коммуникативное разви'!K27+'Социально-коммуникативное разви'!L27+'Социально-коммуникативное разви'!W27)/9)))))))))</f>
        <v/>
      </c>
      <c r="X26" s="96" t="str">
        <f t="shared" si="1"/>
        <v/>
      </c>
      <c r="Y26" s="163" t="str">
        <f>IF('Социально-коммуникативное разви'!S27="","",IF('Социально-коммуникативное разви'!S27&gt;1.5,"сформирован",IF('Социально-коммуникативное разви'!S27&lt;0.5,"не сформирован", "в стадии формирования")))</f>
        <v/>
      </c>
      <c r="Z26" s="96" t="str">
        <f>IF('Познавательное развитие'!U27="","",IF('Познавательное развитие'!U27&gt;1.5,"сформирован",IF('Познавательное развитие'!U27&lt;0.5,"не сформирован", "в стадии формирования")))</f>
        <v/>
      </c>
      <c r="AA26" s="96" t="str">
        <f>IF('Речевое развитие'!P26="","",IF('Речевое развитие'!P26&gt;1.5,"сформирован",IF('Речевое развитие'!P26&lt;0.5,"не сформирован", "в стадии формирования")))</f>
        <v/>
      </c>
      <c r="AB26" s="96" t="str">
        <f>IF('Речевое развитие'!Q26="","",IF('Речевое развитие'!Q26&gt;1.5,"сформирован",IF('Речевое развитие'!Q26&lt;0.5,"не сформирован", "в стадии формирования")))</f>
        <v/>
      </c>
      <c r="AC26" s="167" t="str">
        <f>IF('Художественно-эстетическое разв'!AD27="","",IF('Художественно-эстетическое разв'!AD27&gt;1.5,"сформирован",IF('Художественно-эстетическое разв'!AD27&lt;0.5,"не сформирован", "в стадии формирования")))</f>
        <v/>
      </c>
      <c r="AD26" s="167" t="str">
        <f>IF('Художественно-эстетическое разв'!AE27="","",IF('Художественно-эстетическое разв'!AE27&gt;1.5,"сформирован",IF('Художественно-эстетическое разв'!AE27&lt;0.5,"не сформирован", "в стадии формирования")))</f>
        <v/>
      </c>
      <c r="AE26" s="167" t="str">
        <f>IF('Художественно-эстетическое разв'!AF27="","",IF('Художественно-эстетическое разв'!AF27&gt;1.5,"сформирован",IF('Художественно-эстетическое разв'!AF27&lt;0.5,"не сформирован", "в стадии формирования")))</f>
        <v/>
      </c>
      <c r="AF26" s="149" t="str">
        <f>IF('Физическое развитие'!T26="","",IF('Физическое развитие'!T26&gt;1.5,"сформирован",IF('Физическое развитие'!T26&lt;0.5,"не сформирован", "в стадии формирования")))</f>
        <v/>
      </c>
      <c r="AG26" s="183" t="str">
        <f>IF('Социально-коммуникативное разви'!S27="","",IF('Познавательное развитие'!U27="","",IF('Речевое развитие'!P26="","",IF('Речевое развитие'!W26="","",IF('Художественно-эстетическое разв'!AD27="","",IF('Художественно-эстетическое разв'!AE27="","",IF('Художественно-эстетическое разв'!AF27="","",IF('Физическое развитие'!T26="","",('Социально-коммуникативное разви'!S27+'Познавательное развитие'!U27+'Речевое развитие'!P26+'Речевое развитие'!W26+'Художественно-эстетическое разв'!AD27+'Художественно-эстетическое разв'!AE27+'Художественно-эстетическое разв'!AF27+'Физическое развитие'!T26)/8))))))))</f>
        <v/>
      </c>
      <c r="AH26" s="96" t="str">
        <f t="shared" si="2"/>
        <v/>
      </c>
      <c r="AI26" s="163" t="str">
        <f>IF('Речевое развитие'!D26="","",IF('Речевое развитие'!D26&gt;1.5,"сформирован",IF('Речевое развитие'!D26&lt;0.5,"не сформирован", "в стадии формирования")))</f>
        <v/>
      </c>
      <c r="AJ26" s="163" t="str">
        <f>IF('Речевое развитие'!E26="","",IF('Речевое развитие'!E26&gt;1.5,"сформирован",IF('Речевое развитие'!E26&lt;0.5,"не сформирован", "в стадии формирования")))</f>
        <v/>
      </c>
      <c r="AK26" s="163" t="str">
        <f>IF('Речевое развитие'!F26="","",IF('Речевое развитие'!F26&gt;1.5,"сформирован",IF('Речевое развитие'!F26&lt;0.5,"не сформирован", "в стадии формирования")))</f>
        <v/>
      </c>
      <c r="AL26" s="163" t="str">
        <f>IF('Речевое развитие'!G26="","",IF('Речевое развитие'!G26&gt;1.5,"сформирован",IF('Речевое развитие'!G26&lt;0.5,"не сформирован", "в стадии формирования")))</f>
        <v/>
      </c>
      <c r="AM26" s="163" t="str">
        <f>IF('Речевое развитие'!H26="","",IF('Речевое развитие'!H26&gt;1.5,"сформирован",IF('Речевое развитие'!H26&lt;0.5,"не сформирован", "в стадии формирования")))</f>
        <v/>
      </c>
      <c r="AN26" s="163" t="str">
        <f>IF('Речевое развитие'!I26="","",IF('Речевое развитие'!I26&gt;1.5,"сформирован",IF('Речевое развитие'!I26&lt;0.5,"не сформирован", "в стадии формирования")))</f>
        <v/>
      </c>
      <c r="AO26" s="163" t="str">
        <f>IF('Речевое развитие'!J26="","",IF('Речевое развитие'!J26&gt;1.5,"сформирован",IF('Речевое развитие'!J26&lt;0.5,"не сформирован", "в стадии формирования")))</f>
        <v/>
      </c>
      <c r="AP26" s="163" t="str">
        <f>IF('Речевое развитие'!K26="","",IF('Речевое развитие'!K26&gt;1.5,"сформирован",IF('Речевое развитие'!K26&lt;0.5,"не сформирован", "в стадии формирования")))</f>
        <v/>
      </c>
      <c r="AQ26" s="183" t="str">
        <f>IF('Речевое развитие'!D26="","",IF('Речевое развитие'!E26="","",IF('Речевое развитие'!F26="","",IF('Речевое развитие'!G26="","",IF('Речевое развитие'!H26="","",IF('Речевое развитие'!I26="","",IF('Речевое развитие'!J26="","",IF('Речевое развитие'!K26="","",('Речевое развитие'!D26+'Речевое развитие'!E26+'Речевое развитие'!F26+'Речевое развитие'!G26+'Речевое развитие'!H26+'Речевое развитие'!I26+'Речевое развитие'!J26+'Речевое развитие'!K26)/8))))))))</f>
        <v/>
      </c>
      <c r="AR26" s="96" t="str">
        <f t="shared" si="3"/>
        <v/>
      </c>
      <c r="AS26" s="163" t="str">
        <f>IF('Художественно-эстетическое разв'!AA27="","",IF('Художественно-эстетическое разв'!AA27&gt;1.5,"сформирован",IF('Художественно-эстетическое разв'!AA27&lt;0.5,"не сформирован", "в стадии формирования")))</f>
        <v>в стадии формирования</v>
      </c>
      <c r="AT26" s="163" t="str">
        <f>IF('Физическое развитие'!D26="","",IF('Физическое развитие'!D26&gt;1.5,"сформирован",IF('Физическое развитие'!D26&lt;0.5,"не сформирован", "в стадии формирования")))</f>
        <v/>
      </c>
      <c r="AU26" s="163" t="str">
        <f>IF('Физическое развитие'!E26="","",IF('Физическое развитие'!E26&gt;1.5,"сформирован",IF('Физическое развитие'!E26&lt;0.5,"не сформирован", "в стадии формирования")))</f>
        <v/>
      </c>
      <c r="AV26" s="163" t="str">
        <f>IF('Физическое развитие'!F26="","",IF('Физическое развитие'!F26&gt;1.5,"сформирован",IF('Физическое развитие'!F26&lt;0.5,"не сформирован", "в стадии формирования")))</f>
        <v/>
      </c>
      <c r="AW26" s="163" t="str">
        <f>IF('Физическое развитие'!G26="","",IF('Физическое развитие'!G26&gt;1.5,"сформирован",IF('Физическое развитие'!G26&lt;0.5,"не сформирован", "в стадии формирования")))</f>
        <v/>
      </c>
      <c r="AX26" s="163" t="str">
        <f>IF('Физическое развитие'!H26="","",IF('Физическое развитие'!H26&gt;1.5,"сформирован",IF('Физическое развитие'!H26&lt;0.5,"не сформирован", "в стадии формирования")))</f>
        <v/>
      </c>
      <c r="AY26" s="163" t="str">
        <f>IF('Физическое развитие'!I26="","",IF('Физическое развитие'!I26&gt;1.5,"сформирован",IF('Физическое развитие'!I26&lt;0.5,"не сформирован", "в стадии формирования")))</f>
        <v/>
      </c>
      <c r="AZ26" s="163" t="str">
        <f>IF('Физическое развитие'!J26="","",IF('Физическое развитие'!J26&gt;1.5,"сформирован",IF('Физическое развитие'!J26&lt;0.5,"не сформирован", "в стадии формирования")))</f>
        <v/>
      </c>
      <c r="BA26" s="163" t="str">
        <f>IF('Физическое развитие'!K26="","",IF('Физическое развитие'!K26&gt;1.5,"сформирован",IF('Физическое развитие'!K26&lt;0.5,"не сформирован", "в стадии формирования")))</f>
        <v/>
      </c>
      <c r="BB26" s="163" t="str">
        <f>IF('Физическое развитие'!L26="","",IF('Физическое развитие'!L26&gt;1.5,"сформирован",IF('Физическое развитие'!L26&lt;0.5,"не сформирован", "в стадии формирования")))</f>
        <v/>
      </c>
      <c r="BC26" s="163" t="str">
        <f>IF('Физическое развитие'!M26="","",IF('Физическое развитие'!M26&gt;1.5,"сформирован",IF('Физическое развитие'!M26&lt;0.5,"не сформирован", "в стадии формирования")))</f>
        <v/>
      </c>
      <c r="BD26" s="163" t="str">
        <f>IF('Физическое развитие'!N26="","",IF('Физическое развитие'!N26&gt;1.5,"сформирован",IF('Физическое развитие'!N26&lt;0.5,"не сформирован", "в стадии формирования")))</f>
        <v/>
      </c>
      <c r="BE26" s="163" t="str">
        <f>IF('Физическое развитие'!O26="","",IF('Физическое развитие'!O26&gt;1.5,"сформирован",IF('Физическое развитие'!O26&lt;0.5,"не сформирован", "в стадии формирования")))</f>
        <v/>
      </c>
      <c r="BF26" s="183" t="str">
        <f>IF('Художественно-эстетическое разв'!AA27="","",IF('Физическое развитие'!D26="","",IF('Физическое развитие'!E26="","",IF('Физическое развитие'!F26="","",IF('Физическое развитие'!G26="","",IF('Физическое развитие'!H26="","",IF('Физическое развитие'!I26="","",IF('Физическое развитие'!J26="","",IF('Физическое развитие'!K26="","",IF('Физическое развитие'!L26="","",IF('Физическое развитие'!M26="","",IF('Физическое развитие'!N26="","",IF('Физическое развитие'!O26="","",('Художественно-эстетическое разв'!AA27+'Физическое развитие'!D26+'Физическое развитие'!E26+'Физическое развитие'!F26+'Физическое развитие'!G26+'Физическое развитие'!H26+'Физическое развитие'!I26+'Физическое развитие'!J26+'Физическое развитие'!K26+'Физическое развитие'!L26+'Физическое развитие'!M26+'Физическое развитие'!N26+'Физическое развитие'!O26)/13)))))))))))))</f>
        <v/>
      </c>
      <c r="BG26" s="96" t="str">
        <f t="shared" si="4"/>
        <v/>
      </c>
      <c r="BH26" s="96" t="str">
        <f>IF('Социально-коммуникативное разви'!Q27="","",IF('Социально-коммуникативное разви'!Q27&gt;1.5,"сформирован",IF('Социально-коммуникативное разви'!Q27&lt;0.5,"не сформирован", "в стадии формирования")))</f>
        <v/>
      </c>
      <c r="BI26" s="96" t="str">
        <f>IF('Социально-коммуникативное разви'!AD27="","",IF('Социально-коммуникативное разви'!AD27&gt;1.5,"сформирован",IF('Социально-коммуникативное разви'!AD27&lt;0.5,"не сформирован", "в стадии формирования")))</f>
        <v/>
      </c>
      <c r="BJ26" s="96" t="str">
        <f>IF('Социально-коммуникативное разви'!AF27="","",IF('Социально-коммуникативное разви'!AF27&gt;1.5,"сформирован",IF('Социально-коммуникативное разви'!AF27&lt;0.5,"не сформирован", "в стадии формирования")))</f>
        <v/>
      </c>
      <c r="BK26" s="96" t="str">
        <f>IF('Социально-коммуникативное разви'!AG27="","",IF('Социально-коммуникативное разви'!AG27&gt;1.5,"сформирован",IF('Социально-коммуникативное разви'!AG27&lt;0.5,"не сформирован", "в стадии формирования")))</f>
        <v/>
      </c>
      <c r="BL26" s="96" t="str">
        <f>IF('Социально-коммуникативное разви'!AH27="","",IF('Социально-коммуникативное разви'!AH27&gt;1.5,"сформирован",IF('Социально-коммуникативное разви'!AH27&lt;0.5,"не сформирован", "в стадии формирования")))</f>
        <v/>
      </c>
      <c r="BM26" s="96" t="str">
        <f>IF('Социально-коммуникативное разви'!AI27="","",IF('Социально-коммуникативное разви'!AI27&gt;1.5,"сформирован",IF('Социально-коммуникативное разви'!AI27&lt;0.5,"не сформирован", "в стадии формирования")))</f>
        <v/>
      </c>
      <c r="BN26" s="96" t="str">
        <f>IF('Социально-коммуникативное разви'!AJ27="","",IF('Социально-коммуникативное разви'!AJ27&gt;1.5,"сформирован",IF('Социально-коммуникативное разви'!AJ27&lt;0.5,"не сформирован", "в стадии формирования")))</f>
        <v/>
      </c>
      <c r="BO26" s="96" t="str">
        <f>IF('Социально-коммуникативное разви'!AK27="","",IF('Социально-коммуникативное разви'!AK27&gt;1.5,"сформирован",IF('Социально-коммуникативное разви'!AK27&lt;0.5,"не сформирован", "в стадии формирования")))</f>
        <v/>
      </c>
      <c r="BP26" s="96" t="str">
        <f>IF('Социально-коммуникативное разви'!AL27="","",IF('Социально-коммуникативное разви'!AL27&gt;1.5,"сформирован",IF('Социально-коммуникативное разви'!AL27&lt;0.5,"не сформирован", "в стадии формирования")))</f>
        <v/>
      </c>
      <c r="BQ26" s="96" t="str">
        <f>IF('Социально-коммуникативное разви'!AM27="","",IF('Социально-коммуникативное разви'!AM27&gt;1.5,"сформирован",IF('Социально-коммуникативное разви'!AM27&lt;0.5,"не сформирован", "в стадии формирования")))</f>
        <v/>
      </c>
      <c r="BR26" s="96" t="str">
        <f>IF('Социально-коммуникативное разви'!AE27="","",IF('Социально-коммуникативное разви'!AE27&gt;1.5,"сформирован",IF('Социально-коммуникативное разви'!AE27&lt;0.5,"не сформирован", "в стадии формирования")))</f>
        <v/>
      </c>
      <c r="BS26" s="96" t="str">
        <f>IF('Физическое развитие'!Q26="","",IF('Физическое развитие'!Q26&gt;1.5,"сформирован",IF('Физическое развитие'!Q26&lt;0.5,"не сформирован", "в стадии формирования")))</f>
        <v/>
      </c>
      <c r="BT26" s="96" t="str">
        <f>IF('Физическое развитие'!R26="","",IF('Физическое развитие'!R26&gt;1.5,"сформирован",IF('Физическое развитие'!R26&lt;0.5,"не сформирован", "в стадии формирования")))</f>
        <v/>
      </c>
      <c r="BU26" s="96" t="str">
        <f>IF('Физическое развитие'!S26="","",IF('Физическое развитие'!S26&gt;1.5,"сформирован",IF('Физическое развитие'!S26&lt;0.5,"не сформирован", "в стадии формирования")))</f>
        <v/>
      </c>
      <c r="BV26" s="96" t="str">
        <f>IF('Физическое развитие'!T26="","",IF('Физическое развитие'!T26&gt;1.5,"сформирован",IF('Физическое развитие'!T26&lt;0.5,"не сформирован", "в стадии формирования")))</f>
        <v/>
      </c>
      <c r="BW26" s="96" t="str">
        <f>IF('Физическое развитие'!U26="","",IF('Физическое развитие'!U26&gt;1.5,"сформирован",IF('Физическое развитие'!U26&lt;0.5,"не сформирован", "в стадии формирования")))</f>
        <v/>
      </c>
      <c r="BX26" s="183" t="str">
        <f>IF('Социально-коммуникативное разви'!Q27="","",IF('Социально-коммуникативное разви'!AD27="","",IF('Социально-коммуникативное разви'!AE27="","",IF('Социально-коммуникативное разви'!AF27="","",IF('Социально-коммуникативное разви'!AG27="","",IF('Социально-коммуникативное разви'!AH27="","",IF('Социально-коммуникативное разви'!AI27="","",IF('Социально-коммуникативное разви'!AJ27="","",IF('Социально-коммуникативное разви'!AK27="","",IF('Социально-коммуникативное разви'!AL27="","",IF('Социально-коммуникативное разви'!AM27="","",IF('Физическое развитие'!Q26="","",IF('Физическое развитие'!R26="","",IF('Физическое развитие'!S26="","",IF('Физическое развитие'!T26="","",IF('Физическое развитие'!U26="","",('Социально-коммуникативное разви'!Q27+'Социально-коммуникативное разви'!AD27+'Социально-коммуникативное разви'!AE27+'Социально-коммуникативное разви'!AF27+'Социально-коммуникативное разви'!AG27+'Социально-коммуникативное разви'!AH27+'Социально-коммуникативное разви'!AI27+'Социально-коммуникативное разви'!AJ27+'Социально-коммуникативное разви'!AK27+'Социально-коммуникативное разви'!AL27+'Социально-коммуникативное разви'!AM27+'Физическое развитие'!Q26+'Физическое развитие'!R26+'Физическое развитие'!S26+'Физическое развитие'!T26+'Физическое развитие'!U26)/16))))))))))))))))</f>
        <v/>
      </c>
      <c r="BY26" s="96" t="str">
        <f t="shared" si="5"/>
        <v/>
      </c>
      <c r="BZ26" s="96" t="str">
        <f>IF('Социально-коммуникативное разви'!M27="","",IF('Социально-коммуникативное разви'!M27&gt;1.5,"сформирован",IF('Социально-коммуникативное разви'!M27&lt;0.5,"не сформирован", "в стадии формирования")))</f>
        <v/>
      </c>
      <c r="CA26" s="96" t="str">
        <f>IF('Социально-коммуникативное разви'!O27="","",IF('Социально-коммуникативное разви'!O27&gt;1.5,"сформирован",IF('Социально-коммуникативное разви'!O27&lt;0.5,"не сформирован", "в стадии формирования")))</f>
        <v/>
      </c>
      <c r="CB26" s="96" t="str">
        <f>IF('Социально-коммуникативное разви'!T27="","",IF('Социально-коммуникативное разви'!T27&gt;1.5,"сформирован",IF('Социально-коммуникативное разви'!T27&lt;0.5,"не сформирован", "в стадии формирования")))</f>
        <v/>
      </c>
      <c r="CC26" s="96" t="str">
        <f>IF('Познавательное развитие'!D27="","",IF('Познавательное развитие'!D27&gt;1.5,"сформирован",IF('Познавательное развитие'!D27&lt;0.5,"не сформирован", "в стадии формирования")))</f>
        <v/>
      </c>
      <c r="CD26" s="96" t="str">
        <f>IF('Познавательное развитие'!E27="","",IF('Познавательное развитие'!E27&gt;1.5,"сформирован",IF('Познавательное развитие'!E27&lt;0.5,"не сформирован", "в стадии формирования")))</f>
        <v/>
      </c>
      <c r="CE26" s="96" t="str">
        <f>IF('Познавательное развитие'!F27="","",IF('Познавательное развитие'!F27&gt;1.5,"сформирован",IF('Познавательное развитие'!F27&lt;0.5,"не сформирован", "в стадии формирования")))</f>
        <v/>
      </c>
      <c r="CF26" s="96" t="str">
        <f>IF('Познавательное развитие'!I27="","",IF('Познавательное развитие'!I27&gt;1.5,"сформирован",IF('Познавательное развитие'!I27&lt;0.5,"не сформирован", "в стадии формирования")))</f>
        <v/>
      </c>
      <c r="CG26" s="96" t="str">
        <f>IF('Познавательное развитие'!J27="","",IF('Познавательное развитие'!J27&gt;1.5,"сформирован",IF('Познавательное развитие'!J27&lt;0.5,"не сформирован", "в стадии формирования")))</f>
        <v/>
      </c>
      <c r="CH26" s="96" t="str">
        <f>IF('Познавательное развитие'!K27="","",IF('Познавательное развитие'!K27&gt;1.5,"сформирован",IF('Познавательное развитие'!K27&lt;0.5,"не сформирован", "в стадии формирования")))</f>
        <v/>
      </c>
      <c r="CI26" s="96" t="str">
        <f>IF('Познавательное развитие'!L27="","",IF('Познавательное развитие'!L27&gt;1.5,"сформирован",IF('Познавательное развитие'!L27&lt;0.5,"не сформирован", "в стадии формирования")))</f>
        <v/>
      </c>
      <c r="CJ26" s="96" t="str">
        <f>IF('Познавательное развитие'!M27="","",IF('Познавательное развитие'!M27&gt;1.5,"сформирован",IF('Познавательное развитие'!M27&lt;0.5,"не сформирован", "в стадии формирования")))</f>
        <v/>
      </c>
      <c r="CK26" s="96" t="str">
        <f>IF('Познавательное развитие'!S27="","",IF('Познавательное развитие'!S27&gt;1.5,"сформирован",IF('Познавательное развитие'!S27&lt;0.5,"не сформирован", "в стадии формирования")))</f>
        <v/>
      </c>
      <c r="CL26" s="96" t="str">
        <f>IF('Познавательное развитие'!T27="","",IF('Познавательное развитие'!T27&gt;1.5,"сформирован",IF('Познавательное развитие'!T27&lt;0.5,"не сформирован", "в стадии формирования")))</f>
        <v/>
      </c>
      <c r="CM26" s="96" t="str">
        <f>IF('Познавательное развитие'!V27="","",IF('Познавательное развитие'!V27&gt;1.5,"сформирован",IF('Познавательное развитие'!V27&lt;0.5,"не сформирован", "в стадии формирования")))</f>
        <v/>
      </c>
      <c r="CN26" s="96" t="str">
        <f>IF('Познавательное развитие'!W27="","",IF('Познавательное развитие'!W27&gt;1.5,"сформирован",IF('Познавательное развитие'!W27&lt;0.5,"не сформирован", "в стадии формирования")))</f>
        <v/>
      </c>
      <c r="CO26" s="96" t="str">
        <f>IF('Познавательное развитие'!AD27="","",IF('Познавательное развитие'!AD27&gt;1.5,"сформирован",IF('Познавательное развитие'!AD27&lt;0.5,"не сформирован", "в стадии формирования")))</f>
        <v/>
      </c>
      <c r="CP26" s="96" t="str">
        <f>IF('Познавательное развитие'!AI27="","",IF('Познавательное развитие'!AI27&gt;1.5,"сформирован",IF('Познавательное развитие'!AI27&lt;0.5,"не сформирован", "в стадии формирования")))</f>
        <v/>
      </c>
      <c r="CQ26" s="96" t="str">
        <f>IF('Познавательное развитие'!AK27="","",IF('Познавательное развитие'!AK27&gt;1.5,"сформирован",IF('Познавательное развитие'!AK27&lt;0.5,"не сформирован", "в стадии формирования")))</f>
        <v/>
      </c>
      <c r="CR26" s="96" t="str">
        <f>IF('Познавательное развитие'!AL27="","",IF('Познавательное развитие'!AL27&gt;1.5,"сформирован",IF('Познавательное развитие'!AL27&lt;0.5,"не сформирован", "в стадии формирования")))</f>
        <v/>
      </c>
      <c r="CS26" s="96" t="str">
        <f>IF('Речевое развитие'!S26="","",IF('Речевое развитие'!S26&gt;1.5,"сформирован",IF('Речевое развитие'!S26&lt;0.5,"не сформирован", "в стадии формирования")))</f>
        <v/>
      </c>
      <c r="CT26" s="96" t="str">
        <f>IF('Речевое развитие'!T26="","",IF('Речевое развитие'!T26&gt;1.5,"сформирован",IF('Речевое развитие'!T26&lt;0.5,"не сформирован", "в стадии формирования")))</f>
        <v/>
      </c>
      <c r="CU26" s="96" t="str">
        <f>IF('Речевое развитие'!U26="","",IF('Речевое развитие'!U26&gt;1.5,"сформирован",IF('Речевое развитие'!U26&lt;0.5,"не сформирован", "в стадии формирования")))</f>
        <v/>
      </c>
      <c r="CV26" s="96" t="str">
        <f>IF('Речевое развитие'!V26="","",IF('Речевое развитие'!V26&gt;1.5,"сформирован",IF('Речевое развитие'!V26&lt;0.5,"не сформирован", "в стадии формирования")))</f>
        <v/>
      </c>
      <c r="CW26" s="96" t="str">
        <f>IF('Художественно-эстетическое разв'!H27="","",IF('Художественно-эстетическое разв'!H27&gt;1.5,"сформирован",IF('Художественно-эстетическое разв'!H27&lt;0.5,"не сформирован", "в стадии формирования")))</f>
        <v/>
      </c>
      <c r="CX26" s="96" t="str">
        <f>IF('Художественно-эстетическое разв'!U27="","",IF('Художественно-эстетическое разв'!U27&gt;1.5,"сформирован",IF('Художественно-эстетическое разв'!U27&lt;0.5,"не сформирован", "в стадии формирования")))</f>
        <v/>
      </c>
      <c r="CY26" s="96" t="str">
        <f>IF('Художественно-эстетическое разв'!D27="","",IF('Художественно-эстетическое разв'!D27&gt;1.5,"сформирован",IF('Художественно-эстетическое разв'!D27&lt;0.5,"не сформирован", "в стадии формирования")))</f>
        <v/>
      </c>
      <c r="CZ26" s="96" t="str">
        <f>IF('Художественно-эстетическое разв'!O27="","",IF('Художественно-эстетическое разв'!O27&gt;1.5,"сформирован",IF('Художественно-эстетическое разв'!O27&lt;0.5,"не сформирован", "в стадии формирования")))</f>
        <v/>
      </c>
      <c r="DA26" s="96" t="str">
        <f>IF('Художественно-эстетическое разв'!T27="","",IF('Художественно-эстетическое разв'!T27&gt;1.5,"сформирован",IF('Художественно-эстетическое разв'!T27&lt;0.5,"не сформирован", "в стадии формирования")))</f>
        <v/>
      </c>
      <c r="DB26" s="183" t="str">
        <f>IF('Социально-коммуникативное разви'!M27="","",IF('Социально-коммуникативное разви'!O27="","",IF('Социально-коммуникативное разви'!T27="","",IF('Познавательное развитие'!D27="","",IF('Познавательное развитие'!E27="","",IF('Познавательное развитие'!F27="","",IF('Познавательное развитие'!I27="","",IF('Познавательное развитие'!J27="","",IF('Познавательное развитие'!K27="","",IF('Познавательное развитие'!L27="","",IF('Познавательное развитие'!M27="","",IF('Познавательное развитие'!S27="","",IF('Познавательное развитие'!T27="","",IF('Познавательное развитие'!V27="","",IF('Познавательное развитие'!W27="","",IF('Познавательное развитие'!AD27="","",IF('Познавательное развитие'!AI27="","",IF('Познавательное развитие'!AK27="","",IF('Познавательное развитие'!AL27="","",IF('Речевое развитие'!S26="","",IF('Речевое развитие'!T26="","",IF('Речевое развитие'!U26="","",IF('Речевое развитие'!V26="","",IF('Художественно-эстетическое разв'!H27="","",IF('Художественно-эстетическое разв'!U27="","",IF('Художественно-эстетическое разв'!D27="","",IF('Художественно-эстетическое разв'!O27="","",IF('Художественно-эстетическое разв'!T27="","",('Социально-коммуникативное разви'!M27+'Социально-коммуникативное разви'!O27+'Социально-коммуникативное разви'!T27+'Познавательное развитие'!D27+'Познавательное развитие'!E27+'Познавательное развитие'!F27+'Познавательное развитие'!I27+'Познавательное развитие'!J27+'Познавательное развитие'!K27+'Познавательное развитие'!L27+'Познавательное развитие'!M27+'Познавательное развитие'!S27+'Познавательное развитие'!T27+'Познавательное развитие'!V27+'Познавательное развитие'!W27+'Познавательное развитие'!AD27+'Познавательное развитие'!AI27+'Познавательное развитие'!AK27+'Познавательное развитие'!AL27+'Речевое развитие'!S26+'Речевое развитие'!T26+'Речевое развитие'!U26+'Речевое развитие'!V26+'Художественно-эстетическое разв'!H27+'Художественно-эстетическое разв'!V27+'Художественно-эстетическое разв'!D27+'Художественно-эстетическое разв'!O27+'Художественно-эстетическое разв'!T27)/28))))))))))))))))))))))))))))</f>
        <v/>
      </c>
      <c r="DC26" s="96" t="str">
        <f t="shared" si="6"/>
        <v/>
      </c>
    </row>
    <row r="27" spans="1:107" s="96" customFormat="1">
      <c r="A27" s="155">
        <f>список!A25</f>
        <v>24</v>
      </c>
      <c r="B27" s="153" t="str">
        <f>IF(список!B25="","",список!B25)</f>
        <v/>
      </c>
      <c r="C27" s="149">
        <f>IF(список!C25="","",список!C25)</f>
        <v>0</v>
      </c>
      <c r="D27" s="96" t="str">
        <f>IF('Социально-коммуникативное разви'!R28="","",IF('Социально-коммуникативное разви'!R28&gt;1.5,"сформирован",IF('Социально-коммуникативное разви'!R28&lt;0.5,"не сформирован", "в стадии формирования")))</f>
        <v/>
      </c>
      <c r="E27" s="96" t="str">
        <f>IF('Социально-коммуникативное разви'!S28="","",IF('Социально-коммуникативное разви'!S28&gt;1.5,"сформирован",IF('Социально-коммуникативное разви'!S28&lt;0.5,"не сформирован", "в стадии формирования")))</f>
        <v/>
      </c>
      <c r="F27" s="96" t="str">
        <f>IF('Социально-коммуникативное разви'!T28="","",IF('Социально-коммуникативное разви'!T28&gt;1.5,"сформирован",IF('Социально-коммуникативное разви'!T28&lt;0.5,"не сформирован", "в стадии формирования")))</f>
        <v/>
      </c>
      <c r="G27" s="96" t="str">
        <f>IF('Социально-коммуникативное разви'!U28="","",IF('Социально-коммуникативное разви'!U28&gt;1.5,"сформирован",IF('Социально-коммуникативное разви'!U28&lt;0.5,"не сформирован", "в стадии формирования")))</f>
        <v/>
      </c>
      <c r="H27" s="96" t="str">
        <f>IF('Социально-коммуникативное разви'!V28="","",IF('Социально-коммуникативное разви'!V28&gt;1.5,"сформирован",IF('Социально-коммуникативное разви'!V28&lt;0.5,"не сформирован", "в стадии формирования")))</f>
        <v/>
      </c>
      <c r="I27" s="163" t="str">
        <f>IF('Речевое развитие'!X27="","",IF('Речевое развитие'!X27&gt;1.5,"сформирован",IF('Речевое развитие'!X27&lt;0.5,"не сформирован", "в стадии формирования")))</f>
        <v/>
      </c>
      <c r="J27" s="96" t="str">
        <f>IF('Художественно-эстетическое разв'!D28="","",IF('Художественно-эстетическое разв'!D28&gt;1.5,"сформирован",IF('Художественно-эстетическое разв'!D28&lt;0.5,"не сформирован", "в стадии формирования")))</f>
        <v/>
      </c>
      <c r="K27" s="149" t="str">
        <f>IF('Физическое развитие'!M27="","",IF('Физическое развитие'!M27&gt;1.5,"сформирован",IF('Физическое развитие'!M27&lt;0.5,"не сформирован", "в стадии формирования")))</f>
        <v/>
      </c>
      <c r="L27" s="183" t="str">
        <f>IF('Социально-коммуникативное разви'!R28="","",IF('Социально-коммуникативное разви'!X28="","",IF('Социально-коммуникативное разви'!Y28="","",IF('Социально-коммуникативное разви'!Z28="","",IF('Социально-коммуникативное разви'!AA28="","",IF('Речевое развитие'!X27="","",IF('Художественно-эстетическое разв'!D28="","",IF('Физическое развитие'!M27="","",('Социально-коммуникативное разви'!R28+'Социально-коммуникативное разви'!X28+'Социально-коммуникативное разви'!Y28+'Социально-коммуникативное разви'!Z28+'Социально-коммуникативное разви'!AA28+'Речевое развитие'!X27+'Художественно-эстетическое разв'!D28+'Физическое развитие'!M27)/8))))))))</f>
        <v/>
      </c>
      <c r="M27" s="96" t="str">
        <f t="shared" si="0"/>
        <v/>
      </c>
      <c r="N27" s="165" t="str">
        <f>IF('Социально-коммуникативное разви'!E28="","",IF('Социально-коммуникативное разви'!E28&gt;1.5,"сформирован",IF('Социально-коммуникативное разви'!E28&lt;0.5,"не сформирован", "в стадии формирования")))</f>
        <v/>
      </c>
      <c r="O27" s="165" t="str">
        <f>IF('Социально-коммуникативное разви'!F28="","",IF('Социально-коммуникативное разви'!F28&gt;1.5,"сформирован",IF('Социально-коммуникативное разви'!F28&lt;0.5,"не сформирован", "в стадии формирования")))</f>
        <v/>
      </c>
      <c r="P27" s="165" t="str">
        <f>IF('Социально-коммуникативное разви'!G28="","",IF('Социально-коммуникативное разви'!G28&gt;1.5,"сформирован",IF('Социально-коммуникативное разви'!G28&lt;0.5,"не сформирован", "в стадии формирования")))</f>
        <v/>
      </c>
      <c r="Q27" s="165" t="str">
        <f>IF('Социально-коммуникативное разви'!H28="","",IF('Социально-коммуникативное разви'!H28&gt;1.5,"сформирован",IF('Социально-коммуникативное разви'!H28&lt;0.5,"не сформирован", "в стадии формирования")))</f>
        <v/>
      </c>
      <c r="R27" s="165" t="str">
        <f>IF('Социально-коммуникативное разви'!I28="","",IF('Социально-коммуникативное разви'!I28&gt;1.5,"сформирован",IF('Социально-коммуникативное разви'!I28&lt;0.5,"не сформирован", "в стадии формирования")))</f>
        <v/>
      </c>
      <c r="S27" s="165" t="str">
        <f>IF('Социально-коммуникативное разви'!J28="","",IF('Социально-коммуникативное разви'!J28&gt;1.5,"сформирован",IF('Социально-коммуникативное разви'!J28&lt;0.5,"не сформирован", "в стадии формирования")))</f>
        <v/>
      </c>
      <c r="T27" s="165" t="str">
        <f>IF('Социально-коммуникативное разви'!K28="","",IF('Социально-коммуникативное разви'!K28&gt;1.5,"сформирован",IF('Социально-коммуникативное разви'!K28&lt;0.5,"не сформирован", "в стадии формирования")))</f>
        <v/>
      </c>
      <c r="U27" s="165" t="str">
        <f>IF('Социально-коммуникативное разви'!L28="","",IF('Социально-коммуникативное разви'!L28&gt;1.5,"сформирован",IF('Социально-коммуникативное разви'!L28&lt;0.5,"не сформирован", "в стадии формирования")))</f>
        <v/>
      </c>
      <c r="V27" s="165" t="str">
        <f>IF('Социально-коммуникативное разви'!M28="","",IF('Социально-коммуникативное разви'!M28&gt;1.5,"сформирован",IF('Социально-коммуникативное разви'!M28&lt;0.5,"не сформирован", "в стадии формирования")))</f>
        <v/>
      </c>
      <c r="W27" s="183" t="str">
        <f>IF('Социально-коммуникативное разви'!E28="","",IF('Социально-коммуникативное разви'!F28="","",IF('Социально-коммуникативное разви'!G28="","",IF('Социально-коммуникативное разви'!H28="","",IF('Социально-коммуникативное разви'!I28="","",IF('Социально-коммуникативное разви'!J28="","",IF('Социально-коммуникативное разви'!K28="","",IF('Социально-коммуникативное разви'!L28="","",IF('Социально-коммуникативное разви'!W28="","",('Социально-коммуникативное разви'!E28+'Социально-коммуникативное разви'!F28+'Социально-коммуникативное разви'!G28+'Социально-коммуникативное разви'!H28+'Социально-коммуникативное разви'!I28+'Социально-коммуникативное разви'!J28+'Социально-коммуникативное разви'!K28+'Социально-коммуникативное разви'!L28+'Социально-коммуникативное разви'!W28)/9)))))))))</f>
        <v/>
      </c>
      <c r="X27" s="96" t="str">
        <f t="shared" si="1"/>
        <v/>
      </c>
      <c r="Y27" s="163" t="str">
        <f>IF('Социально-коммуникативное разви'!S28="","",IF('Социально-коммуникативное разви'!S28&gt;1.5,"сформирован",IF('Социально-коммуникативное разви'!S28&lt;0.5,"не сформирован", "в стадии формирования")))</f>
        <v/>
      </c>
      <c r="Z27" s="96" t="str">
        <f>IF('Познавательное развитие'!U28="","",IF('Познавательное развитие'!U28&gt;1.5,"сформирован",IF('Познавательное развитие'!U28&lt;0.5,"не сформирован", "в стадии формирования")))</f>
        <v/>
      </c>
      <c r="AA27" s="96" t="str">
        <f>IF('Речевое развитие'!P27="","",IF('Речевое развитие'!P27&gt;1.5,"сформирован",IF('Речевое развитие'!P27&lt;0.5,"не сформирован", "в стадии формирования")))</f>
        <v/>
      </c>
      <c r="AB27" s="96" t="str">
        <f>IF('Речевое развитие'!Q27="","",IF('Речевое развитие'!Q27&gt;1.5,"сформирован",IF('Речевое развитие'!Q27&lt;0.5,"не сформирован", "в стадии формирования")))</f>
        <v/>
      </c>
      <c r="AC27" s="167" t="str">
        <f>IF('Художественно-эстетическое разв'!AD28="","",IF('Художественно-эстетическое разв'!AD28&gt;1.5,"сформирован",IF('Художественно-эстетическое разв'!AD28&lt;0.5,"не сформирован", "в стадии формирования")))</f>
        <v/>
      </c>
      <c r="AD27" s="167" t="str">
        <f>IF('Художественно-эстетическое разв'!AE28="","",IF('Художественно-эстетическое разв'!AE28&gt;1.5,"сформирован",IF('Художественно-эстетическое разв'!AE28&lt;0.5,"не сформирован", "в стадии формирования")))</f>
        <v/>
      </c>
      <c r="AE27" s="167" t="str">
        <f>IF('Художественно-эстетическое разв'!AF28="","",IF('Художественно-эстетическое разв'!AF28&gt;1.5,"сформирован",IF('Художественно-эстетическое разв'!AF28&lt;0.5,"не сформирован", "в стадии формирования")))</f>
        <v/>
      </c>
      <c r="AF27" s="149" t="str">
        <f>IF('Физическое развитие'!T27="","",IF('Физическое развитие'!T27&gt;1.5,"сформирован",IF('Физическое развитие'!T27&lt;0.5,"не сформирован", "в стадии формирования")))</f>
        <v/>
      </c>
      <c r="AG27" s="183" t="str">
        <f>IF('Социально-коммуникативное разви'!S28="","",IF('Познавательное развитие'!U28="","",IF('Речевое развитие'!P27="","",IF('Речевое развитие'!W27="","",IF('Художественно-эстетическое разв'!AD28="","",IF('Художественно-эстетическое разв'!AE28="","",IF('Художественно-эстетическое разв'!AF28="","",IF('Физическое развитие'!T27="","",('Социально-коммуникативное разви'!S28+'Познавательное развитие'!U28+'Речевое развитие'!P27+'Речевое развитие'!W27+'Художественно-эстетическое разв'!AD28+'Художественно-эстетическое разв'!AE28+'Художественно-эстетическое разв'!AF28+'Физическое развитие'!T27)/8))))))))</f>
        <v/>
      </c>
      <c r="AH27" s="96" t="str">
        <f t="shared" si="2"/>
        <v/>
      </c>
      <c r="AI27" s="163" t="str">
        <f>IF('Речевое развитие'!D27="","",IF('Речевое развитие'!D27&gt;1.5,"сформирован",IF('Речевое развитие'!D27&lt;0.5,"не сформирован", "в стадии формирования")))</f>
        <v/>
      </c>
      <c r="AJ27" s="163" t="str">
        <f>IF('Речевое развитие'!E27="","",IF('Речевое развитие'!E27&gt;1.5,"сформирован",IF('Речевое развитие'!E27&lt;0.5,"не сформирован", "в стадии формирования")))</f>
        <v/>
      </c>
      <c r="AK27" s="163" t="str">
        <f>IF('Речевое развитие'!F27="","",IF('Речевое развитие'!F27&gt;1.5,"сформирован",IF('Речевое развитие'!F27&lt;0.5,"не сформирован", "в стадии формирования")))</f>
        <v/>
      </c>
      <c r="AL27" s="163" t="str">
        <f>IF('Речевое развитие'!G27="","",IF('Речевое развитие'!G27&gt;1.5,"сформирован",IF('Речевое развитие'!G27&lt;0.5,"не сформирован", "в стадии формирования")))</f>
        <v/>
      </c>
      <c r="AM27" s="163" t="str">
        <f>IF('Речевое развитие'!H27="","",IF('Речевое развитие'!H27&gt;1.5,"сформирован",IF('Речевое развитие'!H27&lt;0.5,"не сформирован", "в стадии формирования")))</f>
        <v/>
      </c>
      <c r="AN27" s="163" t="str">
        <f>IF('Речевое развитие'!I27="","",IF('Речевое развитие'!I27&gt;1.5,"сформирован",IF('Речевое развитие'!I27&lt;0.5,"не сформирован", "в стадии формирования")))</f>
        <v/>
      </c>
      <c r="AO27" s="163" t="str">
        <f>IF('Речевое развитие'!J27="","",IF('Речевое развитие'!J27&gt;1.5,"сформирован",IF('Речевое развитие'!J27&lt;0.5,"не сформирован", "в стадии формирования")))</f>
        <v/>
      </c>
      <c r="AP27" s="163" t="str">
        <f>IF('Речевое развитие'!K27="","",IF('Речевое развитие'!K27&gt;1.5,"сформирован",IF('Речевое развитие'!K27&lt;0.5,"не сформирован", "в стадии формирования")))</f>
        <v/>
      </c>
      <c r="AQ27" s="183" t="str">
        <f>IF('Речевое развитие'!D27="","",IF('Речевое развитие'!E27="","",IF('Речевое развитие'!F27="","",IF('Речевое развитие'!G27="","",IF('Речевое развитие'!H27="","",IF('Речевое развитие'!I27="","",IF('Речевое развитие'!J27="","",IF('Речевое развитие'!K27="","",('Речевое развитие'!D27+'Речевое развитие'!E27+'Речевое развитие'!F27+'Речевое развитие'!G27+'Речевое развитие'!H27+'Речевое развитие'!I27+'Речевое развитие'!J27+'Речевое развитие'!K27)/8))))))))</f>
        <v/>
      </c>
      <c r="AR27" s="96" t="str">
        <f t="shared" si="3"/>
        <v/>
      </c>
      <c r="AS27" s="163" t="str">
        <f>IF('Художественно-эстетическое разв'!AA28="","",IF('Художественно-эстетическое разв'!AA28&gt;1.5,"сформирован",IF('Художественно-эстетическое разв'!AA28&lt;0.5,"не сформирован", "в стадии формирования")))</f>
        <v>в стадии формирования</v>
      </c>
      <c r="AT27" s="163" t="str">
        <f>IF('Физическое развитие'!D27="","",IF('Физическое развитие'!D27&gt;1.5,"сформирован",IF('Физическое развитие'!D27&lt;0.5,"не сформирован", "в стадии формирования")))</f>
        <v/>
      </c>
      <c r="AU27" s="163" t="str">
        <f>IF('Физическое развитие'!E27="","",IF('Физическое развитие'!E27&gt;1.5,"сформирован",IF('Физическое развитие'!E27&lt;0.5,"не сформирован", "в стадии формирования")))</f>
        <v/>
      </c>
      <c r="AV27" s="163" t="str">
        <f>IF('Физическое развитие'!F27="","",IF('Физическое развитие'!F27&gt;1.5,"сформирован",IF('Физическое развитие'!F27&lt;0.5,"не сформирован", "в стадии формирования")))</f>
        <v/>
      </c>
      <c r="AW27" s="163" t="str">
        <f>IF('Физическое развитие'!G27="","",IF('Физическое развитие'!G27&gt;1.5,"сформирован",IF('Физическое развитие'!G27&lt;0.5,"не сформирован", "в стадии формирования")))</f>
        <v/>
      </c>
      <c r="AX27" s="163" t="str">
        <f>IF('Физическое развитие'!H27="","",IF('Физическое развитие'!H27&gt;1.5,"сформирован",IF('Физическое развитие'!H27&lt;0.5,"не сформирован", "в стадии формирования")))</f>
        <v/>
      </c>
      <c r="AY27" s="163" t="str">
        <f>IF('Физическое развитие'!I27="","",IF('Физическое развитие'!I27&gt;1.5,"сформирован",IF('Физическое развитие'!I27&lt;0.5,"не сформирован", "в стадии формирования")))</f>
        <v/>
      </c>
      <c r="AZ27" s="163" t="str">
        <f>IF('Физическое развитие'!J27="","",IF('Физическое развитие'!J27&gt;1.5,"сформирован",IF('Физическое развитие'!J27&lt;0.5,"не сформирован", "в стадии формирования")))</f>
        <v/>
      </c>
      <c r="BA27" s="163" t="str">
        <f>IF('Физическое развитие'!K27="","",IF('Физическое развитие'!K27&gt;1.5,"сформирован",IF('Физическое развитие'!K27&lt;0.5,"не сформирован", "в стадии формирования")))</f>
        <v/>
      </c>
      <c r="BB27" s="163" t="str">
        <f>IF('Физическое развитие'!L27="","",IF('Физическое развитие'!L27&gt;1.5,"сформирован",IF('Физическое развитие'!L27&lt;0.5,"не сформирован", "в стадии формирования")))</f>
        <v/>
      </c>
      <c r="BC27" s="163" t="str">
        <f>IF('Физическое развитие'!M27="","",IF('Физическое развитие'!M27&gt;1.5,"сформирован",IF('Физическое развитие'!M27&lt;0.5,"не сформирован", "в стадии формирования")))</f>
        <v/>
      </c>
      <c r="BD27" s="163" t="str">
        <f>IF('Физическое развитие'!N27="","",IF('Физическое развитие'!N27&gt;1.5,"сформирован",IF('Физическое развитие'!N27&lt;0.5,"не сформирован", "в стадии формирования")))</f>
        <v/>
      </c>
      <c r="BE27" s="163" t="str">
        <f>IF('Физическое развитие'!O27="","",IF('Физическое развитие'!O27&gt;1.5,"сформирован",IF('Физическое развитие'!O27&lt;0.5,"не сформирован", "в стадии формирования")))</f>
        <v/>
      </c>
      <c r="BF27" s="183" t="str">
        <f>IF('Художественно-эстетическое разв'!AA28="","",IF('Физическое развитие'!D27="","",IF('Физическое развитие'!E27="","",IF('Физическое развитие'!F27="","",IF('Физическое развитие'!G27="","",IF('Физическое развитие'!H27="","",IF('Физическое развитие'!I27="","",IF('Физическое развитие'!J27="","",IF('Физическое развитие'!K27="","",IF('Физическое развитие'!L27="","",IF('Физическое развитие'!M27="","",IF('Физическое развитие'!N27="","",IF('Физическое развитие'!O27="","",('Художественно-эстетическое разв'!AA28+'Физическое развитие'!D27+'Физическое развитие'!E27+'Физическое развитие'!F27+'Физическое развитие'!G27+'Физическое развитие'!H27+'Физическое развитие'!I27+'Физическое развитие'!J27+'Физическое развитие'!K27+'Физическое развитие'!L27+'Физическое развитие'!M27+'Физическое развитие'!N27+'Физическое развитие'!O27)/13)))))))))))))</f>
        <v/>
      </c>
      <c r="BG27" s="96" t="str">
        <f t="shared" si="4"/>
        <v/>
      </c>
      <c r="BH27" s="96" t="str">
        <f>IF('Социально-коммуникативное разви'!Q28="","",IF('Социально-коммуникативное разви'!Q28&gt;1.5,"сформирован",IF('Социально-коммуникативное разви'!Q28&lt;0.5,"не сформирован", "в стадии формирования")))</f>
        <v/>
      </c>
      <c r="BI27" s="96" t="str">
        <f>IF('Социально-коммуникативное разви'!AD28="","",IF('Социально-коммуникативное разви'!AD28&gt;1.5,"сформирован",IF('Социально-коммуникативное разви'!AD28&lt;0.5,"не сформирован", "в стадии формирования")))</f>
        <v/>
      </c>
      <c r="BJ27" s="96" t="str">
        <f>IF('Социально-коммуникативное разви'!AF28="","",IF('Социально-коммуникативное разви'!AF28&gt;1.5,"сформирован",IF('Социально-коммуникативное разви'!AF28&lt;0.5,"не сформирован", "в стадии формирования")))</f>
        <v/>
      </c>
      <c r="BK27" s="96" t="str">
        <f>IF('Социально-коммуникативное разви'!AG28="","",IF('Социально-коммуникативное разви'!AG28&gt;1.5,"сформирован",IF('Социально-коммуникативное разви'!AG28&lt;0.5,"не сформирован", "в стадии формирования")))</f>
        <v/>
      </c>
      <c r="BL27" s="96" t="str">
        <f>IF('Социально-коммуникативное разви'!AH28="","",IF('Социально-коммуникативное разви'!AH28&gt;1.5,"сформирован",IF('Социально-коммуникативное разви'!AH28&lt;0.5,"не сформирован", "в стадии формирования")))</f>
        <v/>
      </c>
      <c r="BM27" s="96" t="str">
        <f>IF('Социально-коммуникативное разви'!AI28="","",IF('Социально-коммуникативное разви'!AI28&gt;1.5,"сформирован",IF('Социально-коммуникативное разви'!AI28&lt;0.5,"не сформирован", "в стадии формирования")))</f>
        <v/>
      </c>
      <c r="BN27" s="96" t="str">
        <f>IF('Социально-коммуникативное разви'!AJ28="","",IF('Социально-коммуникативное разви'!AJ28&gt;1.5,"сформирован",IF('Социально-коммуникативное разви'!AJ28&lt;0.5,"не сформирован", "в стадии формирования")))</f>
        <v/>
      </c>
      <c r="BO27" s="96" t="str">
        <f>IF('Социально-коммуникативное разви'!AK28="","",IF('Социально-коммуникативное разви'!AK28&gt;1.5,"сформирован",IF('Социально-коммуникативное разви'!AK28&lt;0.5,"не сформирован", "в стадии формирования")))</f>
        <v/>
      </c>
      <c r="BP27" s="96" t="str">
        <f>IF('Социально-коммуникативное разви'!AL28="","",IF('Социально-коммуникативное разви'!AL28&gt;1.5,"сформирован",IF('Социально-коммуникативное разви'!AL28&lt;0.5,"не сформирован", "в стадии формирования")))</f>
        <v/>
      </c>
      <c r="BQ27" s="96" t="str">
        <f>IF('Социально-коммуникативное разви'!AM28="","",IF('Социально-коммуникативное разви'!AM28&gt;1.5,"сформирован",IF('Социально-коммуникативное разви'!AM28&lt;0.5,"не сформирован", "в стадии формирования")))</f>
        <v/>
      </c>
      <c r="BR27" s="96" t="str">
        <f>IF('Социально-коммуникативное разви'!AE28="","",IF('Социально-коммуникативное разви'!AE28&gt;1.5,"сформирован",IF('Социально-коммуникативное разви'!AE28&lt;0.5,"не сформирован", "в стадии формирования")))</f>
        <v/>
      </c>
      <c r="BS27" s="96" t="str">
        <f>IF('Физическое развитие'!Q27="","",IF('Физическое развитие'!Q27&gt;1.5,"сформирован",IF('Физическое развитие'!Q27&lt;0.5,"не сформирован", "в стадии формирования")))</f>
        <v/>
      </c>
      <c r="BT27" s="96" t="str">
        <f>IF('Физическое развитие'!R27="","",IF('Физическое развитие'!R27&gt;1.5,"сформирован",IF('Физическое развитие'!R27&lt;0.5,"не сформирован", "в стадии формирования")))</f>
        <v/>
      </c>
      <c r="BU27" s="96" t="str">
        <f>IF('Физическое развитие'!S27="","",IF('Физическое развитие'!S27&gt;1.5,"сформирован",IF('Физическое развитие'!S27&lt;0.5,"не сформирован", "в стадии формирования")))</f>
        <v/>
      </c>
      <c r="BV27" s="96" t="str">
        <f>IF('Физическое развитие'!T27="","",IF('Физическое развитие'!T27&gt;1.5,"сформирован",IF('Физическое развитие'!T27&lt;0.5,"не сформирован", "в стадии формирования")))</f>
        <v/>
      </c>
      <c r="BW27" s="96" t="str">
        <f>IF('Физическое развитие'!U27="","",IF('Физическое развитие'!U27&gt;1.5,"сформирован",IF('Физическое развитие'!U27&lt;0.5,"не сформирован", "в стадии формирования")))</f>
        <v/>
      </c>
      <c r="BX27" s="183" t="str">
        <f>IF('Социально-коммуникативное разви'!Q28="","",IF('Социально-коммуникативное разви'!AD28="","",IF('Социально-коммуникативное разви'!AE28="","",IF('Социально-коммуникативное разви'!AF28="","",IF('Социально-коммуникативное разви'!AG28="","",IF('Социально-коммуникативное разви'!AH28="","",IF('Социально-коммуникативное разви'!AI28="","",IF('Социально-коммуникативное разви'!AJ28="","",IF('Социально-коммуникативное разви'!AK28="","",IF('Социально-коммуникативное разви'!AL28="","",IF('Социально-коммуникативное разви'!AM28="","",IF('Физическое развитие'!Q27="","",IF('Физическое развитие'!R27="","",IF('Физическое развитие'!S27="","",IF('Физическое развитие'!T27="","",IF('Физическое развитие'!U27="","",('Социально-коммуникативное разви'!Q28+'Социально-коммуникативное разви'!AD28+'Социально-коммуникативное разви'!AE28+'Социально-коммуникативное разви'!AF28+'Социально-коммуникативное разви'!AG28+'Социально-коммуникативное разви'!AH28+'Социально-коммуникативное разви'!AI28+'Социально-коммуникативное разви'!AJ28+'Социально-коммуникативное разви'!AK28+'Социально-коммуникативное разви'!AL28+'Социально-коммуникативное разви'!AM28+'Физическое развитие'!Q27+'Физическое развитие'!R27+'Физическое развитие'!S27+'Физическое развитие'!T27+'Физическое развитие'!U27)/16))))))))))))))))</f>
        <v/>
      </c>
      <c r="BY27" s="96" t="str">
        <f t="shared" si="5"/>
        <v/>
      </c>
      <c r="BZ27" s="96" t="str">
        <f>IF('Социально-коммуникативное разви'!M28="","",IF('Социально-коммуникативное разви'!M28&gt;1.5,"сформирован",IF('Социально-коммуникативное разви'!M28&lt;0.5,"не сформирован", "в стадии формирования")))</f>
        <v/>
      </c>
      <c r="CA27" s="96" t="str">
        <f>IF('Социально-коммуникативное разви'!O28="","",IF('Социально-коммуникативное разви'!O28&gt;1.5,"сформирован",IF('Социально-коммуникативное разви'!O28&lt;0.5,"не сформирован", "в стадии формирования")))</f>
        <v/>
      </c>
      <c r="CB27" s="96" t="str">
        <f>IF('Социально-коммуникативное разви'!T28="","",IF('Социально-коммуникативное разви'!T28&gt;1.5,"сформирован",IF('Социально-коммуникативное разви'!T28&lt;0.5,"не сформирован", "в стадии формирования")))</f>
        <v/>
      </c>
      <c r="CC27" s="96" t="str">
        <f>IF('Познавательное развитие'!D28="","",IF('Познавательное развитие'!D28&gt;1.5,"сформирован",IF('Познавательное развитие'!D28&lt;0.5,"не сформирован", "в стадии формирования")))</f>
        <v/>
      </c>
      <c r="CD27" s="96" t="str">
        <f>IF('Познавательное развитие'!E28="","",IF('Познавательное развитие'!E28&gt;1.5,"сформирован",IF('Познавательное развитие'!E28&lt;0.5,"не сформирован", "в стадии формирования")))</f>
        <v/>
      </c>
      <c r="CE27" s="96" t="str">
        <f>IF('Познавательное развитие'!F28="","",IF('Познавательное развитие'!F28&gt;1.5,"сформирован",IF('Познавательное развитие'!F28&lt;0.5,"не сформирован", "в стадии формирования")))</f>
        <v/>
      </c>
      <c r="CF27" s="96" t="str">
        <f>IF('Познавательное развитие'!I28="","",IF('Познавательное развитие'!I28&gt;1.5,"сформирован",IF('Познавательное развитие'!I28&lt;0.5,"не сформирован", "в стадии формирования")))</f>
        <v/>
      </c>
      <c r="CG27" s="96" t="str">
        <f>IF('Познавательное развитие'!J28="","",IF('Познавательное развитие'!J28&gt;1.5,"сформирован",IF('Познавательное развитие'!J28&lt;0.5,"не сформирован", "в стадии формирования")))</f>
        <v/>
      </c>
      <c r="CH27" s="96" t="str">
        <f>IF('Познавательное развитие'!K28="","",IF('Познавательное развитие'!K28&gt;1.5,"сформирован",IF('Познавательное развитие'!K28&lt;0.5,"не сформирован", "в стадии формирования")))</f>
        <v/>
      </c>
      <c r="CI27" s="96" t="str">
        <f>IF('Познавательное развитие'!L28="","",IF('Познавательное развитие'!L28&gt;1.5,"сформирован",IF('Познавательное развитие'!L28&lt;0.5,"не сформирован", "в стадии формирования")))</f>
        <v/>
      </c>
      <c r="CJ27" s="96" t="str">
        <f>IF('Познавательное развитие'!M28="","",IF('Познавательное развитие'!M28&gt;1.5,"сформирован",IF('Познавательное развитие'!M28&lt;0.5,"не сформирован", "в стадии формирования")))</f>
        <v/>
      </c>
      <c r="CK27" s="96" t="str">
        <f>IF('Познавательное развитие'!S28="","",IF('Познавательное развитие'!S28&gt;1.5,"сформирован",IF('Познавательное развитие'!S28&lt;0.5,"не сформирован", "в стадии формирования")))</f>
        <v/>
      </c>
      <c r="CL27" s="96" t="str">
        <f>IF('Познавательное развитие'!T28="","",IF('Познавательное развитие'!T28&gt;1.5,"сформирован",IF('Познавательное развитие'!T28&lt;0.5,"не сформирован", "в стадии формирования")))</f>
        <v/>
      </c>
      <c r="CM27" s="96" t="str">
        <f>IF('Познавательное развитие'!V28="","",IF('Познавательное развитие'!V28&gt;1.5,"сформирован",IF('Познавательное развитие'!V28&lt;0.5,"не сформирован", "в стадии формирования")))</f>
        <v/>
      </c>
      <c r="CN27" s="96" t="str">
        <f>IF('Познавательное развитие'!W28="","",IF('Познавательное развитие'!W28&gt;1.5,"сформирован",IF('Познавательное развитие'!W28&lt;0.5,"не сформирован", "в стадии формирования")))</f>
        <v/>
      </c>
      <c r="CO27" s="96" t="str">
        <f>IF('Познавательное развитие'!AD28="","",IF('Познавательное развитие'!AD28&gt;1.5,"сформирован",IF('Познавательное развитие'!AD28&lt;0.5,"не сформирован", "в стадии формирования")))</f>
        <v/>
      </c>
      <c r="CP27" s="96" t="str">
        <f>IF('Познавательное развитие'!AI28="","",IF('Познавательное развитие'!AI28&gt;1.5,"сформирован",IF('Познавательное развитие'!AI28&lt;0.5,"не сформирован", "в стадии формирования")))</f>
        <v/>
      </c>
      <c r="CQ27" s="96" t="str">
        <f>IF('Познавательное развитие'!AK28="","",IF('Познавательное развитие'!AK28&gt;1.5,"сформирован",IF('Познавательное развитие'!AK28&lt;0.5,"не сформирован", "в стадии формирования")))</f>
        <v/>
      </c>
      <c r="CR27" s="96" t="str">
        <f>IF('Познавательное развитие'!AL28="","",IF('Познавательное развитие'!AL28&gt;1.5,"сформирован",IF('Познавательное развитие'!AL28&lt;0.5,"не сформирован", "в стадии формирования")))</f>
        <v/>
      </c>
      <c r="CS27" s="96" t="str">
        <f>IF('Речевое развитие'!S27="","",IF('Речевое развитие'!S27&gt;1.5,"сформирован",IF('Речевое развитие'!S27&lt;0.5,"не сформирован", "в стадии формирования")))</f>
        <v/>
      </c>
      <c r="CT27" s="96" t="str">
        <f>IF('Речевое развитие'!T27="","",IF('Речевое развитие'!T27&gt;1.5,"сформирован",IF('Речевое развитие'!T27&lt;0.5,"не сформирован", "в стадии формирования")))</f>
        <v/>
      </c>
      <c r="CU27" s="96" t="str">
        <f>IF('Речевое развитие'!U27="","",IF('Речевое развитие'!U27&gt;1.5,"сформирован",IF('Речевое развитие'!U27&lt;0.5,"не сформирован", "в стадии формирования")))</f>
        <v/>
      </c>
      <c r="CV27" s="96" t="str">
        <f>IF('Речевое развитие'!V27="","",IF('Речевое развитие'!V27&gt;1.5,"сформирован",IF('Речевое развитие'!V27&lt;0.5,"не сформирован", "в стадии формирования")))</f>
        <v/>
      </c>
      <c r="CW27" s="96" t="str">
        <f>IF('Художественно-эстетическое разв'!H28="","",IF('Художественно-эстетическое разв'!H28&gt;1.5,"сформирован",IF('Художественно-эстетическое разв'!H28&lt;0.5,"не сформирован", "в стадии формирования")))</f>
        <v/>
      </c>
      <c r="CX27" s="96" t="str">
        <f>IF('Художественно-эстетическое разв'!U28="","",IF('Художественно-эстетическое разв'!U28&gt;1.5,"сформирован",IF('Художественно-эстетическое разв'!U28&lt;0.5,"не сформирован", "в стадии формирования")))</f>
        <v/>
      </c>
      <c r="CY27" s="96" t="str">
        <f>IF('Художественно-эстетическое разв'!D28="","",IF('Художественно-эстетическое разв'!D28&gt;1.5,"сформирован",IF('Художественно-эстетическое разв'!D28&lt;0.5,"не сформирован", "в стадии формирования")))</f>
        <v/>
      </c>
      <c r="CZ27" s="96" t="str">
        <f>IF('Художественно-эстетическое разв'!O28="","",IF('Художественно-эстетическое разв'!O28&gt;1.5,"сформирован",IF('Художественно-эстетическое разв'!O28&lt;0.5,"не сформирован", "в стадии формирования")))</f>
        <v/>
      </c>
      <c r="DA27" s="96" t="str">
        <f>IF('Художественно-эстетическое разв'!T28="","",IF('Художественно-эстетическое разв'!T28&gt;1.5,"сформирован",IF('Художественно-эстетическое разв'!T28&lt;0.5,"не сформирован", "в стадии формирования")))</f>
        <v/>
      </c>
      <c r="DB27" s="183" t="str">
        <f>IF('Социально-коммуникативное разви'!M28="","",IF('Социально-коммуникативное разви'!O28="","",IF('Социально-коммуникативное разви'!T28="","",IF('Познавательное развитие'!D28="","",IF('Познавательное развитие'!E28="","",IF('Познавательное развитие'!F28="","",IF('Познавательное развитие'!I28="","",IF('Познавательное развитие'!J28="","",IF('Познавательное развитие'!K28="","",IF('Познавательное развитие'!L28="","",IF('Познавательное развитие'!M28="","",IF('Познавательное развитие'!S28="","",IF('Познавательное развитие'!T28="","",IF('Познавательное развитие'!V28="","",IF('Познавательное развитие'!W28="","",IF('Познавательное развитие'!AD28="","",IF('Познавательное развитие'!AI28="","",IF('Познавательное развитие'!AK28="","",IF('Познавательное развитие'!AL28="","",IF('Речевое развитие'!S27="","",IF('Речевое развитие'!T27="","",IF('Речевое развитие'!U27="","",IF('Речевое развитие'!V27="","",IF('Художественно-эстетическое разв'!H28="","",IF('Художественно-эстетическое разв'!U28="","",IF('Художественно-эстетическое разв'!D28="","",IF('Художественно-эстетическое разв'!O28="","",IF('Художественно-эстетическое разв'!T28="","",('Социально-коммуникативное разви'!M28+'Социально-коммуникативное разви'!O28+'Социально-коммуникативное разви'!T28+'Познавательное развитие'!D28+'Познавательное развитие'!E28+'Познавательное развитие'!F28+'Познавательное развитие'!I28+'Познавательное развитие'!J28+'Познавательное развитие'!K28+'Познавательное развитие'!L28+'Познавательное развитие'!M28+'Познавательное развитие'!S28+'Познавательное развитие'!T28+'Познавательное развитие'!V28+'Познавательное развитие'!W28+'Познавательное развитие'!AD28+'Познавательное развитие'!AI28+'Познавательное развитие'!AK28+'Познавательное развитие'!AL28+'Речевое развитие'!S27+'Речевое развитие'!T27+'Речевое развитие'!U27+'Речевое развитие'!V27+'Художественно-эстетическое разв'!H28+'Художественно-эстетическое разв'!V28+'Художественно-эстетическое разв'!D28+'Художественно-эстетическое разв'!O28+'Художественно-эстетическое разв'!T28)/28))))))))))))))))))))))))))))</f>
        <v/>
      </c>
      <c r="DC27" s="96" t="str">
        <f t="shared" si="6"/>
        <v/>
      </c>
    </row>
    <row r="28" spans="1:107" s="96" customFormat="1">
      <c r="A28" s="155">
        <f>список!A26</f>
        <v>25</v>
      </c>
      <c r="B28" s="153" t="str">
        <f>IF(список!B26="","",список!B26)</f>
        <v/>
      </c>
      <c r="C28" s="149">
        <f>IF(список!C26="","",список!C26)</f>
        <v>0</v>
      </c>
      <c r="D28" s="96" t="str">
        <f>IF('Социально-коммуникативное разви'!R29="","",IF('Социально-коммуникативное разви'!R29&gt;1.5,"сформирован",IF('Социально-коммуникативное разви'!R29&lt;0.5,"не сформирован", "в стадии формирования")))</f>
        <v/>
      </c>
      <c r="E28" s="96" t="str">
        <f>IF('Социально-коммуникативное разви'!S29="","",IF('Социально-коммуникативное разви'!S29&gt;1.5,"сформирован",IF('Социально-коммуникативное разви'!S29&lt;0.5,"не сформирован", "в стадии формирования")))</f>
        <v/>
      </c>
      <c r="F28" s="96" t="str">
        <f>IF('Социально-коммуникативное разви'!T29="","",IF('Социально-коммуникативное разви'!T29&gt;1.5,"сформирован",IF('Социально-коммуникативное разви'!T29&lt;0.5,"не сформирован", "в стадии формирования")))</f>
        <v/>
      </c>
      <c r="G28" s="96" t="str">
        <f>IF('Социально-коммуникативное разви'!U29="","",IF('Социально-коммуникативное разви'!U29&gt;1.5,"сформирован",IF('Социально-коммуникативное разви'!U29&lt;0.5,"не сформирован", "в стадии формирования")))</f>
        <v/>
      </c>
      <c r="H28" s="96" t="str">
        <f>IF('Социально-коммуникативное разви'!V29="","",IF('Социально-коммуникативное разви'!V29&gt;1.5,"сформирован",IF('Социально-коммуникативное разви'!V29&lt;0.5,"не сформирован", "в стадии формирования")))</f>
        <v/>
      </c>
      <c r="I28" s="163" t="str">
        <f>IF('Речевое развитие'!X28="","",IF('Речевое развитие'!X28&gt;1.5,"сформирован",IF('Речевое развитие'!X28&lt;0.5,"не сформирован", "в стадии формирования")))</f>
        <v/>
      </c>
      <c r="J28" s="96" t="str">
        <f>IF('Художественно-эстетическое разв'!D29="","",IF('Художественно-эстетическое разв'!D29&gt;1.5,"сформирован",IF('Художественно-эстетическое разв'!D29&lt;0.5,"не сформирован", "в стадии формирования")))</f>
        <v/>
      </c>
      <c r="K28" s="149" t="str">
        <f>IF('Физическое развитие'!M28="","",IF('Физическое развитие'!M28&gt;1.5,"сформирован",IF('Физическое развитие'!M28&lt;0.5,"не сформирован", "в стадии формирования")))</f>
        <v/>
      </c>
      <c r="L28" s="183" t="str">
        <f>IF('Социально-коммуникативное разви'!R29="","",IF('Социально-коммуникативное разви'!X29="","",IF('Социально-коммуникативное разви'!Y29="","",IF('Социально-коммуникативное разви'!Z29="","",IF('Социально-коммуникативное разви'!AA29="","",IF('Речевое развитие'!X28="","",IF('Художественно-эстетическое разв'!D29="","",IF('Физическое развитие'!M28="","",('Социально-коммуникативное разви'!R29+'Социально-коммуникативное разви'!X29+'Социально-коммуникативное разви'!Y29+'Социально-коммуникативное разви'!Z29+'Социально-коммуникативное разви'!AA29+'Речевое развитие'!X28+'Художественно-эстетическое разв'!D29+'Физическое развитие'!M28)/8))))))))</f>
        <v/>
      </c>
      <c r="M28" s="96" t="str">
        <f t="shared" si="0"/>
        <v/>
      </c>
      <c r="N28" s="165" t="str">
        <f>IF('Социально-коммуникативное разви'!E29="","",IF('Социально-коммуникативное разви'!E29&gt;1.5,"сформирован",IF('Социально-коммуникативное разви'!E29&lt;0.5,"не сформирован", "в стадии формирования")))</f>
        <v/>
      </c>
      <c r="O28" s="165" t="str">
        <f>IF('Социально-коммуникативное разви'!F29="","",IF('Социально-коммуникативное разви'!F29&gt;1.5,"сформирован",IF('Социально-коммуникативное разви'!F29&lt;0.5,"не сформирован", "в стадии формирования")))</f>
        <v/>
      </c>
      <c r="P28" s="165" t="str">
        <f>IF('Социально-коммуникативное разви'!G29="","",IF('Социально-коммуникативное разви'!G29&gt;1.5,"сформирован",IF('Социально-коммуникативное разви'!G29&lt;0.5,"не сформирован", "в стадии формирования")))</f>
        <v/>
      </c>
      <c r="Q28" s="165" t="str">
        <f>IF('Социально-коммуникативное разви'!H29="","",IF('Социально-коммуникативное разви'!H29&gt;1.5,"сформирован",IF('Социально-коммуникативное разви'!H29&lt;0.5,"не сформирован", "в стадии формирования")))</f>
        <v/>
      </c>
      <c r="R28" s="165" t="str">
        <f>IF('Социально-коммуникативное разви'!I29="","",IF('Социально-коммуникативное разви'!I29&gt;1.5,"сформирован",IF('Социально-коммуникативное разви'!I29&lt;0.5,"не сформирован", "в стадии формирования")))</f>
        <v/>
      </c>
      <c r="S28" s="165" t="str">
        <f>IF('Социально-коммуникативное разви'!J29="","",IF('Социально-коммуникативное разви'!J29&gt;1.5,"сформирован",IF('Социально-коммуникативное разви'!J29&lt;0.5,"не сформирован", "в стадии формирования")))</f>
        <v/>
      </c>
      <c r="T28" s="165" t="str">
        <f>IF('Социально-коммуникативное разви'!K29="","",IF('Социально-коммуникативное разви'!K29&gt;1.5,"сформирован",IF('Социально-коммуникативное разви'!K29&lt;0.5,"не сформирован", "в стадии формирования")))</f>
        <v/>
      </c>
      <c r="U28" s="165" t="str">
        <f>IF('Социально-коммуникативное разви'!L29="","",IF('Социально-коммуникативное разви'!L29&gt;1.5,"сформирован",IF('Социально-коммуникативное разви'!L29&lt;0.5,"не сформирован", "в стадии формирования")))</f>
        <v/>
      </c>
      <c r="V28" s="165" t="str">
        <f>IF('Социально-коммуникативное разви'!M29="","",IF('Социально-коммуникативное разви'!M29&gt;1.5,"сформирован",IF('Социально-коммуникативное разви'!M29&lt;0.5,"не сформирован", "в стадии формирования")))</f>
        <v/>
      </c>
      <c r="W28" s="183" t="str">
        <f>IF('Социально-коммуникативное разви'!E29="","",IF('Социально-коммуникативное разви'!F29="","",IF('Социально-коммуникативное разви'!G29="","",IF('Социально-коммуникативное разви'!H29="","",IF('Социально-коммуникативное разви'!I29="","",IF('Социально-коммуникативное разви'!J29="","",IF('Социально-коммуникативное разви'!K29="","",IF('Социально-коммуникативное разви'!L29="","",IF('Социально-коммуникативное разви'!W29="","",('Социально-коммуникативное разви'!E29+'Социально-коммуникативное разви'!F29+'Социально-коммуникативное разви'!G29+'Социально-коммуникативное разви'!H29+'Социально-коммуникативное разви'!I29+'Социально-коммуникативное разви'!J29+'Социально-коммуникативное разви'!K29+'Социально-коммуникативное разви'!L29+'Социально-коммуникативное разви'!W29)/9)))))))))</f>
        <v/>
      </c>
      <c r="X28" s="96" t="str">
        <f t="shared" si="1"/>
        <v/>
      </c>
      <c r="Y28" s="163" t="str">
        <f>IF('Социально-коммуникативное разви'!S29="","",IF('Социально-коммуникативное разви'!S29&gt;1.5,"сформирован",IF('Социально-коммуникативное разви'!S29&lt;0.5,"не сформирован", "в стадии формирования")))</f>
        <v/>
      </c>
      <c r="Z28" s="96" t="str">
        <f>IF('Познавательное развитие'!U29="","",IF('Познавательное развитие'!U29&gt;1.5,"сформирован",IF('Познавательное развитие'!U29&lt;0.5,"не сформирован", "в стадии формирования")))</f>
        <v/>
      </c>
      <c r="AA28" s="96" t="str">
        <f>IF('Речевое развитие'!P28="","",IF('Речевое развитие'!P28&gt;1.5,"сформирован",IF('Речевое развитие'!P28&lt;0.5,"не сформирован", "в стадии формирования")))</f>
        <v/>
      </c>
      <c r="AB28" s="96" t="str">
        <f>IF('Речевое развитие'!Q28="","",IF('Речевое развитие'!Q28&gt;1.5,"сформирован",IF('Речевое развитие'!Q28&lt;0.5,"не сформирован", "в стадии формирования")))</f>
        <v/>
      </c>
      <c r="AC28" s="167" t="str">
        <f>IF('Художественно-эстетическое разв'!AD29="","",IF('Художественно-эстетическое разв'!AD29&gt;1.5,"сформирован",IF('Художественно-эстетическое разв'!AD29&lt;0.5,"не сформирован", "в стадии формирования")))</f>
        <v/>
      </c>
      <c r="AD28" s="167" t="str">
        <f>IF('Художественно-эстетическое разв'!AE29="","",IF('Художественно-эстетическое разв'!AE29&gt;1.5,"сформирован",IF('Художественно-эстетическое разв'!AE29&lt;0.5,"не сформирован", "в стадии формирования")))</f>
        <v/>
      </c>
      <c r="AE28" s="167" t="str">
        <f>IF('Художественно-эстетическое разв'!AF29="","",IF('Художественно-эстетическое разв'!AF29&gt;1.5,"сформирован",IF('Художественно-эстетическое разв'!AF29&lt;0.5,"не сформирован", "в стадии формирования")))</f>
        <v/>
      </c>
      <c r="AF28" s="149" t="str">
        <f>IF('Физическое развитие'!T28="","",IF('Физическое развитие'!T28&gt;1.5,"сформирован",IF('Физическое развитие'!T28&lt;0.5,"не сформирован", "в стадии формирования")))</f>
        <v/>
      </c>
      <c r="AG28" s="183" t="str">
        <f>IF('Социально-коммуникативное разви'!S29="","",IF('Познавательное развитие'!U29="","",IF('Речевое развитие'!P28="","",IF('Речевое развитие'!W28="","",IF('Художественно-эстетическое разв'!AD29="","",IF('Художественно-эстетическое разв'!AE29="","",IF('Художественно-эстетическое разв'!AF29="","",IF('Физическое развитие'!T28="","",('Социально-коммуникативное разви'!S29+'Познавательное развитие'!U29+'Речевое развитие'!P28+'Речевое развитие'!W28+'Художественно-эстетическое разв'!AD29+'Художественно-эстетическое разв'!AE29+'Художественно-эстетическое разв'!AF29+'Физическое развитие'!T28)/8))))))))</f>
        <v/>
      </c>
      <c r="AH28" s="96" t="str">
        <f t="shared" si="2"/>
        <v/>
      </c>
      <c r="AI28" s="163" t="str">
        <f>IF('Речевое развитие'!D28="","",IF('Речевое развитие'!D28&gt;1.5,"сформирован",IF('Речевое развитие'!D28&lt;0.5,"не сформирован", "в стадии формирования")))</f>
        <v/>
      </c>
      <c r="AJ28" s="163" t="str">
        <f>IF('Речевое развитие'!E28="","",IF('Речевое развитие'!E28&gt;1.5,"сформирован",IF('Речевое развитие'!E28&lt;0.5,"не сформирован", "в стадии формирования")))</f>
        <v/>
      </c>
      <c r="AK28" s="163" t="str">
        <f>IF('Речевое развитие'!F28="","",IF('Речевое развитие'!F28&gt;1.5,"сформирован",IF('Речевое развитие'!F28&lt;0.5,"не сформирован", "в стадии формирования")))</f>
        <v/>
      </c>
      <c r="AL28" s="163" t="str">
        <f>IF('Речевое развитие'!G28="","",IF('Речевое развитие'!G28&gt;1.5,"сформирован",IF('Речевое развитие'!G28&lt;0.5,"не сформирован", "в стадии формирования")))</f>
        <v/>
      </c>
      <c r="AM28" s="163" t="str">
        <f>IF('Речевое развитие'!H28="","",IF('Речевое развитие'!H28&gt;1.5,"сформирован",IF('Речевое развитие'!H28&lt;0.5,"не сформирован", "в стадии формирования")))</f>
        <v/>
      </c>
      <c r="AN28" s="163" t="str">
        <f>IF('Речевое развитие'!I28="","",IF('Речевое развитие'!I28&gt;1.5,"сформирован",IF('Речевое развитие'!I28&lt;0.5,"не сформирован", "в стадии формирования")))</f>
        <v/>
      </c>
      <c r="AO28" s="163" t="str">
        <f>IF('Речевое развитие'!J28="","",IF('Речевое развитие'!J28&gt;1.5,"сформирован",IF('Речевое развитие'!J28&lt;0.5,"не сформирован", "в стадии формирования")))</f>
        <v/>
      </c>
      <c r="AP28" s="163" t="str">
        <f>IF('Речевое развитие'!K28="","",IF('Речевое развитие'!K28&gt;1.5,"сформирован",IF('Речевое развитие'!K28&lt;0.5,"не сформирован", "в стадии формирования")))</f>
        <v/>
      </c>
      <c r="AQ28" s="183" t="str">
        <f>IF('Речевое развитие'!D28="","",IF('Речевое развитие'!E28="","",IF('Речевое развитие'!F28="","",IF('Речевое развитие'!G28="","",IF('Речевое развитие'!H28="","",IF('Речевое развитие'!I28="","",IF('Речевое развитие'!J28="","",IF('Речевое развитие'!K28="","",('Речевое развитие'!D28+'Речевое развитие'!E28+'Речевое развитие'!F28+'Речевое развитие'!G28+'Речевое развитие'!H28+'Речевое развитие'!I28+'Речевое развитие'!J28+'Речевое развитие'!K28)/8))))))))</f>
        <v/>
      </c>
      <c r="AR28" s="96" t="str">
        <f t="shared" si="3"/>
        <v/>
      </c>
      <c r="AS28" s="163" t="str">
        <f>IF('Художественно-эстетическое разв'!AA29="","",IF('Художественно-эстетическое разв'!AA29&gt;1.5,"сформирован",IF('Художественно-эстетическое разв'!AA29&lt;0.5,"не сформирован", "в стадии формирования")))</f>
        <v>сформирован</v>
      </c>
      <c r="AT28" s="163" t="str">
        <f>IF('Физическое развитие'!D28="","",IF('Физическое развитие'!D28&gt;1.5,"сформирован",IF('Физическое развитие'!D28&lt;0.5,"не сформирован", "в стадии формирования")))</f>
        <v/>
      </c>
      <c r="AU28" s="163" t="str">
        <f>IF('Физическое развитие'!E28="","",IF('Физическое развитие'!E28&gt;1.5,"сформирован",IF('Физическое развитие'!E28&lt;0.5,"не сформирован", "в стадии формирования")))</f>
        <v/>
      </c>
      <c r="AV28" s="163" t="str">
        <f>IF('Физическое развитие'!F28="","",IF('Физическое развитие'!F28&gt;1.5,"сформирован",IF('Физическое развитие'!F28&lt;0.5,"не сформирован", "в стадии формирования")))</f>
        <v/>
      </c>
      <c r="AW28" s="163" t="str">
        <f>IF('Физическое развитие'!G28="","",IF('Физическое развитие'!G28&gt;1.5,"сформирован",IF('Физическое развитие'!G28&lt;0.5,"не сформирован", "в стадии формирования")))</f>
        <v/>
      </c>
      <c r="AX28" s="163" t="str">
        <f>IF('Физическое развитие'!H28="","",IF('Физическое развитие'!H28&gt;1.5,"сформирован",IF('Физическое развитие'!H28&lt;0.5,"не сформирован", "в стадии формирования")))</f>
        <v/>
      </c>
      <c r="AY28" s="163" t="str">
        <f>IF('Физическое развитие'!I28="","",IF('Физическое развитие'!I28&gt;1.5,"сформирован",IF('Физическое развитие'!I28&lt;0.5,"не сформирован", "в стадии формирования")))</f>
        <v/>
      </c>
      <c r="AZ28" s="163" t="str">
        <f>IF('Физическое развитие'!J28="","",IF('Физическое развитие'!J28&gt;1.5,"сформирован",IF('Физическое развитие'!J28&lt;0.5,"не сформирован", "в стадии формирования")))</f>
        <v/>
      </c>
      <c r="BA28" s="163" t="str">
        <f>IF('Физическое развитие'!K28="","",IF('Физическое развитие'!K28&gt;1.5,"сформирован",IF('Физическое развитие'!K28&lt;0.5,"не сформирован", "в стадии формирования")))</f>
        <v/>
      </c>
      <c r="BB28" s="163" t="str">
        <f>IF('Физическое развитие'!L28="","",IF('Физическое развитие'!L28&gt;1.5,"сформирован",IF('Физическое развитие'!L28&lt;0.5,"не сформирован", "в стадии формирования")))</f>
        <v/>
      </c>
      <c r="BC28" s="163" t="str">
        <f>IF('Физическое развитие'!M28="","",IF('Физическое развитие'!M28&gt;1.5,"сформирован",IF('Физическое развитие'!M28&lt;0.5,"не сформирован", "в стадии формирования")))</f>
        <v/>
      </c>
      <c r="BD28" s="163" t="str">
        <f>IF('Физическое развитие'!N28="","",IF('Физическое развитие'!N28&gt;1.5,"сформирован",IF('Физическое развитие'!N28&lt;0.5,"не сформирован", "в стадии формирования")))</f>
        <v/>
      </c>
      <c r="BE28" s="163" t="str">
        <f>IF('Физическое развитие'!O28="","",IF('Физическое развитие'!O28&gt;1.5,"сформирован",IF('Физическое развитие'!O28&lt;0.5,"не сформирован", "в стадии формирования")))</f>
        <v/>
      </c>
      <c r="BF28" s="183" t="str">
        <f>IF('Художественно-эстетическое разв'!AA29="","",IF('Физическое развитие'!D28="","",IF('Физическое развитие'!E28="","",IF('Физическое развитие'!F28="","",IF('Физическое развитие'!G28="","",IF('Физическое развитие'!H28="","",IF('Физическое развитие'!I28="","",IF('Физическое развитие'!J28="","",IF('Физическое развитие'!K28="","",IF('Физическое развитие'!L28="","",IF('Физическое развитие'!M28="","",IF('Физическое развитие'!N28="","",IF('Физическое развитие'!O28="","",('Художественно-эстетическое разв'!AA29+'Физическое развитие'!D28+'Физическое развитие'!E28+'Физическое развитие'!F28+'Физическое развитие'!G28+'Физическое развитие'!H28+'Физическое развитие'!I28+'Физическое развитие'!J28+'Физическое развитие'!K28+'Физическое развитие'!L28+'Физическое развитие'!M28+'Физическое развитие'!N28+'Физическое развитие'!O28)/13)))))))))))))</f>
        <v/>
      </c>
      <c r="BG28" s="96" t="str">
        <f t="shared" si="4"/>
        <v/>
      </c>
      <c r="BH28" s="96" t="str">
        <f>IF('Социально-коммуникативное разви'!Q29="","",IF('Социально-коммуникативное разви'!Q29&gt;1.5,"сформирован",IF('Социально-коммуникативное разви'!Q29&lt;0.5,"не сформирован", "в стадии формирования")))</f>
        <v/>
      </c>
      <c r="BI28" s="96" t="str">
        <f>IF('Социально-коммуникативное разви'!AD29="","",IF('Социально-коммуникативное разви'!AD29&gt;1.5,"сформирован",IF('Социально-коммуникативное разви'!AD29&lt;0.5,"не сформирован", "в стадии формирования")))</f>
        <v/>
      </c>
      <c r="BJ28" s="96" t="str">
        <f>IF('Социально-коммуникативное разви'!AF29="","",IF('Социально-коммуникативное разви'!AF29&gt;1.5,"сформирован",IF('Социально-коммуникативное разви'!AF29&lt;0.5,"не сформирован", "в стадии формирования")))</f>
        <v/>
      </c>
      <c r="BK28" s="96" t="str">
        <f>IF('Социально-коммуникативное разви'!AG29="","",IF('Социально-коммуникативное разви'!AG29&gt;1.5,"сформирован",IF('Социально-коммуникативное разви'!AG29&lt;0.5,"не сформирован", "в стадии формирования")))</f>
        <v/>
      </c>
      <c r="BL28" s="96" t="str">
        <f>IF('Социально-коммуникативное разви'!AH29="","",IF('Социально-коммуникативное разви'!AH29&gt;1.5,"сформирован",IF('Социально-коммуникативное разви'!AH29&lt;0.5,"не сформирован", "в стадии формирования")))</f>
        <v/>
      </c>
      <c r="BM28" s="96" t="str">
        <f>IF('Социально-коммуникативное разви'!AI29="","",IF('Социально-коммуникативное разви'!AI29&gt;1.5,"сформирован",IF('Социально-коммуникативное разви'!AI29&lt;0.5,"не сформирован", "в стадии формирования")))</f>
        <v/>
      </c>
      <c r="BN28" s="96" t="str">
        <f>IF('Социально-коммуникативное разви'!AJ29="","",IF('Социально-коммуникативное разви'!AJ29&gt;1.5,"сформирован",IF('Социально-коммуникативное разви'!AJ29&lt;0.5,"не сформирован", "в стадии формирования")))</f>
        <v/>
      </c>
      <c r="BO28" s="96" t="str">
        <f>IF('Социально-коммуникативное разви'!AK29="","",IF('Социально-коммуникативное разви'!AK29&gt;1.5,"сформирован",IF('Социально-коммуникативное разви'!AK29&lt;0.5,"не сформирован", "в стадии формирования")))</f>
        <v/>
      </c>
      <c r="BP28" s="96" t="str">
        <f>IF('Социально-коммуникативное разви'!AL29="","",IF('Социально-коммуникативное разви'!AL29&gt;1.5,"сформирован",IF('Социально-коммуникативное разви'!AL29&lt;0.5,"не сформирован", "в стадии формирования")))</f>
        <v/>
      </c>
      <c r="BQ28" s="96" t="str">
        <f>IF('Социально-коммуникативное разви'!AM29="","",IF('Социально-коммуникативное разви'!AM29&gt;1.5,"сформирован",IF('Социально-коммуникативное разви'!AM29&lt;0.5,"не сформирован", "в стадии формирования")))</f>
        <v/>
      </c>
      <c r="BR28" s="96" t="str">
        <f>IF('Социально-коммуникативное разви'!AE29="","",IF('Социально-коммуникативное разви'!AE29&gt;1.5,"сформирован",IF('Социально-коммуникативное разви'!AE29&lt;0.5,"не сформирован", "в стадии формирования")))</f>
        <v/>
      </c>
      <c r="BS28" s="96" t="str">
        <f>IF('Физическое развитие'!Q28="","",IF('Физическое развитие'!Q28&gt;1.5,"сформирован",IF('Физическое развитие'!Q28&lt;0.5,"не сформирован", "в стадии формирования")))</f>
        <v/>
      </c>
      <c r="BT28" s="96" t="str">
        <f>IF('Физическое развитие'!R28="","",IF('Физическое развитие'!R28&gt;1.5,"сформирован",IF('Физическое развитие'!R28&lt;0.5,"не сформирован", "в стадии формирования")))</f>
        <v/>
      </c>
      <c r="BU28" s="96" t="str">
        <f>IF('Физическое развитие'!S28="","",IF('Физическое развитие'!S28&gt;1.5,"сформирован",IF('Физическое развитие'!S28&lt;0.5,"не сформирован", "в стадии формирования")))</f>
        <v/>
      </c>
      <c r="BV28" s="96" t="str">
        <f>IF('Физическое развитие'!T28="","",IF('Физическое развитие'!T28&gt;1.5,"сформирован",IF('Физическое развитие'!T28&lt;0.5,"не сформирован", "в стадии формирования")))</f>
        <v/>
      </c>
      <c r="BW28" s="96" t="str">
        <f>IF('Физическое развитие'!U28="","",IF('Физическое развитие'!U28&gt;1.5,"сформирован",IF('Физическое развитие'!U28&lt;0.5,"не сформирован", "в стадии формирования")))</f>
        <v/>
      </c>
      <c r="BX28" s="183" t="str">
        <f>IF('Социально-коммуникативное разви'!Q29="","",IF('Социально-коммуникативное разви'!AD29="","",IF('Социально-коммуникативное разви'!AE29="","",IF('Социально-коммуникативное разви'!AF29="","",IF('Социально-коммуникативное разви'!AG29="","",IF('Социально-коммуникативное разви'!AH29="","",IF('Социально-коммуникативное разви'!AI29="","",IF('Социально-коммуникативное разви'!AJ29="","",IF('Социально-коммуникативное разви'!AK29="","",IF('Социально-коммуникативное разви'!AL29="","",IF('Социально-коммуникативное разви'!AM29="","",IF('Физическое развитие'!Q28="","",IF('Физическое развитие'!R28="","",IF('Физическое развитие'!S28="","",IF('Физическое развитие'!T28="","",IF('Физическое развитие'!U28="","",('Социально-коммуникативное разви'!Q29+'Социально-коммуникативное разви'!AD29+'Социально-коммуникативное разви'!AE29+'Социально-коммуникативное разви'!AF29+'Социально-коммуникативное разви'!AG29+'Социально-коммуникативное разви'!AH29+'Социально-коммуникативное разви'!AI29+'Социально-коммуникативное разви'!AJ29+'Социально-коммуникативное разви'!AK29+'Социально-коммуникативное разви'!AL29+'Социально-коммуникативное разви'!AM29+'Физическое развитие'!Q28+'Физическое развитие'!R28+'Физическое развитие'!S28+'Физическое развитие'!T28+'Физическое развитие'!U28)/16))))))))))))))))</f>
        <v/>
      </c>
      <c r="BY28" s="96" t="str">
        <f t="shared" si="5"/>
        <v/>
      </c>
      <c r="BZ28" s="96" t="str">
        <f>IF('Социально-коммуникативное разви'!M29="","",IF('Социально-коммуникативное разви'!M29&gt;1.5,"сформирован",IF('Социально-коммуникативное разви'!M29&lt;0.5,"не сформирован", "в стадии формирования")))</f>
        <v/>
      </c>
      <c r="CA28" s="96" t="str">
        <f>IF('Социально-коммуникативное разви'!O29="","",IF('Социально-коммуникативное разви'!O29&gt;1.5,"сформирован",IF('Социально-коммуникативное разви'!O29&lt;0.5,"не сформирован", "в стадии формирования")))</f>
        <v/>
      </c>
      <c r="CB28" s="96" t="str">
        <f>IF('Социально-коммуникативное разви'!T29="","",IF('Социально-коммуникативное разви'!T29&gt;1.5,"сформирован",IF('Социально-коммуникативное разви'!T29&lt;0.5,"не сформирован", "в стадии формирования")))</f>
        <v/>
      </c>
      <c r="CC28" s="96" t="str">
        <f>IF('Познавательное развитие'!D29="","",IF('Познавательное развитие'!D29&gt;1.5,"сформирован",IF('Познавательное развитие'!D29&lt;0.5,"не сформирован", "в стадии формирования")))</f>
        <v/>
      </c>
      <c r="CD28" s="96" t="str">
        <f>IF('Познавательное развитие'!E29="","",IF('Познавательное развитие'!E29&gt;1.5,"сформирован",IF('Познавательное развитие'!E29&lt;0.5,"не сформирован", "в стадии формирования")))</f>
        <v/>
      </c>
      <c r="CE28" s="96" t="str">
        <f>IF('Познавательное развитие'!F29="","",IF('Познавательное развитие'!F29&gt;1.5,"сформирован",IF('Познавательное развитие'!F29&lt;0.5,"не сформирован", "в стадии формирования")))</f>
        <v/>
      </c>
      <c r="CF28" s="96" t="str">
        <f>IF('Познавательное развитие'!I29="","",IF('Познавательное развитие'!I29&gt;1.5,"сформирован",IF('Познавательное развитие'!I29&lt;0.5,"не сформирован", "в стадии формирования")))</f>
        <v/>
      </c>
      <c r="CG28" s="96" t="str">
        <f>IF('Познавательное развитие'!J29="","",IF('Познавательное развитие'!J29&gt;1.5,"сформирован",IF('Познавательное развитие'!J29&lt;0.5,"не сформирован", "в стадии формирования")))</f>
        <v/>
      </c>
      <c r="CH28" s="96" t="str">
        <f>IF('Познавательное развитие'!K29="","",IF('Познавательное развитие'!K29&gt;1.5,"сформирован",IF('Познавательное развитие'!K29&lt;0.5,"не сформирован", "в стадии формирования")))</f>
        <v/>
      </c>
      <c r="CI28" s="96" t="str">
        <f>IF('Познавательное развитие'!L29="","",IF('Познавательное развитие'!L29&gt;1.5,"сформирован",IF('Познавательное развитие'!L29&lt;0.5,"не сформирован", "в стадии формирования")))</f>
        <v/>
      </c>
      <c r="CJ28" s="96" t="str">
        <f>IF('Познавательное развитие'!M29="","",IF('Познавательное развитие'!M29&gt;1.5,"сформирован",IF('Познавательное развитие'!M29&lt;0.5,"не сформирован", "в стадии формирования")))</f>
        <v/>
      </c>
      <c r="CK28" s="96" t="str">
        <f>IF('Познавательное развитие'!S29="","",IF('Познавательное развитие'!S29&gt;1.5,"сформирован",IF('Познавательное развитие'!S29&lt;0.5,"не сформирован", "в стадии формирования")))</f>
        <v/>
      </c>
      <c r="CL28" s="96" t="str">
        <f>IF('Познавательное развитие'!T29="","",IF('Познавательное развитие'!T29&gt;1.5,"сформирован",IF('Познавательное развитие'!T29&lt;0.5,"не сформирован", "в стадии формирования")))</f>
        <v/>
      </c>
      <c r="CM28" s="96" t="str">
        <f>IF('Познавательное развитие'!V29="","",IF('Познавательное развитие'!V29&gt;1.5,"сформирован",IF('Познавательное развитие'!V29&lt;0.5,"не сформирован", "в стадии формирования")))</f>
        <v/>
      </c>
      <c r="CN28" s="96" t="str">
        <f>IF('Познавательное развитие'!W29="","",IF('Познавательное развитие'!W29&gt;1.5,"сформирован",IF('Познавательное развитие'!W29&lt;0.5,"не сформирован", "в стадии формирования")))</f>
        <v/>
      </c>
      <c r="CO28" s="96" t="str">
        <f>IF('Познавательное развитие'!AD29="","",IF('Познавательное развитие'!AD29&gt;1.5,"сформирован",IF('Познавательное развитие'!AD29&lt;0.5,"не сформирован", "в стадии формирования")))</f>
        <v/>
      </c>
      <c r="CP28" s="96" t="str">
        <f>IF('Познавательное развитие'!AI29="","",IF('Познавательное развитие'!AI29&gt;1.5,"сформирован",IF('Познавательное развитие'!AI29&lt;0.5,"не сформирован", "в стадии формирования")))</f>
        <v/>
      </c>
      <c r="CQ28" s="96" t="str">
        <f>IF('Познавательное развитие'!AK29="","",IF('Познавательное развитие'!AK29&gt;1.5,"сформирован",IF('Познавательное развитие'!AK29&lt;0.5,"не сформирован", "в стадии формирования")))</f>
        <v/>
      </c>
      <c r="CR28" s="96" t="str">
        <f>IF('Познавательное развитие'!AL29="","",IF('Познавательное развитие'!AL29&gt;1.5,"сформирован",IF('Познавательное развитие'!AL29&lt;0.5,"не сформирован", "в стадии формирования")))</f>
        <v/>
      </c>
      <c r="CS28" s="96" t="str">
        <f>IF('Речевое развитие'!S28="","",IF('Речевое развитие'!S28&gt;1.5,"сформирован",IF('Речевое развитие'!S28&lt;0.5,"не сформирован", "в стадии формирования")))</f>
        <v/>
      </c>
      <c r="CT28" s="96" t="str">
        <f>IF('Речевое развитие'!T28="","",IF('Речевое развитие'!T28&gt;1.5,"сформирован",IF('Речевое развитие'!T28&lt;0.5,"не сформирован", "в стадии формирования")))</f>
        <v/>
      </c>
      <c r="CU28" s="96" t="str">
        <f>IF('Речевое развитие'!U28="","",IF('Речевое развитие'!U28&gt;1.5,"сформирован",IF('Речевое развитие'!U28&lt;0.5,"не сформирован", "в стадии формирования")))</f>
        <v/>
      </c>
      <c r="CV28" s="96" t="str">
        <f>IF('Речевое развитие'!V28="","",IF('Речевое развитие'!V28&gt;1.5,"сформирован",IF('Речевое развитие'!V28&lt;0.5,"не сформирован", "в стадии формирования")))</f>
        <v/>
      </c>
      <c r="CW28" s="96" t="str">
        <f>IF('Художественно-эстетическое разв'!H29="","",IF('Художественно-эстетическое разв'!H29&gt;1.5,"сформирован",IF('Художественно-эстетическое разв'!H29&lt;0.5,"не сформирован", "в стадии формирования")))</f>
        <v/>
      </c>
      <c r="CX28" s="96" t="str">
        <f>IF('Художественно-эстетическое разв'!U29="","",IF('Художественно-эстетическое разв'!U29&gt;1.5,"сформирован",IF('Художественно-эстетическое разв'!U29&lt;0.5,"не сформирован", "в стадии формирования")))</f>
        <v/>
      </c>
      <c r="CY28" s="96" t="str">
        <f>IF('Художественно-эстетическое разв'!D29="","",IF('Художественно-эстетическое разв'!D29&gt;1.5,"сформирован",IF('Художественно-эстетическое разв'!D29&lt;0.5,"не сформирован", "в стадии формирования")))</f>
        <v/>
      </c>
      <c r="CZ28" s="96" t="str">
        <f>IF('Художественно-эстетическое разв'!O29="","",IF('Художественно-эстетическое разв'!O29&gt;1.5,"сформирован",IF('Художественно-эстетическое разв'!O29&lt;0.5,"не сформирован", "в стадии формирования")))</f>
        <v/>
      </c>
      <c r="DA28" s="96" t="str">
        <f>IF('Художественно-эстетическое разв'!T29="","",IF('Художественно-эстетическое разв'!T29&gt;1.5,"сформирован",IF('Художественно-эстетическое разв'!T29&lt;0.5,"не сформирован", "в стадии формирования")))</f>
        <v/>
      </c>
      <c r="DB28" s="183" t="str">
        <f>IF('Социально-коммуникативное разви'!M29="","",IF('Социально-коммуникативное разви'!O29="","",IF('Социально-коммуникативное разви'!T29="","",IF('Познавательное развитие'!D29="","",IF('Познавательное развитие'!E29="","",IF('Познавательное развитие'!F29="","",IF('Познавательное развитие'!I29="","",IF('Познавательное развитие'!J29="","",IF('Познавательное развитие'!K29="","",IF('Познавательное развитие'!L29="","",IF('Познавательное развитие'!M29="","",IF('Познавательное развитие'!S29="","",IF('Познавательное развитие'!T29="","",IF('Познавательное развитие'!V29="","",IF('Познавательное развитие'!W29="","",IF('Познавательное развитие'!AD29="","",IF('Познавательное развитие'!AI29="","",IF('Познавательное развитие'!AK29="","",IF('Познавательное развитие'!AL29="","",IF('Речевое развитие'!S28="","",IF('Речевое развитие'!T28="","",IF('Речевое развитие'!U28="","",IF('Речевое развитие'!V28="","",IF('Художественно-эстетическое разв'!H29="","",IF('Художественно-эстетическое разв'!U29="","",IF('Художественно-эстетическое разв'!D29="","",IF('Художественно-эстетическое разв'!O29="","",IF('Художественно-эстетическое разв'!T29="","",('Социально-коммуникативное разви'!M29+'Социально-коммуникативное разви'!O29+'Социально-коммуникативное разви'!T29+'Познавательное развитие'!D29+'Познавательное развитие'!E29+'Познавательное развитие'!F29+'Познавательное развитие'!I29+'Познавательное развитие'!J29+'Познавательное развитие'!K29+'Познавательное развитие'!L29+'Познавательное развитие'!M29+'Познавательное развитие'!S29+'Познавательное развитие'!T29+'Познавательное развитие'!V29+'Познавательное развитие'!W29+'Познавательное развитие'!AD29+'Познавательное развитие'!AI29+'Познавательное развитие'!AK29+'Познавательное развитие'!AL29+'Речевое развитие'!S28+'Речевое развитие'!T28+'Речевое развитие'!U28+'Речевое развитие'!V28+'Художественно-эстетическое разв'!H29+'Художественно-эстетическое разв'!V29+'Художественно-эстетическое разв'!D29+'Художественно-эстетическое разв'!O29+'Художественно-эстетическое разв'!T29)/28))))))))))))))))))))))))))))</f>
        <v/>
      </c>
      <c r="DC28" s="96" t="str">
        <f t="shared" si="6"/>
        <v/>
      </c>
    </row>
    <row r="29" spans="1:107" s="96" customFormat="1">
      <c r="A29" s="155">
        <f>список!A27</f>
        <v>26</v>
      </c>
      <c r="B29" s="153" t="str">
        <f>IF(список!B27="","",список!B27)</f>
        <v/>
      </c>
      <c r="C29" s="149">
        <f>IF(список!C27="","",список!C27)</f>
        <v>0</v>
      </c>
      <c r="D29" s="96" t="str">
        <f>IF('Социально-коммуникативное разви'!R30="","",IF('Социально-коммуникативное разви'!R30&gt;1.5,"сформирован",IF('Социально-коммуникативное разви'!R30&lt;0.5,"не сформирован", "в стадии формирования")))</f>
        <v/>
      </c>
      <c r="E29" s="96" t="str">
        <f>IF('Социально-коммуникативное разви'!S30="","",IF('Социально-коммуникативное разви'!S30&gt;1.5,"сформирован",IF('Социально-коммуникативное разви'!S30&lt;0.5,"не сформирован", "в стадии формирования")))</f>
        <v/>
      </c>
      <c r="F29" s="96" t="str">
        <f>IF('Социально-коммуникативное разви'!T30="","",IF('Социально-коммуникативное разви'!T30&gt;1.5,"сформирован",IF('Социально-коммуникативное разви'!T30&lt;0.5,"не сформирован", "в стадии формирования")))</f>
        <v/>
      </c>
      <c r="G29" s="96" t="str">
        <f>IF('Социально-коммуникативное разви'!U30="","",IF('Социально-коммуникативное разви'!U30&gt;1.5,"сформирован",IF('Социально-коммуникативное разви'!U30&lt;0.5,"не сформирован", "в стадии формирования")))</f>
        <v/>
      </c>
      <c r="H29" s="96" t="str">
        <f>IF('Социально-коммуникативное разви'!V30="","",IF('Социально-коммуникативное разви'!V30&gt;1.5,"сформирован",IF('Социально-коммуникативное разви'!V30&lt;0.5,"не сформирован", "в стадии формирования")))</f>
        <v/>
      </c>
      <c r="I29" s="163" t="str">
        <f>IF('Речевое развитие'!X29="","",IF('Речевое развитие'!X29&gt;1.5,"сформирован",IF('Речевое развитие'!X29&lt;0.5,"не сформирован", "в стадии формирования")))</f>
        <v/>
      </c>
      <c r="J29" s="96" t="str">
        <f>IF('Художественно-эстетическое разв'!D30="","",IF('Художественно-эстетическое разв'!D30&gt;1.5,"сформирован",IF('Художественно-эстетическое разв'!D30&lt;0.5,"не сформирован", "в стадии формирования")))</f>
        <v/>
      </c>
      <c r="K29" s="149" t="str">
        <f>IF('Физическое развитие'!M29="","",IF('Физическое развитие'!M29&gt;1.5,"сформирован",IF('Физическое развитие'!M29&lt;0.5,"не сформирован", "в стадии формирования")))</f>
        <v/>
      </c>
      <c r="L29" s="183" t="str">
        <f>IF('Социально-коммуникативное разви'!R30="","",IF('Социально-коммуникативное разви'!X30="","",IF('Социально-коммуникативное разви'!Y30="","",IF('Социально-коммуникативное разви'!Z30="","",IF('Социально-коммуникативное разви'!AA30="","",IF('Речевое развитие'!X29="","",IF('Художественно-эстетическое разв'!D30="","",IF('Физическое развитие'!M29="","",('Социально-коммуникативное разви'!R30+'Социально-коммуникативное разви'!X30+'Социально-коммуникативное разви'!Y30+'Социально-коммуникативное разви'!Z30+'Социально-коммуникативное разви'!AA30+'Речевое развитие'!X29+'Художественно-эстетическое разв'!D30+'Физическое развитие'!M29)/8))))))))</f>
        <v/>
      </c>
      <c r="M29" s="96" t="str">
        <f t="shared" si="0"/>
        <v/>
      </c>
      <c r="N29" s="165" t="str">
        <f>IF('Социально-коммуникативное разви'!E30="","",IF('Социально-коммуникативное разви'!E30&gt;1.5,"сформирован",IF('Социально-коммуникативное разви'!E30&lt;0.5,"не сформирован", "в стадии формирования")))</f>
        <v/>
      </c>
      <c r="O29" s="165" t="str">
        <f>IF('Социально-коммуникативное разви'!F30="","",IF('Социально-коммуникативное разви'!F30&gt;1.5,"сформирован",IF('Социально-коммуникативное разви'!F30&lt;0.5,"не сформирован", "в стадии формирования")))</f>
        <v/>
      </c>
      <c r="P29" s="165" t="str">
        <f>IF('Социально-коммуникативное разви'!G30="","",IF('Социально-коммуникативное разви'!G30&gt;1.5,"сформирован",IF('Социально-коммуникативное разви'!G30&lt;0.5,"не сформирован", "в стадии формирования")))</f>
        <v/>
      </c>
      <c r="Q29" s="165" t="str">
        <f>IF('Социально-коммуникативное разви'!H30="","",IF('Социально-коммуникативное разви'!H30&gt;1.5,"сформирован",IF('Социально-коммуникативное разви'!H30&lt;0.5,"не сформирован", "в стадии формирования")))</f>
        <v/>
      </c>
      <c r="R29" s="165" t="str">
        <f>IF('Социально-коммуникативное разви'!I30="","",IF('Социально-коммуникативное разви'!I30&gt;1.5,"сформирован",IF('Социально-коммуникативное разви'!I30&lt;0.5,"не сформирован", "в стадии формирования")))</f>
        <v/>
      </c>
      <c r="S29" s="165" t="str">
        <f>IF('Социально-коммуникативное разви'!J30="","",IF('Социально-коммуникативное разви'!J30&gt;1.5,"сформирован",IF('Социально-коммуникативное разви'!J30&lt;0.5,"не сформирован", "в стадии формирования")))</f>
        <v/>
      </c>
      <c r="T29" s="165" t="str">
        <f>IF('Социально-коммуникативное разви'!K30="","",IF('Социально-коммуникативное разви'!K30&gt;1.5,"сформирован",IF('Социально-коммуникативное разви'!K30&lt;0.5,"не сформирован", "в стадии формирования")))</f>
        <v/>
      </c>
      <c r="U29" s="165" t="str">
        <f>IF('Социально-коммуникативное разви'!L30="","",IF('Социально-коммуникативное разви'!L30&gt;1.5,"сформирован",IF('Социально-коммуникативное разви'!L30&lt;0.5,"не сформирован", "в стадии формирования")))</f>
        <v/>
      </c>
      <c r="V29" s="165" t="str">
        <f>IF('Социально-коммуникативное разви'!M30="","",IF('Социально-коммуникативное разви'!M30&gt;1.5,"сформирован",IF('Социально-коммуникативное разви'!M30&lt;0.5,"не сформирован", "в стадии формирования")))</f>
        <v/>
      </c>
      <c r="W29" s="183" t="str">
        <f>IF('Социально-коммуникативное разви'!E30="","",IF('Социально-коммуникативное разви'!F30="","",IF('Социально-коммуникативное разви'!G30="","",IF('Социально-коммуникативное разви'!H30="","",IF('Социально-коммуникативное разви'!I30="","",IF('Социально-коммуникативное разви'!J30="","",IF('Социально-коммуникативное разви'!K30="","",IF('Социально-коммуникативное разви'!L30="","",IF('Социально-коммуникативное разви'!W30="","",('Социально-коммуникативное разви'!E30+'Социально-коммуникативное разви'!F30+'Социально-коммуникативное разви'!G30+'Социально-коммуникативное разви'!H30+'Социально-коммуникативное разви'!I30+'Социально-коммуникативное разви'!J30+'Социально-коммуникативное разви'!K30+'Социально-коммуникативное разви'!L30+'Социально-коммуникативное разви'!W30)/9)))))))))</f>
        <v/>
      </c>
      <c r="X29" s="96" t="str">
        <f t="shared" si="1"/>
        <v/>
      </c>
      <c r="Y29" s="163" t="str">
        <f>IF('Социально-коммуникативное разви'!S30="","",IF('Социально-коммуникативное разви'!S30&gt;1.5,"сформирован",IF('Социально-коммуникативное разви'!S30&lt;0.5,"не сформирован", "в стадии формирования")))</f>
        <v/>
      </c>
      <c r="Z29" s="96" t="str">
        <f>IF('Познавательное развитие'!U30="","",IF('Познавательное развитие'!U30&gt;1.5,"сформирован",IF('Познавательное развитие'!U30&lt;0.5,"не сформирован", "в стадии формирования")))</f>
        <v/>
      </c>
      <c r="AA29" s="96" t="str">
        <f>IF('Речевое развитие'!P29="","",IF('Речевое развитие'!P29&gt;1.5,"сформирован",IF('Речевое развитие'!P29&lt;0.5,"не сформирован", "в стадии формирования")))</f>
        <v/>
      </c>
      <c r="AB29" s="96" t="str">
        <f>IF('Речевое развитие'!Q29="","",IF('Речевое развитие'!Q29&gt;1.5,"сформирован",IF('Речевое развитие'!Q29&lt;0.5,"не сформирован", "в стадии формирования")))</f>
        <v/>
      </c>
      <c r="AC29" s="167" t="str">
        <f>IF('Художественно-эстетическое разв'!AD30="","",IF('Художественно-эстетическое разв'!AD30&gt;1.5,"сформирован",IF('Художественно-эстетическое разв'!AD30&lt;0.5,"не сформирован", "в стадии формирования")))</f>
        <v/>
      </c>
      <c r="AD29" s="167" t="str">
        <f>IF('Художественно-эстетическое разв'!AE30="","",IF('Художественно-эстетическое разв'!AE30&gt;1.5,"сформирован",IF('Художественно-эстетическое разв'!AE30&lt;0.5,"не сформирован", "в стадии формирования")))</f>
        <v/>
      </c>
      <c r="AE29" s="167" t="str">
        <f>IF('Художественно-эстетическое разв'!AF30="","",IF('Художественно-эстетическое разв'!AF30&gt;1.5,"сформирован",IF('Художественно-эстетическое разв'!AF30&lt;0.5,"не сформирован", "в стадии формирования")))</f>
        <v/>
      </c>
      <c r="AF29" s="149" t="str">
        <f>IF('Физическое развитие'!T29="","",IF('Физическое развитие'!T29&gt;1.5,"сформирован",IF('Физическое развитие'!T29&lt;0.5,"не сформирован", "в стадии формирования")))</f>
        <v/>
      </c>
      <c r="AG29" s="183" t="str">
        <f>IF('Социально-коммуникативное разви'!S30="","",IF('Познавательное развитие'!U30="","",IF('Речевое развитие'!P29="","",IF('Речевое развитие'!W29="","",IF('Художественно-эстетическое разв'!AD30="","",IF('Художественно-эстетическое разв'!AE30="","",IF('Художественно-эстетическое разв'!AF30="","",IF('Физическое развитие'!T29="","",('Социально-коммуникативное разви'!S30+'Познавательное развитие'!U30+'Речевое развитие'!P29+'Речевое развитие'!W29+'Художественно-эстетическое разв'!AD30+'Художественно-эстетическое разв'!AE30+'Художественно-эстетическое разв'!AF30+'Физическое развитие'!T29)/8))))))))</f>
        <v/>
      </c>
      <c r="AH29" s="96" t="str">
        <f t="shared" si="2"/>
        <v/>
      </c>
      <c r="AI29" s="163" t="str">
        <f>IF('Речевое развитие'!D29="","",IF('Речевое развитие'!D29&gt;1.5,"сформирован",IF('Речевое развитие'!D29&lt;0.5,"не сформирован", "в стадии формирования")))</f>
        <v/>
      </c>
      <c r="AJ29" s="163" t="str">
        <f>IF('Речевое развитие'!E29="","",IF('Речевое развитие'!E29&gt;1.5,"сформирован",IF('Речевое развитие'!E29&lt;0.5,"не сформирован", "в стадии формирования")))</f>
        <v/>
      </c>
      <c r="AK29" s="163" t="str">
        <f>IF('Речевое развитие'!F29="","",IF('Речевое развитие'!F29&gt;1.5,"сформирован",IF('Речевое развитие'!F29&lt;0.5,"не сформирован", "в стадии формирования")))</f>
        <v/>
      </c>
      <c r="AL29" s="163" t="str">
        <f>IF('Речевое развитие'!G29="","",IF('Речевое развитие'!G29&gt;1.5,"сформирован",IF('Речевое развитие'!G29&lt;0.5,"не сформирован", "в стадии формирования")))</f>
        <v/>
      </c>
      <c r="AM29" s="163" t="str">
        <f>IF('Речевое развитие'!H29="","",IF('Речевое развитие'!H29&gt;1.5,"сформирован",IF('Речевое развитие'!H29&lt;0.5,"не сформирован", "в стадии формирования")))</f>
        <v/>
      </c>
      <c r="AN29" s="163" t="str">
        <f>IF('Речевое развитие'!I29="","",IF('Речевое развитие'!I29&gt;1.5,"сформирован",IF('Речевое развитие'!I29&lt;0.5,"не сформирован", "в стадии формирования")))</f>
        <v/>
      </c>
      <c r="AO29" s="163" t="str">
        <f>IF('Речевое развитие'!J29="","",IF('Речевое развитие'!J29&gt;1.5,"сформирован",IF('Речевое развитие'!J29&lt;0.5,"не сформирован", "в стадии формирования")))</f>
        <v/>
      </c>
      <c r="AP29" s="163" t="str">
        <f>IF('Речевое развитие'!K29="","",IF('Речевое развитие'!K29&gt;1.5,"сформирован",IF('Речевое развитие'!K29&lt;0.5,"не сформирован", "в стадии формирования")))</f>
        <v/>
      </c>
      <c r="AQ29" s="183" t="str">
        <f>IF('Речевое развитие'!D29="","",IF('Речевое развитие'!E29="","",IF('Речевое развитие'!F29="","",IF('Речевое развитие'!G29="","",IF('Речевое развитие'!H29="","",IF('Речевое развитие'!I29="","",IF('Речевое развитие'!J29="","",IF('Речевое развитие'!K29="","",('Речевое развитие'!D29+'Речевое развитие'!E29+'Речевое развитие'!F29+'Речевое развитие'!G29+'Речевое развитие'!H29+'Речевое развитие'!I29+'Речевое развитие'!J29+'Речевое развитие'!K29)/8))))))))</f>
        <v/>
      </c>
      <c r="AR29" s="96" t="str">
        <f t="shared" si="3"/>
        <v/>
      </c>
      <c r="AS29" s="163" t="str">
        <f>IF('Художественно-эстетическое разв'!AA30="","",IF('Художественно-эстетическое разв'!AA30&gt;1.5,"сформирован",IF('Художественно-эстетическое разв'!AA30&lt;0.5,"не сформирован", "в стадии формирования")))</f>
        <v>в стадии формирования</v>
      </c>
      <c r="AT29" s="163" t="str">
        <f>IF('Физическое развитие'!D29="","",IF('Физическое развитие'!D29&gt;1.5,"сформирован",IF('Физическое развитие'!D29&lt;0.5,"не сформирован", "в стадии формирования")))</f>
        <v/>
      </c>
      <c r="AU29" s="163" t="str">
        <f>IF('Физическое развитие'!E29="","",IF('Физическое развитие'!E29&gt;1.5,"сформирован",IF('Физическое развитие'!E29&lt;0.5,"не сформирован", "в стадии формирования")))</f>
        <v/>
      </c>
      <c r="AV29" s="163" t="str">
        <f>IF('Физическое развитие'!F29="","",IF('Физическое развитие'!F29&gt;1.5,"сформирован",IF('Физическое развитие'!F29&lt;0.5,"не сформирован", "в стадии формирования")))</f>
        <v/>
      </c>
      <c r="AW29" s="163" t="str">
        <f>IF('Физическое развитие'!G29="","",IF('Физическое развитие'!G29&gt;1.5,"сформирован",IF('Физическое развитие'!G29&lt;0.5,"не сформирован", "в стадии формирования")))</f>
        <v/>
      </c>
      <c r="AX29" s="163" t="str">
        <f>IF('Физическое развитие'!H29="","",IF('Физическое развитие'!H29&gt;1.5,"сформирован",IF('Физическое развитие'!H29&lt;0.5,"не сформирован", "в стадии формирования")))</f>
        <v/>
      </c>
      <c r="AY29" s="163" t="str">
        <f>IF('Физическое развитие'!I29="","",IF('Физическое развитие'!I29&gt;1.5,"сформирован",IF('Физическое развитие'!I29&lt;0.5,"не сформирован", "в стадии формирования")))</f>
        <v/>
      </c>
      <c r="AZ29" s="163" t="str">
        <f>IF('Физическое развитие'!J29="","",IF('Физическое развитие'!J29&gt;1.5,"сформирован",IF('Физическое развитие'!J29&lt;0.5,"не сформирован", "в стадии формирования")))</f>
        <v/>
      </c>
      <c r="BA29" s="163" t="str">
        <f>IF('Физическое развитие'!K29="","",IF('Физическое развитие'!K29&gt;1.5,"сформирован",IF('Физическое развитие'!K29&lt;0.5,"не сформирован", "в стадии формирования")))</f>
        <v/>
      </c>
      <c r="BB29" s="163" t="str">
        <f>IF('Физическое развитие'!L29="","",IF('Физическое развитие'!L29&gt;1.5,"сформирован",IF('Физическое развитие'!L29&lt;0.5,"не сформирован", "в стадии формирования")))</f>
        <v/>
      </c>
      <c r="BC29" s="163" t="str">
        <f>IF('Физическое развитие'!M29="","",IF('Физическое развитие'!M29&gt;1.5,"сформирован",IF('Физическое развитие'!M29&lt;0.5,"не сформирован", "в стадии формирования")))</f>
        <v/>
      </c>
      <c r="BD29" s="163" t="str">
        <f>IF('Физическое развитие'!N29="","",IF('Физическое развитие'!N29&gt;1.5,"сформирован",IF('Физическое развитие'!N29&lt;0.5,"не сформирован", "в стадии формирования")))</f>
        <v/>
      </c>
      <c r="BE29" s="163" t="str">
        <f>IF('Физическое развитие'!O29="","",IF('Физическое развитие'!O29&gt;1.5,"сформирован",IF('Физическое развитие'!O29&lt;0.5,"не сформирован", "в стадии формирования")))</f>
        <v/>
      </c>
      <c r="BF29" s="183" t="str">
        <f>IF('Художественно-эстетическое разв'!AA30="","",IF('Физическое развитие'!D29="","",IF('Физическое развитие'!E29="","",IF('Физическое развитие'!F29="","",IF('Физическое развитие'!G29="","",IF('Физическое развитие'!H29="","",IF('Физическое развитие'!I29="","",IF('Физическое развитие'!J29="","",IF('Физическое развитие'!K29="","",IF('Физическое развитие'!L29="","",IF('Физическое развитие'!M29="","",IF('Физическое развитие'!N29="","",IF('Физическое развитие'!O29="","",('Художественно-эстетическое разв'!AA30+'Физическое развитие'!D29+'Физическое развитие'!E29+'Физическое развитие'!F29+'Физическое развитие'!G29+'Физическое развитие'!H29+'Физическое развитие'!I29+'Физическое развитие'!J29+'Физическое развитие'!K29+'Физическое развитие'!L29+'Физическое развитие'!M29+'Физическое развитие'!N29+'Физическое развитие'!O29)/13)))))))))))))</f>
        <v/>
      </c>
      <c r="BG29" s="96" t="str">
        <f t="shared" si="4"/>
        <v/>
      </c>
      <c r="BH29" s="96" t="str">
        <f>IF('Социально-коммуникативное разви'!Q30="","",IF('Социально-коммуникативное разви'!Q30&gt;1.5,"сформирован",IF('Социально-коммуникативное разви'!Q30&lt;0.5,"не сформирован", "в стадии формирования")))</f>
        <v/>
      </c>
      <c r="BI29" s="96" t="str">
        <f>IF('Социально-коммуникативное разви'!AD30="","",IF('Социально-коммуникативное разви'!AD30&gt;1.5,"сформирован",IF('Социально-коммуникативное разви'!AD30&lt;0.5,"не сформирован", "в стадии формирования")))</f>
        <v/>
      </c>
      <c r="BJ29" s="96" t="str">
        <f>IF('Социально-коммуникативное разви'!AF30="","",IF('Социально-коммуникативное разви'!AF30&gt;1.5,"сформирован",IF('Социально-коммуникативное разви'!AF30&lt;0.5,"не сформирован", "в стадии формирования")))</f>
        <v/>
      </c>
      <c r="BK29" s="96" t="str">
        <f>IF('Социально-коммуникативное разви'!AG30="","",IF('Социально-коммуникативное разви'!AG30&gt;1.5,"сформирован",IF('Социально-коммуникативное разви'!AG30&lt;0.5,"не сформирован", "в стадии формирования")))</f>
        <v/>
      </c>
      <c r="BL29" s="96" t="str">
        <f>IF('Социально-коммуникативное разви'!AH30="","",IF('Социально-коммуникативное разви'!AH30&gt;1.5,"сформирован",IF('Социально-коммуникативное разви'!AH30&lt;0.5,"не сформирован", "в стадии формирования")))</f>
        <v/>
      </c>
      <c r="BM29" s="96" t="str">
        <f>IF('Социально-коммуникативное разви'!AI30="","",IF('Социально-коммуникативное разви'!AI30&gt;1.5,"сформирован",IF('Социально-коммуникативное разви'!AI30&lt;0.5,"не сформирован", "в стадии формирования")))</f>
        <v/>
      </c>
      <c r="BN29" s="96" t="str">
        <f>IF('Социально-коммуникативное разви'!AJ30="","",IF('Социально-коммуникативное разви'!AJ30&gt;1.5,"сформирован",IF('Социально-коммуникативное разви'!AJ30&lt;0.5,"не сформирован", "в стадии формирования")))</f>
        <v/>
      </c>
      <c r="BO29" s="96" t="str">
        <f>IF('Социально-коммуникативное разви'!AK30="","",IF('Социально-коммуникативное разви'!AK30&gt;1.5,"сформирован",IF('Социально-коммуникативное разви'!AK30&lt;0.5,"не сформирован", "в стадии формирования")))</f>
        <v/>
      </c>
      <c r="BP29" s="96" t="str">
        <f>IF('Социально-коммуникативное разви'!AL30="","",IF('Социально-коммуникативное разви'!AL30&gt;1.5,"сформирован",IF('Социально-коммуникативное разви'!AL30&lt;0.5,"не сформирован", "в стадии формирования")))</f>
        <v/>
      </c>
      <c r="BQ29" s="96" t="str">
        <f>IF('Социально-коммуникативное разви'!AM30="","",IF('Социально-коммуникативное разви'!AM30&gt;1.5,"сформирован",IF('Социально-коммуникативное разви'!AM30&lt;0.5,"не сформирован", "в стадии формирования")))</f>
        <v/>
      </c>
      <c r="BR29" s="96" t="str">
        <f>IF('Социально-коммуникативное разви'!AE30="","",IF('Социально-коммуникативное разви'!AE30&gt;1.5,"сформирован",IF('Социально-коммуникативное разви'!AE30&lt;0.5,"не сформирован", "в стадии формирования")))</f>
        <v/>
      </c>
      <c r="BS29" s="96" t="str">
        <f>IF('Физическое развитие'!Q29="","",IF('Физическое развитие'!Q29&gt;1.5,"сформирован",IF('Физическое развитие'!Q29&lt;0.5,"не сформирован", "в стадии формирования")))</f>
        <v/>
      </c>
      <c r="BT29" s="96" t="str">
        <f>IF('Физическое развитие'!R29="","",IF('Физическое развитие'!R29&gt;1.5,"сформирован",IF('Физическое развитие'!R29&lt;0.5,"не сформирован", "в стадии формирования")))</f>
        <v/>
      </c>
      <c r="BU29" s="96" t="str">
        <f>IF('Физическое развитие'!S29="","",IF('Физическое развитие'!S29&gt;1.5,"сформирован",IF('Физическое развитие'!S29&lt;0.5,"не сформирован", "в стадии формирования")))</f>
        <v/>
      </c>
      <c r="BV29" s="96" t="str">
        <f>IF('Физическое развитие'!T29="","",IF('Физическое развитие'!T29&gt;1.5,"сформирован",IF('Физическое развитие'!T29&lt;0.5,"не сформирован", "в стадии формирования")))</f>
        <v/>
      </c>
      <c r="BW29" s="96" t="str">
        <f>IF('Физическое развитие'!U29="","",IF('Физическое развитие'!U29&gt;1.5,"сформирован",IF('Физическое развитие'!U29&lt;0.5,"не сформирован", "в стадии формирования")))</f>
        <v/>
      </c>
      <c r="BX29" s="183" t="str">
        <f>IF('Социально-коммуникативное разви'!Q30="","",IF('Социально-коммуникативное разви'!AD30="","",IF('Социально-коммуникативное разви'!AE30="","",IF('Социально-коммуникативное разви'!AF30="","",IF('Социально-коммуникативное разви'!AG30="","",IF('Социально-коммуникативное разви'!AH30="","",IF('Социально-коммуникативное разви'!AI30="","",IF('Социально-коммуникативное разви'!AJ30="","",IF('Социально-коммуникативное разви'!AK30="","",IF('Социально-коммуникативное разви'!AL30="","",IF('Социально-коммуникативное разви'!AM30="","",IF('Физическое развитие'!Q29="","",IF('Физическое развитие'!R29="","",IF('Физическое развитие'!S29="","",IF('Физическое развитие'!T29="","",IF('Физическое развитие'!U29="","",('Социально-коммуникативное разви'!Q30+'Социально-коммуникативное разви'!AD30+'Социально-коммуникативное разви'!AE30+'Социально-коммуникативное разви'!AF30+'Социально-коммуникативное разви'!AG30+'Социально-коммуникативное разви'!AH30+'Социально-коммуникативное разви'!AI30+'Социально-коммуникативное разви'!AJ30+'Социально-коммуникативное разви'!AK30+'Социально-коммуникативное разви'!AL30+'Социально-коммуникативное разви'!AM30+'Физическое развитие'!Q29+'Физическое развитие'!R29+'Физическое развитие'!S29+'Физическое развитие'!T29+'Физическое развитие'!U29)/16))))))))))))))))</f>
        <v/>
      </c>
      <c r="BY29" s="96" t="str">
        <f t="shared" si="5"/>
        <v/>
      </c>
      <c r="BZ29" s="96" t="str">
        <f>IF('Социально-коммуникативное разви'!M30="","",IF('Социально-коммуникативное разви'!M30&gt;1.5,"сформирован",IF('Социально-коммуникативное разви'!M30&lt;0.5,"не сформирован", "в стадии формирования")))</f>
        <v/>
      </c>
      <c r="CA29" s="96" t="str">
        <f>IF('Социально-коммуникативное разви'!O30="","",IF('Социально-коммуникативное разви'!O30&gt;1.5,"сформирован",IF('Социально-коммуникативное разви'!O30&lt;0.5,"не сформирован", "в стадии формирования")))</f>
        <v/>
      </c>
      <c r="CB29" s="96" t="str">
        <f>IF('Социально-коммуникативное разви'!T30="","",IF('Социально-коммуникативное разви'!T30&gt;1.5,"сформирован",IF('Социально-коммуникативное разви'!T30&lt;0.5,"не сформирован", "в стадии формирования")))</f>
        <v/>
      </c>
      <c r="CC29" s="96" t="str">
        <f>IF('Познавательное развитие'!D30="","",IF('Познавательное развитие'!D30&gt;1.5,"сформирован",IF('Познавательное развитие'!D30&lt;0.5,"не сформирован", "в стадии формирования")))</f>
        <v/>
      </c>
      <c r="CD29" s="96" t="str">
        <f>IF('Познавательное развитие'!E30="","",IF('Познавательное развитие'!E30&gt;1.5,"сформирован",IF('Познавательное развитие'!E30&lt;0.5,"не сформирован", "в стадии формирования")))</f>
        <v/>
      </c>
      <c r="CE29" s="96" t="str">
        <f>IF('Познавательное развитие'!F30="","",IF('Познавательное развитие'!F30&gt;1.5,"сформирован",IF('Познавательное развитие'!F30&lt;0.5,"не сформирован", "в стадии формирования")))</f>
        <v/>
      </c>
      <c r="CF29" s="96" t="str">
        <f>IF('Познавательное развитие'!I30="","",IF('Познавательное развитие'!I30&gt;1.5,"сформирован",IF('Познавательное развитие'!I30&lt;0.5,"не сформирован", "в стадии формирования")))</f>
        <v/>
      </c>
      <c r="CG29" s="96" t="str">
        <f>IF('Познавательное развитие'!J30="","",IF('Познавательное развитие'!J30&gt;1.5,"сформирован",IF('Познавательное развитие'!J30&lt;0.5,"не сформирован", "в стадии формирования")))</f>
        <v/>
      </c>
      <c r="CH29" s="96" t="str">
        <f>IF('Познавательное развитие'!K30="","",IF('Познавательное развитие'!K30&gt;1.5,"сформирован",IF('Познавательное развитие'!K30&lt;0.5,"не сформирован", "в стадии формирования")))</f>
        <v/>
      </c>
      <c r="CI29" s="96" t="str">
        <f>IF('Познавательное развитие'!L30="","",IF('Познавательное развитие'!L30&gt;1.5,"сформирован",IF('Познавательное развитие'!L30&lt;0.5,"не сформирован", "в стадии формирования")))</f>
        <v/>
      </c>
      <c r="CJ29" s="96" t="str">
        <f>IF('Познавательное развитие'!M30="","",IF('Познавательное развитие'!M30&gt;1.5,"сформирован",IF('Познавательное развитие'!M30&lt;0.5,"не сформирован", "в стадии формирования")))</f>
        <v/>
      </c>
      <c r="CK29" s="96" t="str">
        <f>IF('Познавательное развитие'!S30="","",IF('Познавательное развитие'!S30&gt;1.5,"сформирован",IF('Познавательное развитие'!S30&lt;0.5,"не сформирован", "в стадии формирования")))</f>
        <v/>
      </c>
      <c r="CL29" s="96" t="str">
        <f>IF('Познавательное развитие'!T30="","",IF('Познавательное развитие'!T30&gt;1.5,"сформирован",IF('Познавательное развитие'!T30&lt;0.5,"не сформирован", "в стадии формирования")))</f>
        <v/>
      </c>
      <c r="CM29" s="96" t="str">
        <f>IF('Познавательное развитие'!V30="","",IF('Познавательное развитие'!V30&gt;1.5,"сформирован",IF('Познавательное развитие'!V30&lt;0.5,"не сформирован", "в стадии формирования")))</f>
        <v/>
      </c>
      <c r="CN29" s="96" t="str">
        <f>IF('Познавательное развитие'!W30="","",IF('Познавательное развитие'!W30&gt;1.5,"сформирован",IF('Познавательное развитие'!W30&lt;0.5,"не сформирован", "в стадии формирования")))</f>
        <v/>
      </c>
      <c r="CO29" s="96" t="str">
        <f>IF('Познавательное развитие'!AD30="","",IF('Познавательное развитие'!AD30&gt;1.5,"сформирован",IF('Познавательное развитие'!AD30&lt;0.5,"не сформирован", "в стадии формирования")))</f>
        <v/>
      </c>
      <c r="CP29" s="96" t="str">
        <f>IF('Познавательное развитие'!AI30="","",IF('Познавательное развитие'!AI30&gt;1.5,"сформирован",IF('Познавательное развитие'!AI30&lt;0.5,"не сформирован", "в стадии формирования")))</f>
        <v/>
      </c>
      <c r="CQ29" s="96" t="str">
        <f>IF('Познавательное развитие'!AK30="","",IF('Познавательное развитие'!AK30&gt;1.5,"сформирован",IF('Познавательное развитие'!AK30&lt;0.5,"не сформирован", "в стадии формирования")))</f>
        <v/>
      </c>
      <c r="CR29" s="96" t="str">
        <f>IF('Познавательное развитие'!AL30="","",IF('Познавательное развитие'!AL30&gt;1.5,"сформирован",IF('Познавательное развитие'!AL30&lt;0.5,"не сформирован", "в стадии формирования")))</f>
        <v/>
      </c>
      <c r="CS29" s="96" t="str">
        <f>IF('Речевое развитие'!S29="","",IF('Речевое развитие'!S29&gt;1.5,"сформирован",IF('Речевое развитие'!S29&lt;0.5,"не сформирован", "в стадии формирования")))</f>
        <v/>
      </c>
      <c r="CT29" s="96" t="str">
        <f>IF('Речевое развитие'!T29="","",IF('Речевое развитие'!T29&gt;1.5,"сформирован",IF('Речевое развитие'!T29&lt;0.5,"не сформирован", "в стадии формирования")))</f>
        <v/>
      </c>
      <c r="CU29" s="96" t="str">
        <f>IF('Речевое развитие'!U29="","",IF('Речевое развитие'!U29&gt;1.5,"сформирован",IF('Речевое развитие'!U29&lt;0.5,"не сформирован", "в стадии формирования")))</f>
        <v/>
      </c>
      <c r="CV29" s="96" t="str">
        <f>IF('Речевое развитие'!V29="","",IF('Речевое развитие'!V29&gt;1.5,"сформирован",IF('Речевое развитие'!V29&lt;0.5,"не сформирован", "в стадии формирования")))</f>
        <v/>
      </c>
      <c r="CW29" s="96" t="str">
        <f>IF('Художественно-эстетическое разв'!H30="","",IF('Художественно-эстетическое разв'!H30&gt;1.5,"сформирован",IF('Художественно-эстетическое разв'!H30&lt;0.5,"не сформирован", "в стадии формирования")))</f>
        <v/>
      </c>
      <c r="CX29" s="96" t="str">
        <f>IF('Художественно-эстетическое разв'!U30="","",IF('Художественно-эстетическое разв'!U30&gt;1.5,"сформирован",IF('Художественно-эстетическое разв'!U30&lt;0.5,"не сформирован", "в стадии формирования")))</f>
        <v/>
      </c>
      <c r="CY29" s="96" t="str">
        <f>IF('Художественно-эстетическое разв'!D30="","",IF('Художественно-эстетическое разв'!D30&gt;1.5,"сформирован",IF('Художественно-эстетическое разв'!D30&lt;0.5,"не сформирован", "в стадии формирования")))</f>
        <v/>
      </c>
      <c r="CZ29" s="96" t="str">
        <f>IF('Художественно-эстетическое разв'!O30="","",IF('Художественно-эстетическое разв'!O30&gt;1.5,"сформирован",IF('Художественно-эстетическое разв'!O30&lt;0.5,"не сформирован", "в стадии формирования")))</f>
        <v/>
      </c>
      <c r="DA29" s="96" t="str">
        <f>IF('Художественно-эстетическое разв'!T30="","",IF('Художественно-эстетическое разв'!T30&gt;1.5,"сформирован",IF('Художественно-эстетическое разв'!T30&lt;0.5,"не сформирован", "в стадии формирования")))</f>
        <v/>
      </c>
      <c r="DB29" s="183" t="str">
        <f>IF('Социально-коммуникативное разви'!M30="","",IF('Социально-коммуникативное разви'!O30="","",IF('Социально-коммуникативное разви'!T30="","",IF('Познавательное развитие'!D30="","",IF('Познавательное развитие'!E30="","",IF('Познавательное развитие'!F30="","",IF('Познавательное развитие'!I30="","",IF('Познавательное развитие'!J30="","",IF('Познавательное развитие'!K30="","",IF('Познавательное развитие'!L30="","",IF('Познавательное развитие'!M30="","",IF('Познавательное развитие'!S30="","",IF('Познавательное развитие'!T30="","",IF('Познавательное развитие'!V30="","",IF('Познавательное развитие'!W30="","",IF('Познавательное развитие'!AD30="","",IF('Познавательное развитие'!AI30="","",IF('Познавательное развитие'!AK30="","",IF('Познавательное развитие'!AL30="","",IF('Речевое развитие'!S29="","",IF('Речевое развитие'!T29="","",IF('Речевое развитие'!U29="","",IF('Речевое развитие'!V29="","",IF('Художественно-эстетическое разв'!H30="","",IF('Художественно-эстетическое разв'!U30="","",IF('Художественно-эстетическое разв'!D30="","",IF('Художественно-эстетическое разв'!O30="","",IF('Художественно-эстетическое разв'!T30="","",('Социально-коммуникативное разви'!M30+'Социально-коммуникативное разви'!O30+'Социально-коммуникативное разви'!T30+'Познавательное развитие'!D30+'Познавательное развитие'!E30+'Познавательное развитие'!F30+'Познавательное развитие'!I30+'Познавательное развитие'!J30+'Познавательное развитие'!K30+'Познавательное развитие'!L30+'Познавательное развитие'!M30+'Познавательное развитие'!S30+'Познавательное развитие'!T30+'Познавательное развитие'!V30+'Познавательное развитие'!W30+'Познавательное развитие'!AD30+'Познавательное развитие'!AI30+'Познавательное развитие'!AK30+'Познавательное развитие'!AL30+'Речевое развитие'!S29+'Речевое развитие'!T29+'Речевое развитие'!U29+'Речевое развитие'!V29+'Художественно-эстетическое разв'!H30+'Художественно-эстетическое разв'!V30+'Художественно-эстетическое разв'!D30+'Художественно-эстетическое разв'!O30+'Художественно-эстетическое разв'!T30)/28))))))))))))))))))))))))))))</f>
        <v/>
      </c>
      <c r="DC29" s="96" t="str">
        <f t="shared" si="6"/>
        <v/>
      </c>
    </row>
    <row r="30" spans="1:107" s="96" customFormat="1">
      <c r="A30" s="155">
        <f>список!A28</f>
        <v>27</v>
      </c>
      <c r="B30" s="153" t="str">
        <f>IF(список!B28="","",список!B28)</f>
        <v/>
      </c>
      <c r="C30" s="149">
        <f>IF(список!C28="","",список!C28)</f>
        <v>0</v>
      </c>
      <c r="D30" s="96" t="str">
        <f>IF('Социально-коммуникативное разви'!R31="","",IF('Социально-коммуникативное разви'!R31&gt;1.5,"сформирован",IF('Социально-коммуникативное разви'!R31&lt;0.5,"не сформирован", "в стадии формирования")))</f>
        <v/>
      </c>
      <c r="E30" s="96" t="str">
        <f>IF('Социально-коммуникативное разви'!S31="","",IF('Социально-коммуникативное разви'!S31&gt;1.5,"сформирован",IF('Социально-коммуникативное разви'!S31&lt;0.5,"не сформирован", "в стадии формирования")))</f>
        <v/>
      </c>
      <c r="F30" s="96" t="str">
        <f>IF('Социально-коммуникативное разви'!T31="","",IF('Социально-коммуникативное разви'!T31&gt;1.5,"сформирован",IF('Социально-коммуникативное разви'!T31&lt;0.5,"не сформирован", "в стадии формирования")))</f>
        <v/>
      </c>
      <c r="G30" s="96" t="str">
        <f>IF('Социально-коммуникативное разви'!U31="","",IF('Социально-коммуникативное разви'!U31&gt;1.5,"сформирован",IF('Социально-коммуникативное разви'!U31&lt;0.5,"не сформирован", "в стадии формирования")))</f>
        <v/>
      </c>
      <c r="H30" s="96" t="str">
        <f>IF('Социально-коммуникативное разви'!V31="","",IF('Социально-коммуникативное разви'!V31&gt;1.5,"сформирован",IF('Социально-коммуникативное разви'!V31&lt;0.5,"не сформирован", "в стадии формирования")))</f>
        <v/>
      </c>
      <c r="I30" s="163" t="str">
        <f>IF('Речевое развитие'!X30="","",IF('Речевое развитие'!X30&gt;1.5,"сформирован",IF('Речевое развитие'!X30&lt;0.5,"не сформирован", "в стадии формирования")))</f>
        <v/>
      </c>
      <c r="J30" s="96" t="str">
        <f>IF('Художественно-эстетическое разв'!D31="","",IF('Художественно-эстетическое разв'!D31&gt;1.5,"сформирован",IF('Художественно-эстетическое разв'!D31&lt;0.5,"не сформирован", "в стадии формирования")))</f>
        <v/>
      </c>
      <c r="K30" s="149" t="str">
        <f>IF('Физическое развитие'!M30="","",IF('Физическое развитие'!M30&gt;1.5,"сформирован",IF('Физическое развитие'!M30&lt;0.5,"не сформирован", "в стадии формирования")))</f>
        <v/>
      </c>
      <c r="L30" s="183" t="str">
        <f>IF('Социально-коммуникативное разви'!R31="","",IF('Социально-коммуникативное разви'!X31="","",IF('Социально-коммуникативное разви'!Y31="","",IF('Социально-коммуникативное разви'!Z31="","",IF('Социально-коммуникативное разви'!AA31="","",IF('Речевое развитие'!X30="","",IF('Художественно-эстетическое разв'!D31="","",IF('Физическое развитие'!M30="","",('Социально-коммуникативное разви'!R31+'Социально-коммуникативное разви'!X31+'Социально-коммуникативное разви'!Y31+'Социально-коммуникативное разви'!Z31+'Социально-коммуникативное разви'!AA31+'Речевое развитие'!X30+'Художественно-эстетическое разв'!D31+'Физическое развитие'!M30)/8))))))))</f>
        <v/>
      </c>
      <c r="M30" s="96" t="str">
        <f t="shared" si="0"/>
        <v/>
      </c>
      <c r="N30" s="165" t="str">
        <f>IF('Социально-коммуникативное разви'!E31="","",IF('Социально-коммуникативное разви'!E31&gt;1.5,"сформирован",IF('Социально-коммуникативное разви'!E31&lt;0.5,"не сформирован", "в стадии формирования")))</f>
        <v/>
      </c>
      <c r="O30" s="165" t="str">
        <f>IF('Социально-коммуникативное разви'!F31="","",IF('Социально-коммуникативное разви'!F31&gt;1.5,"сформирован",IF('Социально-коммуникативное разви'!F31&lt;0.5,"не сформирован", "в стадии формирования")))</f>
        <v/>
      </c>
      <c r="P30" s="165" t="str">
        <f>IF('Социально-коммуникативное разви'!G31="","",IF('Социально-коммуникативное разви'!G31&gt;1.5,"сформирован",IF('Социально-коммуникативное разви'!G31&lt;0.5,"не сформирован", "в стадии формирования")))</f>
        <v/>
      </c>
      <c r="Q30" s="165" t="str">
        <f>IF('Социально-коммуникативное разви'!H31="","",IF('Социально-коммуникативное разви'!H31&gt;1.5,"сформирован",IF('Социально-коммуникативное разви'!H31&lt;0.5,"не сформирован", "в стадии формирования")))</f>
        <v/>
      </c>
      <c r="R30" s="165" t="str">
        <f>IF('Социально-коммуникативное разви'!I31="","",IF('Социально-коммуникативное разви'!I31&gt;1.5,"сформирован",IF('Социально-коммуникативное разви'!I31&lt;0.5,"не сформирован", "в стадии формирования")))</f>
        <v/>
      </c>
      <c r="S30" s="165" t="str">
        <f>IF('Социально-коммуникативное разви'!J31="","",IF('Социально-коммуникативное разви'!J31&gt;1.5,"сформирован",IF('Социально-коммуникативное разви'!J31&lt;0.5,"не сформирован", "в стадии формирования")))</f>
        <v/>
      </c>
      <c r="T30" s="165" t="str">
        <f>IF('Социально-коммуникативное разви'!K31="","",IF('Социально-коммуникативное разви'!K31&gt;1.5,"сформирован",IF('Социально-коммуникативное разви'!K31&lt;0.5,"не сформирован", "в стадии формирования")))</f>
        <v/>
      </c>
      <c r="U30" s="165" t="str">
        <f>IF('Социально-коммуникативное разви'!L31="","",IF('Социально-коммуникативное разви'!L31&gt;1.5,"сформирован",IF('Социально-коммуникативное разви'!L31&lt;0.5,"не сформирован", "в стадии формирования")))</f>
        <v/>
      </c>
      <c r="V30" s="165" t="str">
        <f>IF('Социально-коммуникативное разви'!M31="","",IF('Социально-коммуникативное разви'!M31&gt;1.5,"сформирован",IF('Социально-коммуникативное разви'!M31&lt;0.5,"не сформирован", "в стадии формирования")))</f>
        <v/>
      </c>
      <c r="W30" s="183" t="str">
        <f>IF('Социально-коммуникативное разви'!E31="","",IF('Социально-коммуникативное разви'!F31="","",IF('Социально-коммуникативное разви'!G31="","",IF('Социально-коммуникативное разви'!H31="","",IF('Социально-коммуникативное разви'!I31="","",IF('Социально-коммуникативное разви'!J31="","",IF('Социально-коммуникативное разви'!K31="","",IF('Социально-коммуникативное разви'!L31="","",IF('Социально-коммуникативное разви'!W31="","",('Социально-коммуникативное разви'!E31+'Социально-коммуникативное разви'!F31+'Социально-коммуникативное разви'!G31+'Социально-коммуникативное разви'!H31+'Социально-коммуникативное разви'!I31+'Социально-коммуникативное разви'!J31+'Социально-коммуникативное разви'!K31+'Социально-коммуникативное разви'!L31+'Социально-коммуникативное разви'!W31)/9)))))))))</f>
        <v/>
      </c>
      <c r="X30" s="96" t="str">
        <f t="shared" si="1"/>
        <v/>
      </c>
      <c r="Y30" s="163" t="str">
        <f>IF('Социально-коммуникативное разви'!S31="","",IF('Социально-коммуникативное разви'!S31&gt;1.5,"сформирован",IF('Социально-коммуникативное разви'!S31&lt;0.5,"не сформирован", "в стадии формирования")))</f>
        <v/>
      </c>
      <c r="Z30" s="96" t="str">
        <f>IF('Познавательное развитие'!U31="","",IF('Познавательное развитие'!U31&gt;1.5,"сформирован",IF('Познавательное развитие'!U31&lt;0.5,"не сформирован", "в стадии формирования")))</f>
        <v/>
      </c>
      <c r="AA30" s="96" t="str">
        <f>IF('Речевое развитие'!P30="","",IF('Речевое развитие'!P30&gt;1.5,"сформирован",IF('Речевое развитие'!P30&lt;0.5,"не сформирован", "в стадии формирования")))</f>
        <v/>
      </c>
      <c r="AB30" s="96" t="str">
        <f>IF('Речевое развитие'!Q30="","",IF('Речевое развитие'!Q30&gt;1.5,"сформирован",IF('Речевое развитие'!Q30&lt;0.5,"не сформирован", "в стадии формирования")))</f>
        <v/>
      </c>
      <c r="AC30" s="167" t="str">
        <f>IF('Художественно-эстетическое разв'!AD31="","",IF('Художественно-эстетическое разв'!AD31&gt;1.5,"сформирован",IF('Художественно-эстетическое разв'!AD31&lt;0.5,"не сформирован", "в стадии формирования")))</f>
        <v/>
      </c>
      <c r="AD30" s="167" t="str">
        <f>IF('Художественно-эстетическое разв'!AE31="","",IF('Художественно-эстетическое разв'!AE31&gt;1.5,"сформирован",IF('Художественно-эстетическое разв'!AE31&lt;0.5,"не сформирован", "в стадии формирования")))</f>
        <v/>
      </c>
      <c r="AE30" s="167" t="str">
        <f>IF('Художественно-эстетическое разв'!AF31="","",IF('Художественно-эстетическое разв'!AF31&gt;1.5,"сформирован",IF('Художественно-эстетическое разв'!AF31&lt;0.5,"не сформирован", "в стадии формирования")))</f>
        <v/>
      </c>
      <c r="AF30" s="149" t="str">
        <f>IF('Физическое развитие'!T30="","",IF('Физическое развитие'!T30&gt;1.5,"сформирован",IF('Физическое развитие'!T30&lt;0.5,"не сформирован", "в стадии формирования")))</f>
        <v/>
      </c>
      <c r="AG30" s="183" t="str">
        <f>IF('Социально-коммуникативное разви'!S31="","",IF('Познавательное развитие'!U31="","",IF('Речевое развитие'!P30="","",IF('Речевое развитие'!W30="","",IF('Художественно-эстетическое разв'!AD31="","",IF('Художественно-эстетическое разв'!AE31="","",IF('Художественно-эстетическое разв'!AF31="","",IF('Физическое развитие'!T30="","",('Социально-коммуникативное разви'!S31+'Познавательное развитие'!U31+'Речевое развитие'!P30+'Речевое развитие'!W30+'Художественно-эстетическое разв'!AD31+'Художественно-эстетическое разв'!AE31+'Художественно-эстетическое разв'!AF31+'Физическое развитие'!T30)/8))))))))</f>
        <v/>
      </c>
      <c r="AH30" s="96" t="str">
        <f t="shared" si="2"/>
        <v/>
      </c>
      <c r="AI30" s="163" t="str">
        <f>IF('Речевое развитие'!D30="","",IF('Речевое развитие'!D30&gt;1.5,"сформирован",IF('Речевое развитие'!D30&lt;0.5,"не сформирован", "в стадии формирования")))</f>
        <v/>
      </c>
      <c r="AJ30" s="163" t="str">
        <f>IF('Речевое развитие'!E30="","",IF('Речевое развитие'!E30&gt;1.5,"сформирован",IF('Речевое развитие'!E30&lt;0.5,"не сформирован", "в стадии формирования")))</f>
        <v/>
      </c>
      <c r="AK30" s="163" t="str">
        <f>IF('Речевое развитие'!F30="","",IF('Речевое развитие'!F30&gt;1.5,"сформирован",IF('Речевое развитие'!F30&lt;0.5,"не сформирован", "в стадии формирования")))</f>
        <v/>
      </c>
      <c r="AL30" s="163" t="str">
        <f>IF('Речевое развитие'!G30="","",IF('Речевое развитие'!G30&gt;1.5,"сформирован",IF('Речевое развитие'!G30&lt;0.5,"не сформирован", "в стадии формирования")))</f>
        <v/>
      </c>
      <c r="AM30" s="163" t="str">
        <f>IF('Речевое развитие'!H30="","",IF('Речевое развитие'!H30&gt;1.5,"сформирован",IF('Речевое развитие'!H30&lt;0.5,"не сформирован", "в стадии формирования")))</f>
        <v/>
      </c>
      <c r="AN30" s="163" t="str">
        <f>IF('Речевое развитие'!I30="","",IF('Речевое развитие'!I30&gt;1.5,"сформирован",IF('Речевое развитие'!I30&lt;0.5,"не сформирован", "в стадии формирования")))</f>
        <v/>
      </c>
      <c r="AO30" s="163" t="str">
        <f>IF('Речевое развитие'!J30="","",IF('Речевое развитие'!J30&gt;1.5,"сформирован",IF('Речевое развитие'!J30&lt;0.5,"не сформирован", "в стадии формирования")))</f>
        <v/>
      </c>
      <c r="AP30" s="163" t="str">
        <f>IF('Речевое развитие'!K30="","",IF('Речевое развитие'!K30&gt;1.5,"сформирован",IF('Речевое развитие'!K30&lt;0.5,"не сформирован", "в стадии формирования")))</f>
        <v/>
      </c>
      <c r="AQ30" s="183" t="str">
        <f>IF('Речевое развитие'!D30="","",IF('Речевое развитие'!E30="","",IF('Речевое развитие'!F30="","",IF('Речевое развитие'!G30="","",IF('Речевое развитие'!H30="","",IF('Речевое развитие'!I30="","",IF('Речевое развитие'!J30="","",IF('Речевое развитие'!K30="","",('Речевое развитие'!D30+'Речевое развитие'!E30+'Речевое развитие'!F30+'Речевое развитие'!G30+'Речевое развитие'!H30+'Речевое развитие'!I30+'Речевое развитие'!J30+'Речевое развитие'!K30)/8))))))))</f>
        <v/>
      </c>
      <c r="AR30" s="96" t="str">
        <f t="shared" si="3"/>
        <v/>
      </c>
      <c r="AS30" s="163" t="str">
        <f>IF('Художественно-эстетическое разв'!AA31="","",IF('Художественно-эстетическое разв'!AA31&gt;1.5,"сформирован",IF('Художественно-эстетическое разв'!AA31&lt;0.5,"не сформирован", "в стадии формирования")))</f>
        <v/>
      </c>
      <c r="AT30" s="163" t="str">
        <f>IF('Физическое развитие'!D30="","",IF('Физическое развитие'!D30&gt;1.5,"сформирован",IF('Физическое развитие'!D30&lt;0.5,"не сформирован", "в стадии формирования")))</f>
        <v/>
      </c>
      <c r="AU30" s="163" t="str">
        <f>IF('Физическое развитие'!E30="","",IF('Физическое развитие'!E30&gt;1.5,"сформирован",IF('Физическое развитие'!E30&lt;0.5,"не сформирован", "в стадии формирования")))</f>
        <v/>
      </c>
      <c r="AV30" s="163" t="str">
        <f>IF('Физическое развитие'!F30="","",IF('Физическое развитие'!F30&gt;1.5,"сформирован",IF('Физическое развитие'!F30&lt;0.5,"не сформирован", "в стадии формирования")))</f>
        <v/>
      </c>
      <c r="AW30" s="163" t="str">
        <f>IF('Физическое развитие'!G30="","",IF('Физическое развитие'!G30&gt;1.5,"сформирован",IF('Физическое развитие'!G30&lt;0.5,"не сформирован", "в стадии формирования")))</f>
        <v/>
      </c>
      <c r="AX30" s="163" t="str">
        <f>IF('Физическое развитие'!H30="","",IF('Физическое развитие'!H30&gt;1.5,"сформирован",IF('Физическое развитие'!H30&lt;0.5,"не сформирован", "в стадии формирования")))</f>
        <v/>
      </c>
      <c r="AY30" s="163" t="str">
        <f>IF('Физическое развитие'!I30="","",IF('Физическое развитие'!I30&gt;1.5,"сформирован",IF('Физическое развитие'!I30&lt;0.5,"не сформирован", "в стадии формирования")))</f>
        <v/>
      </c>
      <c r="AZ30" s="163" t="str">
        <f>IF('Физическое развитие'!J30="","",IF('Физическое развитие'!J30&gt;1.5,"сформирован",IF('Физическое развитие'!J30&lt;0.5,"не сформирован", "в стадии формирования")))</f>
        <v/>
      </c>
      <c r="BA30" s="163" t="str">
        <f>IF('Физическое развитие'!K30="","",IF('Физическое развитие'!K30&gt;1.5,"сформирован",IF('Физическое развитие'!K30&lt;0.5,"не сформирован", "в стадии формирования")))</f>
        <v/>
      </c>
      <c r="BB30" s="163" t="str">
        <f>IF('Физическое развитие'!L30="","",IF('Физическое развитие'!L30&gt;1.5,"сформирован",IF('Физическое развитие'!L30&lt;0.5,"не сформирован", "в стадии формирования")))</f>
        <v/>
      </c>
      <c r="BC30" s="163" t="str">
        <f>IF('Физическое развитие'!M30="","",IF('Физическое развитие'!M30&gt;1.5,"сформирован",IF('Физическое развитие'!M30&lt;0.5,"не сформирован", "в стадии формирования")))</f>
        <v/>
      </c>
      <c r="BD30" s="163" t="str">
        <f>IF('Физическое развитие'!N30="","",IF('Физическое развитие'!N30&gt;1.5,"сформирован",IF('Физическое развитие'!N30&lt;0.5,"не сформирован", "в стадии формирования")))</f>
        <v/>
      </c>
      <c r="BE30" s="163" t="str">
        <f>IF('Физическое развитие'!O30="","",IF('Физическое развитие'!O30&gt;1.5,"сформирован",IF('Физическое развитие'!O30&lt;0.5,"не сформирован", "в стадии формирования")))</f>
        <v/>
      </c>
      <c r="BF30" s="183" t="str">
        <f>IF('Художественно-эстетическое разв'!AA31="","",IF('Физическое развитие'!D30="","",IF('Физическое развитие'!E30="","",IF('Физическое развитие'!F30="","",IF('Физическое развитие'!G30="","",IF('Физическое развитие'!H30="","",IF('Физическое развитие'!I30="","",IF('Физическое развитие'!J30="","",IF('Физическое развитие'!K30="","",IF('Физическое развитие'!L30="","",IF('Физическое развитие'!M30="","",IF('Физическое развитие'!N30="","",IF('Физическое развитие'!O30="","",('Художественно-эстетическое разв'!AA31+'Физическое развитие'!D30+'Физическое развитие'!E30+'Физическое развитие'!F30+'Физическое развитие'!G30+'Физическое развитие'!H30+'Физическое развитие'!I30+'Физическое развитие'!J30+'Физическое развитие'!K30+'Физическое развитие'!L30+'Физическое развитие'!M30+'Физическое развитие'!N30+'Физическое развитие'!O30)/13)))))))))))))</f>
        <v/>
      </c>
      <c r="BG30" s="96" t="str">
        <f t="shared" si="4"/>
        <v/>
      </c>
      <c r="BH30" s="96" t="str">
        <f>IF('Социально-коммуникативное разви'!Q31="","",IF('Социально-коммуникативное разви'!Q31&gt;1.5,"сформирован",IF('Социально-коммуникативное разви'!Q31&lt;0.5,"не сформирован", "в стадии формирования")))</f>
        <v/>
      </c>
      <c r="BI30" s="96" t="str">
        <f>IF('Социально-коммуникативное разви'!AD31="","",IF('Социально-коммуникативное разви'!AD31&gt;1.5,"сформирован",IF('Социально-коммуникативное разви'!AD31&lt;0.5,"не сформирован", "в стадии формирования")))</f>
        <v/>
      </c>
      <c r="BJ30" s="96" t="str">
        <f>IF('Социально-коммуникативное разви'!AF31="","",IF('Социально-коммуникативное разви'!AF31&gt;1.5,"сформирован",IF('Социально-коммуникативное разви'!AF31&lt;0.5,"не сформирован", "в стадии формирования")))</f>
        <v/>
      </c>
      <c r="BK30" s="96" t="str">
        <f>IF('Социально-коммуникативное разви'!AG31="","",IF('Социально-коммуникативное разви'!AG31&gt;1.5,"сформирован",IF('Социально-коммуникативное разви'!AG31&lt;0.5,"не сформирован", "в стадии формирования")))</f>
        <v/>
      </c>
      <c r="BL30" s="96" t="str">
        <f>IF('Социально-коммуникативное разви'!AH31="","",IF('Социально-коммуникативное разви'!AH31&gt;1.5,"сформирован",IF('Социально-коммуникативное разви'!AH31&lt;0.5,"не сформирован", "в стадии формирования")))</f>
        <v/>
      </c>
      <c r="BM30" s="96" t="str">
        <f>IF('Социально-коммуникативное разви'!AI31="","",IF('Социально-коммуникативное разви'!AI31&gt;1.5,"сформирован",IF('Социально-коммуникативное разви'!AI31&lt;0.5,"не сформирован", "в стадии формирования")))</f>
        <v/>
      </c>
      <c r="BN30" s="96" t="str">
        <f>IF('Социально-коммуникативное разви'!AJ31="","",IF('Социально-коммуникативное разви'!AJ31&gt;1.5,"сформирован",IF('Социально-коммуникативное разви'!AJ31&lt;0.5,"не сформирован", "в стадии формирования")))</f>
        <v/>
      </c>
      <c r="BO30" s="96" t="str">
        <f>IF('Социально-коммуникативное разви'!AK31="","",IF('Социально-коммуникативное разви'!AK31&gt;1.5,"сформирован",IF('Социально-коммуникативное разви'!AK31&lt;0.5,"не сформирован", "в стадии формирования")))</f>
        <v/>
      </c>
      <c r="BP30" s="96" t="str">
        <f>IF('Социально-коммуникативное разви'!AL31="","",IF('Социально-коммуникативное разви'!AL31&gt;1.5,"сформирован",IF('Социально-коммуникативное разви'!AL31&lt;0.5,"не сформирован", "в стадии формирования")))</f>
        <v/>
      </c>
      <c r="BQ30" s="96" t="str">
        <f>IF('Социально-коммуникативное разви'!AM31="","",IF('Социально-коммуникативное разви'!AM31&gt;1.5,"сформирован",IF('Социально-коммуникативное разви'!AM31&lt;0.5,"не сформирован", "в стадии формирования")))</f>
        <v/>
      </c>
      <c r="BR30" s="96" t="str">
        <f>IF('Социально-коммуникативное разви'!AE31="","",IF('Социально-коммуникативное разви'!AE31&gt;1.5,"сформирован",IF('Социально-коммуникативное разви'!AE31&lt;0.5,"не сформирован", "в стадии формирования")))</f>
        <v/>
      </c>
      <c r="BS30" s="96" t="str">
        <f>IF('Физическое развитие'!Q30="","",IF('Физическое развитие'!Q30&gt;1.5,"сформирован",IF('Физическое развитие'!Q30&lt;0.5,"не сформирован", "в стадии формирования")))</f>
        <v/>
      </c>
      <c r="BT30" s="96" t="str">
        <f>IF('Физическое развитие'!R30="","",IF('Физическое развитие'!R30&gt;1.5,"сформирован",IF('Физическое развитие'!R30&lt;0.5,"не сформирован", "в стадии формирования")))</f>
        <v/>
      </c>
      <c r="BU30" s="96" t="str">
        <f>IF('Физическое развитие'!S30="","",IF('Физическое развитие'!S30&gt;1.5,"сформирован",IF('Физическое развитие'!S30&lt;0.5,"не сформирован", "в стадии формирования")))</f>
        <v/>
      </c>
      <c r="BV30" s="96" t="str">
        <f>IF('Физическое развитие'!T30="","",IF('Физическое развитие'!T30&gt;1.5,"сформирован",IF('Физическое развитие'!T30&lt;0.5,"не сформирован", "в стадии формирования")))</f>
        <v/>
      </c>
      <c r="BW30" s="96" t="str">
        <f>IF('Физическое развитие'!U30="","",IF('Физическое развитие'!U30&gt;1.5,"сформирован",IF('Физическое развитие'!U30&lt;0.5,"не сформирован", "в стадии формирования")))</f>
        <v/>
      </c>
      <c r="BX30" s="183" t="str">
        <f>IF('Социально-коммуникативное разви'!Q31="","",IF('Социально-коммуникативное разви'!AD31="","",IF('Социально-коммуникативное разви'!AE31="","",IF('Социально-коммуникативное разви'!AF31="","",IF('Социально-коммуникативное разви'!AG31="","",IF('Социально-коммуникативное разви'!AH31="","",IF('Социально-коммуникативное разви'!AI31="","",IF('Социально-коммуникативное разви'!AJ31="","",IF('Социально-коммуникативное разви'!AK31="","",IF('Социально-коммуникативное разви'!AL31="","",IF('Социально-коммуникативное разви'!AM31="","",IF('Физическое развитие'!Q30="","",IF('Физическое развитие'!R30="","",IF('Физическое развитие'!S30="","",IF('Физическое развитие'!T30="","",IF('Физическое развитие'!U30="","",('Социально-коммуникативное разви'!Q31+'Социально-коммуникативное разви'!AD31+'Социально-коммуникативное разви'!AE31+'Социально-коммуникативное разви'!AF31+'Социально-коммуникативное разви'!AG31+'Социально-коммуникативное разви'!AH31+'Социально-коммуникативное разви'!AI31+'Социально-коммуникативное разви'!AJ31+'Социально-коммуникативное разви'!AK31+'Социально-коммуникативное разви'!AL31+'Социально-коммуникативное разви'!AM31+'Физическое развитие'!Q30+'Физическое развитие'!R30+'Физическое развитие'!S30+'Физическое развитие'!T30+'Физическое развитие'!U30)/16))))))))))))))))</f>
        <v/>
      </c>
      <c r="BY30" s="96" t="str">
        <f t="shared" si="5"/>
        <v/>
      </c>
      <c r="BZ30" s="96" t="str">
        <f>IF('Социально-коммуникативное разви'!M31="","",IF('Социально-коммуникативное разви'!M31&gt;1.5,"сформирован",IF('Социально-коммуникативное разви'!M31&lt;0.5,"не сформирован", "в стадии формирования")))</f>
        <v/>
      </c>
      <c r="CA30" s="96" t="str">
        <f>IF('Социально-коммуникативное разви'!O31="","",IF('Социально-коммуникативное разви'!O31&gt;1.5,"сформирован",IF('Социально-коммуникативное разви'!O31&lt;0.5,"не сформирован", "в стадии формирования")))</f>
        <v/>
      </c>
      <c r="CB30" s="96" t="str">
        <f>IF('Социально-коммуникативное разви'!T31="","",IF('Социально-коммуникативное разви'!T31&gt;1.5,"сформирован",IF('Социально-коммуникативное разви'!T31&lt;0.5,"не сформирован", "в стадии формирования")))</f>
        <v/>
      </c>
      <c r="CC30" s="96" t="str">
        <f>IF('Познавательное развитие'!D31="","",IF('Познавательное развитие'!D31&gt;1.5,"сформирован",IF('Познавательное развитие'!D31&lt;0.5,"не сформирован", "в стадии формирования")))</f>
        <v/>
      </c>
      <c r="CD30" s="96" t="str">
        <f>IF('Познавательное развитие'!E31="","",IF('Познавательное развитие'!E31&gt;1.5,"сформирован",IF('Познавательное развитие'!E31&lt;0.5,"не сформирован", "в стадии формирования")))</f>
        <v/>
      </c>
      <c r="CE30" s="96" t="str">
        <f>IF('Познавательное развитие'!F31="","",IF('Познавательное развитие'!F31&gt;1.5,"сформирован",IF('Познавательное развитие'!F31&lt;0.5,"не сформирован", "в стадии формирования")))</f>
        <v/>
      </c>
      <c r="CF30" s="96" t="str">
        <f>IF('Познавательное развитие'!I31="","",IF('Познавательное развитие'!I31&gt;1.5,"сформирован",IF('Познавательное развитие'!I31&lt;0.5,"не сформирован", "в стадии формирования")))</f>
        <v/>
      </c>
      <c r="CG30" s="96" t="str">
        <f>IF('Познавательное развитие'!J31="","",IF('Познавательное развитие'!J31&gt;1.5,"сформирован",IF('Познавательное развитие'!J31&lt;0.5,"не сформирован", "в стадии формирования")))</f>
        <v/>
      </c>
      <c r="CH30" s="96" t="str">
        <f>IF('Познавательное развитие'!K31="","",IF('Познавательное развитие'!K31&gt;1.5,"сформирован",IF('Познавательное развитие'!K31&lt;0.5,"не сформирован", "в стадии формирования")))</f>
        <v/>
      </c>
      <c r="CI30" s="96" t="str">
        <f>IF('Познавательное развитие'!L31="","",IF('Познавательное развитие'!L31&gt;1.5,"сформирован",IF('Познавательное развитие'!L31&lt;0.5,"не сформирован", "в стадии формирования")))</f>
        <v/>
      </c>
      <c r="CJ30" s="96" t="str">
        <f>IF('Познавательное развитие'!M31="","",IF('Познавательное развитие'!M31&gt;1.5,"сформирован",IF('Познавательное развитие'!M31&lt;0.5,"не сформирован", "в стадии формирования")))</f>
        <v/>
      </c>
      <c r="CK30" s="96" t="str">
        <f>IF('Познавательное развитие'!S31="","",IF('Познавательное развитие'!S31&gt;1.5,"сформирован",IF('Познавательное развитие'!S31&lt;0.5,"не сформирован", "в стадии формирования")))</f>
        <v/>
      </c>
      <c r="CL30" s="96" t="str">
        <f>IF('Познавательное развитие'!T31="","",IF('Познавательное развитие'!T31&gt;1.5,"сформирован",IF('Познавательное развитие'!T31&lt;0.5,"не сформирован", "в стадии формирования")))</f>
        <v/>
      </c>
      <c r="CM30" s="96" t="str">
        <f>IF('Познавательное развитие'!V31="","",IF('Познавательное развитие'!V31&gt;1.5,"сформирован",IF('Познавательное развитие'!V31&lt;0.5,"не сформирован", "в стадии формирования")))</f>
        <v/>
      </c>
      <c r="CN30" s="96" t="str">
        <f>IF('Познавательное развитие'!W31="","",IF('Познавательное развитие'!W31&gt;1.5,"сформирован",IF('Познавательное развитие'!W31&lt;0.5,"не сформирован", "в стадии формирования")))</f>
        <v/>
      </c>
      <c r="CO30" s="96" t="str">
        <f>IF('Познавательное развитие'!AD31="","",IF('Познавательное развитие'!AD31&gt;1.5,"сформирован",IF('Познавательное развитие'!AD31&lt;0.5,"не сформирован", "в стадии формирования")))</f>
        <v/>
      </c>
      <c r="CP30" s="96" t="str">
        <f>IF('Познавательное развитие'!AI31="","",IF('Познавательное развитие'!AI31&gt;1.5,"сформирован",IF('Познавательное развитие'!AI31&lt;0.5,"не сформирован", "в стадии формирования")))</f>
        <v/>
      </c>
      <c r="CQ30" s="96" t="str">
        <f>IF('Познавательное развитие'!AK31="","",IF('Познавательное развитие'!AK31&gt;1.5,"сформирован",IF('Познавательное развитие'!AK31&lt;0.5,"не сформирован", "в стадии формирования")))</f>
        <v/>
      </c>
      <c r="CR30" s="96" t="str">
        <f>IF('Познавательное развитие'!AL31="","",IF('Познавательное развитие'!AL31&gt;1.5,"сформирован",IF('Познавательное развитие'!AL31&lt;0.5,"не сформирован", "в стадии формирования")))</f>
        <v/>
      </c>
      <c r="CS30" s="96" t="str">
        <f>IF('Речевое развитие'!S30="","",IF('Речевое развитие'!S30&gt;1.5,"сформирован",IF('Речевое развитие'!S30&lt;0.5,"не сформирован", "в стадии формирования")))</f>
        <v/>
      </c>
      <c r="CT30" s="96" t="str">
        <f>IF('Речевое развитие'!T30="","",IF('Речевое развитие'!T30&gt;1.5,"сформирован",IF('Речевое развитие'!T30&lt;0.5,"не сформирован", "в стадии формирования")))</f>
        <v/>
      </c>
      <c r="CU30" s="96" t="str">
        <f>IF('Речевое развитие'!U30="","",IF('Речевое развитие'!U30&gt;1.5,"сформирован",IF('Речевое развитие'!U30&lt;0.5,"не сформирован", "в стадии формирования")))</f>
        <v/>
      </c>
      <c r="CV30" s="96" t="str">
        <f>IF('Речевое развитие'!V30="","",IF('Речевое развитие'!V30&gt;1.5,"сформирован",IF('Речевое развитие'!V30&lt;0.5,"не сформирован", "в стадии формирования")))</f>
        <v/>
      </c>
      <c r="CW30" s="96" t="str">
        <f>IF('Художественно-эстетическое разв'!H31="","",IF('Художественно-эстетическое разв'!H31&gt;1.5,"сформирован",IF('Художественно-эстетическое разв'!H31&lt;0.5,"не сформирован", "в стадии формирования")))</f>
        <v/>
      </c>
      <c r="CX30" s="96" t="str">
        <f>IF('Художественно-эстетическое разв'!U31="","",IF('Художественно-эстетическое разв'!U31&gt;1.5,"сформирован",IF('Художественно-эстетическое разв'!U31&lt;0.5,"не сформирован", "в стадии формирования")))</f>
        <v/>
      </c>
      <c r="CY30" s="96" t="str">
        <f>IF('Художественно-эстетическое разв'!D31="","",IF('Художественно-эстетическое разв'!D31&gt;1.5,"сформирован",IF('Художественно-эстетическое разв'!D31&lt;0.5,"не сформирован", "в стадии формирования")))</f>
        <v/>
      </c>
      <c r="CZ30" s="96" t="str">
        <f>IF('Художественно-эстетическое разв'!O31="","",IF('Художественно-эстетическое разв'!O31&gt;1.5,"сформирован",IF('Художественно-эстетическое разв'!O31&lt;0.5,"не сформирован", "в стадии формирования")))</f>
        <v/>
      </c>
      <c r="DA30" s="96" t="str">
        <f>IF('Художественно-эстетическое разв'!T31="","",IF('Художественно-эстетическое разв'!T31&gt;1.5,"сформирован",IF('Художественно-эстетическое разв'!T31&lt;0.5,"не сформирован", "в стадии формирования")))</f>
        <v/>
      </c>
      <c r="DB30" s="183" t="str">
        <f>IF('Социально-коммуникативное разви'!M31="","",IF('Социально-коммуникативное разви'!O31="","",IF('Социально-коммуникативное разви'!T31="","",IF('Познавательное развитие'!D31="","",IF('Познавательное развитие'!E31="","",IF('Познавательное развитие'!F31="","",IF('Познавательное развитие'!I31="","",IF('Познавательное развитие'!J31="","",IF('Познавательное развитие'!K31="","",IF('Познавательное развитие'!L31="","",IF('Познавательное развитие'!M31="","",IF('Познавательное развитие'!S31="","",IF('Познавательное развитие'!T31="","",IF('Познавательное развитие'!V31="","",IF('Познавательное развитие'!W31="","",IF('Познавательное развитие'!AD31="","",IF('Познавательное развитие'!AI31="","",IF('Познавательное развитие'!AK31="","",IF('Познавательное развитие'!AL31="","",IF('Речевое развитие'!S30="","",IF('Речевое развитие'!T30="","",IF('Речевое развитие'!U30="","",IF('Речевое развитие'!V30="","",IF('Художественно-эстетическое разв'!H31="","",IF('Художественно-эстетическое разв'!U31="","",IF('Художественно-эстетическое разв'!D31="","",IF('Художественно-эстетическое разв'!O31="","",IF('Художественно-эстетическое разв'!T31="","",('Социально-коммуникативное разви'!M31+'Социально-коммуникативное разви'!O31+'Социально-коммуникативное разви'!T31+'Познавательное развитие'!D31+'Познавательное развитие'!E31+'Познавательное развитие'!F31+'Познавательное развитие'!I31+'Познавательное развитие'!J31+'Познавательное развитие'!K31+'Познавательное развитие'!L31+'Познавательное развитие'!M31+'Познавательное развитие'!S31+'Познавательное развитие'!T31+'Познавательное развитие'!V31+'Познавательное развитие'!W31+'Познавательное развитие'!AD31+'Познавательное развитие'!AI31+'Познавательное развитие'!AK31+'Познавательное развитие'!AL31+'Речевое развитие'!S30+'Речевое развитие'!T30+'Речевое развитие'!U30+'Речевое развитие'!V30+'Художественно-эстетическое разв'!H31+'Художественно-эстетическое разв'!V31+'Художественно-эстетическое разв'!D31+'Художественно-эстетическое разв'!O31+'Художественно-эстетическое разв'!T31)/28))))))))))))))))))))))))))))</f>
        <v/>
      </c>
      <c r="DC30" s="96" t="str">
        <f t="shared" si="6"/>
        <v/>
      </c>
    </row>
    <row r="31" spans="1:107" s="96" customFormat="1">
      <c r="A31" s="155">
        <f>список!A29</f>
        <v>28</v>
      </c>
      <c r="B31" s="153" t="str">
        <f>IF(список!B29="","",список!B29)</f>
        <v/>
      </c>
      <c r="C31" s="149">
        <f>IF(список!C29="","",список!C29)</f>
        <v>0</v>
      </c>
      <c r="D31" s="96" t="str">
        <f>IF('Социально-коммуникативное разви'!R32="","",IF('Социально-коммуникативное разви'!R32&gt;1.5,"сформирован",IF('Социально-коммуникативное разви'!R32&lt;0.5,"не сформирован", "в стадии формирования")))</f>
        <v/>
      </c>
      <c r="E31" s="96" t="str">
        <f>IF('Социально-коммуникативное разви'!S32="","",IF('Социально-коммуникативное разви'!S32&gt;1.5,"сформирован",IF('Социально-коммуникативное разви'!S32&lt;0.5,"не сформирован", "в стадии формирования")))</f>
        <v/>
      </c>
      <c r="F31" s="96" t="str">
        <f>IF('Социально-коммуникативное разви'!T32="","",IF('Социально-коммуникативное разви'!T32&gt;1.5,"сформирован",IF('Социально-коммуникативное разви'!T32&lt;0.5,"не сформирован", "в стадии формирования")))</f>
        <v/>
      </c>
      <c r="G31" s="96" t="str">
        <f>IF('Социально-коммуникативное разви'!U32="","",IF('Социально-коммуникативное разви'!U32&gt;1.5,"сформирован",IF('Социально-коммуникативное разви'!U32&lt;0.5,"не сформирован", "в стадии формирования")))</f>
        <v/>
      </c>
      <c r="H31" s="96" t="str">
        <f>IF('Социально-коммуникативное разви'!V32="","",IF('Социально-коммуникативное разви'!V32&gt;1.5,"сформирован",IF('Социально-коммуникативное разви'!V32&lt;0.5,"не сформирован", "в стадии формирования")))</f>
        <v/>
      </c>
      <c r="I31" s="163" t="str">
        <f>IF('Речевое развитие'!X31="","",IF('Речевое развитие'!X31&gt;1.5,"сформирован",IF('Речевое развитие'!X31&lt;0.5,"не сформирован", "в стадии формирования")))</f>
        <v/>
      </c>
      <c r="J31" s="96" t="str">
        <f>IF('Художественно-эстетическое разв'!D32="","",IF('Художественно-эстетическое разв'!D32&gt;1.5,"сформирован",IF('Художественно-эстетическое разв'!D32&lt;0.5,"не сформирован", "в стадии формирования")))</f>
        <v/>
      </c>
      <c r="K31" s="149" t="str">
        <f>IF('Физическое развитие'!M31="","",IF('Физическое развитие'!M31&gt;1.5,"сформирован",IF('Физическое развитие'!M31&lt;0.5,"не сформирован", "в стадии формирования")))</f>
        <v/>
      </c>
      <c r="L31" s="183" t="str">
        <f>IF('Социально-коммуникативное разви'!R32="","",IF('Социально-коммуникативное разви'!X32="","",IF('Социально-коммуникативное разви'!Y32="","",IF('Социально-коммуникативное разви'!Z32="","",IF('Социально-коммуникативное разви'!AA32="","",IF('Речевое развитие'!X31="","",IF('Художественно-эстетическое разв'!D32="","",IF('Физическое развитие'!M31="","",('Социально-коммуникативное разви'!R32+'Социально-коммуникативное разви'!X32+'Социально-коммуникативное разви'!Y32+'Социально-коммуникативное разви'!Z32+'Социально-коммуникативное разви'!AA32+'Речевое развитие'!X31+'Художественно-эстетическое разв'!D32+'Физическое развитие'!M31)/8))))))))</f>
        <v/>
      </c>
      <c r="M31" s="96" t="str">
        <f t="shared" si="0"/>
        <v/>
      </c>
      <c r="N31" s="165" t="str">
        <f>IF('Социально-коммуникативное разви'!E32="","",IF('Социально-коммуникативное разви'!E32&gt;1.5,"сформирован",IF('Социально-коммуникативное разви'!E32&lt;0.5,"не сформирован", "в стадии формирования")))</f>
        <v/>
      </c>
      <c r="O31" s="165" t="str">
        <f>IF('Социально-коммуникативное разви'!F32="","",IF('Социально-коммуникативное разви'!F32&gt;1.5,"сформирован",IF('Социально-коммуникативное разви'!F32&lt;0.5,"не сформирован", "в стадии формирования")))</f>
        <v/>
      </c>
      <c r="P31" s="165" t="str">
        <f>IF('Социально-коммуникативное разви'!G32="","",IF('Социально-коммуникативное разви'!G32&gt;1.5,"сформирован",IF('Социально-коммуникативное разви'!G32&lt;0.5,"не сформирован", "в стадии формирования")))</f>
        <v/>
      </c>
      <c r="Q31" s="165" t="str">
        <f>IF('Социально-коммуникативное разви'!H32="","",IF('Социально-коммуникативное разви'!H32&gt;1.5,"сформирован",IF('Социально-коммуникативное разви'!H32&lt;0.5,"не сформирован", "в стадии формирования")))</f>
        <v/>
      </c>
      <c r="R31" s="165" t="str">
        <f>IF('Социально-коммуникативное разви'!I32="","",IF('Социально-коммуникативное разви'!I32&gt;1.5,"сформирован",IF('Социально-коммуникативное разви'!I32&lt;0.5,"не сформирован", "в стадии формирования")))</f>
        <v/>
      </c>
      <c r="S31" s="165" t="str">
        <f>IF('Социально-коммуникативное разви'!J32="","",IF('Социально-коммуникативное разви'!J32&gt;1.5,"сформирован",IF('Социально-коммуникативное разви'!J32&lt;0.5,"не сформирован", "в стадии формирования")))</f>
        <v/>
      </c>
      <c r="T31" s="165" t="str">
        <f>IF('Социально-коммуникативное разви'!K32="","",IF('Социально-коммуникативное разви'!K32&gt;1.5,"сформирован",IF('Социально-коммуникативное разви'!K32&lt;0.5,"не сформирован", "в стадии формирования")))</f>
        <v/>
      </c>
      <c r="U31" s="165" t="str">
        <f>IF('Социально-коммуникативное разви'!L32="","",IF('Социально-коммуникативное разви'!L32&gt;1.5,"сформирован",IF('Социально-коммуникативное разви'!L32&lt;0.5,"не сформирован", "в стадии формирования")))</f>
        <v/>
      </c>
      <c r="V31" s="165" t="str">
        <f>IF('Социально-коммуникативное разви'!M32="","",IF('Социально-коммуникативное разви'!M32&gt;1.5,"сформирован",IF('Социально-коммуникативное разви'!M32&lt;0.5,"не сформирован", "в стадии формирования")))</f>
        <v/>
      </c>
      <c r="W31" s="183" t="str">
        <f>IF('Социально-коммуникативное разви'!E32="","",IF('Социально-коммуникативное разви'!F32="","",IF('Социально-коммуникативное разви'!G32="","",IF('Социально-коммуникативное разви'!H32="","",IF('Социально-коммуникативное разви'!I32="","",IF('Социально-коммуникативное разви'!J32="","",IF('Социально-коммуникативное разви'!K32="","",IF('Социально-коммуникативное разви'!L32="","",IF('Социально-коммуникативное разви'!W32="","",('Социально-коммуникативное разви'!E32+'Социально-коммуникативное разви'!F32+'Социально-коммуникативное разви'!G32+'Социально-коммуникативное разви'!H32+'Социально-коммуникативное разви'!I32+'Социально-коммуникативное разви'!J32+'Социально-коммуникативное разви'!K32+'Социально-коммуникативное разви'!L32+'Социально-коммуникативное разви'!W32)/9)))))))))</f>
        <v/>
      </c>
      <c r="X31" s="96" t="str">
        <f t="shared" si="1"/>
        <v/>
      </c>
      <c r="Y31" s="163" t="str">
        <f>IF('Социально-коммуникативное разви'!S32="","",IF('Социально-коммуникативное разви'!S32&gt;1.5,"сформирован",IF('Социально-коммуникативное разви'!S32&lt;0.5,"не сформирован", "в стадии формирования")))</f>
        <v/>
      </c>
      <c r="Z31" s="96" t="str">
        <f>IF('Познавательное развитие'!U32="","",IF('Познавательное развитие'!U32&gt;1.5,"сформирован",IF('Познавательное развитие'!U32&lt;0.5,"не сформирован", "в стадии формирования")))</f>
        <v/>
      </c>
      <c r="AA31" s="96" t="str">
        <f>IF('Речевое развитие'!P31="","",IF('Речевое развитие'!P31&gt;1.5,"сформирован",IF('Речевое развитие'!P31&lt;0.5,"не сформирован", "в стадии формирования")))</f>
        <v/>
      </c>
      <c r="AB31" s="96" t="str">
        <f>IF('Речевое развитие'!Q31="","",IF('Речевое развитие'!Q31&gt;1.5,"сформирован",IF('Речевое развитие'!Q31&lt;0.5,"не сформирован", "в стадии формирования")))</f>
        <v/>
      </c>
      <c r="AC31" s="167" t="str">
        <f>IF('Художественно-эстетическое разв'!AD32="","",IF('Художественно-эстетическое разв'!AD32&gt;1.5,"сформирован",IF('Художественно-эстетическое разв'!AD32&lt;0.5,"не сформирован", "в стадии формирования")))</f>
        <v/>
      </c>
      <c r="AD31" s="167" t="str">
        <f>IF('Художественно-эстетическое разв'!AE32="","",IF('Художественно-эстетическое разв'!AE32&gt;1.5,"сформирован",IF('Художественно-эстетическое разв'!AE32&lt;0.5,"не сформирован", "в стадии формирования")))</f>
        <v/>
      </c>
      <c r="AE31" s="167" t="str">
        <f>IF('Художественно-эстетическое разв'!AF32="","",IF('Художественно-эстетическое разв'!AF32&gt;1.5,"сформирован",IF('Художественно-эстетическое разв'!AF32&lt;0.5,"не сформирован", "в стадии формирования")))</f>
        <v/>
      </c>
      <c r="AF31" s="149" t="str">
        <f>IF('Физическое развитие'!T31="","",IF('Физическое развитие'!T31&gt;1.5,"сформирован",IF('Физическое развитие'!T31&lt;0.5,"не сформирован", "в стадии формирования")))</f>
        <v/>
      </c>
      <c r="AG31" s="183" t="str">
        <f>IF('Социально-коммуникативное разви'!S32="","",IF('Познавательное развитие'!U32="","",IF('Речевое развитие'!P31="","",IF('Речевое развитие'!W31="","",IF('Художественно-эстетическое разв'!AD32="","",IF('Художественно-эстетическое разв'!AE32="","",IF('Художественно-эстетическое разв'!AF32="","",IF('Физическое развитие'!T31="","",('Социально-коммуникативное разви'!S32+'Познавательное развитие'!U32+'Речевое развитие'!P31+'Речевое развитие'!W31+'Художественно-эстетическое разв'!AD32+'Художественно-эстетическое разв'!AE32+'Художественно-эстетическое разв'!AF32+'Физическое развитие'!T31)/8))))))))</f>
        <v/>
      </c>
      <c r="AH31" s="96" t="str">
        <f t="shared" ref="AH31:AH38" si="7">IF(AG31="","",IF(AG31&gt;1.5,"сформирован",IF(AG31&lt;0.5,"не сформирован","в стадии формирования")))</f>
        <v/>
      </c>
      <c r="AI31" s="163" t="str">
        <f>IF('Речевое развитие'!D31="","",IF('Речевое развитие'!D31&gt;1.5,"сформирован",IF('Речевое развитие'!D31&lt;0.5,"не сформирован", "в стадии формирования")))</f>
        <v/>
      </c>
      <c r="AJ31" s="163" t="str">
        <f>IF('Речевое развитие'!E31="","",IF('Речевое развитие'!E31&gt;1.5,"сформирован",IF('Речевое развитие'!E31&lt;0.5,"не сформирован", "в стадии формирования")))</f>
        <v/>
      </c>
      <c r="AK31" s="163" t="str">
        <f>IF('Речевое развитие'!F31="","",IF('Речевое развитие'!F31&gt;1.5,"сформирован",IF('Речевое развитие'!F31&lt;0.5,"не сформирован", "в стадии формирования")))</f>
        <v/>
      </c>
      <c r="AL31" s="163" t="str">
        <f>IF('Речевое развитие'!G31="","",IF('Речевое развитие'!G31&gt;1.5,"сформирован",IF('Речевое развитие'!G31&lt;0.5,"не сформирован", "в стадии формирования")))</f>
        <v/>
      </c>
      <c r="AM31" s="163" t="str">
        <f>IF('Речевое развитие'!H31="","",IF('Речевое развитие'!H31&gt;1.5,"сформирован",IF('Речевое развитие'!H31&lt;0.5,"не сформирован", "в стадии формирования")))</f>
        <v/>
      </c>
      <c r="AN31" s="163" t="str">
        <f>IF('Речевое развитие'!I31="","",IF('Речевое развитие'!I31&gt;1.5,"сформирован",IF('Речевое развитие'!I31&lt;0.5,"не сформирован", "в стадии формирования")))</f>
        <v/>
      </c>
      <c r="AO31" s="163" t="str">
        <f>IF('Речевое развитие'!J31="","",IF('Речевое развитие'!J31&gt;1.5,"сформирован",IF('Речевое развитие'!J31&lt;0.5,"не сформирован", "в стадии формирования")))</f>
        <v/>
      </c>
      <c r="AP31" s="163" t="str">
        <f>IF('Речевое развитие'!K31="","",IF('Речевое развитие'!K31&gt;1.5,"сформирован",IF('Речевое развитие'!K31&lt;0.5,"не сформирован", "в стадии формирования")))</f>
        <v/>
      </c>
      <c r="AQ31" s="183" t="str">
        <f>IF('Речевое развитие'!D31="","",IF('Речевое развитие'!E31="","",IF('Речевое развитие'!F31="","",IF('Речевое развитие'!G31="","",IF('Речевое развитие'!H31="","",IF('Речевое развитие'!I31="","",IF('Речевое развитие'!J31="","",IF('Речевое развитие'!K31="","",('Речевое развитие'!D31+'Речевое развитие'!E31+'Речевое развитие'!F31+'Речевое развитие'!G31+'Речевое развитие'!H31+'Речевое развитие'!I31+'Речевое развитие'!J31+'Речевое развитие'!K31)/8))))))))</f>
        <v/>
      </c>
      <c r="AR31" s="96" t="str">
        <f t="shared" si="3"/>
        <v/>
      </c>
      <c r="AS31" s="163" t="str">
        <f>IF('Художественно-эстетическое разв'!AA32="","",IF('Художественно-эстетическое разв'!AA32&gt;1.5,"сформирован",IF('Художественно-эстетическое разв'!AA32&lt;0.5,"не сформирован", "в стадии формирования")))</f>
        <v/>
      </c>
      <c r="AT31" s="163" t="str">
        <f>IF('Физическое развитие'!D31="","",IF('Физическое развитие'!D31&gt;1.5,"сформирован",IF('Физическое развитие'!D31&lt;0.5,"не сформирован", "в стадии формирования")))</f>
        <v/>
      </c>
      <c r="AU31" s="163" t="str">
        <f>IF('Физическое развитие'!E31="","",IF('Физическое развитие'!E31&gt;1.5,"сформирован",IF('Физическое развитие'!E31&lt;0.5,"не сформирован", "в стадии формирования")))</f>
        <v/>
      </c>
      <c r="AV31" s="163" t="str">
        <f>IF('Физическое развитие'!F31="","",IF('Физическое развитие'!F31&gt;1.5,"сформирован",IF('Физическое развитие'!F31&lt;0.5,"не сформирован", "в стадии формирования")))</f>
        <v/>
      </c>
      <c r="AW31" s="163" t="str">
        <f>IF('Физическое развитие'!G31="","",IF('Физическое развитие'!G31&gt;1.5,"сформирован",IF('Физическое развитие'!G31&lt;0.5,"не сформирован", "в стадии формирования")))</f>
        <v/>
      </c>
      <c r="AX31" s="163" t="str">
        <f>IF('Физическое развитие'!H31="","",IF('Физическое развитие'!H31&gt;1.5,"сформирован",IF('Физическое развитие'!H31&lt;0.5,"не сформирован", "в стадии формирования")))</f>
        <v/>
      </c>
      <c r="AY31" s="163" t="str">
        <f>IF('Физическое развитие'!I31="","",IF('Физическое развитие'!I31&gt;1.5,"сформирован",IF('Физическое развитие'!I31&lt;0.5,"не сформирован", "в стадии формирования")))</f>
        <v/>
      </c>
      <c r="AZ31" s="163" t="str">
        <f>IF('Физическое развитие'!J31="","",IF('Физическое развитие'!J31&gt;1.5,"сформирован",IF('Физическое развитие'!J31&lt;0.5,"не сформирован", "в стадии формирования")))</f>
        <v/>
      </c>
      <c r="BA31" s="163" t="str">
        <f>IF('Физическое развитие'!K31="","",IF('Физическое развитие'!K31&gt;1.5,"сформирован",IF('Физическое развитие'!K31&lt;0.5,"не сформирован", "в стадии формирования")))</f>
        <v/>
      </c>
      <c r="BB31" s="163" t="str">
        <f>IF('Физическое развитие'!L31="","",IF('Физическое развитие'!L31&gt;1.5,"сформирован",IF('Физическое развитие'!L31&lt;0.5,"не сформирован", "в стадии формирования")))</f>
        <v/>
      </c>
      <c r="BC31" s="163" t="str">
        <f>IF('Физическое развитие'!M31="","",IF('Физическое развитие'!M31&gt;1.5,"сформирован",IF('Физическое развитие'!M31&lt;0.5,"не сформирован", "в стадии формирования")))</f>
        <v/>
      </c>
      <c r="BD31" s="163" t="str">
        <f>IF('Физическое развитие'!N31="","",IF('Физическое развитие'!N31&gt;1.5,"сформирован",IF('Физическое развитие'!N31&lt;0.5,"не сформирован", "в стадии формирования")))</f>
        <v/>
      </c>
      <c r="BE31" s="163" t="str">
        <f>IF('Физическое развитие'!O31="","",IF('Физическое развитие'!O31&gt;1.5,"сформирован",IF('Физическое развитие'!O31&lt;0.5,"не сформирован", "в стадии формирования")))</f>
        <v/>
      </c>
      <c r="BF31" s="183" t="str">
        <f>IF('Художественно-эстетическое разв'!AA32="","",IF('Физическое развитие'!D31="","",IF('Физическое развитие'!E31="","",IF('Физическое развитие'!F31="","",IF('Физическое развитие'!G31="","",IF('Физическое развитие'!H31="","",IF('Физическое развитие'!I31="","",IF('Физическое развитие'!J31="","",IF('Физическое развитие'!K31="","",IF('Физическое развитие'!L31="","",IF('Физическое развитие'!M31="","",IF('Физическое развитие'!N31="","",IF('Физическое развитие'!O31="","",('Художественно-эстетическое разв'!AA32+'Физическое развитие'!D31+'Физическое развитие'!E31+'Физическое развитие'!F31+'Физическое развитие'!G31+'Физическое развитие'!H31+'Физическое развитие'!I31+'Физическое развитие'!J31+'Физическое развитие'!K31+'Физическое развитие'!L31+'Физическое развитие'!M31+'Физическое развитие'!N31+'Физическое развитие'!O31)/13)))))))))))))</f>
        <v/>
      </c>
      <c r="BG31" s="96" t="str">
        <f t="shared" si="4"/>
        <v/>
      </c>
      <c r="BH31" s="96" t="str">
        <f>IF('Социально-коммуникативное разви'!Q32="","",IF('Социально-коммуникативное разви'!Q32&gt;1.5,"сформирован",IF('Социально-коммуникативное разви'!Q32&lt;0.5,"не сформирован", "в стадии формирования")))</f>
        <v/>
      </c>
      <c r="BI31" s="96" t="str">
        <f>IF('Социально-коммуникативное разви'!AD32="","",IF('Социально-коммуникативное разви'!AD32&gt;1.5,"сформирован",IF('Социально-коммуникативное разви'!AD32&lt;0.5,"не сформирован", "в стадии формирования")))</f>
        <v/>
      </c>
      <c r="BJ31" s="96" t="str">
        <f>IF('Социально-коммуникативное разви'!AF32="","",IF('Социально-коммуникативное разви'!AF32&gt;1.5,"сформирован",IF('Социально-коммуникативное разви'!AF32&lt;0.5,"не сформирован", "в стадии формирования")))</f>
        <v/>
      </c>
      <c r="BK31" s="96" t="str">
        <f>IF('Социально-коммуникативное разви'!AG32="","",IF('Социально-коммуникативное разви'!AG32&gt;1.5,"сформирован",IF('Социально-коммуникативное разви'!AG32&lt;0.5,"не сформирован", "в стадии формирования")))</f>
        <v/>
      </c>
      <c r="BL31" s="96" t="str">
        <f>IF('Социально-коммуникативное разви'!AH32="","",IF('Социально-коммуникативное разви'!AH32&gt;1.5,"сформирован",IF('Социально-коммуникативное разви'!AH32&lt;0.5,"не сформирован", "в стадии формирования")))</f>
        <v/>
      </c>
      <c r="BM31" s="96" t="str">
        <f>IF('Социально-коммуникативное разви'!AI32="","",IF('Социально-коммуникативное разви'!AI32&gt;1.5,"сформирован",IF('Социально-коммуникативное разви'!AI32&lt;0.5,"не сформирован", "в стадии формирования")))</f>
        <v/>
      </c>
      <c r="BN31" s="96" t="str">
        <f>IF('Социально-коммуникативное разви'!AJ32="","",IF('Социально-коммуникативное разви'!AJ32&gt;1.5,"сформирован",IF('Социально-коммуникативное разви'!AJ32&lt;0.5,"не сформирован", "в стадии формирования")))</f>
        <v/>
      </c>
      <c r="BO31" s="96" t="str">
        <f>IF('Социально-коммуникативное разви'!AK32="","",IF('Социально-коммуникативное разви'!AK32&gt;1.5,"сформирован",IF('Социально-коммуникативное разви'!AK32&lt;0.5,"не сформирован", "в стадии формирования")))</f>
        <v/>
      </c>
      <c r="BP31" s="96" t="str">
        <f>IF('Социально-коммуникативное разви'!AL32="","",IF('Социально-коммуникативное разви'!AL32&gt;1.5,"сформирован",IF('Социально-коммуникативное разви'!AL32&lt;0.5,"не сформирован", "в стадии формирования")))</f>
        <v/>
      </c>
      <c r="BQ31" s="96" t="str">
        <f>IF('Социально-коммуникативное разви'!AM32="","",IF('Социально-коммуникативное разви'!AM32&gt;1.5,"сформирован",IF('Социально-коммуникативное разви'!AM32&lt;0.5,"не сформирован", "в стадии формирования")))</f>
        <v/>
      </c>
      <c r="BR31" s="96" t="str">
        <f>IF('Социально-коммуникативное разви'!AE32="","",IF('Социально-коммуникативное разви'!AE32&gt;1.5,"сформирован",IF('Социально-коммуникативное разви'!AE32&lt;0.5,"не сформирован", "в стадии формирования")))</f>
        <v/>
      </c>
      <c r="BS31" s="96" t="str">
        <f>IF('Физическое развитие'!Q31="","",IF('Физическое развитие'!Q31&gt;1.5,"сформирован",IF('Физическое развитие'!Q31&lt;0.5,"не сформирован", "в стадии формирования")))</f>
        <v/>
      </c>
      <c r="BT31" s="96" t="str">
        <f>IF('Физическое развитие'!R31="","",IF('Физическое развитие'!R31&gt;1.5,"сформирован",IF('Физическое развитие'!R31&lt;0.5,"не сформирован", "в стадии формирования")))</f>
        <v/>
      </c>
      <c r="BU31" s="96" t="str">
        <f>IF('Физическое развитие'!S31="","",IF('Физическое развитие'!S31&gt;1.5,"сформирован",IF('Физическое развитие'!S31&lt;0.5,"не сформирован", "в стадии формирования")))</f>
        <v/>
      </c>
      <c r="BV31" s="96" t="str">
        <f>IF('Физическое развитие'!T31="","",IF('Физическое развитие'!T31&gt;1.5,"сформирован",IF('Физическое развитие'!T31&lt;0.5,"не сформирован", "в стадии формирования")))</f>
        <v/>
      </c>
      <c r="BW31" s="96" t="str">
        <f>IF('Физическое развитие'!U31="","",IF('Физическое развитие'!U31&gt;1.5,"сформирован",IF('Физическое развитие'!U31&lt;0.5,"не сформирован", "в стадии формирования")))</f>
        <v/>
      </c>
      <c r="BX31" s="183" t="str">
        <f>IF('Социально-коммуникативное разви'!Q32="","",IF('Социально-коммуникативное разви'!AD32="","",IF('Социально-коммуникативное разви'!AE32="","",IF('Социально-коммуникативное разви'!AF32="","",IF('Социально-коммуникативное разви'!AG32="","",IF('Социально-коммуникативное разви'!AH32="","",IF('Социально-коммуникативное разви'!AI32="","",IF('Социально-коммуникативное разви'!AJ32="","",IF('Социально-коммуникативное разви'!AK32="","",IF('Социально-коммуникативное разви'!AL32="","",IF('Социально-коммуникативное разви'!AM32="","",IF('Физическое развитие'!Q31="","",IF('Физическое развитие'!R31="","",IF('Физическое развитие'!S31="","",IF('Физическое развитие'!T31="","",IF('Физическое развитие'!U31="","",('Социально-коммуникативное разви'!Q32+'Социально-коммуникативное разви'!AD32+'Социально-коммуникативное разви'!AE32+'Социально-коммуникативное разви'!AF32+'Социально-коммуникативное разви'!AG32+'Социально-коммуникативное разви'!AH32+'Социально-коммуникативное разви'!AI32+'Социально-коммуникативное разви'!AJ32+'Социально-коммуникативное разви'!AK32+'Социально-коммуникативное разви'!AL32+'Социально-коммуникативное разви'!AM32+'Физическое развитие'!Q31+'Физическое развитие'!R31+'Физическое развитие'!S31+'Физическое развитие'!T31+'Физическое развитие'!U31)/16))))))))))))))))</f>
        <v/>
      </c>
      <c r="BY31" s="96" t="str">
        <f t="shared" si="5"/>
        <v/>
      </c>
      <c r="BZ31" s="96" t="str">
        <f>IF('Социально-коммуникативное разви'!M32="","",IF('Социально-коммуникативное разви'!M32&gt;1.5,"сформирован",IF('Социально-коммуникативное разви'!M32&lt;0.5,"не сформирован", "в стадии формирования")))</f>
        <v/>
      </c>
      <c r="CA31" s="96" t="str">
        <f>IF('Социально-коммуникативное разви'!O32="","",IF('Социально-коммуникативное разви'!O32&gt;1.5,"сформирован",IF('Социально-коммуникативное разви'!O32&lt;0.5,"не сформирован", "в стадии формирования")))</f>
        <v/>
      </c>
      <c r="CB31" s="96" t="str">
        <f>IF('Социально-коммуникативное разви'!T32="","",IF('Социально-коммуникативное разви'!T32&gt;1.5,"сформирован",IF('Социально-коммуникативное разви'!T32&lt;0.5,"не сформирован", "в стадии формирования")))</f>
        <v/>
      </c>
      <c r="CC31" s="96" t="str">
        <f>IF('Познавательное развитие'!D32="","",IF('Познавательное развитие'!D32&gt;1.5,"сформирован",IF('Познавательное развитие'!D32&lt;0.5,"не сформирован", "в стадии формирования")))</f>
        <v/>
      </c>
      <c r="CD31" s="96" t="str">
        <f>IF('Познавательное развитие'!E32="","",IF('Познавательное развитие'!E32&gt;1.5,"сформирован",IF('Познавательное развитие'!E32&lt;0.5,"не сформирован", "в стадии формирования")))</f>
        <v/>
      </c>
      <c r="CE31" s="96" t="str">
        <f>IF('Познавательное развитие'!F32="","",IF('Познавательное развитие'!F32&gt;1.5,"сформирован",IF('Познавательное развитие'!F32&lt;0.5,"не сформирован", "в стадии формирования")))</f>
        <v/>
      </c>
      <c r="CF31" s="96" t="str">
        <f>IF('Познавательное развитие'!I32="","",IF('Познавательное развитие'!I32&gt;1.5,"сформирован",IF('Познавательное развитие'!I32&lt;0.5,"не сформирован", "в стадии формирования")))</f>
        <v/>
      </c>
      <c r="CG31" s="96" t="str">
        <f>IF('Познавательное развитие'!J32="","",IF('Познавательное развитие'!J32&gt;1.5,"сформирован",IF('Познавательное развитие'!J32&lt;0.5,"не сформирован", "в стадии формирования")))</f>
        <v/>
      </c>
      <c r="CH31" s="96" t="str">
        <f>IF('Познавательное развитие'!K32="","",IF('Познавательное развитие'!K32&gt;1.5,"сформирован",IF('Познавательное развитие'!K32&lt;0.5,"не сформирован", "в стадии формирования")))</f>
        <v/>
      </c>
      <c r="CI31" s="96" t="str">
        <f>IF('Познавательное развитие'!L32="","",IF('Познавательное развитие'!L32&gt;1.5,"сформирован",IF('Познавательное развитие'!L32&lt;0.5,"не сформирован", "в стадии формирования")))</f>
        <v/>
      </c>
      <c r="CJ31" s="96" t="str">
        <f>IF('Познавательное развитие'!M32="","",IF('Познавательное развитие'!M32&gt;1.5,"сформирован",IF('Познавательное развитие'!M32&lt;0.5,"не сформирован", "в стадии формирования")))</f>
        <v/>
      </c>
      <c r="CK31" s="96" t="str">
        <f>IF('Познавательное развитие'!S32="","",IF('Познавательное развитие'!S32&gt;1.5,"сформирован",IF('Познавательное развитие'!S32&lt;0.5,"не сформирован", "в стадии формирования")))</f>
        <v/>
      </c>
      <c r="CL31" s="96" t="str">
        <f>IF('Познавательное развитие'!T32="","",IF('Познавательное развитие'!T32&gt;1.5,"сформирован",IF('Познавательное развитие'!T32&lt;0.5,"не сформирован", "в стадии формирования")))</f>
        <v/>
      </c>
      <c r="CM31" s="96" t="str">
        <f>IF('Познавательное развитие'!V32="","",IF('Познавательное развитие'!V32&gt;1.5,"сформирован",IF('Познавательное развитие'!V32&lt;0.5,"не сформирован", "в стадии формирования")))</f>
        <v/>
      </c>
      <c r="CN31" s="96" t="str">
        <f>IF('Познавательное развитие'!W32="","",IF('Познавательное развитие'!W32&gt;1.5,"сформирован",IF('Познавательное развитие'!W32&lt;0.5,"не сформирован", "в стадии формирования")))</f>
        <v/>
      </c>
      <c r="CO31" s="96" t="str">
        <f>IF('Познавательное развитие'!AD32="","",IF('Познавательное развитие'!AD32&gt;1.5,"сформирован",IF('Познавательное развитие'!AD32&lt;0.5,"не сформирован", "в стадии формирования")))</f>
        <v/>
      </c>
      <c r="CP31" s="96" t="str">
        <f>IF('Познавательное развитие'!AI32="","",IF('Познавательное развитие'!AI32&gt;1.5,"сформирован",IF('Познавательное развитие'!AI32&lt;0.5,"не сформирован", "в стадии формирования")))</f>
        <v/>
      </c>
      <c r="CQ31" s="96" t="str">
        <f>IF('Познавательное развитие'!AK32="","",IF('Познавательное развитие'!AK32&gt;1.5,"сформирован",IF('Познавательное развитие'!AK32&lt;0.5,"не сформирован", "в стадии формирования")))</f>
        <v/>
      </c>
      <c r="CR31" s="96" t="str">
        <f>IF('Познавательное развитие'!AL32="","",IF('Познавательное развитие'!AL32&gt;1.5,"сформирован",IF('Познавательное развитие'!AL32&lt;0.5,"не сформирован", "в стадии формирования")))</f>
        <v/>
      </c>
      <c r="CS31" s="96" t="str">
        <f>IF('Речевое развитие'!S31="","",IF('Речевое развитие'!S31&gt;1.5,"сформирован",IF('Речевое развитие'!S31&lt;0.5,"не сформирован", "в стадии формирования")))</f>
        <v/>
      </c>
      <c r="CT31" s="96" t="str">
        <f>IF('Речевое развитие'!T31="","",IF('Речевое развитие'!T31&gt;1.5,"сформирован",IF('Речевое развитие'!T31&lt;0.5,"не сформирован", "в стадии формирования")))</f>
        <v/>
      </c>
      <c r="CU31" s="96" t="str">
        <f>IF('Речевое развитие'!U31="","",IF('Речевое развитие'!U31&gt;1.5,"сформирован",IF('Речевое развитие'!U31&lt;0.5,"не сформирован", "в стадии формирования")))</f>
        <v/>
      </c>
      <c r="CV31" s="96" t="str">
        <f>IF('Речевое развитие'!V31="","",IF('Речевое развитие'!V31&gt;1.5,"сформирован",IF('Речевое развитие'!V31&lt;0.5,"не сформирован", "в стадии формирования")))</f>
        <v/>
      </c>
      <c r="CW31" s="96" t="str">
        <f>IF('Художественно-эстетическое разв'!H32="","",IF('Художественно-эстетическое разв'!H32&gt;1.5,"сформирован",IF('Художественно-эстетическое разв'!H32&lt;0.5,"не сформирован", "в стадии формирования")))</f>
        <v/>
      </c>
      <c r="CX31" s="96" t="str">
        <f>IF('Художественно-эстетическое разв'!U32="","",IF('Художественно-эстетическое разв'!U32&gt;1.5,"сформирован",IF('Художественно-эстетическое разв'!U32&lt;0.5,"не сформирован", "в стадии формирования")))</f>
        <v/>
      </c>
      <c r="CY31" s="96" t="str">
        <f>IF('Художественно-эстетическое разв'!D32="","",IF('Художественно-эстетическое разв'!D32&gt;1.5,"сформирован",IF('Художественно-эстетическое разв'!D32&lt;0.5,"не сформирован", "в стадии формирования")))</f>
        <v/>
      </c>
      <c r="CZ31" s="96" t="str">
        <f>IF('Художественно-эстетическое разв'!O32="","",IF('Художественно-эстетическое разв'!O32&gt;1.5,"сформирован",IF('Художественно-эстетическое разв'!O32&lt;0.5,"не сформирован", "в стадии формирования")))</f>
        <v/>
      </c>
      <c r="DA31" s="96" t="str">
        <f>IF('Художественно-эстетическое разв'!T32="","",IF('Художественно-эстетическое разв'!T32&gt;1.5,"сформирован",IF('Художественно-эстетическое разв'!T32&lt;0.5,"не сформирован", "в стадии формирования")))</f>
        <v/>
      </c>
      <c r="DB31" s="183" t="str">
        <f>IF('Социально-коммуникативное разви'!M32="","",IF('Социально-коммуникативное разви'!O32="","",IF('Социально-коммуникативное разви'!T32="","",IF('Познавательное развитие'!D32="","",IF('Познавательное развитие'!E32="","",IF('Познавательное развитие'!F32="","",IF('Познавательное развитие'!I32="","",IF('Познавательное развитие'!J32="","",IF('Познавательное развитие'!K32="","",IF('Познавательное развитие'!L32="","",IF('Познавательное развитие'!M32="","",IF('Познавательное развитие'!S32="","",IF('Познавательное развитие'!T32="","",IF('Познавательное развитие'!V32="","",IF('Познавательное развитие'!W32="","",IF('Познавательное развитие'!AD32="","",IF('Познавательное развитие'!AI32="","",IF('Познавательное развитие'!AK32="","",IF('Познавательное развитие'!AL32="","",IF('Речевое развитие'!S31="","",IF('Речевое развитие'!T31="","",IF('Речевое развитие'!U31="","",IF('Речевое развитие'!V31="","",IF('Художественно-эстетическое разв'!H32="","",IF('Художественно-эстетическое разв'!U32="","",IF('Художественно-эстетическое разв'!D32="","",IF('Художественно-эстетическое разв'!O32="","",IF('Художественно-эстетическое разв'!T32="","",('Социально-коммуникативное разви'!M32+'Социально-коммуникативное разви'!O32+'Социально-коммуникативное разви'!T32+'Познавательное развитие'!D32+'Познавательное развитие'!E32+'Познавательное развитие'!F32+'Познавательное развитие'!I32+'Познавательное развитие'!J32+'Познавательное развитие'!K32+'Познавательное развитие'!L32+'Познавательное развитие'!M32+'Познавательное развитие'!S32+'Познавательное развитие'!T32+'Познавательное развитие'!V32+'Познавательное развитие'!W32+'Познавательное развитие'!AD32+'Познавательное развитие'!AI32+'Познавательное развитие'!AK32+'Познавательное развитие'!AL32+'Речевое развитие'!S31+'Речевое развитие'!T31+'Речевое развитие'!U31+'Речевое развитие'!V31+'Художественно-эстетическое разв'!H32+'Художественно-эстетическое разв'!V32+'Художественно-эстетическое разв'!D32+'Художественно-эстетическое разв'!O32+'Художественно-эстетическое разв'!T32)/28))))))))))))))))))))))))))))</f>
        <v/>
      </c>
      <c r="DC31" s="96" t="str">
        <f t="shared" si="6"/>
        <v/>
      </c>
    </row>
    <row r="32" spans="1:107" s="96" customFormat="1">
      <c r="A32" s="155">
        <f>список!A30</f>
        <v>29</v>
      </c>
      <c r="B32" s="153" t="str">
        <f>IF(список!B30="","",список!B30)</f>
        <v/>
      </c>
      <c r="C32" s="149">
        <f>IF(список!C30="","",список!C30)</f>
        <v>0</v>
      </c>
      <c r="D32" s="96" t="str">
        <f>IF('Социально-коммуникативное разви'!R33="","",IF('Социально-коммуникативное разви'!R33&gt;1.5,"сформирован",IF('Социально-коммуникативное разви'!R33&lt;0.5,"не сформирован", "в стадии формирования")))</f>
        <v/>
      </c>
      <c r="E32" s="96" t="str">
        <f>IF('Социально-коммуникативное разви'!S33="","",IF('Социально-коммуникативное разви'!S33&gt;1.5,"сформирован",IF('Социально-коммуникативное разви'!S33&lt;0.5,"не сформирован", "в стадии формирования")))</f>
        <v/>
      </c>
      <c r="F32" s="96" t="str">
        <f>IF('Социально-коммуникативное разви'!T33="","",IF('Социально-коммуникативное разви'!T33&gt;1.5,"сформирован",IF('Социально-коммуникативное разви'!T33&lt;0.5,"не сформирован", "в стадии формирования")))</f>
        <v/>
      </c>
      <c r="G32" s="96" t="str">
        <f>IF('Социально-коммуникативное разви'!U33="","",IF('Социально-коммуникативное разви'!U33&gt;1.5,"сформирован",IF('Социально-коммуникативное разви'!U33&lt;0.5,"не сформирован", "в стадии формирования")))</f>
        <v/>
      </c>
      <c r="H32" s="96" t="str">
        <f>IF('Социально-коммуникативное разви'!V33="","",IF('Социально-коммуникативное разви'!V33&gt;1.5,"сформирован",IF('Социально-коммуникативное разви'!V33&lt;0.5,"не сформирован", "в стадии формирования")))</f>
        <v/>
      </c>
      <c r="I32" s="163" t="str">
        <f>IF('Речевое развитие'!X32="","",IF('Речевое развитие'!X32&gt;1.5,"сформирован",IF('Речевое развитие'!X32&lt;0.5,"не сформирован", "в стадии формирования")))</f>
        <v/>
      </c>
      <c r="J32" s="96" t="str">
        <f>IF('Художественно-эстетическое разв'!D33="","",IF('Художественно-эстетическое разв'!D33&gt;1.5,"сформирован",IF('Художественно-эстетическое разв'!D33&lt;0.5,"не сформирован", "в стадии формирования")))</f>
        <v/>
      </c>
      <c r="K32" s="149" t="str">
        <f>IF('Физическое развитие'!M32="","",IF('Физическое развитие'!M32&gt;1.5,"сформирован",IF('Физическое развитие'!M32&lt;0.5,"не сформирован", "в стадии формирования")))</f>
        <v/>
      </c>
      <c r="L32" s="183" t="str">
        <f>IF('Социально-коммуникативное разви'!R33="","",IF('Социально-коммуникативное разви'!X33="","",IF('Социально-коммуникативное разви'!Y33="","",IF('Социально-коммуникативное разви'!Z33="","",IF('Социально-коммуникативное разви'!AA33="","",IF('Речевое развитие'!X32="","",IF('Художественно-эстетическое разв'!D33="","",IF('Физическое развитие'!M32="","",('Социально-коммуникативное разви'!R33+'Социально-коммуникативное разви'!X33+'Социально-коммуникативное разви'!Y33+'Социально-коммуникативное разви'!Z33+'Социально-коммуникативное разви'!AA33+'Речевое развитие'!X32+'Художественно-эстетическое разв'!D33+'Физическое развитие'!M32)/8))))))))</f>
        <v/>
      </c>
      <c r="M32" s="96" t="str">
        <f t="shared" si="0"/>
        <v/>
      </c>
      <c r="N32" s="165" t="str">
        <f>IF('Социально-коммуникативное разви'!E33="","",IF('Социально-коммуникативное разви'!E33&gt;1.5,"сформирован",IF('Социально-коммуникативное разви'!E33&lt;0.5,"не сформирован", "в стадии формирования")))</f>
        <v/>
      </c>
      <c r="O32" s="165" t="str">
        <f>IF('Социально-коммуникативное разви'!F33="","",IF('Социально-коммуникативное разви'!F33&gt;1.5,"сформирован",IF('Социально-коммуникативное разви'!F33&lt;0.5,"не сформирован", "в стадии формирования")))</f>
        <v/>
      </c>
      <c r="P32" s="165" t="str">
        <f>IF('Социально-коммуникативное разви'!G33="","",IF('Социально-коммуникативное разви'!G33&gt;1.5,"сформирован",IF('Социально-коммуникативное разви'!G33&lt;0.5,"не сформирован", "в стадии формирования")))</f>
        <v/>
      </c>
      <c r="Q32" s="165" t="str">
        <f>IF('Социально-коммуникативное разви'!H33="","",IF('Социально-коммуникативное разви'!H33&gt;1.5,"сформирован",IF('Социально-коммуникативное разви'!H33&lt;0.5,"не сформирован", "в стадии формирования")))</f>
        <v/>
      </c>
      <c r="R32" s="165" t="str">
        <f>IF('Социально-коммуникативное разви'!I33="","",IF('Социально-коммуникативное разви'!I33&gt;1.5,"сформирован",IF('Социально-коммуникативное разви'!I33&lt;0.5,"не сформирован", "в стадии формирования")))</f>
        <v/>
      </c>
      <c r="S32" s="165" t="str">
        <f>IF('Социально-коммуникативное разви'!J33="","",IF('Социально-коммуникативное разви'!J33&gt;1.5,"сформирован",IF('Социально-коммуникативное разви'!J33&lt;0.5,"не сформирован", "в стадии формирования")))</f>
        <v/>
      </c>
      <c r="T32" s="165" t="str">
        <f>IF('Социально-коммуникативное разви'!K33="","",IF('Социально-коммуникативное разви'!K33&gt;1.5,"сформирован",IF('Социально-коммуникативное разви'!K33&lt;0.5,"не сформирован", "в стадии формирования")))</f>
        <v/>
      </c>
      <c r="U32" s="165" t="str">
        <f>IF('Социально-коммуникативное разви'!L33="","",IF('Социально-коммуникативное разви'!L33&gt;1.5,"сформирован",IF('Социально-коммуникативное разви'!L33&lt;0.5,"не сформирован", "в стадии формирования")))</f>
        <v/>
      </c>
      <c r="V32" s="165" t="str">
        <f>IF('Социально-коммуникативное разви'!M33="","",IF('Социально-коммуникативное разви'!M33&gt;1.5,"сформирован",IF('Социально-коммуникативное разви'!M33&lt;0.5,"не сформирован", "в стадии формирования")))</f>
        <v/>
      </c>
      <c r="W32" s="183" t="str">
        <f>IF('Социально-коммуникативное разви'!E33="","",IF('Социально-коммуникативное разви'!F33="","",IF('Социально-коммуникативное разви'!G33="","",IF('Социально-коммуникативное разви'!H33="","",IF('Социально-коммуникативное разви'!I33="","",IF('Социально-коммуникативное разви'!J33="","",IF('Социально-коммуникативное разви'!K33="","",IF('Социально-коммуникативное разви'!L33="","",IF('Социально-коммуникативное разви'!W33="","",('Социально-коммуникативное разви'!E33+'Социально-коммуникативное разви'!F33+'Социально-коммуникативное разви'!G33+'Социально-коммуникативное разви'!H33+'Социально-коммуникативное разви'!I33+'Социально-коммуникативное разви'!J33+'Социально-коммуникативное разви'!K33+'Социально-коммуникативное разви'!L33+'Социально-коммуникативное разви'!W33)/9)))))))))</f>
        <v/>
      </c>
      <c r="X32" s="96" t="str">
        <f t="shared" si="1"/>
        <v/>
      </c>
      <c r="Y32" s="163" t="str">
        <f>IF('Социально-коммуникативное разви'!S33="","",IF('Социально-коммуникативное разви'!S33&gt;1.5,"сформирован",IF('Социально-коммуникативное разви'!S33&lt;0.5,"не сформирован", "в стадии формирования")))</f>
        <v/>
      </c>
      <c r="Z32" s="96" t="str">
        <f>IF('Познавательное развитие'!U33="","",IF('Познавательное развитие'!U33&gt;1.5,"сформирован",IF('Познавательное развитие'!U33&lt;0.5,"не сформирован", "в стадии формирования")))</f>
        <v/>
      </c>
      <c r="AA32" s="96" t="str">
        <f>IF('Речевое развитие'!P32="","",IF('Речевое развитие'!P32&gt;1.5,"сформирован",IF('Речевое развитие'!P32&lt;0.5,"не сформирован", "в стадии формирования")))</f>
        <v/>
      </c>
      <c r="AB32" s="96" t="str">
        <f>IF('Речевое развитие'!Q32="","",IF('Речевое развитие'!Q32&gt;1.5,"сформирован",IF('Речевое развитие'!Q32&lt;0.5,"не сформирован", "в стадии формирования")))</f>
        <v/>
      </c>
      <c r="AC32" s="167" t="str">
        <f>IF('Художественно-эстетическое разв'!AD33="","",IF('Художественно-эстетическое разв'!AD33&gt;1.5,"сформирован",IF('Художественно-эстетическое разв'!AD33&lt;0.5,"не сформирован", "в стадии формирования")))</f>
        <v/>
      </c>
      <c r="AD32" s="167" t="str">
        <f>IF('Художественно-эстетическое разв'!AE33="","",IF('Художественно-эстетическое разв'!AE33&gt;1.5,"сформирован",IF('Художественно-эстетическое разв'!AE33&lt;0.5,"не сформирован", "в стадии формирования")))</f>
        <v/>
      </c>
      <c r="AE32" s="167" t="str">
        <f>IF('Художественно-эстетическое разв'!AF33="","",IF('Художественно-эстетическое разв'!AF33&gt;1.5,"сформирован",IF('Художественно-эстетическое разв'!AF33&lt;0.5,"не сформирован", "в стадии формирования")))</f>
        <v/>
      </c>
      <c r="AF32" s="149" t="str">
        <f>IF('Физическое развитие'!T32="","",IF('Физическое развитие'!T32&gt;1.5,"сформирован",IF('Физическое развитие'!T32&lt;0.5,"не сформирован", "в стадии формирования")))</f>
        <v/>
      </c>
      <c r="AG32" s="183" t="str">
        <f>IF('Социально-коммуникативное разви'!S33="","",IF('Познавательное развитие'!U33="","",IF('Речевое развитие'!P32="","",IF('Речевое развитие'!W32="","",IF('Художественно-эстетическое разв'!AD33="","",IF('Художественно-эстетическое разв'!AE33="","",IF('Художественно-эстетическое разв'!AF33="","",IF('Физическое развитие'!T32="","",('Социально-коммуникативное разви'!S33+'Познавательное развитие'!U33+'Речевое развитие'!P32+'Речевое развитие'!W32+'Художественно-эстетическое разв'!AD33+'Художественно-эстетическое разв'!AE33+'Художественно-эстетическое разв'!AF33+'Физическое развитие'!T32)/8))))))))</f>
        <v/>
      </c>
      <c r="AH32" s="96" t="str">
        <f t="shared" si="7"/>
        <v/>
      </c>
      <c r="AI32" s="163" t="str">
        <f>IF('Речевое развитие'!D32="","",IF('Речевое развитие'!D32&gt;1.5,"сформирован",IF('Речевое развитие'!D32&lt;0.5,"не сформирован", "в стадии формирования")))</f>
        <v/>
      </c>
      <c r="AJ32" s="163" t="str">
        <f>IF('Речевое развитие'!E32="","",IF('Речевое развитие'!E32&gt;1.5,"сформирован",IF('Речевое развитие'!E32&lt;0.5,"не сформирован", "в стадии формирования")))</f>
        <v/>
      </c>
      <c r="AK32" s="163" t="str">
        <f>IF('Речевое развитие'!F32="","",IF('Речевое развитие'!F32&gt;1.5,"сформирован",IF('Речевое развитие'!F32&lt;0.5,"не сформирован", "в стадии формирования")))</f>
        <v/>
      </c>
      <c r="AL32" s="163" t="str">
        <f>IF('Речевое развитие'!G32="","",IF('Речевое развитие'!G32&gt;1.5,"сформирован",IF('Речевое развитие'!G32&lt;0.5,"не сформирован", "в стадии формирования")))</f>
        <v/>
      </c>
      <c r="AM32" s="163" t="str">
        <f>IF('Речевое развитие'!H32="","",IF('Речевое развитие'!H32&gt;1.5,"сформирован",IF('Речевое развитие'!H32&lt;0.5,"не сформирован", "в стадии формирования")))</f>
        <v/>
      </c>
      <c r="AN32" s="163" t="str">
        <f>IF('Речевое развитие'!I32="","",IF('Речевое развитие'!I32&gt;1.5,"сформирован",IF('Речевое развитие'!I32&lt;0.5,"не сформирован", "в стадии формирования")))</f>
        <v/>
      </c>
      <c r="AO32" s="163" t="str">
        <f>IF('Речевое развитие'!J32="","",IF('Речевое развитие'!J32&gt;1.5,"сформирован",IF('Речевое развитие'!J32&lt;0.5,"не сформирован", "в стадии формирования")))</f>
        <v/>
      </c>
      <c r="AP32" s="163" t="str">
        <f>IF('Речевое развитие'!K32="","",IF('Речевое развитие'!K32&gt;1.5,"сформирован",IF('Речевое развитие'!K32&lt;0.5,"не сформирован", "в стадии формирования")))</f>
        <v/>
      </c>
      <c r="AQ32" s="183" t="str">
        <f>IF('Речевое развитие'!D32="","",IF('Речевое развитие'!E32="","",IF('Речевое развитие'!F32="","",IF('Речевое развитие'!G32="","",IF('Речевое развитие'!H32="","",IF('Речевое развитие'!I32="","",IF('Речевое развитие'!J32="","",IF('Речевое развитие'!K32="","",('Речевое развитие'!D32+'Речевое развитие'!E32+'Речевое развитие'!F32+'Речевое развитие'!G32+'Речевое развитие'!H32+'Речевое развитие'!I32+'Речевое развитие'!J32+'Речевое развитие'!K32)/8))))))))</f>
        <v/>
      </c>
      <c r="AR32" s="96" t="str">
        <f t="shared" si="3"/>
        <v/>
      </c>
      <c r="AS32" s="163" t="str">
        <f>IF('Художественно-эстетическое разв'!AA33="","",IF('Художественно-эстетическое разв'!AA33&gt;1.5,"сформирован",IF('Художественно-эстетическое разв'!AA33&lt;0.5,"не сформирован", "в стадии формирования")))</f>
        <v/>
      </c>
      <c r="AT32" s="163" t="str">
        <f>IF('Физическое развитие'!D32="","",IF('Физическое развитие'!D32&gt;1.5,"сформирован",IF('Физическое развитие'!D32&lt;0.5,"не сформирован", "в стадии формирования")))</f>
        <v/>
      </c>
      <c r="AU32" s="163" t="str">
        <f>IF('Физическое развитие'!E32="","",IF('Физическое развитие'!E32&gt;1.5,"сформирован",IF('Физическое развитие'!E32&lt;0.5,"не сформирован", "в стадии формирования")))</f>
        <v/>
      </c>
      <c r="AV32" s="163" t="str">
        <f>IF('Физическое развитие'!F32="","",IF('Физическое развитие'!F32&gt;1.5,"сформирован",IF('Физическое развитие'!F32&lt;0.5,"не сформирован", "в стадии формирования")))</f>
        <v/>
      </c>
      <c r="AW32" s="163" t="str">
        <f>IF('Физическое развитие'!G32="","",IF('Физическое развитие'!G32&gt;1.5,"сформирован",IF('Физическое развитие'!G32&lt;0.5,"не сформирован", "в стадии формирования")))</f>
        <v/>
      </c>
      <c r="AX32" s="163" t="str">
        <f>IF('Физическое развитие'!H32="","",IF('Физическое развитие'!H32&gt;1.5,"сформирован",IF('Физическое развитие'!H32&lt;0.5,"не сформирован", "в стадии формирования")))</f>
        <v/>
      </c>
      <c r="AY32" s="163" t="str">
        <f>IF('Физическое развитие'!I32="","",IF('Физическое развитие'!I32&gt;1.5,"сформирован",IF('Физическое развитие'!I32&lt;0.5,"не сформирован", "в стадии формирования")))</f>
        <v/>
      </c>
      <c r="AZ32" s="163" t="str">
        <f>IF('Физическое развитие'!J32="","",IF('Физическое развитие'!J32&gt;1.5,"сформирован",IF('Физическое развитие'!J32&lt;0.5,"не сформирован", "в стадии формирования")))</f>
        <v/>
      </c>
      <c r="BA32" s="163" t="str">
        <f>IF('Физическое развитие'!K32="","",IF('Физическое развитие'!K32&gt;1.5,"сформирован",IF('Физическое развитие'!K32&lt;0.5,"не сформирован", "в стадии формирования")))</f>
        <v/>
      </c>
      <c r="BB32" s="163" t="str">
        <f>IF('Физическое развитие'!L32="","",IF('Физическое развитие'!L32&gt;1.5,"сформирован",IF('Физическое развитие'!L32&lt;0.5,"не сформирован", "в стадии формирования")))</f>
        <v/>
      </c>
      <c r="BC32" s="163" t="str">
        <f>IF('Физическое развитие'!M32="","",IF('Физическое развитие'!M32&gt;1.5,"сформирован",IF('Физическое развитие'!M32&lt;0.5,"не сформирован", "в стадии формирования")))</f>
        <v/>
      </c>
      <c r="BD32" s="163" t="str">
        <f>IF('Физическое развитие'!N32="","",IF('Физическое развитие'!N32&gt;1.5,"сформирован",IF('Физическое развитие'!N32&lt;0.5,"не сформирован", "в стадии формирования")))</f>
        <v/>
      </c>
      <c r="BE32" s="163" t="str">
        <f>IF('Физическое развитие'!O32="","",IF('Физическое развитие'!O32&gt;1.5,"сформирован",IF('Физическое развитие'!O32&lt;0.5,"не сформирован", "в стадии формирования")))</f>
        <v/>
      </c>
      <c r="BF32" s="183" t="str">
        <f>IF('Художественно-эстетическое разв'!AA33="","",IF('Физическое развитие'!D32="","",IF('Физическое развитие'!E32="","",IF('Физическое развитие'!F32="","",IF('Физическое развитие'!G32="","",IF('Физическое развитие'!H32="","",IF('Физическое развитие'!I32="","",IF('Физическое развитие'!J32="","",IF('Физическое развитие'!K32="","",IF('Физическое развитие'!L32="","",IF('Физическое развитие'!M32="","",IF('Физическое развитие'!N32="","",IF('Физическое развитие'!O32="","",('Художественно-эстетическое разв'!AA33+'Физическое развитие'!D32+'Физическое развитие'!E32+'Физическое развитие'!F32+'Физическое развитие'!G32+'Физическое развитие'!H32+'Физическое развитие'!I32+'Физическое развитие'!J32+'Физическое развитие'!K32+'Физическое развитие'!L32+'Физическое развитие'!M32+'Физическое развитие'!N32+'Физическое развитие'!O32)/13)))))))))))))</f>
        <v/>
      </c>
      <c r="BG32" s="96" t="str">
        <f t="shared" si="4"/>
        <v/>
      </c>
      <c r="BH32" s="96" t="str">
        <f>IF('Социально-коммуникативное разви'!Q33="","",IF('Социально-коммуникативное разви'!Q33&gt;1.5,"сформирован",IF('Социально-коммуникативное разви'!Q33&lt;0.5,"не сформирован", "в стадии формирования")))</f>
        <v/>
      </c>
      <c r="BI32" s="96" t="str">
        <f>IF('Социально-коммуникативное разви'!AD33="","",IF('Социально-коммуникативное разви'!AD33&gt;1.5,"сформирован",IF('Социально-коммуникативное разви'!AD33&lt;0.5,"не сформирован", "в стадии формирования")))</f>
        <v/>
      </c>
      <c r="BJ32" s="96" t="str">
        <f>IF('Социально-коммуникативное разви'!AF33="","",IF('Социально-коммуникативное разви'!AF33&gt;1.5,"сформирован",IF('Социально-коммуникативное разви'!AF33&lt;0.5,"не сформирован", "в стадии формирования")))</f>
        <v/>
      </c>
      <c r="BK32" s="96" t="str">
        <f>IF('Социально-коммуникативное разви'!AG33="","",IF('Социально-коммуникативное разви'!AG33&gt;1.5,"сформирован",IF('Социально-коммуникативное разви'!AG33&lt;0.5,"не сформирован", "в стадии формирования")))</f>
        <v/>
      </c>
      <c r="BL32" s="96" t="str">
        <f>IF('Социально-коммуникативное разви'!AH33="","",IF('Социально-коммуникативное разви'!AH33&gt;1.5,"сформирован",IF('Социально-коммуникативное разви'!AH33&lt;0.5,"не сформирован", "в стадии формирования")))</f>
        <v/>
      </c>
      <c r="BM32" s="96" t="str">
        <f>IF('Социально-коммуникативное разви'!AI33="","",IF('Социально-коммуникативное разви'!AI33&gt;1.5,"сформирован",IF('Социально-коммуникативное разви'!AI33&lt;0.5,"не сформирован", "в стадии формирования")))</f>
        <v/>
      </c>
      <c r="BN32" s="96" t="str">
        <f>IF('Социально-коммуникативное разви'!AJ33="","",IF('Социально-коммуникативное разви'!AJ33&gt;1.5,"сформирован",IF('Социально-коммуникативное разви'!AJ33&lt;0.5,"не сформирован", "в стадии формирования")))</f>
        <v/>
      </c>
      <c r="BO32" s="96" t="str">
        <f>IF('Социально-коммуникативное разви'!AK33="","",IF('Социально-коммуникативное разви'!AK33&gt;1.5,"сформирован",IF('Социально-коммуникативное разви'!AK33&lt;0.5,"не сформирован", "в стадии формирования")))</f>
        <v/>
      </c>
      <c r="BP32" s="96" t="str">
        <f>IF('Социально-коммуникативное разви'!AL33="","",IF('Социально-коммуникативное разви'!AL33&gt;1.5,"сформирован",IF('Социально-коммуникативное разви'!AL33&lt;0.5,"не сформирован", "в стадии формирования")))</f>
        <v/>
      </c>
      <c r="BQ32" s="96" t="str">
        <f>IF('Социально-коммуникативное разви'!AM33="","",IF('Социально-коммуникативное разви'!AM33&gt;1.5,"сформирован",IF('Социально-коммуникативное разви'!AM33&lt;0.5,"не сформирован", "в стадии формирования")))</f>
        <v/>
      </c>
      <c r="BR32" s="96" t="str">
        <f>IF('Социально-коммуникативное разви'!AE33="","",IF('Социально-коммуникативное разви'!AE33&gt;1.5,"сформирован",IF('Социально-коммуникативное разви'!AE33&lt;0.5,"не сформирован", "в стадии формирования")))</f>
        <v/>
      </c>
      <c r="BS32" s="96" t="str">
        <f>IF('Физическое развитие'!Q32="","",IF('Физическое развитие'!Q32&gt;1.5,"сформирован",IF('Физическое развитие'!Q32&lt;0.5,"не сформирован", "в стадии формирования")))</f>
        <v/>
      </c>
      <c r="BT32" s="96" t="str">
        <f>IF('Физическое развитие'!R32="","",IF('Физическое развитие'!R32&gt;1.5,"сформирован",IF('Физическое развитие'!R32&lt;0.5,"не сформирован", "в стадии формирования")))</f>
        <v/>
      </c>
      <c r="BU32" s="96" t="str">
        <f>IF('Физическое развитие'!S32="","",IF('Физическое развитие'!S32&gt;1.5,"сформирован",IF('Физическое развитие'!S32&lt;0.5,"не сформирован", "в стадии формирования")))</f>
        <v/>
      </c>
      <c r="BV32" s="96" t="str">
        <f>IF('Физическое развитие'!T32="","",IF('Физическое развитие'!T32&gt;1.5,"сформирован",IF('Физическое развитие'!T32&lt;0.5,"не сформирован", "в стадии формирования")))</f>
        <v/>
      </c>
      <c r="BW32" s="96" t="str">
        <f>IF('Физическое развитие'!U32="","",IF('Физическое развитие'!U32&gt;1.5,"сформирован",IF('Физическое развитие'!U32&lt;0.5,"не сформирован", "в стадии формирования")))</f>
        <v/>
      </c>
      <c r="BX32" s="183" t="str">
        <f>IF('Социально-коммуникативное разви'!Q33="","",IF('Социально-коммуникативное разви'!AD33="","",IF('Социально-коммуникативное разви'!AE33="","",IF('Социально-коммуникативное разви'!AF33="","",IF('Социально-коммуникативное разви'!AG33="","",IF('Социально-коммуникативное разви'!AH33="","",IF('Социально-коммуникативное разви'!AI33="","",IF('Социально-коммуникативное разви'!AJ33="","",IF('Социально-коммуникативное разви'!AK33="","",IF('Социально-коммуникативное разви'!AL33="","",IF('Социально-коммуникативное разви'!AM33="","",IF('Физическое развитие'!Q32="","",IF('Физическое развитие'!R32="","",IF('Физическое развитие'!S32="","",IF('Физическое развитие'!T32="","",IF('Физическое развитие'!U32="","",('Социально-коммуникативное разви'!Q33+'Социально-коммуникативное разви'!AD33+'Социально-коммуникативное разви'!AE33+'Социально-коммуникативное разви'!AF33+'Социально-коммуникативное разви'!AG33+'Социально-коммуникативное разви'!AH33+'Социально-коммуникативное разви'!AI33+'Социально-коммуникативное разви'!AJ33+'Социально-коммуникативное разви'!AK33+'Социально-коммуникативное разви'!AL33+'Социально-коммуникативное разви'!AM33+'Физическое развитие'!Q32+'Физическое развитие'!R32+'Физическое развитие'!S32+'Физическое развитие'!T32+'Физическое развитие'!U32)/16))))))))))))))))</f>
        <v/>
      </c>
      <c r="BY32" s="96" t="str">
        <f t="shared" si="5"/>
        <v/>
      </c>
      <c r="BZ32" s="96" t="str">
        <f>IF('Социально-коммуникативное разви'!M33="","",IF('Социально-коммуникативное разви'!M33&gt;1.5,"сформирован",IF('Социально-коммуникативное разви'!M33&lt;0.5,"не сформирован", "в стадии формирования")))</f>
        <v/>
      </c>
      <c r="CA32" s="96" t="str">
        <f>IF('Социально-коммуникативное разви'!O33="","",IF('Социально-коммуникативное разви'!O33&gt;1.5,"сформирован",IF('Социально-коммуникативное разви'!O33&lt;0.5,"не сформирован", "в стадии формирования")))</f>
        <v/>
      </c>
      <c r="CB32" s="96" t="str">
        <f>IF('Социально-коммуникативное разви'!T33="","",IF('Социально-коммуникативное разви'!T33&gt;1.5,"сформирован",IF('Социально-коммуникативное разви'!T33&lt;0.5,"не сформирован", "в стадии формирования")))</f>
        <v/>
      </c>
      <c r="CC32" s="96" t="str">
        <f>IF('Познавательное развитие'!D33="","",IF('Познавательное развитие'!D33&gt;1.5,"сформирован",IF('Познавательное развитие'!D33&lt;0.5,"не сформирован", "в стадии формирования")))</f>
        <v/>
      </c>
      <c r="CD32" s="96" t="str">
        <f>IF('Познавательное развитие'!E33="","",IF('Познавательное развитие'!E33&gt;1.5,"сформирован",IF('Познавательное развитие'!E33&lt;0.5,"не сформирован", "в стадии формирования")))</f>
        <v/>
      </c>
      <c r="CE32" s="96" t="str">
        <f>IF('Познавательное развитие'!F33="","",IF('Познавательное развитие'!F33&gt;1.5,"сформирован",IF('Познавательное развитие'!F33&lt;0.5,"не сформирован", "в стадии формирования")))</f>
        <v/>
      </c>
      <c r="CF32" s="96" t="str">
        <f>IF('Познавательное развитие'!I33="","",IF('Познавательное развитие'!I33&gt;1.5,"сформирован",IF('Познавательное развитие'!I33&lt;0.5,"не сформирован", "в стадии формирования")))</f>
        <v/>
      </c>
      <c r="CG32" s="96" t="str">
        <f>IF('Познавательное развитие'!J33="","",IF('Познавательное развитие'!J33&gt;1.5,"сформирован",IF('Познавательное развитие'!J33&lt;0.5,"не сформирован", "в стадии формирования")))</f>
        <v/>
      </c>
      <c r="CH32" s="96" t="str">
        <f>IF('Познавательное развитие'!K33="","",IF('Познавательное развитие'!K33&gt;1.5,"сформирован",IF('Познавательное развитие'!K33&lt;0.5,"не сформирован", "в стадии формирования")))</f>
        <v/>
      </c>
      <c r="CI32" s="96" t="str">
        <f>IF('Познавательное развитие'!L33="","",IF('Познавательное развитие'!L33&gt;1.5,"сформирован",IF('Познавательное развитие'!L33&lt;0.5,"не сформирован", "в стадии формирования")))</f>
        <v/>
      </c>
      <c r="CJ32" s="96" t="str">
        <f>IF('Познавательное развитие'!M33="","",IF('Познавательное развитие'!M33&gt;1.5,"сформирован",IF('Познавательное развитие'!M33&lt;0.5,"не сформирован", "в стадии формирования")))</f>
        <v/>
      </c>
      <c r="CK32" s="96" t="str">
        <f>IF('Познавательное развитие'!S33="","",IF('Познавательное развитие'!S33&gt;1.5,"сформирован",IF('Познавательное развитие'!S33&lt;0.5,"не сформирован", "в стадии формирования")))</f>
        <v/>
      </c>
      <c r="CL32" s="96" t="str">
        <f>IF('Познавательное развитие'!T33="","",IF('Познавательное развитие'!T33&gt;1.5,"сформирован",IF('Познавательное развитие'!T33&lt;0.5,"не сформирован", "в стадии формирования")))</f>
        <v/>
      </c>
      <c r="CM32" s="96" t="str">
        <f>IF('Познавательное развитие'!V33="","",IF('Познавательное развитие'!V33&gt;1.5,"сформирован",IF('Познавательное развитие'!V33&lt;0.5,"не сформирован", "в стадии формирования")))</f>
        <v/>
      </c>
      <c r="CN32" s="96" t="str">
        <f>IF('Познавательное развитие'!W33="","",IF('Познавательное развитие'!W33&gt;1.5,"сформирован",IF('Познавательное развитие'!W33&lt;0.5,"не сформирован", "в стадии формирования")))</f>
        <v/>
      </c>
      <c r="CO32" s="96" t="str">
        <f>IF('Познавательное развитие'!AD33="","",IF('Познавательное развитие'!AD33&gt;1.5,"сформирован",IF('Познавательное развитие'!AD33&lt;0.5,"не сформирован", "в стадии формирования")))</f>
        <v/>
      </c>
      <c r="CP32" s="96" t="str">
        <f>IF('Познавательное развитие'!AI33="","",IF('Познавательное развитие'!AI33&gt;1.5,"сформирован",IF('Познавательное развитие'!AI33&lt;0.5,"не сформирован", "в стадии формирования")))</f>
        <v/>
      </c>
      <c r="CQ32" s="96" t="str">
        <f>IF('Познавательное развитие'!AK33="","",IF('Познавательное развитие'!AK33&gt;1.5,"сформирован",IF('Познавательное развитие'!AK33&lt;0.5,"не сформирован", "в стадии формирования")))</f>
        <v/>
      </c>
      <c r="CR32" s="96" t="str">
        <f>IF('Познавательное развитие'!AL33="","",IF('Познавательное развитие'!AL33&gt;1.5,"сформирован",IF('Познавательное развитие'!AL33&lt;0.5,"не сформирован", "в стадии формирования")))</f>
        <v/>
      </c>
      <c r="CS32" s="96" t="str">
        <f>IF('Речевое развитие'!S32="","",IF('Речевое развитие'!S32&gt;1.5,"сформирован",IF('Речевое развитие'!S32&lt;0.5,"не сформирован", "в стадии формирования")))</f>
        <v/>
      </c>
      <c r="CT32" s="96" t="str">
        <f>IF('Речевое развитие'!T32="","",IF('Речевое развитие'!T32&gt;1.5,"сформирован",IF('Речевое развитие'!T32&lt;0.5,"не сформирован", "в стадии формирования")))</f>
        <v/>
      </c>
      <c r="CU32" s="96" t="str">
        <f>IF('Речевое развитие'!U32="","",IF('Речевое развитие'!U32&gt;1.5,"сформирован",IF('Речевое развитие'!U32&lt;0.5,"не сформирован", "в стадии формирования")))</f>
        <v/>
      </c>
      <c r="CV32" s="96" t="str">
        <f>IF('Речевое развитие'!V32="","",IF('Речевое развитие'!V32&gt;1.5,"сформирован",IF('Речевое развитие'!V32&lt;0.5,"не сформирован", "в стадии формирования")))</f>
        <v/>
      </c>
      <c r="CW32" s="96" t="str">
        <f>IF('Художественно-эстетическое разв'!H33="","",IF('Художественно-эстетическое разв'!H33&gt;1.5,"сформирован",IF('Художественно-эстетическое разв'!H33&lt;0.5,"не сформирован", "в стадии формирования")))</f>
        <v/>
      </c>
      <c r="CX32" s="96" t="str">
        <f>IF('Художественно-эстетическое разв'!U33="","",IF('Художественно-эстетическое разв'!U33&gt;1.5,"сформирован",IF('Художественно-эстетическое разв'!U33&lt;0.5,"не сформирован", "в стадии формирования")))</f>
        <v/>
      </c>
      <c r="CY32" s="96" t="str">
        <f>IF('Художественно-эстетическое разв'!D33="","",IF('Художественно-эстетическое разв'!D33&gt;1.5,"сформирован",IF('Художественно-эстетическое разв'!D33&lt;0.5,"не сформирован", "в стадии формирования")))</f>
        <v/>
      </c>
      <c r="CZ32" s="96" t="str">
        <f>IF('Художественно-эстетическое разв'!O33="","",IF('Художественно-эстетическое разв'!O33&gt;1.5,"сформирован",IF('Художественно-эстетическое разв'!O33&lt;0.5,"не сформирован", "в стадии формирования")))</f>
        <v/>
      </c>
      <c r="DA32" s="96" t="str">
        <f>IF('Художественно-эстетическое разв'!T33="","",IF('Художественно-эстетическое разв'!T33&gt;1.5,"сформирован",IF('Художественно-эстетическое разв'!T33&lt;0.5,"не сформирован", "в стадии формирования")))</f>
        <v/>
      </c>
      <c r="DB32" s="183" t="str">
        <f>IF('Социально-коммуникативное разви'!M33="","",IF('Социально-коммуникативное разви'!O33="","",IF('Социально-коммуникативное разви'!T33="","",IF('Познавательное развитие'!D33="","",IF('Познавательное развитие'!E33="","",IF('Познавательное развитие'!F33="","",IF('Познавательное развитие'!I33="","",IF('Познавательное развитие'!J33="","",IF('Познавательное развитие'!K33="","",IF('Познавательное развитие'!L33="","",IF('Познавательное развитие'!M33="","",IF('Познавательное развитие'!S33="","",IF('Познавательное развитие'!T33="","",IF('Познавательное развитие'!V33="","",IF('Познавательное развитие'!W33="","",IF('Познавательное развитие'!AD33="","",IF('Познавательное развитие'!AI33="","",IF('Познавательное развитие'!AK33="","",IF('Познавательное развитие'!AL33="","",IF('Речевое развитие'!S32="","",IF('Речевое развитие'!T32="","",IF('Речевое развитие'!U32="","",IF('Речевое развитие'!V32="","",IF('Художественно-эстетическое разв'!H33="","",IF('Художественно-эстетическое разв'!U33="","",IF('Художественно-эстетическое разв'!D33="","",IF('Художественно-эстетическое разв'!O33="","",IF('Художественно-эстетическое разв'!T33="","",('Социально-коммуникативное разви'!M33+'Социально-коммуникативное разви'!O33+'Социально-коммуникативное разви'!T33+'Познавательное развитие'!D33+'Познавательное развитие'!E33+'Познавательное развитие'!F33+'Познавательное развитие'!I33+'Познавательное развитие'!J33+'Познавательное развитие'!K33+'Познавательное развитие'!L33+'Познавательное развитие'!M33+'Познавательное развитие'!S33+'Познавательное развитие'!T33+'Познавательное развитие'!V33+'Познавательное развитие'!W33+'Познавательное развитие'!AD33+'Познавательное развитие'!AI33+'Познавательное развитие'!AK33+'Познавательное развитие'!AL33+'Речевое развитие'!S32+'Речевое развитие'!T32+'Речевое развитие'!U32+'Речевое развитие'!V32+'Художественно-эстетическое разв'!H33+'Художественно-эстетическое разв'!V33+'Художественно-эстетическое разв'!D33+'Художественно-эстетическое разв'!O33+'Художественно-эстетическое разв'!T33)/28))))))))))))))))))))))))))))</f>
        <v/>
      </c>
      <c r="DC32" s="96" t="str">
        <f t="shared" si="6"/>
        <v/>
      </c>
    </row>
    <row r="33" spans="1:107" s="96" customFormat="1">
      <c r="A33" s="155">
        <f>список!A31</f>
        <v>30</v>
      </c>
      <c r="B33" s="153" t="str">
        <f>IF(список!B31="","",список!B31)</f>
        <v/>
      </c>
      <c r="C33" s="149">
        <f>IF(список!C31="","",список!C31)</f>
        <v>0</v>
      </c>
      <c r="D33" s="96" t="str">
        <f>IF('Социально-коммуникативное разви'!R34="","",IF('Социально-коммуникативное разви'!R34&gt;1.5,"сформирован",IF('Социально-коммуникативное разви'!R34&lt;0.5,"не сформирован", "в стадии формирования")))</f>
        <v/>
      </c>
      <c r="E33" s="96" t="str">
        <f>IF('Социально-коммуникативное разви'!S34="","",IF('Социально-коммуникативное разви'!S34&gt;1.5,"сформирован",IF('Социально-коммуникативное разви'!S34&lt;0.5,"не сформирован", "в стадии формирования")))</f>
        <v/>
      </c>
      <c r="F33" s="96" t="str">
        <f>IF('Социально-коммуникативное разви'!T34="","",IF('Социально-коммуникативное разви'!T34&gt;1.5,"сформирован",IF('Социально-коммуникативное разви'!T34&lt;0.5,"не сформирован", "в стадии формирования")))</f>
        <v/>
      </c>
      <c r="G33" s="96" t="str">
        <f>IF('Социально-коммуникативное разви'!U34="","",IF('Социально-коммуникативное разви'!U34&gt;1.5,"сформирован",IF('Социально-коммуникативное разви'!U34&lt;0.5,"не сформирован", "в стадии формирования")))</f>
        <v/>
      </c>
      <c r="H33" s="96" t="str">
        <f>IF('Социально-коммуникативное разви'!V34="","",IF('Социально-коммуникативное разви'!V34&gt;1.5,"сформирован",IF('Социально-коммуникативное разви'!V34&lt;0.5,"не сформирован", "в стадии формирования")))</f>
        <v/>
      </c>
      <c r="I33" s="163" t="str">
        <f>IF('Речевое развитие'!X33="","",IF('Речевое развитие'!X33&gt;1.5,"сформирован",IF('Речевое развитие'!X33&lt;0.5,"не сформирован", "в стадии формирования")))</f>
        <v/>
      </c>
      <c r="J33" s="96" t="str">
        <f>IF('Художественно-эстетическое разв'!D34="","",IF('Художественно-эстетическое разв'!D34&gt;1.5,"сформирован",IF('Художественно-эстетическое разв'!D34&lt;0.5,"не сформирован", "в стадии формирования")))</f>
        <v/>
      </c>
      <c r="K33" s="149" t="str">
        <f>IF('Физическое развитие'!M33="","",IF('Физическое развитие'!M33&gt;1.5,"сформирован",IF('Физическое развитие'!M33&lt;0.5,"не сформирован", "в стадии формирования")))</f>
        <v/>
      </c>
      <c r="L33" s="183" t="str">
        <f>IF('Социально-коммуникативное разви'!R34="","",IF('Социально-коммуникативное разви'!X34="","",IF('Социально-коммуникативное разви'!Y34="","",IF('Социально-коммуникативное разви'!Z34="","",IF('Социально-коммуникативное разви'!AA34="","",IF('Речевое развитие'!X33="","",IF('Художественно-эстетическое разв'!D34="","",IF('Физическое развитие'!M33="","",('Социально-коммуникативное разви'!R34+'Социально-коммуникативное разви'!X34+'Социально-коммуникативное разви'!Y34+'Социально-коммуникативное разви'!Z34+'Социально-коммуникативное разви'!AA34+'Речевое развитие'!X33+'Художественно-эстетическое разв'!D34+'Физическое развитие'!M33)/8))))))))</f>
        <v/>
      </c>
      <c r="M33" s="96" t="str">
        <f t="shared" si="0"/>
        <v/>
      </c>
      <c r="N33" s="165" t="str">
        <f>IF('Социально-коммуникативное разви'!E34="","",IF('Социально-коммуникативное разви'!E34&gt;1.5,"сформирован",IF('Социально-коммуникативное разви'!E34&lt;0.5,"не сформирован", "в стадии формирования")))</f>
        <v/>
      </c>
      <c r="O33" s="165" t="str">
        <f>IF('Социально-коммуникативное разви'!F34="","",IF('Социально-коммуникативное разви'!F34&gt;1.5,"сформирован",IF('Социально-коммуникативное разви'!F34&lt;0.5,"не сформирован", "в стадии формирования")))</f>
        <v/>
      </c>
      <c r="P33" s="165" t="str">
        <f>IF('Социально-коммуникативное разви'!G34="","",IF('Социально-коммуникативное разви'!G34&gt;1.5,"сформирован",IF('Социально-коммуникативное разви'!G34&lt;0.5,"не сформирован", "в стадии формирования")))</f>
        <v/>
      </c>
      <c r="Q33" s="165" t="str">
        <f>IF('Социально-коммуникативное разви'!H34="","",IF('Социально-коммуникативное разви'!H34&gt;1.5,"сформирован",IF('Социально-коммуникативное разви'!H34&lt;0.5,"не сформирован", "в стадии формирования")))</f>
        <v/>
      </c>
      <c r="R33" s="165" t="str">
        <f>IF('Социально-коммуникативное разви'!I34="","",IF('Социально-коммуникативное разви'!I34&gt;1.5,"сформирован",IF('Социально-коммуникативное разви'!I34&lt;0.5,"не сформирован", "в стадии формирования")))</f>
        <v/>
      </c>
      <c r="S33" s="165" t="str">
        <f>IF('Социально-коммуникативное разви'!J34="","",IF('Социально-коммуникативное разви'!J34&gt;1.5,"сформирован",IF('Социально-коммуникативное разви'!J34&lt;0.5,"не сформирован", "в стадии формирования")))</f>
        <v/>
      </c>
      <c r="T33" s="165" t="str">
        <f>IF('Социально-коммуникативное разви'!K34="","",IF('Социально-коммуникативное разви'!K34&gt;1.5,"сформирован",IF('Социально-коммуникативное разви'!K34&lt;0.5,"не сформирован", "в стадии формирования")))</f>
        <v/>
      </c>
      <c r="U33" s="165" t="str">
        <f>IF('Социально-коммуникативное разви'!L34="","",IF('Социально-коммуникативное разви'!L34&gt;1.5,"сформирован",IF('Социально-коммуникативное разви'!L34&lt;0.5,"не сформирован", "в стадии формирования")))</f>
        <v/>
      </c>
      <c r="V33" s="165" t="str">
        <f>IF('Социально-коммуникативное разви'!M34="","",IF('Социально-коммуникативное разви'!M34&gt;1.5,"сформирован",IF('Социально-коммуникативное разви'!M34&lt;0.5,"не сформирован", "в стадии формирования")))</f>
        <v/>
      </c>
      <c r="W33" s="183" t="str">
        <f>IF('Социально-коммуникативное разви'!E34="","",IF('Социально-коммуникативное разви'!F34="","",IF('Социально-коммуникативное разви'!G34="","",IF('Социально-коммуникативное разви'!H34="","",IF('Социально-коммуникативное разви'!I34="","",IF('Социально-коммуникативное разви'!J34="","",IF('Социально-коммуникативное разви'!K34="","",IF('Социально-коммуникативное разви'!L34="","",IF('Социально-коммуникативное разви'!W34="","",('Социально-коммуникативное разви'!E34+'Социально-коммуникативное разви'!F34+'Социально-коммуникативное разви'!G34+'Социально-коммуникативное разви'!H34+'Социально-коммуникативное разви'!I34+'Социально-коммуникативное разви'!J34+'Социально-коммуникативное разви'!K34+'Социально-коммуникативное разви'!L34+'Социально-коммуникативное разви'!W34)/9)))))))))</f>
        <v/>
      </c>
      <c r="X33" s="96" t="str">
        <f t="shared" si="1"/>
        <v/>
      </c>
      <c r="Y33" s="163" t="str">
        <f>IF('Социально-коммуникативное разви'!S34="","",IF('Социально-коммуникативное разви'!S34&gt;1.5,"сформирован",IF('Социально-коммуникативное разви'!S34&lt;0.5,"не сформирован", "в стадии формирования")))</f>
        <v/>
      </c>
      <c r="Z33" s="96" t="str">
        <f>IF('Познавательное развитие'!U34="","",IF('Познавательное развитие'!U34&gt;1.5,"сформирован",IF('Познавательное развитие'!U34&lt;0.5,"не сформирован", "в стадии формирования")))</f>
        <v/>
      </c>
      <c r="AA33" s="96" t="str">
        <f>IF('Речевое развитие'!P33="","",IF('Речевое развитие'!P33&gt;1.5,"сформирован",IF('Речевое развитие'!P33&lt;0.5,"не сформирован", "в стадии формирования")))</f>
        <v/>
      </c>
      <c r="AB33" s="96" t="str">
        <f>IF('Речевое развитие'!Q33="","",IF('Речевое развитие'!Q33&gt;1.5,"сформирован",IF('Речевое развитие'!Q33&lt;0.5,"не сформирован", "в стадии формирования")))</f>
        <v/>
      </c>
      <c r="AC33" s="167" t="str">
        <f>IF('Художественно-эстетическое разв'!AD34="","",IF('Художественно-эстетическое разв'!AD34&gt;1.5,"сформирован",IF('Художественно-эстетическое разв'!AD34&lt;0.5,"не сформирован", "в стадии формирования")))</f>
        <v/>
      </c>
      <c r="AD33" s="167" t="str">
        <f>IF('Художественно-эстетическое разв'!AE34="","",IF('Художественно-эстетическое разв'!AE34&gt;1.5,"сформирован",IF('Художественно-эстетическое разв'!AE34&lt;0.5,"не сформирован", "в стадии формирования")))</f>
        <v/>
      </c>
      <c r="AE33" s="167" t="str">
        <f>IF('Художественно-эстетическое разв'!AF34="","",IF('Художественно-эстетическое разв'!AF34&gt;1.5,"сформирован",IF('Художественно-эстетическое разв'!AF34&lt;0.5,"не сформирован", "в стадии формирования")))</f>
        <v/>
      </c>
      <c r="AF33" s="149" t="str">
        <f>IF('Физическое развитие'!T33="","",IF('Физическое развитие'!T33&gt;1.5,"сформирован",IF('Физическое развитие'!T33&lt;0.5,"не сформирован", "в стадии формирования")))</f>
        <v/>
      </c>
      <c r="AG33" s="183" t="str">
        <f>IF('Социально-коммуникативное разви'!S34="","",IF('Познавательное развитие'!U34="","",IF('Речевое развитие'!P33="","",IF('Речевое развитие'!W33="","",IF('Художественно-эстетическое разв'!AD34="","",IF('Художественно-эстетическое разв'!AE34="","",IF('Художественно-эстетическое разв'!AF34="","",IF('Физическое развитие'!T33="","",('Социально-коммуникативное разви'!S34+'Познавательное развитие'!U34+'Речевое развитие'!P33+'Речевое развитие'!W33+'Художественно-эстетическое разв'!AD34+'Художественно-эстетическое разв'!AE34+'Художественно-эстетическое разв'!AF34+'Физическое развитие'!T33)/8))))))))</f>
        <v/>
      </c>
      <c r="AH33" s="96" t="str">
        <f t="shared" si="7"/>
        <v/>
      </c>
      <c r="AI33" s="163" t="str">
        <f>IF('Речевое развитие'!D33="","",IF('Речевое развитие'!D33&gt;1.5,"сформирован",IF('Речевое развитие'!D33&lt;0.5,"не сформирован", "в стадии формирования")))</f>
        <v/>
      </c>
      <c r="AJ33" s="163" t="str">
        <f>IF('Речевое развитие'!E33="","",IF('Речевое развитие'!E33&gt;1.5,"сформирован",IF('Речевое развитие'!E33&lt;0.5,"не сформирован", "в стадии формирования")))</f>
        <v/>
      </c>
      <c r="AK33" s="163" t="str">
        <f>IF('Речевое развитие'!F33="","",IF('Речевое развитие'!F33&gt;1.5,"сформирован",IF('Речевое развитие'!F33&lt;0.5,"не сформирован", "в стадии формирования")))</f>
        <v/>
      </c>
      <c r="AL33" s="163" t="str">
        <f>IF('Речевое развитие'!G33="","",IF('Речевое развитие'!G33&gt;1.5,"сформирован",IF('Речевое развитие'!G33&lt;0.5,"не сформирован", "в стадии формирования")))</f>
        <v/>
      </c>
      <c r="AM33" s="163" t="str">
        <f>IF('Речевое развитие'!H33="","",IF('Речевое развитие'!H33&gt;1.5,"сформирован",IF('Речевое развитие'!H33&lt;0.5,"не сформирован", "в стадии формирования")))</f>
        <v/>
      </c>
      <c r="AN33" s="163" t="str">
        <f>IF('Речевое развитие'!I33="","",IF('Речевое развитие'!I33&gt;1.5,"сформирован",IF('Речевое развитие'!I33&lt;0.5,"не сформирован", "в стадии формирования")))</f>
        <v/>
      </c>
      <c r="AO33" s="163" t="str">
        <f>IF('Речевое развитие'!J33="","",IF('Речевое развитие'!J33&gt;1.5,"сформирован",IF('Речевое развитие'!J33&lt;0.5,"не сформирован", "в стадии формирования")))</f>
        <v/>
      </c>
      <c r="AP33" s="163" t="str">
        <f>IF('Речевое развитие'!K33="","",IF('Речевое развитие'!K33&gt;1.5,"сформирован",IF('Речевое развитие'!K33&lt;0.5,"не сформирован", "в стадии формирования")))</f>
        <v/>
      </c>
      <c r="AQ33" s="183" t="str">
        <f>IF('Речевое развитие'!D33="","",IF('Речевое развитие'!E33="","",IF('Речевое развитие'!F33="","",IF('Речевое развитие'!G33="","",IF('Речевое развитие'!H33="","",IF('Речевое развитие'!I33="","",IF('Речевое развитие'!J33="","",IF('Речевое развитие'!K33="","",('Речевое развитие'!D33+'Речевое развитие'!E33+'Речевое развитие'!F33+'Речевое развитие'!G33+'Речевое развитие'!H33+'Речевое развитие'!I33+'Речевое развитие'!J33+'Речевое развитие'!K33)/8))))))))</f>
        <v/>
      </c>
      <c r="AR33" s="96" t="str">
        <f t="shared" si="3"/>
        <v/>
      </c>
      <c r="AS33" s="163" t="str">
        <f>IF('Художественно-эстетическое разв'!AA34="","",IF('Художественно-эстетическое разв'!AA34&gt;1.5,"сформирован",IF('Художественно-эстетическое разв'!AA34&lt;0.5,"не сформирован", "в стадии формирования")))</f>
        <v/>
      </c>
      <c r="AT33" s="163" t="str">
        <f>IF('Физическое развитие'!D33="","",IF('Физическое развитие'!D33&gt;1.5,"сформирован",IF('Физическое развитие'!D33&lt;0.5,"не сформирован", "в стадии формирования")))</f>
        <v/>
      </c>
      <c r="AU33" s="163" t="str">
        <f>IF('Физическое развитие'!E33="","",IF('Физическое развитие'!E33&gt;1.5,"сформирован",IF('Физическое развитие'!E33&lt;0.5,"не сформирован", "в стадии формирования")))</f>
        <v/>
      </c>
      <c r="AV33" s="163" t="str">
        <f>IF('Физическое развитие'!F33="","",IF('Физическое развитие'!F33&gt;1.5,"сформирован",IF('Физическое развитие'!F33&lt;0.5,"не сформирован", "в стадии формирования")))</f>
        <v/>
      </c>
      <c r="AW33" s="163" t="str">
        <f>IF('Физическое развитие'!G33="","",IF('Физическое развитие'!G33&gt;1.5,"сформирован",IF('Физическое развитие'!G33&lt;0.5,"не сформирован", "в стадии формирования")))</f>
        <v/>
      </c>
      <c r="AX33" s="163" t="str">
        <f>IF('Физическое развитие'!H33="","",IF('Физическое развитие'!H33&gt;1.5,"сформирован",IF('Физическое развитие'!H33&lt;0.5,"не сформирован", "в стадии формирования")))</f>
        <v/>
      </c>
      <c r="AY33" s="163" t="str">
        <f>IF('Физическое развитие'!I33="","",IF('Физическое развитие'!I33&gt;1.5,"сформирован",IF('Физическое развитие'!I33&lt;0.5,"не сформирован", "в стадии формирования")))</f>
        <v/>
      </c>
      <c r="AZ33" s="163" t="str">
        <f>IF('Физическое развитие'!J33="","",IF('Физическое развитие'!J33&gt;1.5,"сформирован",IF('Физическое развитие'!J33&lt;0.5,"не сформирован", "в стадии формирования")))</f>
        <v/>
      </c>
      <c r="BA33" s="163" t="str">
        <f>IF('Физическое развитие'!K33="","",IF('Физическое развитие'!K33&gt;1.5,"сформирован",IF('Физическое развитие'!K33&lt;0.5,"не сформирован", "в стадии формирования")))</f>
        <v/>
      </c>
      <c r="BB33" s="163" t="str">
        <f>IF('Физическое развитие'!L33="","",IF('Физическое развитие'!L33&gt;1.5,"сформирован",IF('Физическое развитие'!L33&lt;0.5,"не сформирован", "в стадии формирования")))</f>
        <v/>
      </c>
      <c r="BC33" s="163" t="str">
        <f>IF('Физическое развитие'!M33="","",IF('Физическое развитие'!M33&gt;1.5,"сформирован",IF('Физическое развитие'!M33&lt;0.5,"не сформирован", "в стадии формирования")))</f>
        <v/>
      </c>
      <c r="BD33" s="163" t="str">
        <f>IF('Физическое развитие'!N33="","",IF('Физическое развитие'!N33&gt;1.5,"сформирован",IF('Физическое развитие'!N33&lt;0.5,"не сформирован", "в стадии формирования")))</f>
        <v/>
      </c>
      <c r="BE33" s="163" t="str">
        <f>IF('Физическое развитие'!O33="","",IF('Физическое развитие'!O33&gt;1.5,"сформирован",IF('Физическое развитие'!O33&lt;0.5,"не сформирован", "в стадии формирования")))</f>
        <v/>
      </c>
      <c r="BF33" s="183" t="str">
        <f>IF('Художественно-эстетическое разв'!AA34="","",IF('Физическое развитие'!D33="","",IF('Физическое развитие'!E33="","",IF('Физическое развитие'!F33="","",IF('Физическое развитие'!G33="","",IF('Физическое развитие'!H33="","",IF('Физическое развитие'!I33="","",IF('Физическое развитие'!J33="","",IF('Физическое развитие'!K33="","",IF('Физическое развитие'!L33="","",IF('Физическое развитие'!M33="","",IF('Физическое развитие'!N33="","",IF('Физическое развитие'!O33="","",('Художественно-эстетическое разв'!AA34+'Физическое развитие'!D33+'Физическое развитие'!E33+'Физическое развитие'!F33+'Физическое развитие'!G33+'Физическое развитие'!H33+'Физическое развитие'!I33+'Физическое развитие'!J33+'Физическое развитие'!K33+'Физическое развитие'!L33+'Физическое развитие'!M33+'Физическое развитие'!N33+'Физическое развитие'!O33)/13)))))))))))))</f>
        <v/>
      </c>
      <c r="BG33" s="96" t="str">
        <f t="shared" si="4"/>
        <v/>
      </c>
      <c r="BH33" s="96" t="str">
        <f>IF('Социально-коммуникативное разви'!Q34="","",IF('Социально-коммуникативное разви'!Q34&gt;1.5,"сформирован",IF('Социально-коммуникативное разви'!Q34&lt;0.5,"не сформирован", "в стадии формирования")))</f>
        <v/>
      </c>
      <c r="BI33" s="96" t="str">
        <f>IF('Социально-коммуникативное разви'!AD34="","",IF('Социально-коммуникативное разви'!AD34&gt;1.5,"сформирован",IF('Социально-коммуникативное разви'!AD34&lt;0.5,"не сформирован", "в стадии формирования")))</f>
        <v/>
      </c>
      <c r="BJ33" s="96" t="str">
        <f>IF('Социально-коммуникативное разви'!AF34="","",IF('Социально-коммуникативное разви'!AF34&gt;1.5,"сформирован",IF('Социально-коммуникативное разви'!AF34&lt;0.5,"не сформирован", "в стадии формирования")))</f>
        <v/>
      </c>
      <c r="BK33" s="96" t="str">
        <f>IF('Социально-коммуникативное разви'!AG34="","",IF('Социально-коммуникативное разви'!AG34&gt;1.5,"сформирован",IF('Социально-коммуникативное разви'!AG34&lt;0.5,"не сформирован", "в стадии формирования")))</f>
        <v/>
      </c>
      <c r="BL33" s="96" t="str">
        <f>IF('Социально-коммуникативное разви'!AH34="","",IF('Социально-коммуникативное разви'!AH34&gt;1.5,"сформирован",IF('Социально-коммуникативное разви'!AH34&lt;0.5,"не сформирован", "в стадии формирования")))</f>
        <v/>
      </c>
      <c r="BM33" s="96" t="str">
        <f>IF('Социально-коммуникативное разви'!AI34="","",IF('Социально-коммуникативное разви'!AI34&gt;1.5,"сформирован",IF('Социально-коммуникативное разви'!AI34&lt;0.5,"не сформирован", "в стадии формирования")))</f>
        <v/>
      </c>
      <c r="BN33" s="96" t="str">
        <f>IF('Социально-коммуникативное разви'!AJ34="","",IF('Социально-коммуникативное разви'!AJ34&gt;1.5,"сформирован",IF('Социально-коммуникативное разви'!AJ34&lt;0.5,"не сформирован", "в стадии формирования")))</f>
        <v/>
      </c>
      <c r="BO33" s="96" t="str">
        <f>IF('Социально-коммуникативное разви'!AK34="","",IF('Социально-коммуникативное разви'!AK34&gt;1.5,"сформирован",IF('Социально-коммуникативное разви'!AK34&lt;0.5,"не сформирован", "в стадии формирования")))</f>
        <v/>
      </c>
      <c r="BP33" s="96" t="str">
        <f>IF('Социально-коммуникативное разви'!AL34="","",IF('Социально-коммуникативное разви'!AL34&gt;1.5,"сформирован",IF('Социально-коммуникативное разви'!AL34&lt;0.5,"не сформирован", "в стадии формирования")))</f>
        <v/>
      </c>
      <c r="BQ33" s="96" t="str">
        <f>IF('Социально-коммуникативное разви'!AM34="","",IF('Социально-коммуникативное разви'!AM34&gt;1.5,"сформирован",IF('Социально-коммуникативное разви'!AM34&lt;0.5,"не сформирован", "в стадии формирования")))</f>
        <v/>
      </c>
      <c r="BR33" s="96" t="str">
        <f>IF('Социально-коммуникативное разви'!AE34="","",IF('Социально-коммуникативное разви'!AE34&gt;1.5,"сформирован",IF('Социально-коммуникативное разви'!AE34&lt;0.5,"не сформирован", "в стадии формирования")))</f>
        <v/>
      </c>
      <c r="BS33" s="96" t="str">
        <f>IF('Физическое развитие'!Q33="","",IF('Физическое развитие'!Q33&gt;1.5,"сформирован",IF('Физическое развитие'!Q33&lt;0.5,"не сформирован", "в стадии формирования")))</f>
        <v/>
      </c>
      <c r="BT33" s="96" t="str">
        <f>IF('Физическое развитие'!R33="","",IF('Физическое развитие'!R33&gt;1.5,"сформирован",IF('Физическое развитие'!R33&lt;0.5,"не сформирован", "в стадии формирования")))</f>
        <v/>
      </c>
      <c r="BU33" s="96" t="str">
        <f>IF('Физическое развитие'!S33="","",IF('Физическое развитие'!S33&gt;1.5,"сформирован",IF('Физическое развитие'!S33&lt;0.5,"не сформирован", "в стадии формирования")))</f>
        <v/>
      </c>
      <c r="BV33" s="96" t="str">
        <f>IF('Физическое развитие'!T33="","",IF('Физическое развитие'!T33&gt;1.5,"сформирован",IF('Физическое развитие'!T33&lt;0.5,"не сформирован", "в стадии формирования")))</f>
        <v/>
      </c>
      <c r="BW33" s="96" t="str">
        <f>IF('Физическое развитие'!U33="","",IF('Физическое развитие'!U33&gt;1.5,"сформирован",IF('Физическое развитие'!U33&lt;0.5,"не сформирован", "в стадии формирования")))</f>
        <v/>
      </c>
      <c r="BX33" s="183" t="str">
        <f>IF('Социально-коммуникативное разви'!Q34="","",IF('Социально-коммуникативное разви'!AD34="","",IF('Социально-коммуникативное разви'!AE34="","",IF('Социально-коммуникативное разви'!AF34="","",IF('Социально-коммуникативное разви'!AG34="","",IF('Социально-коммуникативное разви'!AH34="","",IF('Социально-коммуникативное разви'!AI34="","",IF('Социально-коммуникативное разви'!AJ34="","",IF('Социально-коммуникативное разви'!AK34="","",IF('Социально-коммуникативное разви'!AL34="","",IF('Социально-коммуникативное разви'!AM34="","",IF('Физическое развитие'!Q33="","",IF('Физическое развитие'!R33="","",IF('Физическое развитие'!S33="","",IF('Физическое развитие'!T33="","",IF('Физическое развитие'!U33="","",('Социально-коммуникативное разви'!Q34+'Социально-коммуникативное разви'!AD34+'Социально-коммуникативное разви'!AE34+'Социально-коммуникативное разви'!AF34+'Социально-коммуникативное разви'!AG34+'Социально-коммуникативное разви'!AH34+'Социально-коммуникативное разви'!AI34+'Социально-коммуникативное разви'!AJ34+'Социально-коммуникативное разви'!AK34+'Социально-коммуникативное разви'!AL34+'Социально-коммуникативное разви'!AM34+'Физическое развитие'!Q33+'Физическое развитие'!R33+'Физическое развитие'!S33+'Физическое развитие'!T33+'Физическое развитие'!U33)/16))))))))))))))))</f>
        <v/>
      </c>
      <c r="BY33" s="96" t="str">
        <f t="shared" si="5"/>
        <v/>
      </c>
      <c r="BZ33" s="96" t="str">
        <f>IF('Социально-коммуникативное разви'!M34="","",IF('Социально-коммуникативное разви'!M34&gt;1.5,"сформирован",IF('Социально-коммуникативное разви'!M34&lt;0.5,"не сформирован", "в стадии формирования")))</f>
        <v/>
      </c>
      <c r="CA33" s="96" t="str">
        <f>IF('Социально-коммуникативное разви'!O34="","",IF('Социально-коммуникативное разви'!O34&gt;1.5,"сформирован",IF('Социально-коммуникативное разви'!O34&lt;0.5,"не сформирован", "в стадии формирования")))</f>
        <v/>
      </c>
      <c r="CB33" s="96" t="str">
        <f>IF('Социально-коммуникативное разви'!T34="","",IF('Социально-коммуникативное разви'!T34&gt;1.5,"сформирован",IF('Социально-коммуникативное разви'!T34&lt;0.5,"не сформирован", "в стадии формирования")))</f>
        <v/>
      </c>
      <c r="CC33" s="96" t="str">
        <f>IF('Познавательное развитие'!D34="","",IF('Познавательное развитие'!D34&gt;1.5,"сформирован",IF('Познавательное развитие'!D34&lt;0.5,"не сформирован", "в стадии формирования")))</f>
        <v/>
      </c>
      <c r="CD33" s="96" t="str">
        <f>IF('Познавательное развитие'!E34="","",IF('Познавательное развитие'!E34&gt;1.5,"сформирован",IF('Познавательное развитие'!E34&lt;0.5,"не сформирован", "в стадии формирования")))</f>
        <v/>
      </c>
      <c r="CE33" s="96" t="str">
        <f>IF('Познавательное развитие'!F34="","",IF('Познавательное развитие'!F34&gt;1.5,"сформирован",IF('Познавательное развитие'!F34&lt;0.5,"не сформирован", "в стадии формирования")))</f>
        <v/>
      </c>
      <c r="CF33" s="96" t="str">
        <f>IF('Познавательное развитие'!I34="","",IF('Познавательное развитие'!I34&gt;1.5,"сформирован",IF('Познавательное развитие'!I34&lt;0.5,"не сформирован", "в стадии формирования")))</f>
        <v/>
      </c>
      <c r="CG33" s="96" t="str">
        <f>IF('Познавательное развитие'!J34="","",IF('Познавательное развитие'!J34&gt;1.5,"сформирован",IF('Познавательное развитие'!J34&lt;0.5,"не сформирован", "в стадии формирования")))</f>
        <v/>
      </c>
      <c r="CH33" s="96" t="str">
        <f>IF('Познавательное развитие'!K34="","",IF('Познавательное развитие'!K34&gt;1.5,"сформирован",IF('Познавательное развитие'!K34&lt;0.5,"не сформирован", "в стадии формирования")))</f>
        <v/>
      </c>
      <c r="CI33" s="96" t="str">
        <f>IF('Познавательное развитие'!L34="","",IF('Познавательное развитие'!L34&gt;1.5,"сформирован",IF('Познавательное развитие'!L34&lt;0.5,"не сформирован", "в стадии формирования")))</f>
        <v/>
      </c>
      <c r="CJ33" s="96" t="str">
        <f>IF('Познавательное развитие'!M34="","",IF('Познавательное развитие'!M34&gt;1.5,"сформирован",IF('Познавательное развитие'!M34&lt;0.5,"не сформирован", "в стадии формирования")))</f>
        <v/>
      </c>
      <c r="CK33" s="96" t="str">
        <f>IF('Познавательное развитие'!S34="","",IF('Познавательное развитие'!S34&gt;1.5,"сформирован",IF('Познавательное развитие'!S34&lt;0.5,"не сформирован", "в стадии формирования")))</f>
        <v/>
      </c>
      <c r="CL33" s="96" t="str">
        <f>IF('Познавательное развитие'!T34="","",IF('Познавательное развитие'!T34&gt;1.5,"сформирован",IF('Познавательное развитие'!T34&lt;0.5,"не сформирован", "в стадии формирования")))</f>
        <v/>
      </c>
      <c r="CM33" s="96" t="str">
        <f>IF('Познавательное развитие'!V34="","",IF('Познавательное развитие'!V34&gt;1.5,"сформирован",IF('Познавательное развитие'!V34&lt;0.5,"не сформирован", "в стадии формирования")))</f>
        <v/>
      </c>
      <c r="CN33" s="96" t="str">
        <f>IF('Познавательное развитие'!W34="","",IF('Познавательное развитие'!W34&gt;1.5,"сформирован",IF('Познавательное развитие'!W34&lt;0.5,"не сформирован", "в стадии формирования")))</f>
        <v/>
      </c>
      <c r="CO33" s="96" t="str">
        <f>IF('Познавательное развитие'!AD34="","",IF('Познавательное развитие'!AD34&gt;1.5,"сформирован",IF('Познавательное развитие'!AD34&lt;0.5,"не сформирован", "в стадии формирования")))</f>
        <v/>
      </c>
      <c r="CP33" s="96" t="str">
        <f>IF('Познавательное развитие'!AI34="","",IF('Познавательное развитие'!AI34&gt;1.5,"сформирован",IF('Познавательное развитие'!AI34&lt;0.5,"не сформирован", "в стадии формирования")))</f>
        <v/>
      </c>
      <c r="CQ33" s="96" t="str">
        <f>IF('Познавательное развитие'!AK34="","",IF('Познавательное развитие'!AK34&gt;1.5,"сформирован",IF('Познавательное развитие'!AK34&lt;0.5,"не сформирован", "в стадии формирования")))</f>
        <v/>
      </c>
      <c r="CR33" s="96" t="str">
        <f>IF('Познавательное развитие'!AL34="","",IF('Познавательное развитие'!AL34&gt;1.5,"сформирован",IF('Познавательное развитие'!AL34&lt;0.5,"не сформирован", "в стадии формирования")))</f>
        <v/>
      </c>
      <c r="CS33" s="96" t="str">
        <f>IF('Речевое развитие'!S33="","",IF('Речевое развитие'!S33&gt;1.5,"сформирован",IF('Речевое развитие'!S33&lt;0.5,"не сформирован", "в стадии формирования")))</f>
        <v/>
      </c>
      <c r="CT33" s="96" t="str">
        <f>IF('Речевое развитие'!T33="","",IF('Речевое развитие'!T33&gt;1.5,"сформирован",IF('Речевое развитие'!T33&lt;0.5,"не сформирован", "в стадии формирования")))</f>
        <v/>
      </c>
      <c r="CU33" s="96" t="str">
        <f>IF('Речевое развитие'!U33="","",IF('Речевое развитие'!U33&gt;1.5,"сформирован",IF('Речевое развитие'!U33&lt;0.5,"не сформирован", "в стадии формирования")))</f>
        <v/>
      </c>
      <c r="CV33" s="96" t="str">
        <f>IF('Речевое развитие'!V33="","",IF('Речевое развитие'!V33&gt;1.5,"сформирован",IF('Речевое развитие'!V33&lt;0.5,"не сформирован", "в стадии формирования")))</f>
        <v/>
      </c>
      <c r="CW33" s="96" t="str">
        <f>IF('Художественно-эстетическое разв'!H34="","",IF('Художественно-эстетическое разв'!H34&gt;1.5,"сформирован",IF('Художественно-эстетическое разв'!H34&lt;0.5,"не сформирован", "в стадии формирования")))</f>
        <v/>
      </c>
      <c r="CX33" s="96" t="str">
        <f>IF('Художественно-эстетическое разв'!U34="","",IF('Художественно-эстетическое разв'!U34&gt;1.5,"сформирован",IF('Художественно-эстетическое разв'!U34&lt;0.5,"не сформирован", "в стадии формирования")))</f>
        <v/>
      </c>
      <c r="CY33" s="96" t="str">
        <f>IF('Художественно-эстетическое разв'!D34="","",IF('Художественно-эстетическое разв'!D34&gt;1.5,"сформирован",IF('Художественно-эстетическое разв'!D34&lt;0.5,"не сформирован", "в стадии формирования")))</f>
        <v/>
      </c>
      <c r="CZ33" s="96" t="str">
        <f>IF('Художественно-эстетическое разв'!O34="","",IF('Художественно-эстетическое разв'!O34&gt;1.5,"сформирован",IF('Художественно-эстетическое разв'!O34&lt;0.5,"не сформирован", "в стадии формирования")))</f>
        <v/>
      </c>
      <c r="DA33" s="96" t="str">
        <f>IF('Художественно-эстетическое разв'!T34="","",IF('Художественно-эстетическое разв'!T34&gt;1.5,"сформирован",IF('Художественно-эстетическое разв'!T34&lt;0.5,"не сформирован", "в стадии формирования")))</f>
        <v/>
      </c>
      <c r="DB33" s="183" t="str">
        <f>IF('Социально-коммуникативное разви'!M34="","",IF('Социально-коммуникативное разви'!O34="","",IF('Социально-коммуникативное разви'!T34="","",IF('Познавательное развитие'!D34="","",IF('Познавательное развитие'!E34="","",IF('Познавательное развитие'!F34="","",IF('Познавательное развитие'!I34="","",IF('Познавательное развитие'!J34="","",IF('Познавательное развитие'!K34="","",IF('Познавательное развитие'!L34="","",IF('Познавательное развитие'!M34="","",IF('Познавательное развитие'!S34="","",IF('Познавательное развитие'!T34="","",IF('Познавательное развитие'!V34="","",IF('Познавательное развитие'!W34="","",IF('Познавательное развитие'!AD34="","",IF('Познавательное развитие'!AI34="","",IF('Познавательное развитие'!AK34="","",IF('Познавательное развитие'!AL34="","",IF('Речевое развитие'!S33="","",IF('Речевое развитие'!T33="","",IF('Речевое развитие'!U33="","",IF('Речевое развитие'!V33="","",IF('Художественно-эстетическое разв'!H34="","",IF('Художественно-эстетическое разв'!U34="","",IF('Художественно-эстетическое разв'!D34="","",IF('Художественно-эстетическое разв'!O34="","",IF('Художественно-эстетическое разв'!T34="","",('Социально-коммуникативное разви'!M34+'Социально-коммуникативное разви'!O34+'Социально-коммуникативное разви'!T34+'Познавательное развитие'!D34+'Познавательное развитие'!E34+'Познавательное развитие'!F34+'Познавательное развитие'!I34+'Познавательное развитие'!J34+'Познавательное развитие'!K34+'Познавательное развитие'!L34+'Познавательное развитие'!M34+'Познавательное развитие'!S34+'Познавательное развитие'!T34+'Познавательное развитие'!V34+'Познавательное развитие'!W34+'Познавательное развитие'!AD34+'Познавательное развитие'!AI34+'Познавательное развитие'!AK34+'Познавательное развитие'!AL34+'Речевое развитие'!S33+'Речевое развитие'!T33+'Речевое развитие'!U33+'Речевое развитие'!V33+'Художественно-эстетическое разв'!H34+'Художественно-эстетическое разв'!V34+'Художественно-эстетическое разв'!D34+'Художественно-эстетическое разв'!O34+'Художественно-эстетическое разв'!T34)/28))))))))))))))))))))))))))))</f>
        <v/>
      </c>
      <c r="DC33" s="96" t="str">
        <f t="shared" si="6"/>
        <v/>
      </c>
    </row>
    <row r="34" spans="1:107" s="96" customFormat="1">
      <c r="A34" s="155">
        <f>список!A32</f>
        <v>31</v>
      </c>
      <c r="B34" s="153" t="str">
        <f>IF(список!B32="","",список!B32)</f>
        <v/>
      </c>
      <c r="C34" s="149">
        <f>IF(список!C32="","",список!C32)</f>
        <v>0</v>
      </c>
      <c r="D34" s="96" t="str">
        <f>IF('Социально-коммуникативное разви'!R35="","",IF('Социально-коммуникативное разви'!R35&gt;1.5,"сформирован",IF('Социально-коммуникативное разви'!R35&lt;0.5,"не сформирован", "в стадии формирования")))</f>
        <v/>
      </c>
      <c r="E34" s="96" t="str">
        <f>IF('Социально-коммуникативное разви'!S35="","",IF('Социально-коммуникативное разви'!S35&gt;1.5,"сформирован",IF('Социально-коммуникативное разви'!S35&lt;0.5,"не сформирован", "в стадии формирования")))</f>
        <v/>
      </c>
      <c r="F34" s="96" t="str">
        <f>IF('Социально-коммуникативное разви'!T35="","",IF('Социально-коммуникативное разви'!T35&gt;1.5,"сформирован",IF('Социально-коммуникативное разви'!T35&lt;0.5,"не сформирован", "в стадии формирования")))</f>
        <v/>
      </c>
      <c r="G34" s="96" t="str">
        <f>IF('Социально-коммуникативное разви'!U35="","",IF('Социально-коммуникативное разви'!U35&gt;1.5,"сформирован",IF('Социально-коммуникативное разви'!U35&lt;0.5,"не сформирован", "в стадии формирования")))</f>
        <v/>
      </c>
      <c r="H34" s="96" t="str">
        <f>IF('Социально-коммуникативное разви'!V35="","",IF('Социально-коммуникативное разви'!V35&gt;1.5,"сформирован",IF('Социально-коммуникативное разви'!V35&lt;0.5,"не сформирован", "в стадии формирования")))</f>
        <v/>
      </c>
      <c r="I34" s="163" t="str">
        <f>IF('Речевое развитие'!X34="","",IF('Речевое развитие'!X34&gt;1.5,"сформирован",IF('Речевое развитие'!X34&lt;0.5,"не сформирован", "в стадии формирования")))</f>
        <v/>
      </c>
      <c r="J34" s="96" t="str">
        <f>IF('Художественно-эстетическое разв'!D35="","",IF('Художественно-эстетическое разв'!D35&gt;1.5,"сформирован",IF('Художественно-эстетическое разв'!D35&lt;0.5,"не сформирован", "в стадии формирования")))</f>
        <v/>
      </c>
      <c r="K34" s="149" t="str">
        <f>IF('Физическое развитие'!M34="","",IF('Физическое развитие'!M34&gt;1.5,"сформирован",IF('Физическое развитие'!M34&lt;0.5,"не сформирован", "в стадии формирования")))</f>
        <v/>
      </c>
      <c r="L34" s="183" t="str">
        <f>IF('Социально-коммуникативное разви'!R35="","",IF('Социально-коммуникативное разви'!X35="","",IF('Социально-коммуникативное разви'!Y35="","",IF('Социально-коммуникативное разви'!Z35="","",IF('Социально-коммуникативное разви'!AA35="","",IF('Речевое развитие'!X34="","",IF('Художественно-эстетическое разв'!D35="","",IF('Физическое развитие'!M34="","",('Социально-коммуникативное разви'!R35+'Социально-коммуникативное разви'!X35+'Социально-коммуникативное разви'!Y35+'Социально-коммуникативное разви'!Z35+'Социально-коммуникативное разви'!AA35+'Речевое развитие'!X34+'Художественно-эстетическое разв'!D35+'Физическое развитие'!M34)/8))))))))</f>
        <v/>
      </c>
      <c r="M34" s="96" t="str">
        <f t="shared" si="0"/>
        <v/>
      </c>
      <c r="N34" s="165" t="str">
        <f>IF('Социально-коммуникативное разви'!E35="","",IF('Социально-коммуникативное разви'!E35&gt;1.5,"сформирован",IF('Социально-коммуникативное разви'!E35&lt;0.5,"не сформирован", "в стадии формирования")))</f>
        <v/>
      </c>
      <c r="O34" s="165" t="str">
        <f>IF('Социально-коммуникативное разви'!F35="","",IF('Социально-коммуникативное разви'!F35&gt;1.5,"сформирован",IF('Социально-коммуникативное разви'!F35&lt;0.5,"не сформирован", "в стадии формирования")))</f>
        <v/>
      </c>
      <c r="P34" s="165" t="str">
        <f>IF('Социально-коммуникативное разви'!G35="","",IF('Социально-коммуникативное разви'!G35&gt;1.5,"сформирован",IF('Социально-коммуникативное разви'!G35&lt;0.5,"не сформирован", "в стадии формирования")))</f>
        <v/>
      </c>
      <c r="Q34" s="165" t="str">
        <f>IF('Социально-коммуникативное разви'!H35="","",IF('Социально-коммуникативное разви'!H35&gt;1.5,"сформирован",IF('Социально-коммуникативное разви'!H35&lt;0.5,"не сформирован", "в стадии формирования")))</f>
        <v/>
      </c>
      <c r="R34" s="165" t="str">
        <f>IF('Социально-коммуникативное разви'!I35="","",IF('Социально-коммуникативное разви'!I35&gt;1.5,"сформирован",IF('Социально-коммуникативное разви'!I35&lt;0.5,"не сформирован", "в стадии формирования")))</f>
        <v/>
      </c>
      <c r="S34" s="165" t="str">
        <f>IF('Социально-коммуникативное разви'!J35="","",IF('Социально-коммуникативное разви'!J35&gt;1.5,"сформирован",IF('Социально-коммуникативное разви'!J35&lt;0.5,"не сформирован", "в стадии формирования")))</f>
        <v/>
      </c>
      <c r="T34" s="165" t="str">
        <f>IF('Социально-коммуникативное разви'!K35="","",IF('Социально-коммуникативное разви'!K35&gt;1.5,"сформирован",IF('Социально-коммуникативное разви'!K35&lt;0.5,"не сформирован", "в стадии формирования")))</f>
        <v/>
      </c>
      <c r="U34" s="165" t="str">
        <f>IF('Социально-коммуникативное разви'!L35="","",IF('Социально-коммуникативное разви'!L35&gt;1.5,"сформирован",IF('Социально-коммуникативное разви'!L35&lt;0.5,"не сформирован", "в стадии формирования")))</f>
        <v/>
      </c>
      <c r="V34" s="165" t="str">
        <f>IF('Социально-коммуникативное разви'!M35="","",IF('Социально-коммуникативное разви'!M35&gt;1.5,"сформирован",IF('Социально-коммуникативное разви'!M35&lt;0.5,"не сформирован", "в стадии формирования")))</f>
        <v/>
      </c>
      <c r="W34" s="183" t="str">
        <f>IF('Социально-коммуникативное разви'!E35="","",IF('Социально-коммуникативное разви'!F35="","",IF('Социально-коммуникативное разви'!G35="","",IF('Социально-коммуникативное разви'!H35="","",IF('Социально-коммуникативное разви'!I35="","",IF('Социально-коммуникативное разви'!J35="","",IF('Социально-коммуникативное разви'!K35="","",IF('Социально-коммуникативное разви'!L35="","",IF('Социально-коммуникативное разви'!W35="","",('Социально-коммуникативное разви'!E35+'Социально-коммуникативное разви'!F35+'Социально-коммуникативное разви'!G35+'Социально-коммуникативное разви'!H35+'Социально-коммуникативное разви'!I35+'Социально-коммуникативное разви'!J35+'Социально-коммуникативное разви'!K35+'Социально-коммуникативное разви'!L35+'Социально-коммуникативное разви'!W35)/9)))))))))</f>
        <v/>
      </c>
      <c r="X34" s="96" t="str">
        <f t="shared" si="1"/>
        <v/>
      </c>
      <c r="Y34" s="163" t="str">
        <f>IF('Социально-коммуникативное разви'!S35="","",IF('Социально-коммуникативное разви'!S35&gt;1.5,"сформирован",IF('Социально-коммуникативное разви'!S35&lt;0.5,"не сформирован", "в стадии формирования")))</f>
        <v/>
      </c>
      <c r="Z34" s="96" t="str">
        <f>IF('Познавательное развитие'!U35="","",IF('Познавательное развитие'!U35&gt;1.5,"сформирован",IF('Познавательное развитие'!U35&lt;0.5,"не сформирован", "в стадии формирования")))</f>
        <v/>
      </c>
      <c r="AA34" s="96" t="str">
        <f>IF('Речевое развитие'!P34="","",IF('Речевое развитие'!P34&gt;1.5,"сформирован",IF('Речевое развитие'!P34&lt;0.5,"не сформирован", "в стадии формирования")))</f>
        <v/>
      </c>
      <c r="AB34" s="96" t="str">
        <f>IF('Речевое развитие'!Q34="","",IF('Речевое развитие'!Q34&gt;1.5,"сформирован",IF('Речевое развитие'!Q34&lt;0.5,"не сформирован", "в стадии формирования")))</f>
        <v/>
      </c>
      <c r="AC34" s="167" t="str">
        <f>IF('Художественно-эстетическое разв'!AD35="","",IF('Художественно-эстетическое разв'!AD35&gt;1.5,"сформирован",IF('Художественно-эстетическое разв'!AD35&lt;0.5,"не сформирован", "в стадии формирования")))</f>
        <v/>
      </c>
      <c r="AD34" s="167" t="str">
        <f>IF('Художественно-эстетическое разв'!AE35="","",IF('Художественно-эстетическое разв'!AE35&gt;1.5,"сформирован",IF('Художественно-эстетическое разв'!AE35&lt;0.5,"не сформирован", "в стадии формирования")))</f>
        <v/>
      </c>
      <c r="AE34" s="167" t="str">
        <f>IF('Художественно-эстетическое разв'!AF35="","",IF('Художественно-эстетическое разв'!AF35&gt;1.5,"сформирован",IF('Художественно-эстетическое разв'!AF35&lt;0.5,"не сформирован", "в стадии формирования")))</f>
        <v/>
      </c>
      <c r="AF34" s="149" t="str">
        <f>IF('Физическое развитие'!T34="","",IF('Физическое развитие'!T34&gt;1.5,"сформирован",IF('Физическое развитие'!T34&lt;0.5,"не сформирован", "в стадии формирования")))</f>
        <v/>
      </c>
      <c r="AG34" s="183" t="str">
        <f>IF('Социально-коммуникативное разви'!S35="","",IF('Познавательное развитие'!U35="","",IF('Речевое развитие'!P34="","",IF('Речевое развитие'!W34="","",IF('Художественно-эстетическое разв'!AD35="","",IF('Художественно-эстетическое разв'!AE35="","",IF('Художественно-эстетическое разв'!AF35="","",IF('Физическое развитие'!T34="","",('Социально-коммуникативное разви'!S35+'Познавательное развитие'!U35+'Речевое развитие'!P34+'Речевое развитие'!W34+'Художественно-эстетическое разв'!AD35+'Художественно-эстетическое разв'!AE35+'Художественно-эстетическое разв'!AF35+'Физическое развитие'!T34)/8))))))))</f>
        <v/>
      </c>
      <c r="AH34" s="96" t="str">
        <f t="shared" si="7"/>
        <v/>
      </c>
      <c r="AI34" s="163" t="str">
        <f>IF('Речевое развитие'!D34="","",IF('Речевое развитие'!D34&gt;1.5,"сформирован",IF('Речевое развитие'!D34&lt;0.5,"не сформирован", "в стадии формирования")))</f>
        <v/>
      </c>
      <c r="AJ34" s="163" t="str">
        <f>IF('Речевое развитие'!E34="","",IF('Речевое развитие'!E34&gt;1.5,"сформирован",IF('Речевое развитие'!E34&lt;0.5,"не сформирован", "в стадии формирования")))</f>
        <v/>
      </c>
      <c r="AK34" s="163" t="str">
        <f>IF('Речевое развитие'!F34="","",IF('Речевое развитие'!F34&gt;1.5,"сформирован",IF('Речевое развитие'!F34&lt;0.5,"не сформирован", "в стадии формирования")))</f>
        <v/>
      </c>
      <c r="AL34" s="163" t="str">
        <f>IF('Речевое развитие'!G34="","",IF('Речевое развитие'!G34&gt;1.5,"сформирован",IF('Речевое развитие'!G34&lt;0.5,"не сформирован", "в стадии формирования")))</f>
        <v/>
      </c>
      <c r="AM34" s="163" t="str">
        <f>IF('Речевое развитие'!H34="","",IF('Речевое развитие'!H34&gt;1.5,"сформирован",IF('Речевое развитие'!H34&lt;0.5,"не сформирован", "в стадии формирования")))</f>
        <v/>
      </c>
      <c r="AN34" s="163" t="str">
        <f>IF('Речевое развитие'!I34="","",IF('Речевое развитие'!I34&gt;1.5,"сформирован",IF('Речевое развитие'!I34&lt;0.5,"не сформирован", "в стадии формирования")))</f>
        <v/>
      </c>
      <c r="AO34" s="163" t="str">
        <f>IF('Речевое развитие'!J34="","",IF('Речевое развитие'!J34&gt;1.5,"сформирован",IF('Речевое развитие'!J34&lt;0.5,"не сформирован", "в стадии формирования")))</f>
        <v/>
      </c>
      <c r="AP34" s="163" t="str">
        <f>IF('Речевое развитие'!K34="","",IF('Речевое развитие'!K34&gt;1.5,"сформирован",IF('Речевое развитие'!K34&lt;0.5,"не сформирован", "в стадии формирования")))</f>
        <v/>
      </c>
      <c r="AQ34" s="183" t="str">
        <f>IF('Речевое развитие'!D34="","",IF('Речевое развитие'!E34="","",IF('Речевое развитие'!F34="","",IF('Речевое развитие'!G34="","",IF('Речевое развитие'!H34="","",IF('Речевое развитие'!I34="","",IF('Речевое развитие'!J34="","",IF('Речевое развитие'!K34="","",('Речевое развитие'!D34+'Речевое развитие'!E34+'Речевое развитие'!F34+'Речевое развитие'!G34+'Речевое развитие'!H34+'Речевое развитие'!I34+'Речевое развитие'!J34+'Речевое развитие'!K34)/8))))))))</f>
        <v/>
      </c>
      <c r="AR34" s="96" t="str">
        <f t="shared" si="3"/>
        <v/>
      </c>
      <c r="AS34" s="163" t="str">
        <f>IF('Художественно-эстетическое разв'!AA35="","",IF('Художественно-эстетическое разв'!AA35&gt;1.5,"сформирован",IF('Художественно-эстетическое разв'!AA35&lt;0.5,"не сформирован", "в стадии формирования")))</f>
        <v/>
      </c>
      <c r="AT34" s="163" t="str">
        <f>IF('Физическое развитие'!D34="","",IF('Физическое развитие'!D34&gt;1.5,"сформирован",IF('Физическое развитие'!D34&lt;0.5,"не сформирован", "в стадии формирования")))</f>
        <v/>
      </c>
      <c r="AU34" s="163" t="str">
        <f>IF('Физическое развитие'!E34="","",IF('Физическое развитие'!E34&gt;1.5,"сформирован",IF('Физическое развитие'!E34&lt;0.5,"не сформирован", "в стадии формирования")))</f>
        <v/>
      </c>
      <c r="AV34" s="163" t="str">
        <f>IF('Физическое развитие'!F34="","",IF('Физическое развитие'!F34&gt;1.5,"сформирован",IF('Физическое развитие'!F34&lt;0.5,"не сформирован", "в стадии формирования")))</f>
        <v/>
      </c>
      <c r="AW34" s="163" t="str">
        <f>IF('Физическое развитие'!G34="","",IF('Физическое развитие'!G34&gt;1.5,"сформирован",IF('Физическое развитие'!G34&lt;0.5,"не сформирован", "в стадии формирования")))</f>
        <v/>
      </c>
      <c r="AX34" s="163" t="str">
        <f>IF('Физическое развитие'!H34="","",IF('Физическое развитие'!H34&gt;1.5,"сформирован",IF('Физическое развитие'!H34&lt;0.5,"не сформирован", "в стадии формирования")))</f>
        <v/>
      </c>
      <c r="AY34" s="163" t="str">
        <f>IF('Физическое развитие'!I34="","",IF('Физическое развитие'!I34&gt;1.5,"сформирован",IF('Физическое развитие'!I34&lt;0.5,"не сформирован", "в стадии формирования")))</f>
        <v/>
      </c>
      <c r="AZ34" s="163" t="str">
        <f>IF('Физическое развитие'!J34="","",IF('Физическое развитие'!J34&gt;1.5,"сформирован",IF('Физическое развитие'!J34&lt;0.5,"не сформирован", "в стадии формирования")))</f>
        <v/>
      </c>
      <c r="BA34" s="163" t="str">
        <f>IF('Физическое развитие'!K34="","",IF('Физическое развитие'!K34&gt;1.5,"сформирован",IF('Физическое развитие'!K34&lt;0.5,"не сформирован", "в стадии формирования")))</f>
        <v/>
      </c>
      <c r="BB34" s="163" t="str">
        <f>IF('Физическое развитие'!L34="","",IF('Физическое развитие'!L34&gt;1.5,"сформирован",IF('Физическое развитие'!L34&lt;0.5,"не сформирован", "в стадии формирования")))</f>
        <v/>
      </c>
      <c r="BC34" s="163" t="str">
        <f>IF('Физическое развитие'!M34="","",IF('Физическое развитие'!M34&gt;1.5,"сформирован",IF('Физическое развитие'!M34&lt;0.5,"не сформирован", "в стадии формирования")))</f>
        <v/>
      </c>
      <c r="BD34" s="163" t="str">
        <f>IF('Физическое развитие'!N34="","",IF('Физическое развитие'!N34&gt;1.5,"сформирован",IF('Физическое развитие'!N34&lt;0.5,"не сформирован", "в стадии формирования")))</f>
        <v/>
      </c>
      <c r="BE34" s="163" t="str">
        <f>IF('Физическое развитие'!O34="","",IF('Физическое развитие'!O34&gt;1.5,"сформирован",IF('Физическое развитие'!O34&lt;0.5,"не сформирован", "в стадии формирования")))</f>
        <v/>
      </c>
      <c r="BF34" s="183" t="str">
        <f>IF('Художественно-эстетическое разв'!AA35="","",IF('Физическое развитие'!D34="","",IF('Физическое развитие'!E34="","",IF('Физическое развитие'!F34="","",IF('Физическое развитие'!G34="","",IF('Физическое развитие'!H34="","",IF('Физическое развитие'!I34="","",IF('Физическое развитие'!J34="","",IF('Физическое развитие'!K34="","",IF('Физическое развитие'!L34="","",IF('Физическое развитие'!M34="","",IF('Физическое развитие'!N34="","",IF('Физическое развитие'!O34="","",('Художественно-эстетическое разв'!AA35+'Физическое развитие'!D34+'Физическое развитие'!E34+'Физическое развитие'!F34+'Физическое развитие'!G34+'Физическое развитие'!H34+'Физическое развитие'!I34+'Физическое развитие'!J34+'Физическое развитие'!K34+'Физическое развитие'!L34+'Физическое развитие'!M34+'Физическое развитие'!N34+'Физическое развитие'!O34)/13)))))))))))))</f>
        <v/>
      </c>
      <c r="BG34" s="96" t="str">
        <f t="shared" si="4"/>
        <v/>
      </c>
      <c r="BH34" s="96" t="str">
        <f>IF('Социально-коммуникативное разви'!Q35="","",IF('Социально-коммуникативное разви'!Q35&gt;1.5,"сформирован",IF('Социально-коммуникативное разви'!Q35&lt;0.5,"не сформирован", "в стадии формирования")))</f>
        <v/>
      </c>
      <c r="BI34" s="96" t="str">
        <f>IF('Социально-коммуникативное разви'!AD35="","",IF('Социально-коммуникативное разви'!AD35&gt;1.5,"сформирован",IF('Социально-коммуникативное разви'!AD35&lt;0.5,"не сформирован", "в стадии формирования")))</f>
        <v/>
      </c>
      <c r="BJ34" s="96" t="str">
        <f>IF('Социально-коммуникативное разви'!AF35="","",IF('Социально-коммуникативное разви'!AF35&gt;1.5,"сформирован",IF('Социально-коммуникативное разви'!AF35&lt;0.5,"не сформирован", "в стадии формирования")))</f>
        <v/>
      </c>
      <c r="BK34" s="96" t="str">
        <f>IF('Социально-коммуникативное разви'!AG35="","",IF('Социально-коммуникативное разви'!AG35&gt;1.5,"сформирован",IF('Социально-коммуникативное разви'!AG35&lt;0.5,"не сформирован", "в стадии формирования")))</f>
        <v/>
      </c>
      <c r="BL34" s="96" t="str">
        <f>IF('Социально-коммуникативное разви'!AH35="","",IF('Социально-коммуникативное разви'!AH35&gt;1.5,"сформирован",IF('Социально-коммуникативное разви'!AH35&lt;0.5,"не сформирован", "в стадии формирования")))</f>
        <v/>
      </c>
      <c r="BM34" s="96" t="str">
        <f>IF('Социально-коммуникативное разви'!AI35="","",IF('Социально-коммуникативное разви'!AI35&gt;1.5,"сформирован",IF('Социально-коммуникативное разви'!AI35&lt;0.5,"не сформирован", "в стадии формирования")))</f>
        <v/>
      </c>
      <c r="BN34" s="96" t="str">
        <f>IF('Социально-коммуникативное разви'!AJ35="","",IF('Социально-коммуникативное разви'!AJ35&gt;1.5,"сформирован",IF('Социально-коммуникативное разви'!AJ35&lt;0.5,"не сформирован", "в стадии формирования")))</f>
        <v/>
      </c>
      <c r="BO34" s="96" t="str">
        <f>IF('Социально-коммуникативное разви'!AK35="","",IF('Социально-коммуникативное разви'!AK35&gt;1.5,"сформирован",IF('Социально-коммуникативное разви'!AK35&lt;0.5,"не сформирован", "в стадии формирования")))</f>
        <v/>
      </c>
      <c r="BP34" s="96" t="str">
        <f>IF('Социально-коммуникативное разви'!AL35="","",IF('Социально-коммуникативное разви'!AL35&gt;1.5,"сформирован",IF('Социально-коммуникативное разви'!AL35&lt;0.5,"не сформирован", "в стадии формирования")))</f>
        <v/>
      </c>
      <c r="BQ34" s="96" t="str">
        <f>IF('Социально-коммуникативное разви'!AM35="","",IF('Социально-коммуникативное разви'!AM35&gt;1.5,"сформирован",IF('Социально-коммуникативное разви'!AM35&lt;0.5,"не сформирован", "в стадии формирования")))</f>
        <v/>
      </c>
      <c r="BR34" s="96" t="str">
        <f>IF('Социально-коммуникативное разви'!AE35="","",IF('Социально-коммуникативное разви'!AE35&gt;1.5,"сформирован",IF('Социально-коммуникативное разви'!AE35&lt;0.5,"не сформирован", "в стадии формирования")))</f>
        <v/>
      </c>
      <c r="BS34" s="96" t="str">
        <f>IF('Физическое развитие'!Q34="","",IF('Физическое развитие'!Q34&gt;1.5,"сформирован",IF('Физическое развитие'!Q34&lt;0.5,"не сформирован", "в стадии формирования")))</f>
        <v/>
      </c>
      <c r="BT34" s="96" t="str">
        <f>IF('Физическое развитие'!R34="","",IF('Физическое развитие'!R34&gt;1.5,"сформирован",IF('Физическое развитие'!R34&lt;0.5,"не сформирован", "в стадии формирования")))</f>
        <v/>
      </c>
      <c r="BU34" s="96" t="str">
        <f>IF('Физическое развитие'!S34="","",IF('Физическое развитие'!S34&gt;1.5,"сформирован",IF('Физическое развитие'!S34&lt;0.5,"не сформирован", "в стадии формирования")))</f>
        <v/>
      </c>
      <c r="BV34" s="96" t="str">
        <f>IF('Физическое развитие'!T34="","",IF('Физическое развитие'!T34&gt;1.5,"сформирован",IF('Физическое развитие'!T34&lt;0.5,"не сформирован", "в стадии формирования")))</f>
        <v/>
      </c>
      <c r="BW34" s="96" t="str">
        <f>IF('Физическое развитие'!U34="","",IF('Физическое развитие'!U34&gt;1.5,"сформирован",IF('Физическое развитие'!U34&lt;0.5,"не сформирован", "в стадии формирования")))</f>
        <v/>
      </c>
      <c r="BX34" s="183" t="str">
        <f>IF('Социально-коммуникативное разви'!Q35="","",IF('Социально-коммуникативное разви'!AD35="","",IF('Социально-коммуникативное разви'!AE35="","",IF('Социально-коммуникативное разви'!AF35="","",IF('Социально-коммуникативное разви'!AG35="","",IF('Социально-коммуникативное разви'!AH35="","",IF('Социально-коммуникативное разви'!AI35="","",IF('Социально-коммуникативное разви'!AJ35="","",IF('Социально-коммуникативное разви'!AK35="","",IF('Социально-коммуникативное разви'!AL35="","",IF('Социально-коммуникативное разви'!AM35="","",IF('Физическое развитие'!Q34="","",IF('Физическое развитие'!R34="","",IF('Физическое развитие'!S34="","",IF('Физическое развитие'!T34="","",IF('Физическое развитие'!U34="","",('Социально-коммуникативное разви'!Q35+'Социально-коммуникативное разви'!AD35+'Социально-коммуникативное разви'!AE35+'Социально-коммуникативное разви'!AF35+'Социально-коммуникативное разви'!AG35+'Социально-коммуникативное разви'!AH35+'Социально-коммуникативное разви'!AI35+'Социально-коммуникативное разви'!AJ35+'Социально-коммуникативное разви'!AK35+'Социально-коммуникативное разви'!AL35+'Социально-коммуникативное разви'!AM35+'Физическое развитие'!Q34+'Физическое развитие'!R34+'Физическое развитие'!S34+'Физическое развитие'!T34+'Физическое развитие'!U34)/16))))))))))))))))</f>
        <v/>
      </c>
      <c r="BY34" s="96" t="str">
        <f t="shared" si="5"/>
        <v/>
      </c>
      <c r="BZ34" s="96" t="str">
        <f>IF('Социально-коммуникативное разви'!M35="","",IF('Социально-коммуникативное разви'!M35&gt;1.5,"сформирован",IF('Социально-коммуникативное разви'!M35&lt;0.5,"не сформирован", "в стадии формирования")))</f>
        <v/>
      </c>
      <c r="CA34" s="96" t="str">
        <f>IF('Социально-коммуникативное разви'!O35="","",IF('Социально-коммуникативное разви'!O35&gt;1.5,"сформирован",IF('Социально-коммуникативное разви'!O35&lt;0.5,"не сформирован", "в стадии формирования")))</f>
        <v/>
      </c>
      <c r="CB34" s="96" t="str">
        <f>IF('Социально-коммуникативное разви'!T35="","",IF('Социально-коммуникативное разви'!T35&gt;1.5,"сформирован",IF('Социально-коммуникативное разви'!T35&lt;0.5,"не сформирован", "в стадии формирования")))</f>
        <v/>
      </c>
      <c r="CC34" s="96" t="str">
        <f>IF('Познавательное развитие'!D35="","",IF('Познавательное развитие'!D35&gt;1.5,"сформирован",IF('Познавательное развитие'!D35&lt;0.5,"не сформирован", "в стадии формирования")))</f>
        <v/>
      </c>
      <c r="CD34" s="96" t="str">
        <f>IF('Познавательное развитие'!E35="","",IF('Познавательное развитие'!E35&gt;1.5,"сформирован",IF('Познавательное развитие'!E35&lt;0.5,"не сформирован", "в стадии формирования")))</f>
        <v/>
      </c>
      <c r="CE34" s="96" t="str">
        <f>IF('Познавательное развитие'!F35="","",IF('Познавательное развитие'!F35&gt;1.5,"сформирован",IF('Познавательное развитие'!F35&lt;0.5,"не сформирован", "в стадии формирования")))</f>
        <v/>
      </c>
      <c r="CF34" s="96" t="str">
        <f>IF('Познавательное развитие'!I35="","",IF('Познавательное развитие'!I35&gt;1.5,"сформирован",IF('Познавательное развитие'!I35&lt;0.5,"не сформирован", "в стадии формирования")))</f>
        <v/>
      </c>
      <c r="CG34" s="96" t="str">
        <f>IF('Познавательное развитие'!J35="","",IF('Познавательное развитие'!J35&gt;1.5,"сформирован",IF('Познавательное развитие'!J35&lt;0.5,"не сформирован", "в стадии формирования")))</f>
        <v/>
      </c>
      <c r="CH34" s="96" t="str">
        <f>IF('Познавательное развитие'!K35="","",IF('Познавательное развитие'!K35&gt;1.5,"сформирован",IF('Познавательное развитие'!K35&lt;0.5,"не сформирован", "в стадии формирования")))</f>
        <v/>
      </c>
      <c r="CI34" s="96" t="str">
        <f>IF('Познавательное развитие'!L35="","",IF('Познавательное развитие'!L35&gt;1.5,"сформирован",IF('Познавательное развитие'!L35&lt;0.5,"не сформирован", "в стадии формирования")))</f>
        <v/>
      </c>
      <c r="CJ34" s="96" t="str">
        <f>IF('Познавательное развитие'!M35="","",IF('Познавательное развитие'!M35&gt;1.5,"сформирован",IF('Познавательное развитие'!M35&lt;0.5,"не сформирован", "в стадии формирования")))</f>
        <v/>
      </c>
      <c r="CK34" s="96" t="str">
        <f>IF('Познавательное развитие'!S35="","",IF('Познавательное развитие'!S35&gt;1.5,"сформирован",IF('Познавательное развитие'!S35&lt;0.5,"не сформирован", "в стадии формирования")))</f>
        <v/>
      </c>
      <c r="CL34" s="96" t="str">
        <f>IF('Познавательное развитие'!T35="","",IF('Познавательное развитие'!T35&gt;1.5,"сформирован",IF('Познавательное развитие'!T35&lt;0.5,"не сформирован", "в стадии формирования")))</f>
        <v/>
      </c>
      <c r="CM34" s="96" t="str">
        <f>IF('Познавательное развитие'!V35="","",IF('Познавательное развитие'!V35&gt;1.5,"сформирован",IF('Познавательное развитие'!V35&lt;0.5,"не сформирован", "в стадии формирования")))</f>
        <v/>
      </c>
      <c r="CN34" s="96" t="str">
        <f>IF('Познавательное развитие'!W35="","",IF('Познавательное развитие'!W35&gt;1.5,"сформирован",IF('Познавательное развитие'!W35&lt;0.5,"не сформирован", "в стадии формирования")))</f>
        <v/>
      </c>
      <c r="CO34" s="96" t="str">
        <f>IF('Познавательное развитие'!AD35="","",IF('Познавательное развитие'!AD35&gt;1.5,"сформирован",IF('Познавательное развитие'!AD35&lt;0.5,"не сформирован", "в стадии формирования")))</f>
        <v/>
      </c>
      <c r="CP34" s="96" t="str">
        <f>IF('Познавательное развитие'!AI35="","",IF('Познавательное развитие'!AI35&gt;1.5,"сформирован",IF('Познавательное развитие'!AI35&lt;0.5,"не сформирован", "в стадии формирования")))</f>
        <v/>
      </c>
      <c r="CQ34" s="96" t="str">
        <f>IF('Познавательное развитие'!AK35="","",IF('Познавательное развитие'!AK35&gt;1.5,"сформирован",IF('Познавательное развитие'!AK35&lt;0.5,"не сформирован", "в стадии формирования")))</f>
        <v/>
      </c>
      <c r="CR34" s="96" t="str">
        <f>IF('Познавательное развитие'!AL35="","",IF('Познавательное развитие'!AL35&gt;1.5,"сформирован",IF('Познавательное развитие'!AL35&lt;0.5,"не сформирован", "в стадии формирования")))</f>
        <v/>
      </c>
      <c r="CS34" s="96" t="str">
        <f>IF('Речевое развитие'!S34="","",IF('Речевое развитие'!S34&gt;1.5,"сформирован",IF('Речевое развитие'!S34&lt;0.5,"не сформирован", "в стадии формирования")))</f>
        <v/>
      </c>
      <c r="CT34" s="96" t="str">
        <f>IF('Речевое развитие'!T34="","",IF('Речевое развитие'!T34&gt;1.5,"сформирован",IF('Речевое развитие'!T34&lt;0.5,"не сформирован", "в стадии формирования")))</f>
        <v/>
      </c>
      <c r="CU34" s="96" t="str">
        <f>IF('Речевое развитие'!U34="","",IF('Речевое развитие'!U34&gt;1.5,"сформирован",IF('Речевое развитие'!U34&lt;0.5,"не сформирован", "в стадии формирования")))</f>
        <v/>
      </c>
      <c r="CV34" s="96" t="str">
        <f>IF('Речевое развитие'!V34="","",IF('Речевое развитие'!V34&gt;1.5,"сформирован",IF('Речевое развитие'!V34&lt;0.5,"не сформирован", "в стадии формирования")))</f>
        <v/>
      </c>
      <c r="CW34" s="96" t="str">
        <f>IF('Художественно-эстетическое разв'!H35="","",IF('Художественно-эстетическое разв'!H35&gt;1.5,"сформирован",IF('Художественно-эстетическое разв'!H35&lt;0.5,"не сформирован", "в стадии формирования")))</f>
        <v/>
      </c>
      <c r="CX34" s="96" t="str">
        <f>IF('Художественно-эстетическое разв'!U35="","",IF('Художественно-эстетическое разв'!U35&gt;1.5,"сформирован",IF('Художественно-эстетическое разв'!U35&lt;0.5,"не сформирован", "в стадии формирования")))</f>
        <v/>
      </c>
      <c r="CY34" s="96" t="str">
        <f>IF('Художественно-эстетическое разв'!D35="","",IF('Художественно-эстетическое разв'!D35&gt;1.5,"сформирован",IF('Художественно-эстетическое разв'!D35&lt;0.5,"не сформирован", "в стадии формирования")))</f>
        <v/>
      </c>
      <c r="CZ34" s="96" t="str">
        <f>IF('Художественно-эстетическое разв'!O35="","",IF('Художественно-эстетическое разв'!O35&gt;1.5,"сформирован",IF('Художественно-эстетическое разв'!O35&lt;0.5,"не сформирован", "в стадии формирования")))</f>
        <v/>
      </c>
      <c r="DA34" s="96" t="str">
        <f>IF('Художественно-эстетическое разв'!T35="","",IF('Художественно-эстетическое разв'!T35&gt;1.5,"сформирован",IF('Художественно-эстетическое разв'!T35&lt;0.5,"не сформирован", "в стадии формирования")))</f>
        <v/>
      </c>
      <c r="DB34" s="183" t="str">
        <f>IF('Социально-коммуникативное разви'!M35="","",IF('Социально-коммуникативное разви'!O35="","",IF('Социально-коммуникативное разви'!T35="","",IF('Познавательное развитие'!D35="","",IF('Познавательное развитие'!E35="","",IF('Познавательное развитие'!F35="","",IF('Познавательное развитие'!I35="","",IF('Познавательное развитие'!J35="","",IF('Познавательное развитие'!K35="","",IF('Познавательное развитие'!L35="","",IF('Познавательное развитие'!M35="","",IF('Познавательное развитие'!S35="","",IF('Познавательное развитие'!T35="","",IF('Познавательное развитие'!V35="","",IF('Познавательное развитие'!W35="","",IF('Познавательное развитие'!AD35="","",IF('Познавательное развитие'!AI35="","",IF('Познавательное развитие'!AK35="","",IF('Познавательное развитие'!AL35="","",IF('Речевое развитие'!S34="","",IF('Речевое развитие'!T34="","",IF('Речевое развитие'!U34="","",IF('Речевое развитие'!V34="","",IF('Художественно-эстетическое разв'!H35="","",IF('Художественно-эстетическое разв'!U35="","",IF('Художественно-эстетическое разв'!D35="","",IF('Художественно-эстетическое разв'!O35="","",IF('Художественно-эстетическое разв'!T35="","",('Социально-коммуникативное разви'!M35+'Социально-коммуникативное разви'!O35+'Социально-коммуникативное разви'!T35+'Познавательное развитие'!D35+'Познавательное развитие'!E35+'Познавательное развитие'!F35+'Познавательное развитие'!I35+'Познавательное развитие'!J35+'Познавательное развитие'!K35+'Познавательное развитие'!L35+'Познавательное развитие'!M35+'Познавательное развитие'!S35+'Познавательное развитие'!T35+'Познавательное развитие'!V35+'Познавательное развитие'!W35+'Познавательное развитие'!AD35+'Познавательное развитие'!AI35+'Познавательное развитие'!AK35+'Познавательное развитие'!AL35+'Речевое развитие'!S34+'Речевое развитие'!T34+'Речевое развитие'!U34+'Речевое развитие'!V34+'Художественно-эстетическое разв'!H35+'Художественно-эстетическое разв'!V35+'Художественно-эстетическое разв'!D35+'Художественно-эстетическое разв'!O35+'Художественно-эстетическое разв'!T35)/28))))))))))))))))))))))))))))</f>
        <v/>
      </c>
      <c r="DC34" s="96" t="str">
        <f t="shared" si="6"/>
        <v/>
      </c>
    </row>
    <row r="35" spans="1:107" s="96" customFormat="1">
      <c r="A35" s="155">
        <f>список!A33</f>
        <v>32</v>
      </c>
      <c r="B35" s="153" t="str">
        <f>IF(список!B33="","",список!B33)</f>
        <v/>
      </c>
      <c r="C35" s="149">
        <f>IF(список!C33="","",список!C33)</f>
        <v>0</v>
      </c>
      <c r="D35" s="96" t="str">
        <f>IF('Социально-коммуникативное разви'!R36="","",IF('Социально-коммуникативное разви'!R36&gt;1.5,"сформирован",IF('Социально-коммуникативное разви'!R36&lt;0.5,"не сформирован", "в стадии формирования")))</f>
        <v/>
      </c>
      <c r="E35" s="96" t="str">
        <f>IF('Социально-коммуникативное разви'!S36="","",IF('Социально-коммуникативное разви'!S36&gt;1.5,"сформирован",IF('Социально-коммуникативное разви'!S36&lt;0.5,"не сформирован", "в стадии формирования")))</f>
        <v/>
      </c>
      <c r="F35" s="96" t="str">
        <f>IF('Социально-коммуникативное разви'!T36="","",IF('Социально-коммуникативное разви'!T36&gt;1.5,"сформирован",IF('Социально-коммуникативное разви'!T36&lt;0.5,"не сформирован", "в стадии формирования")))</f>
        <v/>
      </c>
      <c r="G35" s="96" t="str">
        <f>IF('Социально-коммуникативное разви'!U36="","",IF('Социально-коммуникативное разви'!U36&gt;1.5,"сформирован",IF('Социально-коммуникативное разви'!U36&lt;0.5,"не сформирован", "в стадии формирования")))</f>
        <v/>
      </c>
      <c r="H35" s="96" t="str">
        <f>IF('Социально-коммуникативное разви'!V36="","",IF('Социально-коммуникативное разви'!V36&gt;1.5,"сформирован",IF('Социально-коммуникативное разви'!V36&lt;0.5,"не сформирован", "в стадии формирования")))</f>
        <v/>
      </c>
      <c r="I35" s="163" t="str">
        <f>IF('Речевое развитие'!X35="","",IF('Речевое развитие'!X35&gt;1.5,"сформирован",IF('Речевое развитие'!X35&lt;0.5,"не сформирован", "в стадии формирования")))</f>
        <v/>
      </c>
      <c r="J35" s="96" t="str">
        <f>IF('Художественно-эстетическое разв'!D36="","",IF('Художественно-эстетическое разв'!D36&gt;1.5,"сформирован",IF('Художественно-эстетическое разв'!D36&lt;0.5,"не сформирован", "в стадии формирования")))</f>
        <v/>
      </c>
      <c r="K35" s="149" t="str">
        <f>IF('Физическое развитие'!M35="","",IF('Физическое развитие'!M35&gt;1.5,"сформирован",IF('Физическое развитие'!M35&lt;0.5,"не сформирован", "в стадии формирования")))</f>
        <v/>
      </c>
      <c r="L35" s="183" t="str">
        <f>IF('Социально-коммуникативное разви'!R36="","",IF('Социально-коммуникативное разви'!X36="","",IF('Социально-коммуникативное разви'!Y36="","",IF('Социально-коммуникативное разви'!Z36="","",IF('Социально-коммуникативное разви'!AA36="","",IF('Речевое развитие'!X35="","",IF('Художественно-эстетическое разв'!D36="","",IF('Физическое развитие'!M35="","",('Социально-коммуникативное разви'!R36+'Социально-коммуникативное разви'!X36+'Социально-коммуникативное разви'!Y36+'Социально-коммуникативное разви'!Z36+'Социально-коммуникативное разви'!AA36+'Речевое развитие'!X35+'Художественно-эстетическое разв'!D36+'Физическое развитие'!M35)/8))))))))</f>
        <v/>
      </c>
      <c r="M35" s="96" t="str">
        <f t="shared" si="0"/>
        <v/>
      </c>
      <c r="N35" s="165" t="str">
        <f>IF('Социально-коммуникативное разви'!E36="","",IF('Социально-коммуникативное разви'!E36&gt;1.5,"сформирован",IF('Социально-коммуникативное разви'!E36&lt;0.5,"не сформирован", "в стадии формирования")))</f>
        <v/>
      </c>
      <c r="O35" s="165" t="str">
        <f>IF('Социально-коммуникативное разви'!F36="","",IF('Социально-коммуникативное разви'!F36&gt;1.5,"сформирован",IF('Социально-коммуникативное разви'!F36&lt;0.5,"не сформирован", "в стадии формирования")))</f>
        <v/>
      </c>
      <c r="P35" s="165" t="str">
        <f>IF('Социально-коммуникативное разви'!G36="","",IF('Социально-коммуникативное разви'!G36&gt;1.5,"сформирован",IF('Социально-коммуникативное разви'!G36&lt;0.5,"не сформирован", "в стадии формирования")))</f>
        <v/>
      </c>
      <c r="Q35" s="165" t="str">
        <f>IF('Социально-коммуникативное разви'!H36="","",IF('Социально-коммуникативное разви'!H36&gt;1.5,"сформирован",IF('Социально-коммуникативное разви'!H36&lt;0.5,"не сформирован", "в стадии формирования")))</f>
        <v/>
      </c>
      <c r="R35" s="165" t="str">
        <f>IF('Социально-коммуникативное разви'!I36="","",IF('Социально-коммуникативное разви'!I36&gt;1.5,"сформирован",IF('Социально-коммуникативное разви'!I36&lt;0.5,"не сформирован", "в стадии формирования")))</f>
        <v/>
      </c>
      <c r="S35" s="165" t="str">
        <f>IF('Социально-коммуникативное разви'!J36="","",IF('Социально-коммуникативное разви'!J36&gt;1.5,"сформирован",IF('Социально-коммуникативное разви'!J36&lt;0.5,"не сформирован", "в стадии формирования")))</f>
        <v/>
      </c>
      <c r="T35" s="165" t="str">
        <f>IF('Социально-коммуникативное разви'!K36="","",IF('Социально-коммуникативное разви'!K36&gt;1.5,"сформирован",IF('Социально-коммуникативное разви'!K36&lt;0.5,"не сформирован", "в стадии формирования")))</f>
        <v/>
      </c>
      <c r="U35" s="165" t="str">
        <f>IF('Социально-коммуникативное разви'!L36="","",IF('Социально-коммуникативное разви'!L36&gt;1.5,"сформирован",IF('Социально-коммуникативное разви'!L36&lt;0.5,"не сформирован", "в стадии формирования")))</f>
        <v/>
      </c>
      <c r="V35" s="165" t="str">
        <f>IF('Социально-коммуникативное разви'!M36="","",IF('Социально-коммуникативное разви'!M36&gt;1.5,"сформирован",IF('Социально-коммуникативное разви'!M36&lt;0.5,"не сформирован", "в стадии формирования")))</f>
        <v/>
      </c>
      <c r="W35" s="183" t="str">
        <f>IF('Социально-коммуникативное разви'!E36="","",IF('Социально-коммуникативное разви'!F36="","",IF('Социально-коммуникативное разви'!G36="","",IF('Социально-коммуникативное разви'!H36="","",IF('Социально-коммуникативное разви'!I36="","",IF('Социально-коммуникативное разви'!J36="","",IF('Социально-коммуникативное разви'!K36="","",IF('Социально-коммуникативное разви'!L36="","",IF('Социально-коммуникативное разви'!W36="","",('Социально-коммуникативное разви'!E36+'Социально-коммуникативное разви'!F36+'Социально-коммуникативное разви'!G36+'Социально-коммуникативное разви'!H36+'Социально-коммуникативное разви'!I36+'Социально-коммуникативное разви'!J36+'Социально-коммуникативное разви'!K36+'Социально-коммуникативное разви'!L36+'Социально-коммуникативное разви'!W36)/9)))))))))</f>
        <v/>
      </c>
      <c r="X35" s="96" t="str">
        <f t="shared" si="1"/>
        <v/>
      </c>
      <c r="Y35" s="163" t="str">
        <f>IF('Социально-коммуникативное разви'!S36="","",IF('Социально-коммуникативное разви'!S36&gt;1.5,"сформирован",IF('Социально-коммуникативное разви'!S36&lt;0.5,"не сформирован", "в стадии формирования")))</f>
        <v/>
      </c>
      <c r="Z35" s="96" t="str">
        <f>IF('Познавательное развитие'!U36="","",IF('Познавательное развитие'!U36&gt;1.5,"сформирован",IF('Познавательное развитие'!U36&lt;0.5,"не сформирован", "в стадии формирования")))</f>
        <v/>
      </c>
      <c r="AA35" s="96" t="str">
        <f>IF('Речевое развитие'!P35="","",IF('Речевое развитие'!P35&gt;1.5,"сформирован",IF('Речевое развитие'!P35&lt;0.5,"не сформирован", "в стадии формирования")))</f>
        <v/>
      </c>
      <c r="AB35" s="96" t="str">
        <f>IF('Речевое развитие'!Q35="","",IF('Речевое развитие'!Q35&gt;1.5,"сформирован",IF('Речевое развитие'!Q35&lt;0.5,"не сформирован", "в стадии формирования")))</f>
        <v/>
      </c>
      <c r="AC35" s="167" t="str">
        <f>IF('Художественно-эстетическое разв'!AD36="","",IF('Художественно-эстетическое разв'!AD36&gt;1.5,"сформирован",IF('Художественно-эстетическое разв'!AD36&lt;0.5,"не сформирован", "в стадии формирования")))</f>
        <v/>
      </c>
      <c r="AD35" s="167" t="str">
        <f>IF('Художественно-эстетическое разв'!AE36="","",IF('Художественно-эстетическое разв'!AE36&gt;1.5,"сформирован",IF('Художественно-эстетическое разв'!AE36&lt;0.5,"не сформирован", "в стадии формирования")))</f>
        <v/>
      </c>
      <c r="AE35" s="167" t="str">
        <f>IF('Художественно-эстетическое разв'!AF36="","",IF('Художественно-эстетическое разв'!AF36&gt;1.5,"сформирован",IF('Художественно-эстетическое разв'!AF36&lt;0.5,"не сформирован", "в стадии формирования")))</f>
        <v/>
      </c>
      <c r="AF35" s="149" t="str">
        <f>IF('Физическое развитие'!T35="","",IF('Физическое развитие'!T35&gt;1.5,"сформирован",IF('Физическое развитие'!T35&lt;0.5,"не сформирован", "в стадии формирования")))</f>
        <v/>
      </c>
      <c r="AG35" s="183" t="str">
        <f>IF('Социально-коммуникативное разви'!S36="","",IF('Познавательное развитие'!U36="","",IF('Речевое развитие'!P35="","",IF('Речевое развитие'!W35="","",IF('Художественно-эстетическое разв'!AD36="","",IF('Художественно-эстетическое разв'!AE36="","",IF('Художественно-эстетическое разв'!AF36="","",IF('Физическое развитие'!T35="","",('Социально-коммуникативное разви'!S36+'Познавательное развитие'!U36+'Речевое развитие'!P35+'Речевое развитие'!W35+'Художественно-эстетическое разв'!AD36+'Художественно-эстетическое разв'!AE36+'Художественно-эстетическое разв'!AF36+'Физическое развитие'!T35)/8))))))))</f>
        <v/>
      </c>
      <c r="AH35" s="96" t="str">
        <f t="shared" si="7"/>
        <v/>
      </c>
      <c r="AI35" s="163" t="str">
        <f>IF('Речевое развитие'!D35="","",IF('Речевое развитие'!D35&gt;1.5,"сформирован",IF('Речевое развитие'!D35&lt;0.5,"не сформирован", "в стадии формирования")))</f>
        <v/>
      </c>
      <c r="AJ35" s="163" t="str">
        <f>IF('Речевое развитие'!E35="","",IF('Речевое развитие'!E35&gt;1.5,"сформирован",IF('Речевое развитие'!E35&lt;0.5,"не сформирован", "в стадии формирования")))</f>
        <v/>
      </c>
      <c r="AK35" s="163" t="str">
        <f>IF('Речевое развитие'!F35="","",IF('Речевое развитие'!F35&gt;1.5,"сформирован",IF('Речевое развитие'!F35&lt;0.5,"не сформирован", "в стадии формирования")))</f>
        <v/>
      </c>
      <c r="AL35" s="163" t="str">
        <f>IF('Речевое развитие'!G35="","",IF('Речевое развитие'!G35&gt;1.5,"сформирован",IF('Речевое развитие'!G35&lt;0.5,"не сформирован", "в стадии формирования")))</f>
        <v/>
      </c>
      <c r="AM35" s="163" t="str">
        <f>IF('Речевое развитие'!H35="","",IF('Речевое развитие'!H35&gt;1.5,"сформирован",IF('Речевое развитие'!H35&lt;0.5,"не сформирован", "в стадии формирования")))</f>
        <v/>
      </c>
      <c r="AN35" s="163" t="str">
        <f>IF('Речевое развитие'!I35="","",IF('Речевое развитие'!I35&gt;1.5,"сформирован",IF('Речевое развитие'!I35&lt;0.5,"не сформирован", "в стадии формирования")))</f>
        <v/>
      </c>
      <c r="AO35" s="163" t="str">
        <f>IF('Речевое развитие'!J35="","",IF('Речевое развитие'!J35&gt;1.5,"сформирован",IF('Речевое развитие'!J35&lt;0.5,"не сформирован", "в стадии формирования")))</f>
        <v/>
      </c>
      <c r="AP35" s="163" t="str">
        <f>IF('Речевое развитие'!K35="","",IF('Речевое развитие'!K35&gt;1.5,"сформирован",IF('Речевое развитие'!K35&lt;0.5,"не сформирован", "в стадии формирования")))</f>
        <v/>
      </c>
      <c r="AQ35" s="183" t="str">
        <f>IF('Речевое развитие'!D35="","",IF('Речевое развитие'!E35="","",IF('Речевое развитие'!F35="","",IF('Речевое развитие'!G35="","",IF('Речевое развитие'!H35="","",IF('Речевое развитие'!I35="","",IF('Речевое развитие'!J35="","",IF('Речевое развитие'!K35="","",('Речевое развитие'!D35+'Речевое развитие'!E35+'Речевое развитие'!F35+'Речевое развитие'!G35+'Речевое развитие'!H35+'Речевое развитие'!I35+'Речевое развитие'!J35+'Речевое развитие'!K35)/8))))))))</f>
        <v/>
      </c>
      <c r="AR35" s="96" t="str">
        <f t="shared" si="3"/>
        <v/>
      </c>
      <c r="AS35" s="163" t="str">
        <f>IF('Художественно-эстетическое разв'!AA36="","",IF('Художественно-эстетическое разв'!AA36&gt;1.5,"сформирован",IF('Художественно-эстетическое разв'!AA36&lt;0.5,"не сформирован", "в стадии формирования")))</f>
        <v/>
      </c>
      <c r="AT35" s="163" t="str">
        <f>IF('Физическое развитие'!D35="","",IF('Физическое развитие'!D35&gt;1.5,"сформирован",IF('Физическое развитие'!D35&lt;0.5,"не сформирован", "в стадии формирования")))</f>
        <v/>
      </c>
      <c r="AU35" s="163" t="str">
        <f>IF('Физическое развитие'!E35="","",IF('Физическое развитие'!E35&gt;1.5,"сформирован",IF('Физическое развитие'!E35&lt;0.5,"не сформирован", "в стадии формирования")))</f>
        <v/>
      </c>
      <c r="AV35" s="163" t="str">
        <f>IF('Физическое развитие'!F35="","",IF('Физическое развитие'!F35&gt;1.5,"сформирован",IF('Физическое развитие'!F35&lt;0.5,"не сформирован", "в стадии формирования")))</f>
        <v/>
      </c>
      <c r="AW35" s="163" t="str">
        <f>IF('Физическое развитие'!G35="","",IF('Физическое развитие'!G35&gt;1.5,"сформирован",IF('Физическое развитие'!G35&lt;0.5,"не сформирован", "в стадии формирования")))</f>
        <v/>
      </c>
      <c r="AX35" s="163" t="str">
        <f>IF('Физическое развитие'!H35="","",IF('Физическое развитие'!H35&gt;1.5,"сформирован",IF('Физическое развитие'!H35&lt;0.5,"не сформирован", "в стадии формирования")))</f>
        <v/>
      </c>
      <c r="AY35" s="163" t="str">
        <f>IF('Физическое развитие'!I35="","",IF('Физическое развитие'!I35&gt;1.5,"сформирован",IF('Физическое развитие'!I35&lt;0.5,"не сформирован", "в стадии формирования")))</f>
        <v/>
      </c>
      <c r="AZ35" s="163" t="str">
        <f>IF('Физическое развитие'!J35="","",IF('Физическое развитие'!J35&gt;1.5,"сформирован",IF('Физическое развитие'!J35&lt;0.5,"не сформирован", "в стадии формирования")))</f>
        <v/>
      </c>
      <c r="BA35" s="163" t="str">
        <f>IF('Физическое развитие'!K35="","",IF('Физическое развитие'!K35&gt;1.5,"сформирован",IF('Физическое развитие'!K35&lt;0.5,"не сформирован", "в стадии формирования")))</f>
        <v/>
      </c>
      <c r="BB35" s="163" t="str">
        <f>IF('Физическое развитие'!L35="","",IF('Физическое развитие'!L35&gt;1.5,"сформирован",IF('Физическое развитие'!L35&lt;0.5,"не сформирован", "в стадии формирования")))</f>
        <v/>
      </c>
      <c r="BC35" s="163" t="str">
        <f>IF('Физическое развитие'!M35="","",IF('Физическое развитие'!M35&gt;1.5,"сформирован",IF('Физическое развитие'!M35&lt;0.5,"не сформирован", "в стадии формирования")))</f>
        <v/>
      </c>
      <c r="BD35" s="163" t="str">
        <f>IF('Физическое развитие'!N35="","",IF('Физическое развитие'!N35&gt;1.5,"сформирован",IF('Физическое развитие'!N35&lt;0.5,"не сформирован", "в стадии формирования")))</f>
        <v/>
      </c>
      <c r="BE35" s="163" t="str">
        <f>IF('Физическое развитие'!O35="","",IF('Физическое развитие'!O35&gt;1.5,"сформирован",IF('Физическое развитие'!O35&lt;0.5,"не сформирован", "в стадии формирования")))</f>
        <v/>
      </c>
      <c r="BF35" s="183" t="str">
        <f>IF('Художественно-эстетическое разв'!AA36="","",IF('Физическое развитие'!D35="","",IF('Физическое развитие'!E35="","",IF('Физическое развитие'!F35="","",IF('Физическое развитие'!G35="","",IF('Физическое развитие'!H35="","",IF('Физическое развитие'!I35="","",IF('Физическое развитие'!J35="","",IF('Физическое развитие'!K35="","",IF('Физическое развитие'!L35="","",IF('Физическое развитие'!M35="","",IF('Физическое развитие'!N35="","",IF('Физическое развитие'!O35="","",('Художественно-эстетическое разв'!AA36+'Физическое развитие'!D35+'Физическое развитие'!E35+'Физическое развитие'!F35+'Физическое развитие'!G35+'Физическое развитие'!H35+'Физическое развитие'!I35+'Физическое развитие'!J35+'Физическое развитие'!K35+'Физическое развитие'!L35+'Физическое развитие'!M35+'Физическое развитие'!N35+'Физическое развитие'!O35)/13)))))))))))))</f>
        <v/>
      </c>
      <c r="BG35" s="96" t="str">
        <f t="shared" si="4"/>
        <v/>
      </c>
      <c r="BH35" s="96" t="str">
        <f>IF('Социально-коммуникативное разви'!Q36="","",IF('Социально-коммуникативное разви'!Q36&gt;1.5,"сформирован",IF('Социально-коммуникативное разви'!Q36&lt;0.5,"не сформирован", "в стадии формирования")))</f>
        <v/>
      </c>
      <c r="BI35" s="96" t="str">
        <f>IF('Социально-коммуникативное разви'!AD36="","",IF('Социально-коммуникативное разви'!AD36&gt;1.5,"сформирован",IF('Социально-коммуникативное разви'!AD36&lt;0.5,"не сформирован", "в стадии формирования")))</f>
        <v/>
      </c>
      <c r="BJ35" s="96" t="str">
        <f>IF('Социально-коммуникативное разви'!AF36="","",IF('Социально-коммуникативное разви'!AF36&gt;1.5,"сформирован",IF('Социально-коммуникативное разви'!AF36&lt;0.5,"не сформирован", "в стадии формирования")))</f>
        <v/>
      </c>
      <c r="BK35" s="96" t="str">
        <f>IF('Социально-коммуникативное разви'!AG36="","",IF('Социально-коммуникативное разви'!AG36&gt;1.5,"сформирован",IF('Социально-коммуникативное разви'!AG36&lt;0.5,"не сформирован", "в стадии формирования")))</f>
        <v/>
      </c>
      <c r="BL35" s="96" t="str">
        <f>IF('Социально-коммуникативное разви'!AH36="","",IF('Социально-коммуникативное разви'!AH36&gt;1.5,"сформирован",IF('Социально-коммуникативное разви'!AH36&lt;0.5,"не сформирован", "в стадии формирования")))</f>
        <v/>
      </c>
      <c r="BM35" s="96" t="str">
        <f>IF('Социально-коммуникативное разви'!AI36="","",IF('Социально-коммуникативное разви'!AI36&gt;1.5,"сформирован",IF('Социально-коммуникативное разви'!AI36&lt;0.5,"не сформирован", "в стадии формирования")))</f>
        <v/>
      </c>
      <c r="BN35" s="96" t="str">
        <f>IF('Социально-коммуникативное разви'!AJ36="","",IF('Социально-коммуникативное разви'!AJ36&gt;1.5,"сформирован",IF('Социально-коммуникативное разви'!AJ36&lt;0.5,"не сформирован", "в стадии формирования")))</f>
        <v/>
      </c>
      <c r="BO35" s="96" t="str">
        <f>IF('Социально-коммуникативное разви'!AK36="","",IF('Социально-коммуникативное разви'!AK36&gt;1.5,"сформирован",IF('Социально-коммуникативное разви'!AK36&lt;0.5,"не сформирован", "в стадии формирования")))</f>
        <v/>
      </c>
      <c r="BP35" s="96" t="str">
        <f>IF('Социально-коммуникативное разви'!AL36="","",IF('Социально-коммуникативное разви'!AL36&gt;1.5,"сформирован",IF('Социально-коммуникативное разви'!AL36&lt;0.5,"не сформирован", "в стадии формирования")))</f>
        <v/>
      </c>
      <c r="BQ35" s="96" t="str">
        <f>IF('Социально-коммуникативное разви'!AM36="","",IF('Социально-коммуникативное разви'!AM36&gt;1.5,"сформирован",IF('Социально-коммуникативное разви'!AM36&lt;0.5,"не сформирован", "в стадии формирования")))</f>
        <v/>
      </c>
      <c r="BR35" s="96" t="str">
        <f>IF('Социально-коммуникативное разви'!AE36="","",IF('Социально-коммуникативное разви'!AE36&gt;1.5,"сформирован",IF('Социально-коммуникативное разви'!AE36&lt;0.5,"не сформирован", "в стадии формирования")))</f>
        <v/>
      </c>
      <c r="BS35" s="96" t="str">
        <f>IF('Физическое развитие'!Q35="","",IF('Физическое развитие'!Q35&gt;1.5,"сформирован",IF('Физическое развитие'!Q35&lt;0.5,"не сформирован", "в стадии формирования")))</f>
        <v/>
      </c>
      <c r="BT35" s="96" t="str">
        <f>IF('Физическое развитие'!R35="","",IF('Физическое развитие'!R35&gt;1.5,"сформирован",IF('Физическое развитие'!R35&lt;0.5,"не сформирован", "в стадии формирования")))</f>
        <v/>
      </c>
      <c r="BU35" s="96" t="str">
        <f>IF('Физическое развитие'!S35="","",IF('Физическое развитие'!S35&gt;1.5,"сформирован",IF('Физическое развитие'!S35&lt;0.5,"не сформирован", "в стадии формирования")))</f>
        <v/>
      </c>
      <c r="BV35" s="96" t="str">
        <f>IF('Физическое развитие'!T35="","",IF('Физическое развитие'!T35&gt;1.5,"сформирован",IF('Физическое развитие'!T35&lt;0.5,"не сформирован", "в стадии формирования")))</f>
        <v/>
      </c>
      <c r="BW35" s="96" t="str">
        <f>IF('Физическое развитие'!U35="","",IF('Физическое развитие'!U35&gt;1.5,"сформирован",IF('Физическое развитие'!U35&lt;0.5,"не сформирован", "в стадии формирования")))</f>
        <v/>
      </c>
      <c r="BX35" s="183" t="str">
        <f>IF('Социально-коммуникативное разви'!Q36="","",IF('Социально-коммуникативное разви'!AD36="","",IF('Социально-коммуникативное разви'!AE36="","",IF('Социально-коммуникативное разви'!AF36="","",IF('Социально-коммуникативное разви'!AG36="","",IF('Социально-коммуникативное разви'!AH36="","",IF('Социально-коммуникативное разви'!AI36="","",IF('Социально-коммуникативное разви'!AJ36="","",IF('Социально-коммуникативное разви'!AK36="","",IF('Социально-коммуникативное разви'!AL36="","",IF('Социально-коммуникативное разви'!AM36="","",IF('Физическое развитие'!Q35="","",IF('Физическое развитие'!R35="","",IF('Физическое развитие'!S35="","",IF('Физическое развитие'!T35="","",IF('Физическое развитие'!U35="","",('Социально-коммуникативное разви'!Q36+'Социально-коммуникативное разви'!AD36+'Социально-коммуникативное разви'!AE36+'Социально-коммуникативное разви'!AF36+'Социально-коммуникативное разви'!AG36+'Социально-коммуникативное разви'!AH36+'Социально-коммуникативное разви'!AI36+'Социально-коммуникативное разви'!AJ36+'Социально-коммуникативное разви'!AK36+'Социально-коммуникативное разви'!AL36+'Социально-коммуникативное разви'!AM36+'Физическое развитие'!Q35+'Физическое развитие'!R35+'Физическое развитие'!S35+'Физическое развитие'!T35+'Физическое развитие'!U35)/16))))))))))))))))</f>
        <v/>
      </c>
      <c r="BY35" s="96" t="str">
        <f t="shared" si="5"/>
        <v/>
      </c>
      <c r="BZ35" s="96" t="str">
        <f>IF('Социально-коммуникативное разви'!M36="","",IF('Социально-коммуникативное разви'!M36&gt;1.5,"сформирован",IF('Социально-коммуникативное разви'!M36&lt;0.5,"не сформирован", "в стадии формирования")))</f>
        <v/>
      </c>
      <c r="CA35" s="96" t="str">
        <f>IF('Социально-коммуникативное разви'!O36="","",IF('Социально-коммуникативное разви'!O36&gt;1.5,"сформирован",IF('Социально-коммуникативное разви'!O36&lt;0.5,"не сформирован", "в стадии формирования")))</f>
        <v/>
      </c>
      <c r="CB35" s="96" t="str">
        <f>IF('Социально-коммуникативное разви'!T36="","",IF('Социально-коммуникативное разви'!T36&gt;1.5,"сформирован",IF('Социально-коммуникативное разви'!T36&lt;0.5,"не сформирован", "в стадии формирования")))</f>
        <v/>
      </c>
      <c r="CC35" s="96" t="str">
        <f>IF('Познавательное развитие'!D36="","",IF('Познавательное развитие'!D36&gt;1.5,"сформирован",IF('Познавательное развитие'!D36&lt;0.5,"не сформирован", "в стадии формирования")))</f>
        <v/>
      </c>
      <c r="CD35" s="96" t="str">
        <f>IF('Познавательное развитие'!E36="","",IF('Познавательное развитие'!E36&gt;1.5,"сформирован",IF('Познавательное развитие'!E36&lt;0.5,"не сформирован", "в стадии формирования")))</f>
        <v/>
      </c>
      <c r="CE35" s="96" t="str">
        <f>IF('Познавательное развитие'!F36="","",IF('Познавательное развитие'!F36&gt;1.5,"сформирован",IF('Познавательное развитие'!F36&lt;0.5,"не сформирован", "в стадии формирования")))</f>
        <v/>
      </c>
      <c r="CF35" s="96" t="str">
        <f>IF('Познавательное развитие'!I36="","",IF('Познавательное развитие'!I36&gt;1.5,"сформирован",IF('Познавательное развитие'!I36&lt;0.5,"не сформирован", "в стадии формирования")))</f>
        <v/>
      </c>
      <c r="CG35" s="96" t="str">
        <f>IF('Познавательное развитие'!J36="","",IF('Познавательное развитие'!J36&gt;1.5,"сформирован",IF('Познавательное развитие'!J36&lt;0.5,"не сформирован", "в стадии формирования")))</f>
        <v/>
      </c>
      <c r="CH35" s="96" t="str">
        <f>IF('Познавательное развитие'!K36="","",IF('Познавательное развитие'!K36&gt;1.5,"сформирован",IF('Познавательное развитие'!K36&lt;0.5,"не сформирован", "в стадии формирования")))</f>
        <v/>
      </c>
      <c r="CI35" s="96" t="str">
        <f>IF('Познавательное развитие'!L36="","",IF('Познавательное развитие'!L36&gt;1.5,"сформирован",IF('Познавательное развитие'!L36&lt;0.5,"не сформирован", "в стадии формирования")))</f>
        <v/>
      </c>
      <c r="CJ35" s="96" t="str">
        <f>IF('Познавательное развитие'!M36="","",IF('Познавательное развитие'!M36&gt;1.5,"сформирован",IF('Познавательное развитие'!M36&lt;0.5,"не сформирован", "в стадии формирования")))</f>
        <v/>
      </c>
      <c r="CK35" s="96" t="str">
        <f>IF('Познавательное развитие'!S36="","",IF('Познавательное развитие'!S36&gt;1.5,"сформирован",IF('Познавательное развитие'!S36&lt;0.5,"не сформирован", "в стадии формирования")))</f>
        <v/>
      </c>
      <c r="CL35" s="96" t="str">
        <f>IF('Познавательное развитие'!T36="","",IF('Познавательное развитие'!T36&gt;1.5,"сформирован",IF('Познавательное развитие'!T36&lt;0.5,"не сформирован", "в стадии формирования")))</f>
        <v/>
      </c>
      <c r="CM35" s="96" t="str">
        <f>IF('Познавательное развитие'!V36="","",IF('Познавательное развитие'!V36&gt;1.5,"сформирован",IF('Познавательное развитие'!V36&lt;0.5,"не сформирован", "в стадии формирования")))</f>
        <v/>
      </c>
      <c r="CN35" s="96" t="str">
        <f>IF('Познавательное развитие'!W36="","",IF('Познавательное развитие'!W36&gt;1.5,"сформирован",IF('Познавательное развитие'!W36&lt;0.5,"не сформирован", "в стадии формирования")))</f>
        <v/>
      </c>
      <c r="CO35" s="96" t="str">
        <f>IF('Познавательное развитие'!AD36="","",IF('Познавательное развитие'!AD36&gt;1.5,"сформирован",IF('Познавательное развитие'!AD36&lt;0.5,"не сформирован", "в стадии формирования")))</f>
        <v/>
      </c>
      <c r="CP35" s="96" t="str">
        <f>IF('Познавательное развитие'!AI36="","",IF('Познавательное развитие'!AI36&gt;1.5,"сформирован",IF('Познавательное развитие'!AI36&lt;0.5,"не сформирован", "в стадии формирования")))</f>
        <v/>
      </c>
      <c r="CQ35" s="96" t="str">
        <f>IF('Познавательное развитие'!AK36="","",IF('Познавательное развитие'!AK36&gt;1.5,"сформирован",IF('Познавательное развитие'!AK36&lt;0.5,"не сформирован", "в стадии формирования")))</f>
        <v/>
      </c>
      <c r="CR35" s="96" t="str">
        <f>IF('Познавательное развитие'!AL36="","",IF('Познавательное развитие'!AL36&gt;1.5,"сформирован",IF('Познавательное развитие'!AL36&lt;0.5,"не сформирован", "в стадии формирования")))</f>
        <v/>
      </c>
      <c r="CS35" s="96" t="str">
        <f>IF('Речевое развитие'!S35="","",IF('Речевое развитие'!S35&gt;1.5,"сформирован",IF('Речевое развитие'!S35&lt;0.5,"не сформирован", "в стадии формирования")))</f>
        <v/>
      </c>
      <c r="CT35" s="96" t="str">
        <f>IF('Речевое развитие'!T35="","",IF('Речевое развитие'!T35&gt;1.5,"сформирован",IF('Речевое развитие'!T35&lt;0.5,"не сформирован", "в стадии формирования")))</f>
        <v/>
      </c>
      <c r="CU35" s="96" t="str">
        <f>IF('Речевое развитие'!U35="","",IF('Речевое развитие'!U35&gt;1.5,"сформирован",IF('Речевое развитие'!U35&lt;0.5,"не сформирован", "в стадии формирования")))</f>
        <v/>
      </c>
      <c r="CV35" s="96" t="str">
        <f>IF('Речевое развитие'!V35="","",IF('Речевое развитие'!V35&gt;1.5,"сформирован",IF('Речевое развитие'!V35&lt;0.5,"не сформирован", "в стадии формирования")))</f>
        <v/>
      </c>
      <c r="CW35" s="96" t="str">
        <f>IF('Художественно-эстетическое разв'!H36="","",IF('Художественно-эстетическое разв'!H36&gt;1.5,"сформирован",IF('Художественно-эстетическое разв'!H36&lt;0.5,"не сформирован", "в стадии формирования")))</f>
        <v/>
      </c>
      <c r="CX35" s="96" t="str">
        <f>IF('Художественно-эстетическое разв'!U36="","",IF('Художественно-эстетическое разв'!U36&gt;1.5,"сформирован",IF('Художественно-эстетическое разв'!U36&lt;0.5,"не сформирован", "в стадии формирования")))</f>
        <v/>
      </c>
      <c r="CY35" s="96" t="str">
        <f>IF('Художественно-эстетическое разв'!D36="","",IF('Художественно-эстетическое разв'!D36&gt;1.5,"сформирован",IF('Художественно-эстетическое разв'!D36&lt;0.5,"не сформирован", "в стадии формирования")))</f>
        <v/>
      </c>
      <c r="CZ35" s="96" t="str">
        <f>IF('Художественно-эстетическое разв'!O36="","",IF('Художественно-эстетическое разв'!O36&gt;1.5,"сформирован",IF('Художественно-эстетическое разв'!O36&lt;0.5,"не сформирован", "в стадии формирования")))</f>
        <v/>
      </c>
      <c r="DA35" s="96" t="str">
        <f>IF('Художественно-эстетическое разв'!T36="","",IF('Художественно-эстетическое разв'!T36&gt;1.5,"сформирован",IF('Художественно-эстетическое разв'!T36&lt;0.5,"не сформирован", "в стадии формирования")))</f>
        <v/>
      </c>
      <c r="DB35" s="183" t="str">
        <f>IF('Социально-коммуникативное разви'!M36="","",IF('Социально-коммуникативное разви'!O36="","",IF('Социально-коммуникативное разви'!T36="","",IF('Познавательное развитие'!D36="","",IF('Познавательное развитие'!E36="","",IF('Познавательное развитие'!F36="","",IF('Познавательное развитие'!I36="","",IF('Познавательное развитие'!J36="","",IF('Познавательное развитие'!K36="","",IF('Познавательное развитие'!L36="","",IF('Познавательное развитие'!M36="","",IF('Познавательное развитие'!S36="","",IF('Познавательное развитие'!T36="","",IF('Познавательное развитие'!V36="","",IF('Познавательное развитие'!W36="","",IF('Познавательное развитие'!AD36="","",IF('Познавательное развитие'!AI36="","",IF('Познавательное развитие'!AK36="","",IF('Познавательное развитие'!AL36="","",IF('Речевое развитие'!S35="","",IF('Речевое развитие'!T35="","",IF('Речевое развитие'!U35="","",IF('Речевое развитие'!V35="","",IF('Художественно-эстетическое разв'!H36="","",IF('Художественно-эстетическое разв'!U36="","",IF('Художественно-эстетическое разв'!D36="","",IF('Художественно-эстетическое разв'!O36="","",IF('Художественно-эстетическое разв'!T36="","",('Социально-коммуникативное разви'!M36+'Социально-коммуникативное разви'!O36+'Социально-коммуникативное разви'!T36+'Познавательное развитие'!D36+'Познавательное развитие'!E36+'Познавательное развитие'!F36+'Познавательное развитие'!I36+'Познавательное развитие'!J36+'Познавательное развитие'!K36+'Познавательное развитие'!L36+'Познавательное развитие'!M36+'Познавательное развитие'!S36+'Познавательное развитие'!T36+'Познавательное развитие'!V36+'Познавательное развитие'!W36+'Познавательное развитие'!AD36+'Познавательное развитие'!AI36+'Познавательное развитие'!AK36+'Познавательное развитие'!AL36+'Речевое развитие'!S35+'Речевое развитие'!T35+'Речевое развитие'!U35+'Речевое развитие'!V35+'Художественно-эстетическое разв'!H36+'Художественно-эстетическое разв'!V36+'Художественно-эстетическое разв'!D36+'Художественно-эстетическое разв'!O36+'Художественно-эстетическое разв'!T36)/28))))))))))))))))))))))))))))</f>
        <v/>
      </c>
      <c r="DC35" s="96" t="str">
        <f t="shared" si="6"/>
        <v/>
      </c>
    </row>
    <row r="36" spans="1:107" s="96" customFormat="1">
      <c r="A36" s="155">
        <f>список!A34</f>
        <v>33</v>
      </c>
      <c r="B36" s="153" t="str">
        <f>IF(список!B34="","",список!B34)</f>
        <v/>
      </c>
      <c r="C36" s="149">
        <f>IF(список!C34="","",список!C34)</f>
        <v>0</v>
      </c>
      <c r="D36" s="96" t="str">
        <f>IF('Социально-коммуникативное разви'!R37="","",IF('Социально-коммуникативное разви'!R37&gt;1.5,"сформирован",IF('Социально-коммуникативное разви'!R37&lt;0.5,"не сформирован", "в стадии формирования")))</f>
        <v/>
      </c>
      <c r="E36" s="96" t="str">
        <f>IF('Социально-коммуникативное разви'!S37="","",IF('Социально-коммуникативное разви'!S37&gt;1.5,"сформирован",IF('Социально-коммуникативное разви'!S37&lt;0.5,"не сформирован", "в стадии формирования")))</f>
        <v/>
      </c>
      <c r="F36" s="96" t="str">
        <f>IF('Социально-коммуникативное разви'!T37="","",IF('Социально-коммуникативное разви'!T37&gt;1.5,"сформирован",IF('Социально-коммуникативное разви'!T37&lt;0.5,"не сформирован", "в стадии формирования")))</f>
        <v/>
      </c>
      <c r="G36" s="96" t="str">
        <f>IF('Социально-коммуникативное разви'!U37="","",IF('Социально-коммуникативное разви'!U37&gt;1.5,"сформирован",IF('Социально-коммуникативное разви'!U37&lt;0.5,"не сформирован", "в стадии формирования")))</f>
        <v/>
      </c>
      <c r="H36" s="96" t="str">
        <f>IF('Социально-коммуникативное разви'!V37="","",IF('Социально-коммуникативное разви'!V37&gt;1.5,"сформирован",IF('Социально-коммуникативное разви'!V37&lt;0.5,"не сформирован", "в стадии формирования")))</f>
        <v/>
      </c>
      <c r="I36" s="163" t="str">
        <f>IF('Речевое развитие'!X36="","",IF('Речевое развитие'!X36&gt;1.5,"сформирован",IF('Речевое развитие'!X36&lt;0.5,"не сформирован", "в стадии формирования")))</f>
        <v/>
      </c>
      <c r="J36" s="96" t="str">
        <f>IF('Художественно-эстетическое разв'!D37="","",IF('Художественно-эстетическое разв'!D37&gt;1.5,"сформирован",IF('Художественно-эстетическое разв'!D37&lt;0.5,"не сформирован", "в стадии формирования")))</f>
        <v/>
      </c>
      <c r="K36" s="149" t="str">
        <f>IF('Физическое развитие'!M36="","",IF('Физическое развитие'!M36&gt;1.5,"сформирован",IF('Физическое развитие'!M36&lt;0.5,"не сформирован", "в стадии формирования")))</f>
        <v/>
      </c>
      <c r="L36" s="183" t="str">
        <f>IF('Социально-коммуникативное разви'!R37="","",IF('Социально-коммуникативное разви'!X37="","",IF('Социально-коммуникативное разви'!Y37="","",IF('Социально-коммуникативное разви'!Z37="","",IF('Социально-коммуникативное разви'!AA37="","",IF('Речевое развитие'!X36="","",IF('Художественно-эстетическое разв'!D37="","",IF('Физическое развитие'!M36="","",('Социально-коммуникативное разви'!R37+'Социально-коммуникативное разви'!X37+'Социально-коммуникативное разви'!Y37+'Социально-коммуникативное разви'!Z37+'Социально-коммуникативное разви'!AA37+'Речевое развитие'!X36+'Художественно-эстетическое разв'!D37+'Физическое развитие'!M36)/8))))))))</f>
        <v/>
      </c>
      <c r="M36" s="96" t="str">
        <f t="shared" si="0"/>
        <v/>
      </c>
      <c r="N36" s="165" t="str">
        <f>IF('Социально-коммуникативное разви'!E37="","",IF('Социально-коммуникативное разви'!E37&gt;1.5,"сформирован",IF('Социально-коммуникативное разви'!E37&lt;0.5,"не сформирован", "в стадии формирования")))</f>
        <v/>
      </c>
      <c r="O36" s="165" t="str">
        <f>IF('Социально-коммуникативное разви'!F37="","",IF('Социально-коммуникативное разви'!F37&gt;1.5,"сформирован",IF('Социально-коммуникативное разви'!F37&lt;0.5,"не сформирован", "в стадии формирования")))</f>
        <v/>
      </c>
      <c r="P36" s="165" t="str">
        <f>IF('Социально-коммуникативное разви'!G37="","",IF('Социально-коммуникативное разви'!G37&gt;1.5,"сформирован",IF('Социально-коммуникативное разви'!G37&lt;0.5,"не сформирован", "в стадии формирования")))</f>
        <v/>
      </c>
      <c r="Q36" s="165" t="str">
        <f>IF('Социально-коммуникативное разви'!H37="","",IF('Социально-коммуникативное разви'!H37&gt;1.5,"сформирован",IF('Социально-коммуникативное разви'!H37&lt;0.5,"не сформирован", "в стадии формирования")))</f>
        <v/>
      </c>
      <c r="R36" s="165" t="str">
        <f>IF('Социально-коммуникативное разви'!I37="","",IF('Социально-коммуникативное разви'!I37&gt;1.5,"сформирован",IF('Социально-коммуникативное разви'!I37&lt;0.5,"не сформирован", "в стадии формирования")))</f>
        <v/>
      </c>
      <c r="S36" s="165" t="str">
        <f>IF('Социально-коммуникативное разви'!J37="","",IF('Социально-коммуникативное разви'!J37&gt;1.5,"сформирован",IF('Социально-коммуникативное разви'!J37&lt;0.5,"не сформирован", "в стадии формирования")))</f>
        <v/>
      </c>
      <c r="T36" s="165" t="str">
        <f>IF('Социально-коммуникативное разви'!K37="","",IF('Социально-коммуникативное разви'!K37&gt;1.5,"сформирован",IF('Социально-коммуникативное разви'!K37&lt;0.5,"не сформирован", "в стадии формирования")))</f>
        <v/>
      </c>
      <c r="U36" s="165" t="str">
        <f>IF('Социально-коммуникативное разви'!L37="","",IF('Социально-коммуникативное разви'!L37&gt;1.5,"сформирован",IF('Социально-коммуникативное разви'!L37&lt;0.5,"не сформирован", "в стадии формирования")))</f>
        <v/>
      </c>
      <c r="V36" s="165" t="str">
        <f>IF('Социально-коммуникативное разви'!M37="","",IF('Социально-коммуникативное разви'!M37&gt;1.5,"сформирован",IF('Социально-коммуникативное разви'!M37&lt;0.5,"не сформирован", "в стадии формирования")))</f>
        <v/>
      </c>
      <c r="W36" s="183" t="str">
        <f>IF('Социально-коммуникативное разви'!E37="","",IF('Социально-коммуникативное разви'!F37="","",IF('Социально-коммуникативное разви'!G37="","",IF('Социально-коммуникативное разви'!H37="","",IF('Социально-коммуникативное разви'!I37="","",IF('Социально-коммуникативное разви'!J37="","",IF('Социально-коммуникативное разви'!K37="","",IF('Социально-коммуникативное разви'!L37="","",IF('Социально-коммуникативное разви'!W37="","",('Социально-коммуникативное разви'!E37+'Социально-коммуникативное разви'!F37+'Социально-коммуникативное разви'!G37+'Социально-коммуникативное разви'!H37+'Социально-коммуникативное разви'!I37+'Социально-коммуникативное разви'!J37+'Социально-коммуникативное разви'!K37+'Социально-коммуникативное разви'!L37+'Социально-коммуникативное разви'!W37)/9)))))))))</f>
        <v/>
      </c>
      <c r="X36" s="96" t="str">
        <f t="shared" si="1"/>
        <v/>
      </c>
      <c r="Y36" s="163" t="str">
        <f>IF('Социально-коммуникативное разви'!S37="","",IF('Социально-коммуникативное разви'!S37&gt;1.5,"сформирован",IF('Социально-коммуникативное разви'!S37&lt;0.5,"не сформирован", "в стадии формирования")))</f>
        <v/>
      </c>
      <c r="Z36" s="96" t="str">
        <f>IF('Познавательное развитие'!U37="","",IF('Познавательное развитие'!U37&gt;1.5,"сформирован",IF('Познавательное развитие'!U37&lt;0.5,"не сформирован", "в стадии формирования")))</f>
        <v/>
      </c>
      <c r="AA36" s="96" t="str">
        <f>IF('Речевое развитие'!P36="","",IF('Речевое развитие'!P36&gt;1.5,"сформирован",IF('Речевое развитие'!P36&lt;0.5,"не сформирован", "в стадии формирования")))</f>
        <v/>
      </c>
      <c r="AB36" s="96" t="str">
        <f>IF('Речевое развитие'!Q36="","",IF('Речевое развитие'!Q36&gt;1.5,"сформирован",IF('Речевое развитие'!Q36&lt;0.5,"не сформирован", "в стадии формирования")))</f>
        <v/>
      </c>
      <c r="AC36" s="167" t="str">
        <f>IF('Художественно-эстетическое разв'!AD37="","",IF('Художественно-эстетическое разв'!AD37&gt;1.5,"сформирован",IF('Художественно-эстетическое разв'!AD37&lt;0.5,"не сформирован", "в стадии формирования")))</f>
        <v/>
      </c>
      <c r="AD36" s="167" t="str">
        <f>IF('Художественно-эстетическое разв'!AE37="","",IF('Художественно-эстетическое разв'!AE37&gt;1.5,"сформирован",IF('Художественно-эстетическое разв'!AE37&lt;0.5,"не сформирован", "в стадии формирования")))</f>
        <v/>
      </c>
      <c r="AE36" s="167" t="str">
        <f>IF('Художественно-эстетическое разв'!AF37="","",IF('Художественно-эстетическое разв'!AF37&gt;1.5,"сформирован",IF('Художественно-эстетическое разв'!AF37&lt;0.5,"не сформирован", "в стадии формирования")))</f>
        <v/>
      </c>
      <c r="AF36" s="149" t="str">
        <f>IF('Физическое развитие'!T36="","",IF('Физическое развитие'!T36&gt;1.5,"сформирован",IF('Физическое развитие'!T36&lt;0.5,"не сформирован", "в стадии формирования")))</f>
        <v/>
      </c>
      <c r="AG36" s="183" t="str">
        <f>IF('Социально-коммуникативное разви'!S37="","",IF('Познавательное развитие'!U37="","",IF('Речевое развитие'!P36="","",IF('Речевое развитие'!W36="","",IF('Художественно-эстетическое разв'!AD37="","",IF('Художественно-эстетическое разв'!AE37="","",IF('Художественно-эстетическое разв'!AF37="","",IF('Физическое развитие'!T36="","",('Социально-коммуникативное разви'!S37+'Познавательное развитие'!U37+'Речевое развитие'!P36+'Речевое развитие'!W36+'Художественно-эстетическое разв'!AD37+'Художественно-эстетическое разв'!AE37+'Художественно-эстетическое разв'!AF37+'Физическое развитие'!T36)/8))))))))</f>
        <v/>
      </c>
      <c r="AH36" s="96" t="str">
        <f t="shared" si="7"/>
        <v/>
      </c>
      <c r="AI36" s="163" t="str">
        <f>IF('Речевое развитие'!D36="","",IF('Речевое развитие'!D36&gt;1.5,"сформирован",IF('Речевое развитие'!D36&lt;0.5,"не сформирован", "в стадии формирования")))</f>
        <v/>
      </c>
      <c r="AJ36" s="163" t="str">
        <f>IF('Речевое развитие'!E36="","",IF('Речевое развитие'!E36&gt;1.5,"сформирован",IF('Речевое развитие'!E36&lt;0.5,"не сформирован", "в стадии формирования")))</f>
        <v/>
      </c>
      <c r="AK36" s="163" t="str">
        <f>IF('Речевое развитие'!F36="","",IF('Речевое развитие'!F36&gt;1.5,"сформирован",IF('Речевое развитие'!F36&lt;0.5,"не сформирован", "в стадии формирования")))</f>
        <v/>
      </c>
      <c r="AL36" s="163" t="str">
        <f>IF('Речевое развитие'!G36="","",IF('Речевое развитие'!G36&gt;1.5,"сформирован",IF('Речевое развитие'!G36&lt;0.5,"не сформирован", "в стадии формирования")))</f>
        <v/>
      </c>
      <c r="AM36" s="163" t="str">
        <f>IF('Речевое развитие'!H36="","",IF('Речевое развитие'!H36&gt;1.5,"сформирован",IF('Речевое развитие'!H36&lt;0.5,"не сформирован", "в стадии формирования")))</f>
        <v/>
      </c>
      <c r="AN36" s="163" t="str">
        <f>IF('Речевое развитие'!I36="","",IF('Речевое развитие'!I36&gt;1.5,"сформирован",IF('Речевое развитие'!I36&lt;0.5,"не сформирован", "в стадии формирования")))</f>
        <v/>
      </c>
      <c r="AO36" s="163" t="str">
        <f>IF('Речевое развитие'!J36="","",IF('Речевое развитие'!J36&gt;1.5,"сформирован",IF('Речевое развитие'!J36&lt;0.5,"не сформирован", "в стадии формирования")))</f>
        <v/>
      </c>
      <c r="AP36" s="163" t="str">
        <f>IF('Речевое развитие'!K36="","",IF('Речевое развитие'!K36&gt;1.5,"сформирован",IF('Речевое развитие'!K36&lt;0.5,"не сформирован", "в стадии формирования")))</f>
        <v/>
      </c>
      <c r="AQ36" s="183" t="str">
        <f>IF('Речевое развитие'!D36="","",IF('Речевое развитие'!E36="","",IF('Речевое развитие'!F36="","",IF('Речевое развитие'!G36="","",IF('Речевое развитие'!H36="","",IF('Речевое развитие'!I36="","",IF('Речевое развитие'!J36="","",IF('Речевое развитие'!K36="","",('Речевое развитие'!D36+'Речевое развитие'!E36+'Речевое развитие'!F36+'Речевое развитие'!G36+'Речевое развитие'!H36+'Речевое развитие'!I36+'Речевое развитие'!J36+'Речевое развитие'!K36)/8))))))))</f>
        <v/>
      </c>
      <c r="AR36" s="96" t="str">
        <f t="shared" si="3"/>
        <v/>
      </c>
      <c r="AS36" s="163" t="str">
        <f>IF('Художественно-эстетическое разв'!AA37="","",IF('Художественно-эстетическое разв'!AA37&gt;1.5,"сформирован",IF('Художественно-эстетическое разв'!AA37&lt;0.5,"не сформирован", "в стадии формирования")))</f>
        <v/>
      </c>
      <c r="AT36" s="163" t="str">
        <f>IF('Физическое развитие'!D36="","",IF('Физическое развитие'!D36&gt;1.5,"сформирован",IF('Физическое развитие'!D36&lt;0.5,"не сформирован", "в стадии формирования")))</f>
        <v/>
      </c>
      <c r="AU36" s="163" t="str">
        <f>IF('Физическое развитие'!E36="","",IF('Физическое развитие'!E36&gt;1.5,"сформирован",IF('Физическое развитие'!E36&lt;0.5,"не сформирован", "в стадии формирования")))</f>
        <v/>
      </c>
      <c r="AV36" s="163" t="str">
        <f>IF('Физическое развитие'!F36="","",IF('Физическое развитие'!F36&gt;1.5,"сформирован",IF('Физическое развитие'!F36&lt;0.5,"не сформирован", "в стадии формирования")))</f>
        <v/>
      </c>
      <c r="AW36" s="163" t="str">
        <f>IF('Физическое развитие'!G36="","",IF('Физическое развитие'!G36&gt;1.5,"сформирован",IF('Физическое развитие'!G36&lt;0.5,"не сформирован", "в стадии формирования")))</f>
        <v/>
      </c>
      <c r="AX36" s="163" t="str">
        <f>IF('Физическое развитие'!H36="","",IF('Физическое развитие'!H36&gt;1.5,"сформирован",IF('Физическое развитие'!H36&lt;0.5,"не сформирован", "в стадии формирования")))</f>
        <v/>
      </c>
      <c r="AY36" s="163" t="str">
        <f>IF('Физическое развитие'!I36="","",IF('Физическое развитие'!I36&gt;1.5,"сформирован",IF('Физическое развитие'!I36&lt;0.5,"не сформирован", "в стадии формирования")))</f>
        <v/>
      </c>
      <c r="AZ36" s="163" t="str">
        <f>IF('Физическое развитие'!J36="","",IF('Физическое развитие'!J36&gt;1.5,"сформирован",IF('Физическое развитие'!J36&lt;0.5,"не сформирован", "в стадии формирования")))</f>
        <v/>
      </c>
      <c r="BA36" s="163" t="str">
        <f>IF('Физическое развитие'!K36="","",IF('Физическое развитие'!K36&gt;1.5,"сформирован",IF('Физическое развитие'!K36&lt;0.5,"не сформирован", "в стадии формирования")))</f>
        <v/>
      </c>
      <c r="BB36" s="163" t="str">
        <f>IF('Физическое развитие'!L36="","",IF('Физическое развитие'!L36&gt;1.5,"сформирован",IF('Физическое развитие'!L36&lt;0.5,"не сформирован", "в стадии формирования")))</f>
        <v/>
      </c>
      <c r="BC36" s="163" t="str">
        <f>IF('Физическое развитие'!M36="","",IF('Физическое развитие'!M36&gt;1.5,"сформирован",IF('Физическое развитие'!M36&lt;0.5,"не сформирован", "в стадии формирования")))</f>
        <v/>
      </c>
      <c r="BD36" s="163" t="str">
        <f>IF('Физическое развитие'!N36="","",IF('Физическое развитие'!N36&gt;1.5,"сформирован",IF('Физическое развитие'!N36&lt;0.5,"не сформирован", "в стадии формирования")))</f>
        <v/>
      </c>
      <c r="BE36" s="163" t="str">
        <f>IF('Физическое развитие'!O36="","",IF('Физическое развитие'!O36&gt;1.5,"сформирован",IF('Физическое развитие'!O36&lt;0.5,"не сформирован", "в стадии формирования")))</f>
        <v/>
      </c>
      <c r="BF36" s="183" t="str">
        <f>IF('Художественно-эстетическое разв'!AA37="","",IF('Физическое развитие'!D36="","",IF('Физическое развитие'!E36="","",IF('Физическое развитие'!F36="","",IF('Физическое развитие'!G36="","",IF('Физическое развитие'!H36="","",IF('Физическое развитие'!I36="","",IF('Физическое развитие'!J36="","",IF('Физическое развитие'!K36="","",IF('Физическое развитие'!L36="","",IF('Физическое развитие'!M36="","",IF('Физическое развитие'!N36="","",IF('Физическое развитие'!O36="","",('Художественно-эстетическое разв'!AA37+'Физическое развитие'!D36+'Физическое развитие'!E36+'Физическое развитие'!F36+'Физическое развитие'!G36+'Физическое развитие'!H36+'Физическое развитие'!I36+'Физическое развитие'!J36+'Физическое развитие'!K36+'Физическое развитие'!L36+'Физическое развитие'!M36+'Физическое развитие'!N36+'Физическое развитие'!O36)/13)))))))))))))</f>
        <v/>
      </c>
      <c r="BG36" s="96" t="str">
        <f t="shared" si="4"/>
        <v/>
      </c>
      <c r="BH36" s="96" t="str">
        <f>IF('Социально-коммуникативное разви'!Q37="","",IF('Социально-коммуникативное разви'!Q37&gt;1.5,"сформирован",IF('Социально-коммуникативное разви'!Q37&lt;0.5,"не сформирован", "в стадии формирования")))</f>
        <v/>
      </c>
      <c r="BI36" s="96" t="str">
        <f>IF('Социально-коммуникативное разви'!AD37="","",IF('Социально-коммуникативное разви'!AD37&gt;1.5,"сформирован",IF('Социально-коммуникативное разви'!AD37&lt;0.5,"не сформирован", "в стадии формирования")))</f>
        <v/>
      </c>
      <c r="BJ36" s="96" t="str">
        <f>IF('Социально-коммуникативное разви'!AF37="","",IF('Социально-коммуникативное разви'!AF37&gt;1.5,"сформирован",IF('Социально-коммуникативное разви'!AF37&lt;0.5,"не сформирован", "в стадии формирования")))</f>
        <v/>
      </c>
      <c r="BK36" s="96" t="str">
        <f>IF('Социально-коммуникативное разви'!AG37="","",IF('Социально-коммуникативное разви'!AG37&gt;1.5,"сформирован",IF('Социально-коммуникативное разви'!AG37&lt;0.5,"не сформирован", "в стадии формирования")))</f>
        <v/>
      </c>
      <c r="BL36" s="96" t="str">
        <f>IF('Социально-коммуникативное разви'!AH37="","",IF('Социально-коммуникативное разви'!AH37&gt;1.5,"сформирован",IF('Социально-коммуникативное разви'!AH37&lt;0.5,"не сформирован", "в стадии формирования")))</f>
        <v/>
      </c>
      <c r="BM36" s="96" t="str">
        <f>IF('Социально-коммуникативное разви'!AI37="","",IF('Социально-коммуникативное разви'!AI37&gt;1.5,"сформирован",IF('Социально-коммуникативное разви'!AI37&lt;0.5,"не сформирован", "в стадии формирования")))</f>
        <v/>
      </c>
      <c r="BN36" s="96" t="str">
        <f>IF('Социально-коммуникативное разви'!AJ37="","",IF('Социально-коммуникативное разви'!AJ37&gt;1.5,"сформирован",IF('Социально-коммуникативное разви'!AJ37&lt;0.5,"не сформирован", "в стадии формирования")))</f>
        <v/>
      </c>
      <c r="BO36" s="96" t="str">
        <f>IF('Социально-коммуникативное разви'!AK37="","",IF('Социально-коммуникативное разви'!AK37&gt;1.5,"сформирован",IF('Социально-коммуникативное разви'!AK37&lt;0.5,"не сформирован", "в стадии формирования")))</f>
        <v/>
      </c>
      <c r="BP36" s="96" t="str">
        <f>IF('Социально-коммуникативное разви'!AL37="","",IF('Социально-коммуникативное разви'!AL37&gt;1.5,"сформирован",IF('Социально-коммуникативное разви'!AL37&lt;0.5,"не сформирован", "в стадии формирования")))</f>
        <v/>
      </c>
      <c r="BQ36" s="96" t="str">
        <f>IF('Социально-коммуникативное разви'!AM37="","",IF('Социально-коммуникативное разви'!AM37&gt;1.5,"сформирован",IF('Социально-коммуникативное разви'!AM37&lt;0.5,"не сформирован", "в стадии формирования")))</f>
        <v/>
      </c>
      <c r="BR36" s="96" t="str">
        <f>IF('Социально-коммуникативное разви'!AE37="","",IF('Социально-коммуникативное разви'!AE37&gt;1.5,"сформирован",IF('Социально-коммуникативное разви'!AE37&lt;0.5,"не сформирован", "в стадии формирования")))</f>
        <v/>
      </c>
      <c r="BS36" s="96" t="str">
        <f>IF('Физическое развитие'!Q36="","",IF('Физическое развитие'!Q36&gt;1.5,"сформирован",IF('Физическое развитие'!Q36&lt;0.5,"не сформирован", "в стадии формирования")))</f>
        <v/>
      </c>
      <c r="BT36" s="96" t="str">
        <f>IF('Физическое развитие'!R36="","",IF('Физическое развитие'!R36&gt;1.5,"сформирован",IF('Физическое развитие'!R36&lt;0.5,"не сформирован", "в стадии формирования")))</f>
        <v/>
      </c>
      <c r="BU36" s="96" t="str">
        <f>IF('Физическое развитие'!S36="","",IF('Физическое развитие'!S36&gt;1.5,"сформирован",IF('Физическое развитие'!S36&lt;0.5,"не сформирован", "в стадии формирования")))</f>
        <v/>
      </c>
      <c r="BV36" s="96" t="str">
        <f>IF('Физическое развитие'!T36="","",IF('Физическое развитие'!T36&gt;1.5,"сформирован",IF('Физическое развитие'!T36&lt;0.5,"не сформирован", "в стадии формирования")))</f>
        <v/>
      </c>
      <c r="BW36" s="96" t="str">
        <f>IF('Физическое развитие'!U36="","",IF('Физическое развитие'!U36&gt;1.5,"сформирован",IF('Физическое развитие'!U36&lt;0.5,"не сформирован", "в стадии формирования")))</f>
        <v/>
      </c>
      <c r="BX36" s="183" t="str">
        <f>IF('Социально-коммуникативное разви'!Q37="","",IF('Социально-коммуникативное разви'!AD37="","",IF('Социально-коммуникативное разви'!AE37="","",IF('Социально-коммуникативное разви'!AF37="","",IF('Социально-коммуникативное разви'!AG37="","",IF('Социально-коммуникативное разви'!AH37="","",IF('Социально-коммуникативное разви'!AI37="","",IF('Социально-коммуникативное разви'!AJ37="","",IF('Социально-коммуникативное разви'!AK37="","",IF('Социально-коммуникативное разви'!AL37="","",IF('Социально-коммуникативное разви'!AM37="","",IF('Физическое развитие'!Q36="","",IF('Физическое развитие'!R36="","",IF('Физическое развитие'!S36="","",IF('Физическое развитие'!T36="","",IF('Физическое развитие'!U36="","",('Социально-коммуникативное разви'!Q37+'Социально-коммуникативное разви'!AD37+'Социально-коммуникативное разви'!AE37+'Социально-коммуникативное разви'!AF37+'Социально-коммуникативное разви'!AG37+'Социально-коммуникативное разви'!AH37+'Социально-коммуникативное разви'!AI37+'Социально-коммуникативное разви'!AJ37+'Социально-коммуникативное разви'!AK37+'Социально-коммуникативное разви'!AL37+'Социально-коммуникативное разви'!AM37+'Физическое развитие'!Q36+'Физическое развитие'!R36+'Физическое развитие'!S36+'Физическое развитие'!T36+'Физическое развитие'!U36)/16))))))))))))))))</f>
        <v/>
      </c>
      <c r="BY36" s="96" t="str">
        <f t="shared" si="5"/>
        <v/>
      </c>
      <c r="BZ36" s="96" t="str">
        <f>IF('Социально-коммуникативное разви'!M37="","",IF('Социально-коммуникативное разви'!M37&gt;1.5,"сформирован",IF('Социально-коммуникативное разви'!M37&lt;0.5,"не сформирован", "в стадии формирования")))</f>
        <v/>
      </c>
      <c r="CA36" s="96" t="str">
        <f>IF('Социально-коммуникативное разви'!O37="","",IF('Социально-коммуникативное разви'!O37&gt;1.5,"сформирован",IF('Социально-коммуникативное разви'!O37&lt;0.5,"не сформирован", "в стадии формирования")))</f>
        <v/>
      </c>
      <c r="CB36" s="96" t="str">
        <f>IF('Социально-коммуникативное разви'!T37="","",IF('Социально-коммуникативное разви'!T37&gt;1.5,"сформирован",IF('Социально-коммуникативное разви'!T37&lt;0.5,"не сформирован", "в стадии формирования")))</f>
        <v/>
      </c>
      <c r="CC36" s="96" t="str">
        <f>IF('Познавательное развитие'!D37="","",IF('Познавательное развитие'!D37&gt;1.5,"сформирован",IF('Познавательное развитие'!D37&lt;0.5,"не сформирован", "в стадии формирования")))</f>
        <v/>
      </c>
      <c r="CD36" s="96" t="str">
        <f>IF('Познавательное развитие'!E37="","",IF('Познавательное развитие'!E37&gt;1.5,"сформирован",IF('Познавательное развитие'!E37&lt;0.5,"не сформирован", "в стадии формирования")))</f>
        <v/>
      </c>
      <c r="CE36" s="96" t="str">
        <f>IF('Познавательное развитие'!F37="","",IF('Познавательное развитие'!F37&gt;1.5,"сформирован",IF('Познавательное развитие'!F37&lt;0.5,"не сформирован", "в стадии формирования")))</f>
        <v/>
      </c>
      <c r="CF36" s="96" t="str">
        <f>IF('Познавательное развитие'!I37="","",IF('Познавательное развитие'!I37&gt;1.5,"сформирован",IF('Познавательное развитие'!I37&lt;0.5,"не сформирован", "в стадии формирования")))</f>
        <v/>
      </c>
      <c r="CG36" s="96" t="str">
        <f>IF('Познавательное развитие'!J37="","",IF('Познавательное развитие'!J37&gt;1.5,"сформирован",IF('Познавательное развитие'!J37&lt;0.5,"не сформирован", "в стадии формирования")))</f>
        <v/>
      </c>
      <c r="CH36" s="96" t="str">
        <f>IF('Познавательное развитие'!K37="","",IF('Познавательное развитие'!K37&gt;1.5,"сформирован",IF('Познавательное развитие'!K37&lt;0.5,"не сформирован", "в стадии формирования")))</f>
        <v/>
      </c>
      <c r="CI36" s="96" t="str">
        <f>IF('Познавательное развитие'!L37="","",IF('Познавательное развитие'!L37&gt;1.5,"сформирован",IF('Познавательное развитие'!L37&lt;0.5,"не сформирован", "в стадии формирования")))</f>
        <v/>
      </c>
      <c r="CJ36" s="96" t="str">
        <f>IF('Познавательное развитие'!M37="","",IF('Познавательное развитие'!M37&gt;1.5,"сформирован",IF('Познавательное развитие'!M37&lt;0.5,"не сформирован", "в стадии формирования")))</f>
        <v/>
      </c>
      <c r="CK36" s="96" t="str">
        <f>IF('Познавательное развитие'!S37="","",IF('Познавательное развитие'!S37&gt;1.5,"сформирован",IF('Познавательное развитие'!S37&lt;0.5,"не сформирован", "в стадии формирования")))</f>
        <v/>
      </c>
      <c r="CL36" s="96" t="str">
        <f>IF('Познавательное развитие'!T37="","",IF('Познавательное развитие'!T37&gt;1.5,"сформирован",IF('Познавательное развитие'!T37&lt;0.5,"не сформирован", "в стадии формирования")))</f>
        <v/>
      </c>
      <c r="CM36" s="96" t="str">
        <f>IF('Познавательное развитие'!V37="","",IF('Познавательное развитие'!V37&gt;1.5,"сформирован",IF('Познавательное развитие'!V37&lt;0.5,"не сформирован", "в стадии формирования")))</f>
        <v/>
      </c>
      <c r="CN36" s="96" t="str">
        <f>IF('Познавательное развитие'!W37="","",IF('Познавательное развитие'!W37&gt;1.5,"сформирован",IF('Познавательное развитие'!W37&lt;0.5,"не сформирован", "в стадии формирования")))</f>
        <v/>
      </c>
      <c r="CO36" s="96" t="str">
        <f>IF('Познавательное развитие'!AD37="","",IF('Познавательное развитие'!AD37&gt;1.5,"сформирован",IF('Познавательное развитие'!AD37&lt;0.5,"не сформирован", "в стадии формирования")))</f>
        <v/>
      </c>
      <c r="CP36" s="96" t="str">
        <f>IF('Познавательное развитие'!AI37="","",IF('Познавательное развитие'!AI37&gt;1.5,"сформирован",IF('Познавательное развитие'!AI37&lt;0.5,"не сформирован", "в стадии формирования")))</f>
        <v/>
      </c>
      <c r="CQ36" s="96" t="str">
        <f>IF('Познавательное развитие'!AK37="","",IF('Познавательное развитие'!AK37&gt;1.5,"сформирован",IF('Познавательное развитие'!AK37&lt;0.5,"не сформирован", "в стадии формирования")))</f>
        <v/>
      </c>
      <c r="CR36" s="96" t="str">
        <f>IF('Познавательное развитие'!AL37="","",IF('Познавательное развитие'!AL37&gt;1.5,"сформирован",IF('Познавательное развитие'!AL37&lt;0.5,"не сформирован", "в стадии формирования")))</f>
        <v/>
      </c>
      <c r="CS36" s="96" t="str">
        <f>IF('Речевое развитие'!S36="","",IF('Речевое развитие'!S36&gt;1.5,"сформирован",IF('Речевое развитие'!S36&lt;0.5,"не сформирован", "в стадии формирования")))</f>
        <v/>
      </c>
      <c r="CT36" s="96" t="str">
        <f>IF('Речевое развитие'!T36="","",IF('Речевое развитие'!T36&gt;1.5,"сформирован",IF('Речевое развитие'!T36&lt;0.5,"не сформирован", "в стадии формирования")))</f>
        <v/>
      </c>
      <c r="CU36" s="96" t="str">
        <f>IF('Речевое развитие'!U36="","",IF('Речевое развитие'!U36&gt;1.5,"сформирован",IF('Речевое развитие'!U36&lt;0.5,"не сформирован", "в стадии формирования")))</f>
        <v/>
      </c>
      <c r="CV36" s="96" t="str">
        <f>IF('Речевое развитие'!V36="","",IF('Речевое развитие'!V36&gt;1.5,"сформирован",IF('Речевое развитие'!V36&lt;0.5,"не сформирован", "в стадии формирования")))</f>
        <v/>
      </c>
      <c r="CW36" s="96" t="str">
        <f>IF('Художественно-эстетическое разв'!H37="","",IF('Художественно-эстетическое разв'!H37&gt;1.5,"сформирован",IF('Художественно-эстетическое разв'!H37&lt;0.5,"не сформирован", "в стадии формирования")))</f>
        <v/>
      </c>
      <c r="CX36" s="96" t="str">
        <f>IF('Художественно-эстетическое разв'!U37="","",IF('Художественно-эстетическое разв'!U37&gt;1.5,"сформирован",IF('Художественно-эстетическое разв'!U37&lt;0.5,"не сформирован", "в стадии формирования")))</f>
        <v/>
      </c>
      <c r="CY36" s="96" t="str">
        <f>IF('Художественно-эстетическое разв'!D37="","",IF('Художественно-эстетическое разв'!D37&gt;1.5,"сформирован",IF('Художественно-эстетическое разв'!D37&lt;0.5,"не сформирован", "в стадии формирования")))</f>
        <v/>
      </c>
      <c r="CZ36" s="96" t="str">
        <f>IF('Художественно-эстетическое разв'!O37="","",IF('Художественно-эстетическое разв'!O37&gt;1.5,"сформирован",IF('Художественно-эстетическое разв'!O37&lt;0.5,"не сформирован", "в стадии формирования")))</f>
        <v/>
      </c>
      <c r="DA36" s="96" t="str">
        <f>IF('Художественно-эстетическое разв'!T37="","",IF('Художественно-эстетическое разв'!T37&gt;1.5,"сформирован",IF('Художественно-эстетическое разв'!T37&lt;0.5,"не сформирован", "в стадии формирования")))</f>
        <v/>
      </c>
      <c r="DB36" s="183" t="str">
        <f>IF('Социально-коммуникативное разви'!M37="","",IF('Социально-коммуникативное разви'!O37="","",IF('Социально-коммуникативное разви'!T37="","",IF('Познавательное развитие'!D37="","",IF('Познавательное развитие'!E37="","",IF('Познавательное развитие'!F37="","",IF('Познавательное развитие'!I37="","",IF('Познавательное развитие'!J37="","",IF('Познавательное развитие'!K37="","",IF('Познавательное развитие'!L37="","",IF('Познавательное развитие'!M37="","",IF('Познавательное развитие'!S37="","",IF('Познавательное развитие'!T37="","",IF('Познавательное развитие'!V37="","",IF('Познавательное развитие'!W37="","",IF('Познавательное развитие'!AD37="","",IF('Познавательное развитие'!AI37="","",IF('Познавательное развитие'!AK37="","",IF('Познавательное развитие'!AL37="","",IF('Речевое развитие'!S36="","",IF('Речевое развитие'!T36="","",IF('Речевое развитие'!U36="","",IF('Речевое развитие'!V36="","",IF('Художественно-эстетическое разв'!H37="","",IF('Художественно-эстетическое разв'!U37="","",IF('Художественно-эстетическое разв'!D37="","",IF('Художественно-эстетическое разв'!O37="","",IF('Художественно-эстетическое разв'!T37="","",('Социально-коммуникативное разви'!M37+'Социально-коммуникативное разви'!O37+'Социально-коммуникативное разви'!T37+'Познавательное развитие'!D37+'Познавательное развитие'!E37+'Познавательное развитие'!F37+'Познавательное развитие'!I37+'Познавательное развитие'!J37+'Познавательное развитие'!K37+'Познавательное развитие'!L37+'Познавательное развитие'!M37+'Познавательное развитие'!S37+'Познавательное развитие'!T37+'Познавательное развитие'!V37+'Познавательное развитие'!W37+'Познавательное развитие'!AD37+'Познавательное развитие'!AI37+'Познавательное развитие'!AK37+'Познавательное развитие'!AL37+'Речевое развитие'!S36+'Речевое развитие'!T36+'Речевое развитие'!U36+'Речевое развитие'!V36+'Художественно-эстетическое разв'!H37+'Художественно-эстетическое разв'!V37+'Художественно-эстетическое разв'!D37+'Художественно-эстетическое разв'!O37+'Художественно-эстетическое разв'!T37)/28))))))))))))))))))))))))))))</f>
        <v/>
      </c>
      <c r="DC36" s="96" t="str">
        <f t="shared" si="6"/>
        <v/>
      </c>
    </row>
    <row r="37" spans="1:107">
      <c r="A37" s="322">
        <f>список!A35</f>
        <v>34</v>
      </c>
      <c r="B37" s="153" t="str">
        <f>IF(список!B35="","",список!B35)</f>
        <v/>
      </c>
      <c r="C37" s="149">
        <f>IF(список!C35="","",список!C35)</f>
        <v>0</v>
      </c>
      <c r="D37" s="324" t="str">
        <f>IF('Социально-коммуникативное разви'!R38="","",IF('Социально-коммуникативное разви'!R38&gt;1.5,"сформирован",IF('Социально-коммуникативное разви'!R38&lt;0.5,"не сформирован", "в стадии формирования")))</f>
        <v/>
      </c>
      <c r="E37" s="324" t="str">
        <f>IF('Социально-коммуникативное разви'!S38="","",IF('Социально-коммуникативное разви'!S38&gt;1.5,"сформирован",IF('Социально-коммуникативное разви'!S38&lt;0.5,"не сформирован", "в стадии формирования")))</f>
        <v/>
      </c>
      <c r="F37" s="324" t="str">
        <f>IF('Социально-коммуникативное разви'!T38="","",IF('Социально-коммуникативное разви'!T38&gt;1.5,"сформирован",IF('Социально-коммуникативное разви'!T38&lt;0.5,"не сформирован", "в стадии формирования")))</f>
        <v/>
      </c>
      <c r="G37" s="324" t="str">
        <f>IF('Социально-коммуникативное разви'!U38="","",IF('Социально-коммуникативное разви'!U38&gt;1.5,"сформирован",IF('Социально-коммуникативное разви'!U38&lt;0.5,"не сформирован", "в стадии формирования")))</f>
        <v/>
      </c>
      <c r="H37" s="324" t="str">
        <f>IF('Социально-коммуникативное разви'!V38="","",IF('Социально-коммуникативное разви'!V38&gt;1.5,"сформирован",IF('Социально-коммуникативное разви'!V38&lt;0.5,"не сформирован", "в стадии формирования")))</f>
        <v/>
      </c>
      <c r="I37" s="325" t="str">
        <f>IF('Речевое развитие'!X37="","",IF('Речевое развитие'!X37&gt;1.5,"сформирован",IF('Речевое развитие'!X37&lt;0.5,"не сформирован", "в стадии формирования")))</f>
        <v/>
      </c>
      <c r="J37" s="96" t="str">
        <f>IF('Художественно-эстетическое разв'!D38="","",IF('Художественно-эстетическое разв'!D38&gt;1.5,"сформирован",IF('Художественно-эстетическое разв'!D38&lt;0.5,"не сформирован", "в стадии формирования")))</f>
        <v/>
      </c>
      <c r="K37" s="323" t="str">
        <f>IF('Физическое развитие'!M37="","",IF('Физическое развитие'!M37&gt;1.5,"сформирован",IF('Физическое развитие'!M37&lt;0.5,"не сформирован", "в стадии формирования")))</f>
        <v/>
      </c>
      <c r="L37" s="183" t="str">
        <f>IF('Социально-коммуникативное разви'!R38="","",IF('Социально-коммуникативное разви'!X38="","",IF('Социально-коммуникативное разви'!Y38="","",IF('Социально-коммуникативное разви'!Z38="","",IF('Социально-коммуникативное разви'!AA38="","",IF('Речевое развитие'!X37="","",IF('Художественно-эстетическое разв'!D38="","",IF('Физическое развитие'!M37="","",('Социально-коммуникативное разви'!R38+'Социально-коммуникативное разви'!X38+'Социально-коммуникативное разви'!Y38+'Социально-коммуникативное разви'!Z38+'Социально-коммуникативное разви'!AA38+'Речевое развитие'!X37+'Художественно-эстетическое разв'!D38+'Физическое развитие'!M37)/8))))))))</f>
        <v/>
      </c>
      <c r="M37" s="324" t="str">
        <f t="shared" si="0"/>
        <v/>
      </c>
      <c r="N37" s="165" t="str">
        <f>IF('Социально-коммуникативное разви'!E38="","",IF('Социально-коммуникативное разви'!E38&gt;1.5,"сформирован",IF('Социально-коммуникативное разви'!E38&lt;0.5,"не сформирован", "в стадии формирования")))</f>
        <v/>
      </c>
      <c r="O37" s="165" t="str">
        <f>IF('Социально-коммуникативное разви'!F38="","",IF('Социально-коммуникативное разви'!F38&gt;1.5,"сформирован",IF('Социально-коммуникативное разви'!F38&lt;0.5,"не сформирован", "в стадии формирования")))</f>
        <v/>
      </c>
      <c r="P37" s="165" t="str">
        <f>IF('Социально-коммуникативное разви'!G38="","",IF('Социально-коммуникативное разви'!G38&gt;1.5,"сформирован",IF('Социально-коммуникативное разви'!G38&lt;0.5,"не сформирован", "в стадии формирования")))</f>
        <v/>
      </c>
      <c r="Q37" s="165" t="str">
        <f>IF('Социально-коммуникативное разви'!H38="","",IF('Социально-коммуникативное разви'!H38&gt;1.5,"сформирован",IF('Социально-коммуникативное разви'!H38&lt;0.5,"не сформирован", "в стадии формирования")))</f>
        <v/>
      </c>
      <c r="R37" s="165" t="str">
        <f>IF('Социально-коммуникативное разви'!I38="","",IF('Социально-коммуникативное разви'!I38&gt;1.5,"сформирован",IF('Социально-коммуникативное разви'!I38&lt;0.5,"не сформирован", "в стадии формирования")))</f>
        <v/>
      </c>
      <c r="S37" s="165" t="str">
        <f>IF('Социально-коммуникативное разви'!J38="","",IF('Социально-коммуникативное разви'!J38&gt;1.5,"сформирован",IF('Социально-коммуникативное разви'!J38&lt;0.5,"не сформирован", "в стадии формирования")))</f>
        <v/>
      </c>
      <c r="T37" s="165" t="str">
        <f>IF('Социально-коммуникативное разви'!K38="","",IF('Социально-коммуникативное разви'!K38&gt;1.5,"сформирован",IF('Социально-коммуникативное разви'!K38&lt;0.5,"не сформирован", "в стадии формирования")))</f>
        <v/>
      </c>
      <c r="U37" s="165" t="str">
        <f>IF('Социально-коммуникативное разви'!L38="","",IF('Социально-коммуникативное разви'!L38&gt;1.5,"сформирован",IF('Социально-коммуникативное разви'!L38&lt;0.5,"не сформирован", "в стадии формирования")))</f>
        <v/>
      </c>
      <c r="V37" s="165" t="str">
        <f>IF('Социально-коммуникативное разви'!M38="","",IF('Социально-коммуникативное разви'!M38&gt;1.5,"сформирован",IF('Социально-коммуникативное разви'!M38&lt;0.5,"не сформирован", "в стадии формирования")))</f>
        <v/>
      </c>
      <c r="W37" s="183" t="str">
        <f>IF('Социально-коммуникативное разви'!E38="","",IF('Социально-коммуникативное разви'!F38="","",IF('Социально-коммуникативное разви'!G38="","",IF('Социально-коммуникативное разви'!H38="","",IF('Социально-коммуникативное разви'!I38="","",IF('Социально-коммуникативное разви'!J38="","",IF('Социально-коммуникативное разви'!K38="","",IF('Социально-коммуникативное разви'!L38="","",IF('Социально-коммуникативное разви'!W38="","",('Социально-коммуникативное разви'!E38+'Социально-коммуникативное разви'!F38+'Социально-коммуникативное разви'!G38+'Социально-коммуникативное разви'!H38+'Социально-коммуникативное разви'!I38+'Социально-коммуникативное разви'!J38+'Социально-коммуникативное разви'!K38+'Социально-коммуникативное разви'!L38+'Социально-коммуникативное разви'!W38)/9)))))))))</f>
        <v/>
      </c>
      <c r="X37" s="96" t="str">
        <f t="shared" si="1"/>
        <v/>
      </c>
      <c r="Y37" s="163" t="str">
        <f>IF('Социально-коммуникативное разви'!S38="","",IF('Социально-коммуникативное разви'!S38&gt;1.5,"сформирован",IF('Социально-коммуникативное разви'!S38&lt;0.5,"не сформирован", "в стадии формирования")))</f>
        <v/>
      </c>
      <c r="Z37" s="96" t="str">
        <f>IF('Познавательное развитие'!U38="","",IF('Познавательное развитие'!U38&gt;1.5,"сформирован",IF('Познавательное развитие'!U38&lt;0.5,"не сформирован", "в стадии формирования")))</f>
        <v/>
      </c>
      <c r="AA37" s="96" t="str">
        <f>IF('Речевое развитие'!P37="","",IF('Речевое развитие'!P37&gt;1.5,"сформирован",IF('Речевое развитие'!P37&lt;0.5,"не сформирован", "в стадии формирования")))</f>
        <v/>
      </c>
      <c r="AB37" s="96" t="str">
        <f>IF('Речевое развитие'!Q37="","",IF('Речевое развитие'!Q37&gt;1.5,"сформирован",IF('Речевое развитие'!Q37&lt;0.5,"не сформирован", "в стадии формирования")))</f>
        <v/>
      </c>
      <c r="AC37" s="167" t="str">
        <f>IF('Художественно-эстетическое разв'!AD38="","",IF('Художественно-эстетическое разв'!AD38&gt;1.5,"сформирован",IF('Художественно-эстетическое разв'!AD38&lt;0.5,"не сформирован", "в стадии формирования")))</f>
        <v/>
      </c>
      <c r="AD37" s="167" t="str">
        <f>IF('Художественно-эстетическое разв'!AE38="","",IF('Художественно-эстетическое разв'!AE38&gt;1.5,"сформирован",IF('Художественно-эстетическое разв'!AE38&lt;0.5,"не сформирован", "в стадии формирования")))</f>
        <v/>
      </c>
      <c r="AE37" s="167" t="str">
        <f>IF('Художественно-эстетическое разв'!AF38="","",IF('Художественно-эстетическое разв'!AF38&gt;1.5,"сформирован",IF('Художественно-эстетическое разв'!AF38&lt;0.5,"не сформирован", "в стадии формирования")))</f>
        <v/>
      </c>
      <c r="AF37" s="149" t="str">
        <f>IF('Физическое развитие'!T37="","",IF('Физическое развитие'!T37&gt;1.5,"сформирован",IF('Физическое развитие'!T37&lt;0.5,"не сформирован", "в стадии формирования")))</f>
        <v/>
      </c>
      <c r="AG37" s="183" t="str">
        <f>IF('Социально-коммуникативное разви'!S38="","",IF('Познавательное развитие'!U38="","",IF('Речевое развитие'!P37="","",IF('Речевое развитие'!W37="","",IF('Художественно-эстетическое разв'!AD38="","",IF('Художественно-эстетическое разв'!AE38="","",IF('Художественно-эстетическое разв'!AF38="","",IF('Физическое развитие'!T37="","",('Социально-коммуникативное разви'!S38+'Познавательное развитие'!U38+'Речевое развитие'!P37+'Речевое развитие'!W37+'Художественно-эстетическое разв'!AD38+'Художественно-эстетическое разв'!AE38+'Художественно-эстетическое разв'!AF38+'Физическое развитие'!T37)/8))))))))</f>
        <v/>
      </c>
      <c r="AH37" s="96" t="str">
        <f t="shared" si="7"/>
        <v/>
      </c>
      <c r="AI37" s="163" t="str">
        <f>IF('Речевое развитие'!D37="","",IF('Речевое развитие'!D37&gt;1.5,"сформирован",IF('Речевое развитие'!D37&lt;0.5,"не сформирован", "в стадии формирования")))</f>
        <v/>
      </c>
      <c r="AJ37" s="163" t="str">
        <f>IF('Речевое развитие'!E37="","",IF('Речевое развитие'!E37&gt;1.5,"сформирован",IF('Речевое развитие'!E37&lt;0.5,"не сформирован", "в стадии формирования")))</f>
        <v/>
      </c>
      <c r="AK37" s="163" t="str">
        <f>IF('Речевое развитие'!F37="","",IF('Речевое развитие'!F37&gt;1.5,"сформирован",IF('Речевое развитие'!F37&lt;0.5,"не сформирован", "в стадии формирования")))</f>
        <v/>
      </c>
      <c r="AL37" s="163" t="str">
        <f>IF('Речевое развитие'!G37="","",IF('Речевое развитие'!G37&gt;1.5,"сформирован",IF('Речевое развитие'!G37&lt;0.5,"не сформирован", "в стадии формирования")))</f>
        <v/>
      </c>
      <c r="AM37" s="163" t="str">
        <f>IF('Речевое развитие'!H37="","",IF('Речевое развитие'!H37&gt;1.5,"сформирован",IF('Речевое развитие'!H37&lt;0.5,"не сформирован", "в стадии формирования")))</f>
        <v/>
      </c>
      <c r="AN37" s="163" t="str">
        <f>IF('Речевое развитие'!I37="","",IF('Речевое развитие'!I37&gt;1.5,"сформирован",IF('Речевое развитие'!I37&lt;0.5,"не сформирован", "в стадии формирования")))</f>
        <v/>
      </c>
      <c r="AO37" s="163" t="str">
        <f>IF('Речевое развитие'!J37="","",IF('Речевое развитие'!J37&gt;1.5,"сформирован",IF('Речевое развитие'!J37&lt;0.5,"не сформирован", "в стадии формирования")))</f>
        <v/>
      </c>
      <c r="AP37" s="163" t="str">
        <f>IF('Речевое развитие'!K37="","",IF('Речевое развитие'!K37&gt;1.5,"сформирован",IF('Речевое развитие'!K37&lt;0.5,"не сформирован", "в стадии формирования")))</f>
        <v/>
      </c>
      <c r="AQ37" s="183" t="str">
        <f>IF('Речевое развитие'!D37="","",IF('Речевое развитие'!E37="","",IF('Речевое развитие'!F37="","",IF('Речевое развитие'!G37="","",IF('Речевое развитие'!H37="","",IF('Речевое развитие'!I37="","",IF('Речевое развитие'!J37="","",IF('Речевое развитие'!K37="","",('Речевое развитие'!D37+'Речевое развитие'!E37+'Речевое развитие'!F37+'Речевое развитие'!G37+'Речевое развитие'!H37+'Речевое развитие'!I37+'Речевое развитие'!J37+'Речевое развитие'!K37)/8))))))))</f>
        <v/>
      </c>
      <c r="AR37" s="96" t="str">
        <f t="shared" si="3"/>
        <v/>
      </c>
      <c r="AS37" s="163" t="str">
        <f>IF('Художественно-эстетическое разв'!AA38="","",IF('Художественно-эстетическое разв'!AA38&gt;1.5,"сформирован",IF('Художественно-эстетическое разв'!AA38&lt;0.5,"не сформирован", "в стадии формирования")))</f>
        <v/>
      </c>
      <c r="AT37" s="163" t="str">
        <f>IF('Физическое развитие'!D37="","",IF('Физическое развитие'!D37&gt;1.5,"сформирован",IF('Физическое развитие'!D37&lt;0.5,"не сформирован", "в стадии формирования")))</f>
        <v/>
      </c>
      <c r="AU37" s="163" t="str">
        <f>IF('Физическое развитие'!E37="","",IF('Физическое развитие'!E37&gt;1.5,"сформирован",IF('Физическое развитие'!E37&lt;0.5,"не сформирован", "в стадии формирования")))</f>
        <v/>
      </c>
      <c r="AV37" s="163" t="str">
        <f>IF('Физическое развитие'!F37="","",IF('Физическое развитие'!F37&gt;1.5,"сформирован",IF('Физическое развитие'!F37&lt;0.5,"не сформирован", "в стадии формирования")))</f>
        <v/>
      </c>
      <c r="AW37" s="163" t="str">
        <f>IF('Физическое развитие'!G37="","",IF('Физическое развитие'!G37&gt;1.5,"сформирован",IF('Физическое развитие'!G37&lt;0.5,"не сформирован", "в стадии формирования")))</f>
        <v/>
      </c>
      <c r="AX37" s="163" t="str">
        <f>IF('Физическое развитие'!H37="","",IF('Физическое развитие'!H37&gt;1.5,"сформирован",IF('Физическое развитие'!H37&lt;0.5,"не сформирован", "в стадии формирования")))</f>
        <v/>
      </c>
      <c r="AY37" s="163" t="str">
        <f>IF('Физическое развитие'!I37="","",IF('Физическое развитие'!I37&gt;1.5,"сформирован",IF('Физическое развитие'!I37&lt;0.5,"не сформирован", "в стадии формирования")))</f>
        <v/>
      </c>
      <c r="AZ37" s="163" t="str">
        <f>IF('Физическое развитие'!J37="","",IF('Физическое развитие'!J37&gt;1.5,"сформирован",IF('Физическое развитие'!J37&lt;0.5,"не сформирован", "в стадии формирования")))</f>
        <v/>
      </c>
      <c r="BA37" s="163" t="str">
        <f>IF('Физическое развитие'!K37="","",IF('Физическое развитие'!K37&gt;1.5,"сформирован",IF('Физическое развитие'!K37&lt;0.5,"не сформирован", "в стадии формирования")))</f>
        <v/>
      </c>
      <c r="BB37" s="163" t="str">
        <f>IF('Физическое развитие'!L37="","",IF('Физическое развитие'!L37&gt;1.5,"сформирован",IF('Физическое развитие'!L37&lt;0.5,"не сформирован", "в стадии формирования")))</f>
        <v/>
      </c>
      <c r="BC37" s="163" t="str">
        <f>IF('Физическое развитие'!M37="","",IF('Физическое развитие'!M37&gt;1.5,"сформирован",IF('Физическое развитие'!M37&lt;0.5,"не сформирован", "в стадии формирования")))</f>
        <v/>
      </c>
      <c r="BD37" s="163" t="str">
        <f>IF('Физическое развитие'!N37="","",IF('Физическое развитие'!N37&gt;1.5,"сформирован",IF('Физическое развитие'!N37&lt;0.5,"не сформирован", "в стадии формирования")))</f>
        <v/>
      </c>
      <c r="BE37" s="163" t="str">
        <f>IF('Физическое развитие'!O37="","",IF('Физическое развитие'!O37&gt;1.5,"сформирован",IF('Физическое развитие'!O37&lt;0.5,"не сформирован", "в стадии формирования")))</f>
        <v/>
      </c>
      <c r="BF37" s="183" t="str">
        <f>IF('Художественно-эстетическое разв'!AA38="","",IF('Физическое развитие'!D37="","",IF('Физическое развитие'!E37="","",IF('Физическое развитие'!F37="","",IF('Физическое развитие'!G37="","",IF('Физическое развитие'!H37="","",IF('Физическое развитие'!I37="","",IF('Физическое развитие'!J37="","",IF('Физическое развитие'!K37="","",IF('Физическое развитие'!L37="","",IF('Физическое развитие'!M37="","",IF('Физическое развитие'!N37="","",IF('Физическое развитие'!O37="","",('Художественно-эстетическое разв'!AA38+'Физическое развитие'!D37+'Физическое развитие'!E37+'Физическое развитие'!F37+'Физическое развитие'!G37+'Физическое развитие'!H37+'Физическое развитие'!I37+'Физическое развитие'!J37+'Физическое развитие'!K37+'Физическое развитие'!L37+'Физическое развитие'!M37+'Физическое развитие'!N37+'Физическое развитие'!O37)/13)))))))))))))</f>
        <v/>
      </c>
      <c r="BG37" s="96" t="str">
        <f t="shared" si="4"/>
        <v/>
      </c>
      <c r="BH37" s="96" t="str">
        <f>IF('Социально-коммуникативное разви'!Q38="","",IF('Социально-коммуникативное разви'!Q38&gt;1.5,"сформирован",IF('Социально-коммуникативное разви'!Q38&lt;0.5,"не сформирован", "в стадии формирования")))</f>
        <v/>
      </c>
      <c r="BI37" s="96" t="str">
        <f>IF('Социально-коммуникативное разви'!AD38="","",IF('Социально-коммуникативное разви'!AD38&gt;1.5,"сформирован",IF('Социально-коммуникативное разви'!AD38&lt;0.5,"не сформирован", "в стадии формирования")))</f>
        <v/>
      </c>
      <c r="BJ37" s="96" t="str">
        <f>IF('Социально-коммуникативное разви'!AF38="","",IF('Социально-коммуникативное разви'!AF38&gt;1.5,"сформирован",IF('Социально-коммуникативное разви'!AF38&lt;0.5,"не сформирован", "в стадии формирования")))</f>
        <v/>
      </c>
      <c r="BK37" s="96" t="str">
        <f>IF('Социально-коммуникативное разви'!AG38="","",IF('Социально-коммуникативное разви'!AG38&gt;1.5,"сформирован",IF('Социально-коммуникативное разви'!AG38&lt;0.5,"не сформирован", "в стадии формирования")))</f>
        <v/>
      </c>
      <c r="BL37" s="96" t="str">
        <f>IF('Социально-коммуникативное разви'!AH38="","",IF('Социально-коммуникативное разви'!AH38&gt;1.5,"сформирован",IF('Социально-коммуникативное разви'!AH38&lt;0.5,"не сформирован", "в стадии формирования")))</f>
        <v/>
      </c>
      <c r="BM37" s="96" t="str">
        <f>IF('Социально-коммуникативное разви'!AI38="","",IF('Социально-коммуникативное разви'!AI38&gt;1.5,"сформирован",IF('Социально-коммуникативное разви'!AI38&lt;0.5,"не сформирован", "в стадии формирования")))</f>
        <v/>
      </c>
      <c r="BN37" s="96" t="str">
        <f>IF('Социально-коммуникативное разви'!AJ38="","",IF('Социально-коммуникативное разви'!AJ38&gt;1.5,"сформирован",IF('Социально-коммуникативное разви'!AJ38&lt;0.5,"не сформирован", "в стадии формирования")))</f>
        <v/>
      </c>
      <c r="BO37" s="96" t="str">
        <f>IF('Социально-коммуникативное разви'!AK38="","",IF('Социально-коммуникативное разви'!AK38&gt;1.5,"сформирован",IF('Социально-коммуникативное разви'!AK38&lt;0.5,"не сформирован", "в стадии формирования")))</f>
        <v/>
      </c>
      <c r="BP37" s="96" t="str">
        <f>IF('Социально-коммуникативное разви'!AL38="","",IF('Социально-коммуникативное разви'!AL38&gt;1.5,"сформирован",IF('Социально-коммуникативное разви'!AL38&lt;0.5,"не сформирован", "в стадии формирования")))</f>
        <v/>
      </c>
      <c r="BQ37" s="96" t="str">
        <f>IF('Социально-коммуникативное разви'!AM38="","",IF('Социально-коммуникативное разви'!AM38&gt;1.5,"сформирован",IF('Социально-коммуникативное разви'!AM38&lt;0.5,"не сформирован", "в стадии формирования")))</f>
        <v/>
      </c>
      <c r="BR37" s="96" t="str">
        <f>IF('Социально-коммуникативное разви'!AE38="","",IF('Социально-коммуникативное разви'!AE38&gt;1.5,"сформирован",IF('Социально-коммуникативное разви'!AE38&lt;0.5,"не сформирован", "в стадии формирования")))</f>
        <v/>
      </c>
      <c r="BS37" s="96" t="str">
        <f>IF('Физическое развитие'!Q37="","",IF('Физическое развитие'!Q37&gt;1.5,"сформирован",IF('Физическое развитие'!Q37&lt;0.5,"не сформирован", "в стадии формирования")))</f>
        <v/>
      </c>
      <c r="BT37" s="96" t="str">
        <f>IF('Физическое развитие'!R37="","",IF('Физическое развитие'!R37&gt;1.5,"сформирован",IF('Физическое развитие'!R37&lt;0.5,"не сформирован", "в стадии формирования")))</f>
        <v/>
      </c>
      <c r="BU37" s="96" t="str">
        <f>IF('Физическое развитие'!S37="","",IF('Физическое развитие'!S37&gt;1.5,"сформирован",IF('Физическое развитие'!S37&lt;0.5,"не сформирован", "в стадии формирования")))</f>
        <v/>
      </c>
      <c r="BV37" s="96" t="str">
        <f>IF('Физическое развитие'!T37="","",IF('Физическое развитие'!T37&gt;1.5,"сформирован",IF('Физическое развитие'!T37&lt;0.5,"не сформирован", "в стадии формирования")))</f>
        <v/>
      </c>
      <c r="BW37" s="96" t="str">
        <f>IF('Физическое развитие'!U37="","",IF('Физическое развитие'!U37&gt;1.5,"сформирован",IF('Физическое развитие'!U37&lt;0.5,"не сформирован", "в стадии формирования")))</f>
        <v/>
      </c>
      <c r="BX37" s="183" t="str">
        <f>IF('Социально-коммуникативное разви'!Q38="","",IF('Социально-коммуникативное разви'!AD38="","",IF('Социально-коммуникативное разви'!AE38="","",IF('Социально-коммуникативное разви'!AF38="","",IF('Социально-коммуникативное разви'!AG38="","",IF('Социально-коммуникативное разви'!AH38="","",IF('Социально-коммуникативное разви'!AI38="","",IF('Социально-коммуникативное разви'!AJ38="","",IF('Социально-коммуникативное разви'!AK38="","",IF('Социально-коммуникативное разви'!AL38="","",IF('Социально-коммуникативное разви'!AM38="","",IF('Физическое развитие'!Q37="","",IF('Физическое развитие'!R37="","",IF('Физическое развитие'!S37="","",IF('Физическое развитие'!T37="","",IF('Физическое развитие'!U37="","",('Социально-коммуникативное разви'!Q38+'Социально-коммуникативное разви'!AD38+'Социально-коммуникативное разви'!AE38+'Социально-коммуникативное разви'!AF38+'Социально-коммуникативное разви'!AG38+'Социально-коммуникативное разви'!AH38+'Социально-коммуникативное разви'!AI38+'Социально-коммуникативное разви'!AJ38+'Социально-коммуникативное разви'!AK38+'Социально-коммуникативное разви'!AL38+'Социально-коммуникативное разви'!AM38+'Физическое развитие'!Q37+'Физическое развитие'!R37+'Физическое развитие'!S37+'Физическое развитие'!T37+'Физическое развитие'!U37)/16))))))))))))))))</f>
        <v/>
      </c>
      <c r="BY37" s="96" t="str">
        <f t="shared" si="5"/>
        <v/>
      </c>
      <c r="BZ37" s="96" t="str">
        <f>IF('Социально-коммуникативное разви'!M38="","",IF('Социально-коммуникативное разви'!M38&gt;1.5,"сформирован",IF('Социально-коммуникативное разви'!M38&lt;0.5,"не сформирован", "в стадии формирования")))</f>
        <v/>
      </c>
      <c r="CA37" s="96" t="str">
        <f>IF('Социально-коммуникативное разви'!O38="","",IF('Социально-коммуникативное разви'!O38&gt;1.5,"сформирован",IF('Социально-коммуникативное разви'!O38&lt;0.5,"не сформирован", "в стадии формирования")))</f>
        <v/>
      </c>
      <c r="CB37" s="96" t="str">
        <f>IF('Социально-коммуникативное разви'!T38="","",IF('Социально-коммуникативное разви'!T38&gt;1.5,"сформирован",IF('Социально-коммуникативное разви'!T38&lt;0.5,"не сформирован", "в стадии формирования")))</f>
        <v/>
      </c>
      <c r="CC37" s="96" t="str">
        <f>IF('Познавательное развитие'!D38="","",IF('Познавательное развитие'!D38&gt;1.5,"сформирован",IF('Познавательное развитие'!D38&lt;0.5,"не сформирован", "в стадии формирования")))</f>
        <v/>
      </c>
      <c r="CD37" s="96" t="str">
        <f>IF('Познавательное развитие'!E38="","",IF('Познавательное развитие'!E38&gt;1.5,"сформирован",IF('Познавательное развитие'!E38&lt;0.5,"не сформирован", "в стадии формирования")))</f>
        <v/>
      </c>
      <c r="CE37" s="96" t="str">
        <f>IF('Познавательное развитие'!F38="","",IF('Познавательное развитие'!F38&gt;1.5,"сформирован",IF('Познавательное развитие'!F38&lt;0.5,"не сформирован", "в стадии формирования")))</f>
        <v/>
      </c>
      <c r="CF37" s="96" t="str">
        <f>IF('Познавательное развитие'!I38="","",IF('Познавательное развитие'!I38&gt;1.5,"сформирован",IF('Познавательное развитие'!I38&lt;0.5,"не сформирован", "в стадии формирования")))</f>
        <v/>
      </c>
      <c r="CG37" s="96" t="str">
        <f>IF('Познавательное развитие'!J38="","",IF('Познавательное развитие'!J38&gt;1.5,"сформирован",IF('Познавательное развитие'!J38&lt;0.5,"не сформирован", "в стадии формирования")))</f>
        <v/>
      </c>
      <c r="CH37" s="96" t="str">
        <f>IF('Познавательное развитие'!K38="","",IF('Познавательное развитие'!K38&gt;1.5,"сформирован",IF('Познавательное развитие'!K38&lt;0.5,"не сформирован", "в стадии формирования")))</f>
        <v/>
      </c>
      <c r="CI37" s="96" t="str">
        <f>IF('Познавательное развитие'!L38="","",IF('Познавательное развитие'!L38&gt;1.5,"сформирован",IF('Познавательное развитие'!L38&lt;0.5,"не сформирован", "в стадии формирования")))</f>
        <v/>
      </c>
      <c r="CJ37" s="96" t="str">
        <f>IF('Познавательное развитие'!M38="","",IF('Познавательное развитие'!M38&gt;1.5,"сформирован",IF('Познавательное развитие'!M38&lt;0.5,"не сформирован", "в стадии формирования")))</f>
        <v/>
      </c>
      <c r="CK37" s="96" t="str">
        <f>IF('Познавательное развитие'!S38="","",IF('Познавательное развитие'!S38&gt;1.5,"сформирован",IF('Познавательное развитие'!S38&lt;0.5,"не сформирован", "в стадии формирования")))</f>
        <v/>
      </c>
      <c r="CL37" s="96" t="str">
        <f>IF('Познавательное развитие'!T38="","",IF('Познавательное развитие'!T38&gt;1.5,"сформирован",IF('Познавательное развитие'!T38&lt;0.5,"не сформирован", "в стадии формирования")))</f>
        <v/>
      </c>
      <c r="CM37" s="96" t="str">
        <f>IF('Познавательное развитие'!V38="","",IF('Познавательное развитие'!V38&gt;1.5,"сформирован",IF('Познавательное развитие'!V38&lt;0.5,"не сформирован", "в стадии формирования")))</f>
        <v/>
      </c>
      <c r="CN37" s="96" t="str">
        <f>IF('Познавательное развитие'!W38="","",IF('Познавательное развитие'!W38&gt;1.5,"сформирован",IF('Познавательное развитие'!W38&lt;0.5,"не сформирован", "в стадии формирования")))</f>
        <v/>
      </c>
      <c r="CO37" s="96" t="str">
        <f>IF('Познавательное развитие'!AD38="","",IF('Познавательное развитие'!AD38&gt;1.5,"сформирован",IF('Познавательное развитие'!AD38&lt;0.5,"не сформирован", "в стадии формирования")))</f>
        <v/>
      </c>
      <c r="CP37" s="96" t="str">
        <f>IF('Познавательное развитие'!AI38="","",IF('Познавательное развитие'!AI38&gt;1.5,"сформирован",IF('Познавательное развитие'!AI38&lt;0.5,"не сформирован", "в стадии формирования")))</f>
        <v/>
      </c>
      <c r="CQ37" s="96" t="str">
        <f>IF('Познавательное развитие'!AK38="","",IF('Познавательное развитие'!AK38&gt;1.5,"сформирован",IF('Познавательное развитие'!AK38&lt;0.5,"не сформирован", "в стадии формирования")))</f>
        <v/>
      </c>
      <c r="CR37" s="96" t="str">
        <f>IF('Познавательное развитие'!AL38="","",IF('Познавательное развитие'!AL38&gt;1.5,"сформирован",IF('Познавательное развитие'!AL38&lt;0.5,"не сформирован", "в стадии формирования")))</f>
        <v/>
      </c>
      <c r="CS37" s="96" t="str">
        <f>IF('Речевое развитие'!S37="","",IF('Речевое развитие'!S37&gt;1.5,"сформирован",IF('Речевое развитие'!S37&lt;0.5,"не сформирован", "в стадии формирования")))</f>
        <v/>
      </c>
      <c r="CT37" s="96" t="str">
        <f>IF('Речевое развитие'!T37="","",IF('Речевое развитие'!T37&gt;1.5,"сформирован",IF('Речевое развитие'!T37&lt;0.5,"не сформирован", "в стадии формирования")))</f>
        <v/>
      </c>
      <c r="CU37" s="96" t="str">
        <f>IF('Речевое развитие'!U37="","",IF('Речевое развитие'!U37&gt;1.5,"сформирован",IF('Речевое развитие'!U37&lt;0.5,"не сформирован", "в стадии формирования")))</f>
        <v/>
      </c>
      <c r="CV37" s="96" t="str">
        <f>IF('Речевое развитие'!V37="","",IF('Речевое развитие'!V37&gt;1.5,"сформирован",IF('Речевое развитие'!V37&lt;0.5,"не сформирован", "в стадии формирования")))</f>
        <v/>
      </c>
      <c r="CW37" s="96" t="str">
        <f>IF('Художественно-эстетическое разв'!H38="","",IF('Художественно-эстетическое разв'!H38&gt;1.5,"сформирован",IF('Художественно-эстетическое разв'!H38&lt;0.5,"не сформирован", "в стадии формирования")))</f>
        <v/>
      </c>
      <c r="CX37" s="96" t="str">
        <f>IF('Художественно-эстетическое разв'!U38="","",IF('Художественно-эстетическое разв'!U38&gt;1.5,"сформирован",IF('Художественно-эстетическое разв'!U38&lt;0.5,"не сформирован", "в стадии формирования")))</f>
        <v/>
      </c>
      <c r="CY37" s="96" t="str">
        <f>IF('Художественно-эстетическое разв'!D38="","",IF('Художественно-эстетическое разв'!D38&gt;1.5,"сформирован",IF('Художественно-эстетическое разв'!D38&lt;0.5,"не сформирован", "в стадии формирования")))</f>
        <v/>
      </c>
      <c r="CZ37" s="96" t="str">
        <f>IF('Художественно-эстетическое разв'!O38="","",IF('Художественно-эстетическое разв'!O38&gt;1.5,"сформирован",IF('Художественно-эстетическое разв'!O38&lt;0.5,"не сформирован", "в стадии формирования")))</f>
        <v/>
      </c>
      <c r="DA37" s="96" t="str">
        <f>IF('Художественно-эстетическое разв'!T38="","",IF('Художественно-эстетическое разв'!T38&gt;1.5,"сформирован",IF('Художественно-эстетическое разв'!T38&lt;0.5,"не сформирован", "в стадии формирования")))</f>
        <v/>
      </c>
      <c r="DB37" s="183" t="str">
        <f>IF('Социально-коммуникативное разви'!M38="","",IF('Социально-коммуникативное разви'!O38="","",IF('Социально-коммуникативное разви'!T38="","",IF('Познавательное развитие'!D38="","",IF('Познавательное развитие'!E38="","",IF('Познавательное развитие'!F38="","",IF('Познавательное развитие'!I38="","",IF('Познавательное развитие'!J38="","",IF('Познавательное развитие'!K38="","",IF('Познавательное развитие'!L38="","",IF('Познавательное развитие'!M38="","",IF('Познавательное развитие'!S38="","",IF('Познавательное развитие'!T38="","",IF('Познавательное развитие'!V38="","",IF('Познавательное развитие'!W38="","",IF('Познавательное развитие'!AD38="","",IF('Познавательное развитие'!AI38="","",IF('Познавательное развитие'!AK38="","",IF('Познавательное развитие'!AL38="","",IF('Речевое развитие'!S37="","",IF('Речевое развитие'!T37="","",IF('Речевое развитие'!U37="","",IF('Речевое развитие'!V37="","",IF('Художественно-эстетическое разв'!H38="","",IF('Художественно-эстетическое разв'!U38="","",IF('Художественно-эстетическое разв'!D38="","",IF('Художественно-эстетическое разв'!O38="","",IF('Художественно-эстетическое разв'!T38="","",('Социально-коммуникативное разви'!M38+'Социально-коммуникативное разви'!O38+'Социально-коммуникативное разви'!T38+'Познавательное развитие'!D38+'Познавательное развитие'!E38+'Познавательное развитие'!F38+'Познавательное развитие'!I38+'Познавательное развитие'!J38+'Познавательное развитие'!K38+'Познавательное развитие'!L38+'Познавательное развитие'!M38+'Познавательное развитие'!S38+'Познавательное развитие'!T38+'Познавательное развитие'!V38+'Познавательное развитие'!W38+'Познавательное развитие'!AD38+'Познавательное развитие'!AI38+'Познавательное развитие'!AK38+'Познавательное развитие'!AL38+'Речевое развитие'!S37+'Речевое развитие'!T37+'Речевое развитие'!U37+'Речевое развитие'!V37+'Художественно-эстетическое разв'!H38+'Художественно-эстетическое разв'!V38+'Художественно-эстетическое разв'!D38+'Художественно-эстетическое разв'!O38+'Художественно-эстетическое разв'!T38)/28))))))))))))))))))))))))))))</f>
        <v/>
      </c>
      <c r="DC37" s="96" t="str">
        <f t="shared" si="6"/>
        <v/>
      </c>
    </row>
    <row r="38" spans="1:107" s="321" customFormat="1" ht="15.75" thickBot="1">
      <c r="A38" s="96">
        <f>список!A36</f>
        <v>35</v>
      </c>
      <c r="B38" s="153" t="str">
        <f>IF(список!B36="","",список!B36)</f>
        <v/>
      </c>
      <c r="C38" s="149">
        <f>IF(список!C36="","",список!C36)</f>
        <v>0</v>
      </c>
      <c r="D38" s="96" t="str">
        <f>IF('Социально-коммуникативное разви'!R39="","",IF('Социально-коммуникативное разви'!R39&gt;1.5,"сформирован",IF('Социально-коммуникативное разви'!R39&lt;0.5,"не сформирован", "в стадии формирования")))</f>
        <v/>
      </c>
      <c r="E38" s="96" t="str">
        <f>IF('Социально-коммуникативное разви'!S39="","",IF('Социально-коммуникативное разви'!S39&gt;1.5,"сформирован",IF('Социально-коммуникативное разви'!S39&lt;0.5,"не сформирован", "в стадии формирования")))</f>
        <v/>
      </c>
      <c r="F38" s="96" t="str">
        <f>IF('Социально-коммуникативное разви'!T39="","",IF('Социально-коммуникативное разви'!T39&gt;1.5,"сформирован",IF('Социально-коммуникативное разви'!T39&lt;0.5,"не сформирован", "в стадии формирования")))</f>
        <v/>
      </c>
      <c r="G38" s="96" t="str">
        <f>IF('Социально-коммуникативное разви'!U39="","",IF('Социально-коммуникативное разви'!U39&gt;1.5,"сформирован",IF('Социально-коммуникативное разви'!U39&lt;0.5,"не сформирован", "в стадии формирования")))</f>
        <v/>
      </c>
      <c r="H38" s="96" t="str">
        <f>IF('Социально-коммуникативное разви'!V39="","",IF('Социально-коммуникативное разви'!V39&gt;1.5,"сформирован",IF('Социально-коммуникативное разви'!V39&lt;0.5,"не сформирован", "в стадии формирования")))</f>
        <v/>
      </c>
      <c r="I38" s="96" t="str">
        <f>IF('Речевое развитие'!X38="","",IF('Речевое развитие'!X38&gt;1.5,"сформирован",IF('Речевое развитие'!X38&lt;0.5,"не сформирован", "в стадии формирования")))</f>
        <v/>
      </c>
      <c r="J38" s="96" t="str">
        <f>IF('Художественно-эстетическое разв'!D39="","",IF('Художественно-эстетическое разв'!D39&gt;1.5,"сформирован",IF('Художественно-эстетическое разв'!D39&lt;0.5,"не сформирован", "в стадии формирования")))</f>
        <v/>
      </c>
      <c r="K38" s="96" t="str">
        <f>IF('Физическое развитие'!M38="","",IF('Физическое развитие'!M38&gt;1.5,"сформирован",IF('Физическое развитие'!M38&lt;0.5,"не сформирован", "в стадии формирования")))</f>
        <v/>
      </c>
      <c r="L38" s="183" t="str">
        <f>IF('Социально-коммуникативное разви'!R39="","",IF('Социально-коммуникативное разви'!X39="","",IF('Социально-коммуникативное разви'!Y39="","",IF('Социально-коммуникативное разви'!Z39="","",IF('Социально-коммуникативное разви'!AA39="","",IF('Речевое развитие'!X38="","",IF('Художественно-эстетическое разв'!D39="","",IF('Физическое развитие'!M38="","",('Социально-коммуникативное разви'!R39+'Социально-коммуникативное разви'!X39+'Социально-коммуникативное разви'!Y39+'Социально-коммуникативное разви'!Z39+'Социально-коммуникативное разви'!AA39+'Речевое развитие'!X38+'Художественно-эстетическое разв'!D39+'Физическое развитие'!M38)/8))))))))</f>
        <v/>
      </c>
      <c r="M38" s="96" t="str">
        <f t="shared" si="0"/>
        <v/>
      </c>
      <c r="N38" s="165" t="str">
        <f>IF('Социально-коммуникативное разви'!E39="","",IF('Социально-коммуникативное разви'!E39&gt;1.5,"сформирован",IF('Социально-коммуникативное разви'!E39&lt;0.5,"не сформирован", "в стадии формирования")))</f>
        <v/>
      </c>
      <c r="O38" s="165" t="str">
        <f>IF('Социально-коммуникативное разви'!F39="","",IF('Социально-коммуникативное разви'!F39&gt;1.5,"сформирован",IF('Социально-коммуникативное разви'!F39&lt;0.5,"не сформирован", "в стадии формирования")))</f>
        <v/>
      </c>
      <c r="P38" s="165" t="str">
        <f>IF('Социально-коммуникативное разви'!G39="","",IF('Социально-коммуникативное разви'!G39&gt;1.5,"сформирован",IF('Социально-коммуникативное разви'!G39&lt;0.5,"не сформирован", "в стадии формирования")))</f>
        <v/>
      </c>
      <c r="Q38" s="165" t="str">
        <f>IF('Социально-коммуникативное разви'!H39="","",IF('Социально-коммуникативное разви'!H39&gt;1.5,"сформирован",IF('Социально-коммуникативное разви'!H39&lt;0.5,"не сформирован", "в стадии формирования")))</f>
        <v/>
      </c>
      <c r="R38" s="165" t="str">
        <f>IF('Социально-коммуникативное разви'!I39="","",IF('Социально-коммуникативное разви'!I39&gt;1.5,"сформирован",IF('Социально-коммуникативное разви'!I39&lt;0.5,"не сформирован", "в стадии формирования")))</f>
        <v/>
      </c>
      <c r="S38" s="165" t="str">
        <f>IF('Социально-коммуникативное разви'!J39="","",IF('Социально-коммуникативное разви'!J39&gt;1.5,"сформирован",IF('Социально-коммуникативное разви'!J39&lt;0.5,"не сформирован", "в стадии формирования")))</f>
        <v/>
      </c>
      <c r="T38" s="165" t="str">
        <f>IF('Социально-коммуникативное разви'!K39="","",IF('Социально-коммуникативное разви'!K39&gt;1.5,"сформирован",IF('Социально-коммуникативное разви'!K39&lt;0.5,"не сформирован", "в стадии формирования")))</f>
        <v/>
      </c>
      <c r="U38" s="165" t="str">
        <f>IF('Социально-коммуникативное разви'!L39="","",IF('Социально-коммуникативное разви'!L39&gt;1.5,"сформирован",IF('Социально-коммуникативное разви'!L39&lt;0.5,"не сформирован", "в стадии формирования")))</f>
        <v/>
      </c>
      <c r="V38" s="165" t="str">
        <f>IF('Социально-коммуникативное разви'!M39="","",IF('Социально-коммуникативное разви'!M39&gt;1.5,"сформирован",IF('Социально-коммуникативное разви'!M39&lt;0.5,"не сформирован", "в стадии формирования")))</f>
        <v/>
      </c>
      <c r="W38" s="320" t="str">
        <f>IF('Социально-коммуникативное разви'!E39="","",IF('Социально-коммуникативное разви'!F39="","",IF('Социально-коммуникативное разви'!G39="","",IF('Социально-коммуникативное разви'!H39="","",IF('Социально-коммуникативное разви'!I39="","",IF('Социально-коммуникативное разви'!J39="","",IF('Социально-коммуникативное разви'!K39="","",IF('Социально-коммуникативное разви'!L39="","",IF('Социально-коммуникативное разви'!W39="","",('Социально-коммуникативное разви'!E39+'Социально-коммуникативное разви'!F39+'Социально-коммуникативное разви'!G39+'Социально-коммуникативное разви'!H39+'Социально-коммуникативное разви'!I39+'Социально-коммуникативное разви'!J39+'Социально-коммуникативное разви'!K39+'Социально-коммуникативное разви'!L39+'Социально-коммуникативное разви'!W39)/9)))))))))</f>
        <v/>
      </c>
      <c r="X38" s="96" t="str">
        <f t="shared" si="1"/>
        <v/>
      </c>
      <c r="Y38" s="163" t="str">
        <f>IF('Социально-коммуникативное разви'!S39="","",IF('Социально-коммуникативное разви'!S39&gt;1.5,"сформирован",IF('Социально-коммуникативное разви'!S39&lt;0.5,"не сформирован", "в стадии формирования")))</f>
        <v/>
      </c>
      <c r="Z38" s="96" t="str">
        <f>IF('Познавательное развитие'!U39="","",IF('Познавательное развитие'!U39&gt;1.5,"сформирован",IF('Познавательное развитие'!U39&lt;0.5,"не сформирован", "в стадии формирования")))</f>
        <v/>
      </c>
      <c r="AA38" s="96" t="str">
        <f>IF('Речевое развитие'!P38="","",IF('Речевое развитие'!P38&gt;1.5,"сформирован",IF('Речевое развитие'!P38&lt;0.5,"не сформирован", "в стадии формирования")))</f>
        <v/>
      </c>
      <c r="AB38" s="96" t="str">
        <f>IF('Речевое развитие'!Q38="","",IF('Речевое развитие'!Q38&gt;1.5,"сформирован",IF('Речевое развитие'!Q38&lt;0.5,"не сформирован", "в стадии формирования")))</f>
        <v/>
      </c>
      <c r="AC38" s="167" t="str">
        <f>IF('Художественно-эстетическое разв'!AD39="","",IF('Художественно-эстетическое разв'!AD39&gt;1.5,"сформирован",IF('Художественно-эстетическое разв'!AD39&lt;0.5,"не сформирован", "в стадии формирования")))</f>
        <v/>
      </c>
      <c r="AD38" s="167" t="str">
        <f>IF('Художественно-эстетическое разв'!AE39="","",IF('Художественно-эстетическое разв'!AE39&gt;1.5,"сформирован",IF('Художественно-эстетическое разв'!AE39&lt;0.5,"не сформирован", "в стадии формирования")))</f>
        <v/>
      </c>
      <c r="AE38" s="167" t="str">
        <f>IF('Художественно-эстетическое разв'!AF39="","",IF('Художественно-эстетическое разв'!AF39&gt;1.5,"сформирован",IF('Художественно-эстетическое разв'!AF39&lt;0.5,"не сформирован", "в стадии формирования")))</f>
        <v/>
      </c>
      <c r="AF38" s="149" t="str">
        <f>IF('Физическое развитие'!T38="","",IF('Физическое развитие'!T38&gt;1.5,"сформирован",IF('Физическое развитие'!T38&lt;0.5,"не сформирован", "в стадии формирования")))</f>
        <v/>
      </c>
      <c r="AG38" s="320" t="str">
        <f>IF('Социально-коммуникативное разви'!S39="","",IF('Познавательное развитие'!U39="","",IF('Речевое развитие'!P38="","",IF('Речевое развитие'!W38="","",IF('Художественно-эстетическое разв'!AD39="","",IF('Художественно-эстетическое разв'!AE39="","",IF('Художественно-эстетическое разв'!AF39="","",IF('Физическое развитие'!T38="","",('Социально-коммуникативное разви'!S39+'Познавательное развитие'!U39+'Речевое развитие'!P38+'Речевое развитие'!W38+'Художественно-эстетическое разв'!AD39+'Художественно-эстетическое разв'!AE39+'Художественно-эстетическое разв'!AF39+'Физическое развитие'!T38)/8))))))))</f>
        <v/>
      </c>
      <c r="AH38" s="96" t="str">
        <f t="shared" si="7"/>
        <v/>
      </c>
      <c r="AI38" s="163" t="str">
        <f>IF('Речевое развитие'!D38="","",IF('Речевое развитие'!D38&gt;1.5,"сформирован",IF('Речевое развитие'!D38&lt;0.5,"не сформирован", "в стадии формирования")))</f>
        <v/>
      </c>
      <c r="AJ38" s="163" t="str">
        <f>IF('Речевое развитие'!E38="","",IF('Речевое развитие'!E38&gt;1.5,"сформирован",IF('Речевое развитие'!E38&lt;0.5,"не сформирован", "в стадии формирования")))</f>
        <v/>
      </c>
      <c r="AK38" s="163" t="str">
        <f>IF('Речевое развитие'!F38="","",IF('Речевое развитие'!F38&gt;1.5,"сформирован",IF('Речевое развитие'!F38&lt;0.5,"не сформирован", "в стадии формирования")))</f>
        <v/>
      </c>
      <c r="AL38" s="163" t="str">
        <f>IF('Речевое развитие'!G38="","",IF('Речевое развитие'!G38&gt;1.5,"сформирован",IF('Речевое развитие'!G38&lt;0.5,"не сформирован", "в стадии формирования")))</f>
        <v/>
      </c>
      <c r="AM38" s="163" t="str">
        <f>IF('Речевое развитие'!H38="","",IF('Речевое развитие'!H38&gt;1.5,"сформирован",IF('Речевое развитие'!H38&lt;0.5,"не сформирован", "в стадии формирования")))</f>
        <v/>
      </c>
      <c r="AN38" s="163" t="str">
        <f>IF('Речевое развитие'!I38="","",IF('Речевое развитие'!I38&gt;1.5,"сформирован",IF('Речевое развитие'!I38&lt;0.5,"не сформирован", "в стадии формирования")))</f>
        <v/>
      </c>
      <c r="AO38" s="163" t="str">
        <f>IF('Речевое развитие'!J38="","",IF('Речевое развитие'!J38&gt;1.5,"сформирован",IF('Речевое развитие'!J38&lt;0.5,"не сформирован", "в стадии формирования")))</f>
        <v/>
      </c>
      <c r="AP38" s="163" t="str">
        <f>IF('Речевое развитие'!K38="","",IF('Речевое развитие'!K38&gt;1.5,"сформирован",IF('Речевое развитие'!K38&lt;0.5,"не сформирован", "в стадии формирования")))</f>
        <v/>
      </c>
      <c r="AQ38" s="183" t="str">
        <f>IF('Речевое развитие'!D38="","",IF('Речевое развитие'!E38="","",IF('Речевое развитие'!F38="","",IF('Речевое развитие'!G38="","",IF('Речевое развитие'!H38="","",IF('Речевое развитие'!I38="","",IF('Речевое развитие'!J38="","",IF('Речевое развитие'!K38="","",('Речевое развитие'!D38+'Речевое развитие'!E38+'Речевое развитие'!F38+'Речевое развитие'!G38+'Речевое развитие'!H38+'Речевое развитие'!I38+'Речевое развитие'!J38+'Речевое развитие'!K38)/8))))))))</f>
        <v/>
      </c>
      <c r="AR38" s="96" t="str">
        <f t="shared" si="3"/>
        <v/>
      </c>
      <c r="AS38" s="163" t="str">
        <f>IF('Художественно-эстетическое разв'!AA39="","",IF('Художественно-эстетическое разв'!AA39&gt;1.5,"сформирован",IF('Художественно-эстетическое разв'!AA39&lt;0.5,"не сформирован", "в стадии формирования")))</f>
        <v/>
      </c>
      <c r="AT38" s="163" t="str">
        <f>IF('Физическое развитие'!D38="","",IF('Физическое развитие'!D38&gt;1.5,"сформирован",IF('Физическое развитие'!D38&lt;0.5,"не сформирован", "в стадии формирования")))</f>
        <v/>
      </c>
      <c r="AU38" s="163" t="str">
        <f>IF('Физическое развитие'!E38="","",IF('Физическое развитие'!E38&gt;1.5,"сформирован",IF('Физическое развитие'!E38&lt;0.5,"не сформирован", "в стадии формирования")))</f>
        <v/>
      </c>
      <c r="AV38" s="163" t="str">
        <f>IF('Физическое развитие'!F38="","",IF('Физическое развитие'!F38&gt;1.5,"сформирован",IF('Физическое развитие'!F38&lt;0.5,"не сформирован", "в стадии формирования")))</f>
        <v/>
      </c>
      <c r="AW38" s="163" t="str">
        <f>IF('Физическое развитие'!G38="","",IF('Физическое развитие'!G38&gt;1.5,"сформирован",IF('Физическое развитие'!G38&lt;0.5,"не сформирован", "в стадии формирования")))</f>
        <v/>
      </c>
      <c r="AX38" s="163" t="str">
        <f>IF('Физическое развитие'!H38="","",IF('Физическое развитие'!H38&gt;1.5,"сформирован",IF('Физическое развитие'!H38&lt;0.5,"не сформирован", "в стадии формирования")))</f>
        <v/>
      </c>
      <c r="AY38" s="163" t="str">
        <f>IF('Физическое развитие'!I38="","",IF('Физическое развитие'!I38&gt;1.5,"сформирован",IF('Физическое развитие'!I38&lt;0.5,"не сформирован", "в стадии формирования")))</f>
        <v/>
      </c>
      <c r="AZ38" s="163" t="str">
        <f>IF('Физическое развитие'!J38="","",IF('Физическое развитие'!J38&gt;1.5,"сформирован",IF('Физическое развитие'!J38&lt;0.5,"не сформирован", "в стадии формирования")))</f>
        <v/>
      </c>
      <c r="BA38" s="163" t="str">
        <f>IF('Физическое развитие'!K38="","",IF('Физическое развитие'!K38&gt;1.5,"сформирован",IF('Физическое развитие'!K38&lt;0.5,"не сформирован", "в стадии формирования")))</f>
        <v/>
      </c>
      <c r="BB38" s="163" t="str">
        <f>IF('Физическое развитие'!L38="","",IF('Физическое развитие'!L38&gt;1.5,"сформирован",IF('Физическое развитие'!L38&lt;0.5,"не сформирован", "в стадии формирования")))</f>
        <v/>
      </c>
      <c r="BC38" s="163" t="str">
        <f>IF('Физическое развитие'!M38="","",IF('Физическое развитие'!M38&gt;1.5,"сформирован",IF('Физическое развитие'!M38&lt;0.5,"не сформирован", "в стадии формирования")))</f>
        <v/>
      </c>
      <c r="BD38" s="163" t="str">
        <f>IF('Физическое развитие'!N38="","",IF('Физическое развитие'!N38&gt;1.5,"сформирован",IF('Физическое развитие'!N38&lt;0.5,"не сформирован", "в стадии формирования")))</f>
        <v/>
      </c>
      <c r="BE38" s="163" t="str">
        <f>IF('Физическое развитие'!O38="","",IF('Физическое развитие'!O38&gt;1.5,"сформирован",IF('Физическое развитие'!O38&lt;0.5,"не сформирован", "в стадии формирования")))</f>
        <v/>
      </c>
      <c r="BF38" s="183" t="str">
        <f>IF('Художественно-эстетическое разв'!AA39="","",IF('Физическое развитие'!D38="","",IF('Физическое развитие'!E38="","",IF('Физическое развитие'!F38="","",IF('Физическое развитие'!G38="","",IF('Физическое развитие'!H38="","",IF('Физическое развитие'!I38="","",IF('Физическое развитие'!J38="","",IF('Физическое развитие'!K38="","",IF('Физическое развитие'!L38="","",IF('Физическое развитие'!M38="","",IF('Физическое развитие'!N38="","",IF('Физическое развитие'!O38="","",('Художественно-эстетическое разв'!AA39+'Физическое развитие'!D38+'Физическое развитие'!E38+'Физическое развитие'!F38+'Физическое развитие'!G38+'Физическое развитие'!H38+'Физическое развитие'!I38+'Физическое развитие'!J38+'Физическое развитие'!K38+'Физическое развитие'!L38+'Физическое развитие'!M38+'Физическое развитие'!N38+'Физическое развитие'!O38)/13)))))))))))))</f>
        <v/>
      </c>
      <c r="BG38" s="96" t="str">
        <f t="shared" si="4"/>
        <v/>
      </c>
      <c r="BH38" s="96" t="str">
        <f>IF('Социально-коммуникативное разви'!Q39="","",IF('Социально-коммуникативное разви'!Q39&gt;1.5,"сформирован",IF('Социально-коммуникативное разви'!Q39&lt;0.5,"не сформирован", "в стадии формирования")))</f>
        <v/>
      </c>
      <c r="BI38" s="96" t="str">
        <f>IF('Социально-коммуникативное разви'!AD39="","",IF('Социально-коммуникативное разви'!AD39&gt;1.5,"сформирован",IF('Социально-коммуникативное разви'!AD39&lt;0.5,"не сформирован", "в стадии формирования")))</f>
        <v/>
      </c>
      <c r="BJ38" s="96" t="str">
        <f>IF('Социально-коммуникативное разви'!AF39="","",IF('Социально-коммуникативное разви'!AF39&gt;1.5,"сформирован",IF('Социально-коммуникативное разви'!AF39&lt;0.5,"не сформирован", "в стадии формирования")))</f>
        <v/>
      </c>
      <c r="BK38" s="96" t="str">
        <f>IF('Социально-коммуникативное разви'!AG39="","",IF('Социально-коммуникативное разви'!AG39&gt;1.5,"сформирован",IF('Социально-коммуникативное разви'!AG39&lt;0.5,"не сформирован", "в стадии формирования")))</f>
        <v/>
      </c>
      <c r="BL38" s="96" t="str">
        <f>IF('Социально-коммуникативное разви'!AH39="","",IF('Социально-коммуникативное разви'!AH39&gt;1.5,"сформирован",IF('Социально-коммуникативное разви'!AH39&lt;0.5,"не сформирован", "в стадии формирования")))</f>
        <v/>
      </c>
      <c r="BM38" s="96" t="str">
        <f>IF('Социально-коммуникативное разви'!AI39="","",IF('Социально-коммуникативное разви'!AI39&gt;1.5,"сформирован",IF('Социально-коммуникативное разви'!AI39&lt;0.5,"не сформирован", "в стадии формирования")))</f>
        <v/>
      </c>
      <c r="BN38" s="96" t="str">
        <f>IF('Социально-коммуникативное разви'!AJ39="","",IF('Социально-коммуникативное разви'!AJ39&gt;1.5,"сформирован",IF('Социально-коммуникативное разви'!AJ39&lt;0.5,"не сформирован", "в стадии формирования")))</f>
        <v/>
      </c>
      <c r="BO38" s="96" t="str">
        <f>IF('Социально-коммуникативное разви'!AK39="","",IF('Социально-коммуникативное разви'!AK39&gt;1.5,"сформирован",IF('Социально-коммуникативное разви'!AK39&lt;0.5,"не сформирован", "в стадии формирования")))</f>
        <v/>
      </c>
      <c r="BP38" s="96" t="str">
        <f>IF('Социально-коммуникативное разви'!AL39="","",IF('Социально-коммуникативное разви'!AL39&gt;1.5,"сформирован",IF('Социально-коммуникативное разви'!AL39&lt;0.5,"не сформирован", "в стадии формирования")))</f>
        <v/>
      </c>
      <c r="BQ38" s="96" t="str">
        <f>IF('Социально-коммуникативное разви'!AM39="","",IF('Социально-коммуникативное разви'!AM39&gt;1.5,"сформирован",IF('Социально-коммуникативное разви'!AM39&lt;0.5,"не сформирован", "в стадии формирования")))</f>
        <v/>
      </c>
      <c r="BR38" s="96" t="str">
        <f>IF('Социально-коммуникативное разви'!AE39="","",IF('Социально-коммуникативное разви'!AE39&gt;1.5,"сформирован",IF('Социально-коммуникативное разви'!AE39&lt;0.5,"не сформирован", "в стадии формирования")))</f>
        <v/>
      </c>
      <c r="BS38" s="96" t="str">
        <f>IF('Физическое развитие'!Q38="","",IF('Физическое развитие'!Q38&gt;1.5,"сформирован",IF('Физическое развитие'!Q38&lt;0.5,"не сформирован", "в стадии формирования")))</f>
        <v/>
      </c>
      <c r="BT38" s="96" t="str">
        <f>IF('Физическое развитие'!R38="","",IF('Физическое развитие'!R38&gt;1.5,"сформирован",IF('Физическое развитие'!R38&lt;0.5,"не сформирован", "в стадии формирования")))</f>
        <v/>
      </c>
      <c r="BU38" s="96" t="str">
        <f>IF('Физическое развитие'!S38="","",IF('Физическое развитие'!S38&gt;1.5,"сформирован",IF('Физическое развитие'!S38&lt;0.5,"не сформирован", "в стадии формирования")))</f>
        <v/>
      </c>
      <c r="BV38" s="96" t="str">
        <f>IF('Физическое развитие'!T38="","",IF('Физическое развитие'!T38&gt;1.5,"сформирован",IF('Физическое развитие'!T38&lt;0.5,"не сформирован", "в стадии формирования")))</f>
        <v/>
      </c>
      <c r="BW38" s="96" t="str">
        <f>IF('Физическое развитие'!U38="","",IF('Физическое развитие'!U38&gt;1.5,"сформирован",IF('Физическое развитие'!U38&lt;0.5,"не сформирован", "в стадии формирования")))</f>
        <v/>
      </c>
      <c r="BX38" s="183" t="str">
        <f>IF('Социально-коммуникативное разви'!Q39="","",IF('Социально-коммуникативное разви'!AD39="","",IF('Социально-коммуникативное разви'!AE39="","",IF('Социально-коммуникативное разви'!AF39="","",IF('Социально-коммуникативное разви'!AG39="","",IF('Социально-коммуникативное разви'!AH39="","",IF('Социально-коммуникативное разви'!AI39="","",IF('Социально-коммуникативное разви'!AJ39="","",IF('Социально-коммуникативное разви'!AK39="","",IF('Социально-коммуникативное разви'!AL39="","",IF('Социально-коммуникативное разви'!AM39="","",IF('Физическое развитие'!Q38="","",IF('Физическое развитие'!R38="","",IF('Физическое развитие'!S38="","",IF('Физическое развитие'!T38="","",IF('Физическое развитие'!U38="","",('Социально-коммуникативное разви'!Q39+'Социально-коммуникативное разви'!AD39+'Социально-коммуникативное разви'!AE39+'Социально-коммуникативное разви'!AF39+'Социально-коммуникативное разви'!AG39+'Социально-коммуникативное разви'!AH39+'Социально-коммуникативное разви'!AI39+'Социально-коммуникативное разви'!AJ39+'Социально-коммуникативное разви'!AK39+'Социально-коммуникативное разви'!AL39+'Социально-коммуникативное разви'!AM39+'Физическое развитие'!Q38+'Физическое развитие'!R38+'Физическое развитие'!S38+'Физическое развитие'!T38+'Физическое развитие'!U38)/16))))))))))))))))</f>
        <v/>
      </c>
      <c r="BY38" s="96" t="str">
        <f t="shared" si="5"/>
        <v/>
      </c>
      <c r="BZ38" s="96" t="str">
        <f>IF('Социально-коммуникативное разви'!M39="","",IF('Социально-коммуникативное разви'!M39&gt;1.5,"сформирован",IF('Социально-коммуникативное разви'!M39&lt;0.5,"не сформирован", "в стадии формирования")))</f>
        <v/>
      </c>
      <c r="CA38" s="96" t="str">
        <f>IF('Социально-коммуникативное разви'!O39="","",IF('Социально-коммуникативное разви'!O39&gt;1.5,"сформирован",IF('Социально-коммуникативное разви'!O39&lt;0.5,"не сформирован", "в стадии формирования")))</f>
        <v/>
      </c>
      <c r="CB38" s="96" t="str">
        <f>IF('Социально-коммуникативное разви'!T39="","",IF('Социально-коммуникативное разви'!T39&gt;1.5,"сформирован",IF('Социально-коммуникативное разви'!T39&lt;0.5,"не сформирован", "в стадии формирования")))</f>
        <v/>
      </c>
      <c r="CC38" s="96" t="str">
        <f>IF('Познавательное развитие'!D39="","",IF('Познавательное развитие'!D39&gt;1.5,"сформирован",IF('Познавательное развитие'!D39&lt;0.5,"не сформирован", "в стадии формирования")))</f>
        <v/>
      </c>
      <c r="CD38" s="96" t="str">
        <f>IF('Познавательное развитие'!E39="","",IF('Познавательное развитие'!E39&gt;1.5,"сформирован",IF('Познавательное развитие'!E39&lt;0.5,"не сформирован", "в стадии формирования")))</f>
        <v/>
      </c>
      <c r="CE38" s="96" t="str">
        <f>IF('Познавательное развитие'!F39="","",IF('Познавательное развитие'!F39&gt;1.5,"сформирован",IF('Познавательное развитие'!F39&lt;0.5,"не сформирован", "в стадии формирования")))</f>
        <v/>
      </c>
      <c r="CF38" s="96" t="str">
        <f>IF('Познавательное развитие'!I39="","",IF('Познавательное развитие'!I39&gt;1.5,"сформирован",IF('Познавательное развитие'!I39&lt;0.5,"не сформирован", "в стадии формирования")))</f>
        <v/>
      </c>
      <c r="CG38" s="96" t="str">
        <f>IF('Познавательное развитие'!J39="","",IF('Познавательное развитие'!J39&gt;1.5,"сформирован",IF('Познавательное развитие'!J39&lt;0.5,"не сформирован", "в стадии формирования")))</f>
        <v/>
      </c>
      <c r="CH38" s="96" t="str">
        <f>IF('Познавательное развитие'!K39="","",IF('Познавательное развитие'!K39&gt;1.5,"сформирован",IF('Познавательное развитие'!K39&lt;0.5,"не сформирован", "в стадии формирования")))</f>
        <v/>
      </c>
      <c r="CI38" s="96" t="str">
        <f>IF('Познавательное развитие'!L39="","",IF('Познавательное развитие'!L39&gt;1.5,"сформирован",IF('Познавательное развитие'!L39&lt;0.5,"не сформирован", "в стадии формирования")))</f>
        <v/>
      </c>
      <c r="CJ38" s="96" t="str">
        <f>IF('Познавательное развитие'!M39="","",IF('Познавательное развитие'!M39&gt;1.5,"сформирован",IF('Познавательное развитие'!M39&lt;0.5,"не сформирован", "в стадии формирования")))</f>
        <v/>
      </c>
      <c r="CK38" s="96" t="str">
        <f>IF('Познавательное развитие'!S39="","",IF('Познавательное развитие'!S39&gt;1.5,"сформирован",IF('Познавательное развитие'!S39&lt;0.5,"не сформирован", "в стадии формирования")))</f>
        <v/>
      </c>
      <c r="CL38" s="96" t="str">
        <f>IF('Познавательное развитие'!T39="","",IF('Познавательное развитие'!T39&gt;1.5,"сформирован",IF('Познавательное развитие'!T39&lt;0.5,"не сформирован", "в стадии формирования")))</f>
        <v/>
      </c>
      <c r="CM38" s="96" t="str">
        <f>IF('Познавательное развитие'!V39="","",IF('Познавательное развитие'!V39&gt;1.5,"сформирован",IF('Познавательное развитие'!V39&lt;0.5,"не сформирован", "в стадии формирования")))</f>
        <v/>
      </c>
      <c r="CN38" s="96" t="str">
        <f>IF('Познавательное развитие'!W39="","",IF('Познавательное развитие'!W39&gt;1.5,"сформирован",IF('Познавательное развитие'!W39&lt;0.5,"не сформирован", "в стадии формирования")))</f>
        <v/>
      </c>
      <c r="CO38" s="96" t="str">
        <f>IF('Познавательное развитие'!AD39="","",IF('Познавательное развитие'!AD39&gt;1.5,"сформирован",IF('Познавательное развитие'!AD39&lt;0.5,"не сформирован", "в стадии формирования")))</f>
        <v/>
      </c>
      <c r="CP38" s="96" t="str">
        <f>IF('Познавательное развитие'!AI39="","",IF('Познавательное развитие'!AI39&gt;1.5,"сформирован",IF('Познавательное развитие'!AI39&lt;0.5,"не сформирован", "в стадии формирования")))</f>
        <v/>
      </c>
      <c r="CQ38" s="96" t="str">
        <f>IF('Познавательное развитие'!AK39="","",IF('Познавательное развитие'!AK39&gt;1.5,"сформирован",IF('Познавательное развитие'!AK39&lt;0.5,"не сформирован", "в стадии формирования")))</f>
        <v/>
      </c>
      <c r="CR38" s="96" t="str">
        <f>IF('Познавательное развитие'!AL39="","",IF('Познавательное развитие'!AL39&gt;1.5,"сформирован",IF('Познавательное развитие'!AL39&lt;0.5,"не сформирован", "в стадии формирования")))</f>
        <v/>
      </c>
      <c r="CS38" s="96" t="str">
        <f>IF('Речевое развитие'!S38="","",IF('Речевое развитие'!S38&gt;1.5,"сформирован",IF('Речевое развитие'!S38&lt;0.5,"не сформирован", "в стадии формирования")))</f>
        <v/>
      </c>
      <c r="CT38" s="96" t="str">
        <f>IF('Речевое развитие'!T38="","",IF('Речевое развитие'!T38&gt;1.5,"сформирован",IF('Речевое развитие'!T38&lt;0.5,"не сформирован", "в стадии формирования")))</f>
        <v/>
      </c>
      <c r="CU38" s="96" t="str">
        <f>IF('Речевое развитие'!U38="","",IF('Речевое развитие'!U38&gt;1.5,"сформирован",IF('Речевое развитие'!U38&lt;0.5,"не сформирован", "в стадии формирования")))</f>
        <v/>
      </c>
      <c r="CV38" s="96" t="str">
        <f>IF('Речевое развитие'!V38="","",IF('Речевое развитие'!V38&gt;1.5,"сформирован",IF('Речевое развитие'!V38&lt;0.5,"не сформирован", "в стадии формирования")))</f>
        <v/>
      </c>
      <c r="CW38" s="96" t="str">
        <f>IF('Художественно-эстетическое разв'!H39="","",IF('Художественно-эстетическое разв'!H39&gt;1.5,"сформирован",IF('Художественно-эстетическое разв'!H39&lt;0.5,"не сформирован", "в стадии формирования")))</f>
        <v/>
      </c>
      <c r="CX38" s="96" t="str">
        <f>IF('Художественно-эстетическое разв'!U39="","",IF('Художественно-эстетическое разв'!U39&gt;1.5,"сформирован",IF('Художественно-эстетическое разв'!U39&lt;0.5,"не сформирован", "в стадии формирования")))</f>
        <v/>
      </c>
      <c r="CY38" s="96" t="str">
        <f>IF('Художественно-эстетическое разв'!D39="","",IF('Художественно-эстетическое разв'!D39&gt;1.5,"сформирован",IF('Художественно-эстетическое разв'!D39&lt;0.5,"не сформирован", "в стадии формирования")))</f>
        <v/>
      </c>
      <c r="CZ38" s="96" t="str">
        <f>IF('Художественно-эстетическое разв'!O39="","",IF('Художественно-эстетическое разв'!O39&gt;1.5,"сформирован",IF('Художественно-эстетическое разв'!O39&lt;0.5,"не сформирован", "в стадии формирования")))</f>
        <v/>
      </c>
      <c r="DA38" s="96" t="str">
        <f>IF('Художественно-эстетическое разв'!T39="","",IF('Художественно-эстетическое разв'!T39&gt;1.5,"сформирован",IF('Художественно-эстетическое разв'!T39&lt;0.5,"не сформирован", "в стадии формирования")))</f>
        <v/>
      </c>
      <c r="DB38" s="183" t="str">
        <f>IF('Социально-коммуникативное разви'!M39="","",IF('Социально-коммуникативное разви'!O39="","",IF('Социально-коммуникативное разви'!T39="","",IF('Познавательное развитие'!D39="","",IF('Познавательное развитие'!E39="","",IF('Познавательное развитие'!F39="","",IF('Познавательное развитие'!I39="","",IF('Познавательное развитие'!J39="","",IF('Познавательное развитие'!K39="","",IF('Познавательное развитие'!L39="","",IF('Познавательное развитие'!M39="","",IF('Познавательное развитие'!S39="","",IF('Познавательное развитие'!T39="","",IF('Познавательное развитие'!V39="","",IF('Познавательное развитие'!W39="","",IF('Познавательное развитие'!AD39="","",IF('Познавательное развитие'!AI39="","",IF('Познавательное развитие'!AK39="","",IF('Познавательное развитие'!AL39="","",IF('Речевое развитие'!S38="","",IF('Речевое развитие'!T38="","",IF('Речевое развитие'!U38="","",IF('Речевое развитие'!V38="","",IF('Художественно-эстетическое разв'!H39="","",IF('Художественно-эстетическое разв'!U39="","",IF('Художественно-эстетическое разв'!D39="","",IF('Художественно-эстетическое разв'!O39="","",IF('Художественно-эстетическое разв'!T39="","",('Социально-коммуникативное разви'!M39+'Социально-коммуникативное разви'!O39+'Социально-коммуникативное разви'!T39+'Познавательное развитие'!D39+'Познавательное развитие'!E39+'Познавательное развитие'!F39+'Познавательное развитие'!I39+'Познавательное развитие'!J39+'Познавательное развитие'!K39+'Познавательное развитие'!L39+'Познавательное развитие'!M39+'Познавательное развитие'!S39+'Познавательное развитие'!T39+'Познавательное развитие'!V39+'Познавательное развитие'!W39+'Познавательное развитие'!AD39+'Познавательное развитие'!AI39+'Познавательное развитие'!AK39+'Познавательное развитие'!AL39+'Речевое развитие'!S38+'Речевое развитие'!T38+'Речевое развитие'!U38+'Речевое развитие'!V38+'Художественно-эстетическое разв'!H39+'Художественно-эстетическое разв'!V39+'Художественно-эстетическое разв'!D39+'Художественно-эстетическое разв'!O39+'Художественно-эстетическое разв'!T39)/28))))))))))))))))))))))))))))</f>
        <v/>
      </c>
      <c r="DC38" s="96" t="str">
        <f t="shared" si="6"/>
        <v/>
      </c>
    </row>
    <row r="39" spans="1:107" s="85" customFormat="1">
      <c r="K39" s="107"/>
      <c r="L39" s="183" t="str">
        <f>IF('Социально-коммуникативное разви'!R40="","",IF('Социально-коммуникативное разви'!X40="","",IF('Социально-коммуникативное разви'!Y40="","",IF('Социально-коммуникативное разви'!Z40="","",IF('Социально-коммуникативное разви'!AA40="","",IF('Речевое развитие'!X39="","",IF('Художественно-эстетическое разв'!D40="","",IF('Физическое развитие'!M39="","",('Социально-коммуникативное разви'!R40+'Социально-коммуникативное разви'!X40+'Социально-коммуникативное разви'!Y40+'Социально-коммуникативное разви'!Z40+'Социально-коммуникативное разви'!AA40+'Речевое развитие'!X39+'Художественно-эстетическое разв'!D40+'Физическое развитие'!M39)/8))))))))</f>
        <v/>
      </c>
      <c r="N39" s="210"/>
      <c r="V39" s="107"/>
      <c r="W39" s="107"/>
      <c r="Y39" s="210"/>
      <c r="AG39" s="107"/>
      <c r="AI39" s="210"/>
      <c r="AQ39" s="107"/>
      <c r="AS39" s="210"/>
      <c r="AT39" s="210"/>
      <c r="BF39" s="333"/>
      <c r="BI39" s="96" t="str">
        <f>IF('Социально-коммуникативное разви'!AD40="","",IF('Социально-коммуникативное разви'!AD40&gt;1.5,"сформирован",IF('Социально-коммуникативное разви'!AD40&lt;0.5,"не сформирован", "в стадии формирования")))</f>
        <v/>
      </c>
      <c r="BJ39" s="96" t="str">
        <f>IF('Социально-коммуникативное разви'!AF40="","",IF('Социально-коммуникативное разви'!AF40&gt;1.5,"сформирован",IF('Социально-коммуникативное разви'!AF40&lt;0.5,"не сформирован", "в стадии формирования")))</f>
        <v/>
      </c>
      <c r="BK39" s="96" t="str">
        <f>IF('Социально-коммуникативное разви'!AG40="","",IF('Социально-коммуникативное разви'!AG40&gt;1.5,"сформирован",IF('Социально-коммуникативное разви'!AG40&lt;0.5,"не сформирован", "в стадии формирования")))</f>
        <v/>
      </c>
      <c r="BL39" s="96" t="str">
        <f>IF('Социально-коммуникативное разви'!AH40="","",IF('Социально-коммуникативное разви'!AH40&gt;1.5,"сформирован",IF('Социально-коммуникативное разви'!AH40&lt;0.5,"не сформирован", "в стадии формирования")))</f>
        <v/>
      </c>
      <c r="BM39" s="96" t="str">
        <f>IF('Социально-коммуникативное разви'!AI40="","",IF('Социально-коммуникативное разви'!AI40&gt;1.5,"сформирован",IF('Социально-коммуникативное разви'!AI40&lt;0.5,"не сформирован", "в стадии формирования")))</f>
        <v/>
      </c>
      <c r="BN39" s="96" t="str">
        <f>IF('Социально-коммуникативное разви'!AJ40="","",IF('Социально-коммуникативное разви'!AJ40&gt;1.5,"сформирован",IF('Социально-коммуникативное разви'!AJ40&lt;0.5,"не сформирован", "в стадии формирования")))</f>
        <v/>
      </c>
      <c r="BO39" s="96" t="str">
        <f>IF('Социально-коммуникативное разви'!AK40="","",IF('Социально-коммуникативное разви'!AK40&gt;1.5,"сформирован",IF('Социально-коммуникативное разви'!AK40&lt;0.5,"не сформирован", "в стадии формирования")))</f>
        <v/>
      </c>
      <c r="BP39" s="96" t="str">
        <f>IF('Социально-коммуникативное разви'!AL40="","",IF('Социально-коммуникативное разви'!AL40&gt;1.5,"сформирован",IF('Социально-коммуникативное разви'!AL40&lt;0.5,"не сформирован", "в стадии формирования")))</f>
        <v/>
      </c>
      <c r="BQ39" s="96" t="str">
        <f>IF('Социально-коммуникативное разви'!AM40="","",IF('Социально-коммуникативное разви'!AM40&gt;1.5,"сформирован",IF('Социально-коммуникативное разви'!AM40&lt;0.5,"не сформирован", "в стадии формирования")))</f>
        <v/>
      </c>
      <c r="BR39" s="96" t="str">
        <f>IF('Социально-коммуникативное разви'!AE40="","",IF('Социально-коммуникативное разви'!AE40&gt;1.5,"сформирован",IF('Социально-коммуникативное разви'!AE40&lt;0.5,"не сформирован", "в стадии формирования")))</f>
        <v/>
      </c>
      <c r="BS39" s="96" t="str">
        <f>IF('Физическое развитие'!Q39="","",IF('Физическое развитие'!Q39&gt;1.5,"сформирован",IF('Физическое развитие'!Q39&lt;0.5,"не сформирован", "в стадии формирования")))</f>
        <v/>
      </c>
      <c r="BT39" s="96" t="str">
        <f>IF('Физическое развитие'!R39="","",IF('Физическое развитие'!R39&gt;1.5,"сформирован",IF('Физическое развитие'!R39&lt;0.5,"не сформирован", "в стадии формирования")))</f>
        <v/>
      </c>
      <c r="BU39" s="96" t="str">
        <f>IF('Физическое развитие'!S39="","",IF('Физическое развитие'!S39&gt;1.5,"сформирован",IF('Физическое развитие'!S39&lt;0.5,"не сформирован", "в стадии формирования")))</f>
        <v/>
      </c>
      <c r="BX39" s="183" t="str">
        <f>IF('Социально-коммуникативное разви'!Q40="","",IF('Социально-коммуникативное разви'!AD40="","",IF('Социально-коммуникативное разви'!AE40="","",IF('Социально-коммуникативное разви'!AF40="","",IF('Социально-коммуникативное разви'!AG40="","",IF('Социально-коммуникативное разви'!AH40="","",IF('Социально-коммуникативное разви'!AI40="","",IF('Социально-коммуникативное разви'!AJ40="","",IF('Социально-коммуникативное разви'!AK40="","",IF('Социально-коммуникативное разви'!AL40="","",IF('Социально-коммуникативное разви'!AM40="","",IF('Физическое развитие'!Q39="","",IF('Физическое развитие'!R39="","",IF('Физическое развитие'!S39="","",IF('Физическое развитие'!T39="","",IF('Физическое развитие'!U39="","",('Социально-коммуникативное разви'!Q40+'Социально-коммуникативное разви'!AD40+'Социально-коммуникативное разви'!AE40+'Социально-коммуникативное разви'!AF40+'Социально-коммуникативное разви'!AG40+'Социально-коммуникативное разви'!AH40+'Социально-коммуникативное разви'!AI40+'Социально-коммуникативное разви'!AJ40+'Социально-коммуникативное разви'!AK40+'Социально-коммуникативное разви'!AL40+'Социально-коммуникативное разви'!AM40+'Физическое развитие'!Q39+'Физическое развитие'!R39+'Физическое развитие'!S39+'Физическое развитие'!T39+'Физическое развитие'!U39)/16))))))))))))))))</f>
        <v/>
      </c>
      <c r="CA39" s="96" t="str">
        <f>IF('Социально-коммуникативное разви'!O40="","",IF('Социально-коммуникативное разви'!O40&gt;1.5,"сформирован",IF('Социально-коммуникативное разви'!O40&lt;0.5,"не сформирован", "в стадии формирования")))</f>
        <v/>
      </c>
      <c r="CB39" s="96" t="str">
        <f>IF('Социально-коммуникативное разви'!T40="","",IF('Социально-коммуникативное разви'!T40&gt;1.5,"сформирован",IF('Социально-коммуникативное разви'!T40&lt;0.5,"не сформирован", "в стадии формирования")))</f>
        <v/>
      </c>
      <c r="CC39" s="96" t="str">
        <f>IF('Познавательное развитие'!D40="","",IF('Познавательное развитие'!D40&gt;1.5,"сформирован",IF('Познавательное развитие'!D40&lt;0.5,"не сформирован", "в стадии формирования")))</f>
        <v/>
      </c>
      <c r="CD39" s="96" t="str">
        <f>IF('Познавательное развитие'!E40="","",IF('Познавательное развитие'!E40&gt;1.5,"сформирован",IF('Познавательное развитие'!E40&lt;0.5,"не сформирован", "в стадии формирования")))</f>
        <v/>
      </c>
      <c r="CE39" s="96" t="str">
        <f>IF('Познавательное развитие'!F40="","",IF('Познавательное развитие'!F40&gt;1.5,"сформирован",IF('Познавательное развитие'!F40&lt;0.5,"не сформирован", "в стадии формирования")))</f>
        <v/>
      </c>
      <c r="CF39" s="96" t="str">
        <f>IF('Познавательное развитие'!I40="","",IF('Познавательное развитие'!I40&gt;1.5,"сформирован",IF('Познавательное развитие'!I40&lt;0.5,"не сформирован", "в стадии формирования")))</f>
        <v/>
      </c>
      <c r="CG39" s="96" t="str">
        <f>IF('Познавательное развитие'!J40="","",IF('Познавательное развитие'!J40&gt;1.5,"сформирован",IF('Познавательное развитие'!J40&lt;0.5,"не сформирован", "в стадии формирования")))</f>
        <v/>
      </c>
      <c r="CH39" s="96" t="str">
        <f>IF('Познавательное развитие'!K40="","",IF('Познавательное развитие'!K40&gt;1.5,"сформирован",IF('Познавательное развитие'!K40&lt;0.5,"не сформирован", "в стадии формирования")))</f>
        <v/>
      </c>
      <c r="CI39" s="96" t="str">
        <f>IF('Познавательное развитие'!L40="","",IF('Познавательное развитие'!L40&gt;1.5,"сформирован",IF('Познавательное развитие'!L40&lt;0.5,"не сформирован", "в стадии формирования")))</f>
        <v/>
      </c>
      <c r="CJ39" s="96" t="str">
        <f>IF('Познавательное развитие'!M40="","",IF('Познавательное развитие'!M40&gt;1.5,"сформирован",IF('Познавательное развитие'!M40&lt;0.5,"не сформирован", "в стадии формирования")))</f>
        <v/>
      </c>
      <c r="CK39" s="96" t="str">
        <f>IF('Познавательное развитие'!S40="","",IF('Познавательное развитие'!S40&gt;1.5,"сформирован",IF('Познавательное развитие'!S40&lt;0.5,"не сформирован", "в стадии формирования")))</f>
        <v/>
      </c>
      <c r="CL39" s="96" t="str">
        <f>IF('Познавательное развитие'!T40="","",IF('Познавательное развитие'!T40&gt;1.5,"сформирован",IF('Познавательное развитие'!T40&lt;0.5,"не сформирован", "в стадии формирования")))</f>
        <v/>
      </c>
      <c r="CM39" s="96" t="str">
        <f>IF('Познавательное развитие'!V40="","",IF('Познавательное развитие'!V40&gt;1.5,"сформирован",IF('Познавательное развитие'!V40&lt;0.5,"не сформирован", "в стадии формирования")))</f>
        <v/>
      </c>
      <c r="CN39" s="96" t="str">
        <f>IF('Познавательное развитие'!W40="","",IF('Познавательное развитие'!W40&gt;1.5,"сформирован",IF('Познавательное развитие'!W40&lt;0.5,"не сформирован", "в стадии формирования")))</f>
        <v/>
      </c>
      <c r="CO39" s="96" t="str">
        <f>IF('Познавательное развитие'!AD40="","",IF('Познавательное развитие'!AD40&gt;1.5,"сформирован",IF('Познавательное развитие'!AD40&lt;0.5,"не сформирован", "в стадии формирования")))</f>
        <v/>
      </c>
      <c r="CP39" s="96" t="str">
        <f>IF('Познавательное развитие'!AI40="","",IF('Познавательное развитие'!AI40&gt;1.5,"сформирован",IF('Познавательное развитие'!AI40&lt;0.5,"не сформирован", "в стадии формирования")))</f>
        <v/>
      </c>
      <c r="CQ39" s="96" t="str">
        <f>IF('Познавательное развитие'!AK40="","",IF('Познавательное развитие'!AK40&gt;1.5,"сформирован",IF('Познавательное развитие'!AK40&lt;0.5,"не сформирован", "в стадии формирования")))</f>
        <v/>
      </c>
      <c r="CR39" s="96" t="str">
        <f>IF('Познавательное развитие'!AL40="","",IF('Познавательное развитие'!AL40&gt;1.5,"сформирован",IF('Познавательное развитие'!AL40&lt;0.5,"не сформирован", "в стадии формирования")))</f>
        <v/>
      </c>
      <c r="CS39" s="96" t="str">
        <f>IF('Речевое развитие'!S39="","",IF('Речевое развитие'!S39&gt;1.5,"сформирован",IF('Речевое развитие'!S39&lt;0.5,"не сформирован", "в стадии формирования")))</f>
        <v/>
      </c>
      <c r="CT39" s="96" t="str">
        <f>IF('Речевое развитие'!T39="","",IF('Речевое развитие'!T39&gt;1.5,"сформирован",IF('Речевое развитие'!T39&lt;0.5,"не сформирован", "в стадии формирования")))</f>
        <v/>
      </c>
      <c r="CU39" s="96" t="str">
        <f>IF('Речевое развитие'!U39="","",IF('Речевое развитие'!U39&gt;1.5,"сформирован",IF('Речевое развитие'!U39&lt;0.5,"не сформирован", "в стадии формирования")))</f>
        <v/>
      </c>
      <c r="CV39" s="96" t="str">
        <f>IF('Речевое развитие'!V39="","",IF('Речевое развитие'!V39&gt;1.5,"сформирован",IF('Речевое развитие'!V39&lt;0.5,"не сформирован", "в стадии формирования")))</f>
        <v/>
      </c>
      <c r="CW39" s="96" t="str">
        <f>IF('Художественно-эстетическое разв'!H40="","",IF('Художественно-эстетическое разв'!H40&gt;1.5,"сформирован",IF('Художественно-эстетическое разв'!H40&lt;0.5,"не сформирован", "в стадии формирования")))</f>
        <v/>
      </c>
      <c r="CX39" s="96" t="str">
        <f>IF('Художественно-эстетическое разв'!U40="","",IF('Художественно-эстетическое разв'!U40&gt;1.5,"сформирован",IF('Художественно-эстетическое разв'!U40&lt;0.5,"не сформирован", "в стадии формирования")))</f>
        <v/>
      </c>
      <c r="CY39" s="96" t="str">
        <f>IF('Художественно-эстетическое разв'!D40="","",IF('Художественно-эстетическое разв'!D40&gt;1.5,"сформирован",IF('Художественно-эстетическое разв'!D40&lt;0.5,"не сформирован", "в стадии формирования")))</f>
        <v/>
      </c>
      <c r="CZ39" s="96" t="str">
        <f>IF('Художественно-эстетическое разв'!O40="","",IF('Художественно-эстетическое разв'!O40&gt;1.5,"сформирован",IF('Художественно-эстетическое разв'!O40&lt;0.5,"не сформирован", "в стадии формирования")))</f>
        <v/>
      </c>
      <c r="DB39" s="107"/>
    </row>
    <row r="40" spans="1:107">
      <c r="BI40" s="96" t="str">
        <f>IF('Социально-коммуникативное разви'!AD41="","",IF('Социально-коммуникативное разви'!AD41&gt;1.5,"сформирован",IF('Социально-коммуникативное разви'!AD41&lt;0.5,"не сформирован", "в стадии формирования")))</f>
        <v/>
      </c>
      <c r="BJ40" s="96" t="str">
        <f>IF('Социально-коммуникативное разви'!AF41="","",IF('Социально-коммуникативное разви'!AF41&gt;1.5,"сформирован",IF('Социально-коммуникативное разви'!AF41&lt;0.5,"не сформирован", "в стадии формирования")))</f>
        <v/>
      </c>
      <c r="BK40" s="96" t="str">
        <f>IF('Социально-коммуникативное разви'!AG41="","",IF('Социально-коммуникативное разви'!AG41&gt;1.5,"сформирован",IF('Социально-коммуникативное разви'!AG41&lt;0.5,"не сформирован", "в стадии формирования")))</f>
        <v/>
      </c>
      <c r="BL40" s="96" t="str">
        <f>IF('Социально-коммуникативное разви'!AH41="","",IF('Социально-коммуникативное разви'!AH41&gt;1.5,"сформирован",IF('Социально-коммуникативное разви'!AH41&lt;0.5,"не сформирован", "в стадии формирования")))</f>
        <v/>
      </c>
      <c r="BM40" s="96" t="str">
        <f>IF('Социально-коммуникативное разви'!AI41="","",IF('Социально-коммуникативное разви'!AI41&gt;1.5,"сформирован",IF('Социально-коммуникативное разви'!AI41&lt;0.5,"не сформирован", "в стадии формирования")))</f>
        <v/>
      </c>
      <c r="BN40" s="96" t="str">
        <f>IF('Социально-коммуникативное разви'!AJ41="","",IF('Социально-коммуникативное разви'!AJ41&gt;1.5,"сформирован",IF('Социально-коммуникативное разви'!AJ41&lt;0.5,"не сформирован", "в стадии формирования")))</f>
        <v/>
      </c>
      <c r="BO40" s="96" t="str">
        <f>IF('Социально-коммуникативное разви'!AK41="","",IF('Социально-коммуникативное разви'!AK41&gt;1.5,"сформирован",IF('Социально-коммуникативное разви'!AK41&lt;0.5,"не сформирован", "в стадии формирования")))</f>
        <v/>
      </c>
      <c r="BP40" s="96" t="str">
        <f>IF('Социально-коммуникативное разви'!AL41="","",IF('Социально-коммуникативное разви'!AL41&gt;1.5,"сформирован",IF('Социально-коммуникативное разви'!AL41&lt;0.5,"не сформирован", "в стадии формирования")))</f>
        <v/>
      </c>
      <c r="BQ40" s="96" t="str">
        <f>IF('Социально-коммуникативное разви'!AM41="","",IF('Социально-коммуникативное разви'!AM41&gt;1.5,"сформирован",IF('Социально-коммуникативное разви'!AM41&lt;0.5,"не сформирован", "в стадии формирования")))</f>
        <v/>
      </c>
      <c r="BR40" s="96" t="str">
        <f>IF('Социально-коммуникативное разви'!AE41="","",IF('Социально-коммуникативное разви'!AE41&gt;1.5,"сформирован",IF('Социально-коммуникативное разви'!AE41&lt;0.5,"не сформирован", "в стадии формирования")))</f>
        <v/>
      </c>
      <c r="BS40" s="96" t="str">
        <f>IF('Физическое развитие'!Q40="","",IF('Физическое развитие'!Q40&gt;1.5,"сформирован",IF('Физическое развитие'!Q40&lt;0.5,"не сформирован", "в стадии формирования")))</f>
        <v/>
      </c>
      <c r="BT40" s="96" t="str">
        <f>IF('Физическое развитие'!R40="","",IF('Физическое развитие'!R40&gt;1.5,"сформирован",IF('Физическое развитие'!R40&lt;0.5,"не сформирован", "в стадии формирования")))</f>
        <v/>
      </c>
      <c r="BU40" s="96" t="str">
        <f>IF('Физическое развитие'!S40="","",IF('Физическое развитие'!S40&gt;1.5,"сформирован",IF('Физическое развитие'!S40&lt;0.5,"не сформирован", "в стадии формирования")))</f>
        <v/>
      </c>
      <c r="CA40" s="96" t="str">
        <f>IF('Социально-коммуникативное разви'!O41="","",IF('Социально-коммуникативное разви'!O41&gt;1.5,"сформирован",IF('Социально-коммуникативное разви'!O41&lt;0.5,"не сформирован", "в стадии формирования")))</f>
        <v/>
      </c>
      <c r="CB40" s="96" t="str">
        <f>IF('Социально-коммуникативное разви'!T41="","",IF('Социально-коммуникативное разви'!T41&gt;1.5,"сформирован",IF('Социально-коммуникативное разви'!T41&lt;0.5,"не сформирован", "в стадии формирования")))</f>
        <v/>
      </c>
      <c r="CC40" s="96" t="str">
        <f>IF('Познавательное развитие'!D41="","",IF('Познавательное развитие'!D41&gt;1.5,"сформирован",IF('Познавательное развитие'!D41&lt;0.5,"не сформирован", "в стадии формирования")))</f>
        <v/>
      </c>
      <c r="CD40" s="96" t="str">
        <f>IF('Познавательное развитие'!E41="","",IF('Познавательное развитие'!E41&gt;1.5,"сформирован",IF('Познавательное развитие'!E41&lt;0.5,"не сформирован", "в стадии формирования")))</f>
        <v/>
      </c>
      <c r="CE40" s="96" t="str">
        <f>IF('Познавательное развитие'!F41="","",IF('Познавательное развитие'!F41&gt;1.5,"сформирован",IF('Познавательное развитие'!F41&lt;0.5,"не сформирован", "в стадии формирования")))</f>
        <v/>
      </c>
      <c r="CF40" s="96" t="str">
        <f>IF('Познавательное развитие'!I41="","",IF('Познавательное развитие'!I41&gt;1.5,"сформирован",IF('Познавательное развитие'!I41&lt;0.5,"не сформирован", "в стадии формирования")))</f>
        <v/>
      </c>
      <c r="CG40" s="96" t="str">
        <f>IF('Познавательное развитие'!J41="","",IF('Познавательное развитие'!J41&gt;1.5,"сформирован",IF('Познавательное развитие'!J41&lt;0.5,"не сформирован", "в стадии формирования")))</f>
        <v/>
      </c>
      <c r="CH40" s="96" t="str">
        <f>IF('Познавательное развитие'!K41="","",IF('Познавательное развитие'!K41&gt;1.5,"сформирован",IF('Познавательное развитие'!K41&lt;0.5,"не сформирован", "в стадии формирования")))</f>
        <v/>
      </c>
      <c r="CI40" s="96" t="str">
        <f>IF('Познавательное развитие'!L41="","",IF('Познавательное развитие'!L41&gt;1.5,"сформирован",IF('Познавательное развитие'!L41&lt;0.5,"не сформирован", "в стадии формирования")))</f>
        <v/>
      </c>
      <c r="CM40" s="96" t="str">
        <f>IF('Познавательное развитие'!V41="","",IF('Познавательное развитие'!V41&gt;1.5,"сформирован",IF('Познавательное развитие'!V41&lt;0.5,"не сформирован", "в стадии формирования")))</f>
        <v/>
      </c>
      <c r="CN40" s="96" t="str">
        <f>IF('Познавательное развитие'!W41="","",IF('Познавательное развитие'!W41&gt;1.5,"сформирован",IF('Познавательное развитие'!W41&lt;0.5,"не сформирован", "в стадии формирования")))</f>
        <v/>
      </c>
      <c r="CP40" s="96" t="str">
        <f>IF('Познавательное развитие'!AI41="","",IF('Познавательное развитие'!AI41&gt;1.5,"сформирован",IF('Познавательное развитие'!AI41&lt;0.5,"не сформирован", "в стадии формирования")))</f>
        <v/>
      </c>
      <c r="CR40" s="96" t="str">
        <f>IF('Познавательное развитие'!AL41="","",IF('Познавательное развитие'!AL41&gt;1.5,"сформирован",IF('Познавательное развитие'!AL41&lt;0.5,"не сформирован", "в стадии формирования")))</f>
        <v/>
      </c>
      <c r="CT40" s="96" t="str">
        <f>IF('Речевое развитие'!T40="","",IF('Речевое развитие'!T40&gt;1.5,"сформирован",IF('Речевое развитие'!T40&lt;0.5,"не сформирован", "в стадии формирования")))</f>
        <v/>
      </c>
      <c r="CU40" s="96" t="str">
        <f>IF('Речевое развитие'!U40="","",IF('Речевое развитие'!U40&gt;1.5,"сформирован",IF('Речевое развитие'!U40&lt;0.5,"не сформирован", "в стадии формирования")))</f>
        <v/>
      </c>
      <c r="CV40" s="96" t="str">
        <f>IF('Речевое развитие'!V40="","",IF('Речевое развитие'!V40&gt;1.5,"сформирован",IF('Речевое развитие'!V40&lt;0.5,"не сформирован", "в стадии формирования")))</f>
        <v/>
      </c>
      <c r="CY40" s="96" t="str">
        <f>IF('Художественно-эстетическое разв'!D41="","",IF('Художественно-эстетическое разв'!D41&gt;1.5,"сформирован",IF('Художественно-эстетическое разв'!D41&lt;0.5,"не сформирован", "в стадии формирования")))</f>
        <v/>
      </c>
      <c r="CZ40" s="96" t="str">
        <f>IF('Художественно-эстетическое разв'!O41="","",IF('Художественно-эстетическое разв'!O41&gt;1.5,"сформирован",IF('Художественно-эстетическое разв'!O41&lt;0.5,"не сформирован", "в стадии формирования")))</f>
        <v/>
      </c>
    </row>
    <row r="41" spans="1:107">
      <c r="BJ41" s="96" t="str">
        <f>IF('Социально-коммуникативное разви'!AF42="","",IF('Социально-коммуникативное разви'!AF42&gt;1.5,"сформирован",IF('Социально-коммуникативное разви'!AF42&lt;0.5,"не сформирован", "в стадии формирования")))</f>
        <v/>
      </c>
      <c r="BK41" s="96" t="str">
        <f>IF('Социально-коммуникативное разви'!AG42="","",IF('Социально-коммуникативное разви'!AG42&gt;1.5,"сформирован",IF('Социально-коммуникативное разви'!AG42&lt;0.5,"не сформирован", "в стадии формирования")))</f>
        <v/>
      </c>
      <c r="BM41" s="96" t="str">
        <f>IF('Социально-коммуникативное разви'!AI42="","",IF('Социально-коммуникативное разви'!AI42&gt;1.5,"сформирован",IF('Социально-коммуникативное разви'!AI42&lt;0.5,"не сформирован", "в стадии формирования")))</f>
        <v/>
      </c>
      <c r="BN41" s="96" t="str">
        <f>IF('Социально-коммуникативное разви'!AJ42="","",IF('Социально-коммуникативное разви'!AJ42&gt;1.5,"сформирован",IF('Социально-коммуникативное разви'!AJ42&lt;0.5,"не сформирован", "в стадии формирования")))</f>
        <v/>
      </c>
      <c r="BO41" s="96" t="str">
        <f>IF('Социально-коммуникативное разви'!AK42="","",IF('Социально-коммуникативное разви'!AK42&gt;1.5,"сформирован",IF('Социально-коммуникативное разви'!AK42&lt;0.5,"не сформирован", "в стадии формирования")))</f>
        <v/>
      </c>
      <c r="BP41" s="96" t="str">
        <f>IF('Социально-коммуникативное разви'!AL42="","",IF('Социально-коммуникативное разви'!AL42&gt;1.5,"сформирован",IF('Социально-коммуникативное разви'!AL42&lt;0.5,"не сформирован", "в стадии формирования")))</f>
        <v/>
      </c>
      <c r="BQ41" s="96" t="str">
        <f>IF('Социально-коммуникативное разви'!AM42="","",IF('Социально-коммуникативное разви'!AM42&gt;1.5,"сформирован",IF('Социально-коммуникативное разви'!AM42&lt;0.5,"не сформирован", "в стадии формирования")))</f>
        <v/>
      </c>
      <c r="BR41" s="96" t="str">
        <f>IF('Социально-коммуникативное разви'!AE42="","",IF('Социально-коммуникативное разви'!AE42&gt;1.5,"сформирован",IF('Социально-коммуникативное разви'!AE42&lt;0.5,"не сформирован", "в стадии формирования")))</f>
        <v/>
      </c>
      <c r="BS41" s="96" t="str">
        <f>IF('Физическое развитие'!Q41="","",IF('Физическое развитие'!Q41&gt;1.5,"сформирован",IF('Физическое развитие'!Q41&lt;0.5,"не сформирован", "в стадии формирования")))</f>
        <v/>
      </c>
      <c r="BT41" s="96" t="str">
        <f>IF('Физическое развитие'!R41="","",IF('Физическое развитие'!R41&gt;1.5,"сформирован",IF('Физическое развитие'!R41&lt;0.5,"не сформирован", "в стадии формирования")))</f>
        <v/>
      </c>
      <c r="BU41" s="96" t="str">
        <f>IF('Физическое развитие'!S41="","",IF('Физическое развитие'!S41&gt;1.5,"сформирован",IF('Физическое развитие'!S41&lt;0.5,"не сформирован", "в стадии формирования")))</f>
        <v/>
      </c>
      <c r="CE41" s="96" t="str">
        <f>IF('Познавательное развитие'!F42="","",IF('Познавательное развитие'!F42&gt;1.5,"сформирован",IF('Познавательное развитие'!F42&lt;0.5,"не сформирован", "в стадии формирования")))</f>
        <v/>
      </c>
      <c r="CU41" s="96" t="str">
        <f>IF('Речевое развитие'!U41="","",IF('Речевое развитие'!U41&gt;1.5,"сформирован",IF('Речевое развитие'!U41&lt;0.5,"не сформирован", "в стадии формирования")))</f>
        <v/>
      </c>
      <c r="CV41" s="96" t="str">
        <f>IF('Речевое развитие'!V41="","",IF('Речевое развитие'!V41&gt;1.5,"сформирован",IF('Речевое развитие'!V41&lt;0.5,"не сформирован", "в стадии формирования")))</f>
        <v/>
      </c>
      <c r="CY41" s="96" t="str">
        <f>IF('Художественно-эстетическое разв'!D42="","",IF('Художественно-эстетическое разв'!D42&gt;1.5,"сформирован",IF('Художественно-эстетическое разв'!D42&lt;0.5,"не сформирован", "в стадии формирования")))</f>
        <v/>
      </c>
      <c r="CZ41" s="96" t="str">
        <f>IF('Художественно-эстетическое разв'!O42="","",IF('Художественно-эстетическое разв'!O42&gt;1.5,"сформирован",IF('Художественно-эстетическое разв'!O42&lt;0.5,"не сформирован", "в стадии формирования")))</f>
        <v/>
      </c>
    </row>
    <row r="42" spans="1:107">
      <c r="BJ42" s="96" t="str">
        <f>IF('Социально-коммуникативное разви'!AF43="","",IF('Социально-коммуникативное разви'!AF43&gt;1.5,"сформирован",IF('Социально-коммуникативное разви'!AF43&lt;0.5,"не сформирован", "в стадии формирования")))</f>
        <v/>
      </c>
      <c r="BK42" s="96" t="str">
        <f>IF('Социально-коммуникативное разви'!AG43="","",IF('Социально-коммуникативное разви'!AG43&gt;1.5,"сформирован",IF('Социально-коммуникативное разви'!AG43&lt;0.5,"не сформирован", "в стадии формирования")))</f>
        <v/>
      </c>
      <c r="BM42" s="96" t="str">
        <f>IF('Социально-коммуникативное разви'!AI43="","",IF('Социально-коммуникативное разви'!AI43&gt;1.5,"сформирован",IF('Социально-коммуникативное разви'!AI43&lt;0.5,"не сформирован", "в стадии формирования")))</f>
        <v/>
      </c>
      <c r="BN42" s="96" t="str">
        <f>IF('Социально-коммуникативное разви'!AJ43="","",IF('Социально-коммуникативное разви'!AJ43&gt;1.5,"сформирован",IF('Социально-коммуникативное разви'!AJ43&lt;0.5,"не сформирован", "в стадии формирования")))</f>
        <v/>
      </c>
      <c r="BO42" s="96" t="str">
        <f>IF('Социально-коммуникативное разви'!AK43="","",IF('Социально-коммуникативное разви'!AK43&gt;1.5,"сформирован",IF('Социально-коммуникативное разви'!AK43&lt;0.5,"не сформирован", "в стадии формирования")))</f>
        <v/>
      </c>
      <c r="BP42" s="96" t="str">
        <f>IF('Социально-коммуникативное разви'!AL43="","",IF('Социально-коммуникативное разви'!AL43&gt;1.5,"сформирован",IF('Социально-коммуникативное разви'!AL43&lt;0.5,"не сформирован", "в стадии формирования")))</f>
        <v/>
      </c>
      <c r="BQ42" s="96" t="str">
        <f>IF('Социально-коммуникативное разви'!AM43="","",IF('Социально-коммуникативное разви'!AM43&gt;1.5,"сформирован",IF('Социально-коммуникативное разви'!AM43&lt;0.5,"не сформирован", "в стадии формирования")))</f>
        <v/>
      </c>
      <c r="BR42" s="96" t="str">
        <f>IF('Социально-коммуникативное разви'!AE43="","",IF('Социально-коммуникативное разви'!AE43&gt;1.5,"сформирован",IF('Социально-коммуникативное разви'!AE43&lt;0.5,"не сформирован", "в стадии формирования")))</f>
        <v/>
      </c>
      <c r="BS42" s="96" t="str">
        <f>IF('Физическое развитие'!Q42="","",IF('Физическое развитие'!Q42&gt;1.5,"сформирован",IF('Физическое развитие'!Q42&lt;0.5,"не сформирован", "в стадии формирования")))</f>
        <v/>
      </c>
      <c r="BT42" s="96" t="str">
        <f>IF('Физическое развитие'!R42="","",IF('Физическое развитие'!R42&gt;1.5,"сформирован",IF('Физическое развитие'!R42&lt;0.5,"не сформирован", "в стадии формирования")))</f>
        <v/>
      </c>
      <c r="BU42" s="96" t="str">
        <f>IF('Физическое развитие'!S42="","",IF('Физическое развитие'!S42&gt;1.5,"сформирован",IF('Физическое развитие'!S42&lt;0.5,"не сформирован", "в стадии формирования")))</f>
        <v/>
      </c>
      <c r="CU42" s="96" t="str">
        <f>IF('Речевое развитие'!U42="","",IF('Речевое развитие'!U42&gt;1.5,"сформирован",IF('Речевое развитие'!U42&lt;0.5,"не сформирован", "в стадии формирования")))</f>
        <v/>
      </c>
      <c r="CY42" s="96" t="str">
        <f>IF('Художественно-эстетическое разв'!D43="","",IF('Художественно-эстетическое разв'!D43&gt;1.5,"сформирован",IF('Художественно-эстетическое разв'!D43&lt;0.5,"не сформирован", "в стадии формирования")))</f>
        <v/>
      </c>
    </row>
    <row r="43" spans="1:107">
      <c r="BJ43" s="96" t="str">
        <f>IF('Социально-коммуникативное разви'!AF44="","",IF('Социально-коммуникативное разви'!AF44&gt;1.5,"сформирован",IF('Социально-коммуникативное разви'!AF44&lt;0.5,"не сформирован", "в стадии формирования")))</f>
        <v/>
      </c>
      <c r="BK43" s="96" t="str">
        <f>IF('Социально-коммуникативное разви'!AG44="","",IF('Социально-коммуникативное разви'!AG44&gt;1.5,"сформирован",IF('Социально-коммуникативное разви'!AG44&lt;0.5,"не сформирован", "в стадии формирования")))</f>
        <v/>
      </c>
      <c r="BP43" s="96" t="str">
        <f>IF('Социально-коммуникативное разви'!AL44="","",IF('Социально-коммуникативное разви'!AL44&gt;1.5,"сформирован",IF('Социально-коммуникативное разви'!AL44&lt;0.5,"не сформирован", "в стадии формирования")))</f>
        <v/>
      </c>
      <c r="BQ43" s="96" t="str">
        <f>IF('Социально-коммуникативное разви'!AM44="","",IF('Социально-коммуникативное разви'!AM44&gt;1.5,"сформирован",IF('Социально-коммуникативное разви'!AM44&lt;0.5,"не сформирован", "в стадии формирования")))</f>
        <v/>
      </c>
      <c r="BR43" s="96" t="str">
        <f>IF('Социально-коммуникативное разви'!AE44="","",IF('Социально-коммуникативное разви'!AE44&gt;1.5,"сформирован",IF('Социально-коммуникативное разви'!AE44&lt;0.5,"не сформирован", "в стадии формирования")))</f>
        <v/>
      </c>
      <c r="BS43" s="96" t="str">
        <f>IF('Физическое развитие'!Q43="","",IF('Физическое развитие'!Q43&gt;1.5,"сформирован",IF('Физическое развитие'!Q43&lt;0.5,"не сформирован", "в стадии формирования")))</f>
        <v/>
      </c>
      <c r="BT43" s="96" t="str">
        <f>IF('Физическое развитие'!R43="","",IF('Физическое развитие'!R43&gt;1.5,"сформирован",IF('Физическое развитие'!R43&lt;0.5,"не сформирован", "в стадии формирования")))</f>
        <v/>
      </c>
      <c r="BU43" s="96" t="str">
        <f>IF('Физическое развитие'!S43="","",IF('Физическое развитие'!S43&gt;1.5,"сформирован",IF('Физическое развитие'!S43&lt;0.5,"не сформирован", "в стадии формирования")))</f>
        <v/>
      </c>
      <c r="CY43" s="96" t="str">
        <f>IF('Художественно-эстетическое разв'!D44="","",IF('Художественно-эстетическое разв'!D44&gt;1.5,"сформирован",IF('Художественно-эстетическое разв'!D44&lt;0.5,"не сформирован", "в стадии формирования")))</f>
        <v/>
      </c>
    </row>
    <row r="44" spans="1:107">
      <c r="BK44" s="96" t="str">
        <f>IF('Социально-коммуникативное разви'!AG45="","",IF('Социально-коммуникативное разви'!AG45&gt;1.5,"сформирован",IF('Социально-коммуникативное разви'!AG45&lt;0.5,"не сформирован", "в стадии формирования")))</f>
        <v/>
      </c>
      <c r="BP44" s="96" t="str">
        <f>IF('Социально-коммуникативное разви'!AL45="","",IF('Социально-коммуникативное разви'!AL45&gt;1.5,"сформирован",IF('Социально-коммуникативное разви'!AL45&lt;0.5,"не сформирован", "в стадии формирования")))</f>
        <v/>
      </c>
      <c r="BQ44" s="96" t="str">
        <f>IF('Социально-коммуникативное разви'!AM45="","",IF('Социально-коммуникативное разви'!AM45&gt;1.5,"сформирован",IF('Социально-коммуникативное разви'!AM45&lt;0.5,"не сформирован", "в стадии формирования")))</f>
        <v/>
      </c>
      <c r="BR44" s="96" t="str">
        <f>IF('Социально-коммуникативное разви'!AE45="","",IF('Социально-коммуникативное разви'!AE45&gt;1.5,"сформирован",IF('Социально-коммуникативное разви'!AE45&lt;0.5,"не сформирован", "в стадии формирования")))</f>
        <v/>
      </c>
      <c r="BS44" s="96" t="str">
        <f>IF('Физическое развитие'!Q44="","",IF('Физическое развитие'!Q44&gt;1.5,"сформирован",IF('Физическое развитие'!Q44&lt;0.5,"не сформирован", "в стадии формирования")))</f>
        <v/>
      </c>
      <c r="BT44" s="96" t="str">
        <f>IF('Физическое развитие'!R44="","",IF('Физическое развитие'!R44&gt;1.5,"сформирован",IF('Физическое развитие'!R44&lt;0.5,"не сформирован", "в стадии формирования")))</f>
        <v/>
      </c>
      <c r="BU44" s="96" t="str">
        <f>IF('Физическое развитие'!S44="","",IF('Физическое развитие'!S44&gt;1.5,"сформирован",IF('Физическое развитие'!S44&lt;0.5,"не сформирован", "в стадии формирования")))</f>
        <v/>
      </c>
    </row>
  </sheetData>
  <sheetProtection password="CC6F" sheet="1" objects="1" scenarios="1" selectLockedCells="1"/>
  <mergeCells count="12">
    <mergeCell ref="Y2:AF2"/>
    <mergeCell ref="N2:V2"/>
    <mergeCell ref="D2:K2"/>
    <mergeCell ref="DD2:DO2"/>
    <mergeCell ref="A1:BK1"/>
    <mergeCell ref="A2:A3"/>
    <mergeCell ref="B2:B3"/>
    <mergeCell ref="C2:C3"/>
    <mergeCell ref="BZ2:DA2"/>
    <mergeCell ref="BH2:BW2"/>
    <mergeCell ref="AI2:AP2"/>
    <mergeCell ref="AS2:BE2"/>
  </mergeCells>
  <conditionalFormatting sqref="L5:L39 D4:AB38 AF4:AH38">
    <cfRule type="containsText" dxfId="132" priority="79" operator="containsText" text="норма, средний, 3 уровень">
      <formula>NOT(ISERROR(SEARCH("норма, средний, 3 уровень",D4)))</formula>
    </cfRule>
  </conditionalFormatting>
  <conditionalFormatting sqref="L5:L39 D4:AB38 AF4:AH38">
    <cfRule type="containsText" dxfId="131" priority="72" operator="containsText" text="низкий">
      <formula>NOT(ISERROR(SEARCH("низкий",D4)))</formula>
    </cfRule>
    <cfRule type="containsText" dxfId="130" priority="73" operator="containsText" text="сниженный">
      <formula>NOT(ISERROR(SEARCH("сниженный",D4)))</formula>
    </cfRule>
    <cfRule type="containsText" dxfId="129" priority="74" operator="containsText" text="очень высокий">
      <formula>NOT(ISERROR(SEARCH("очень высокий",D4)))</formula>
    </cfRule>
    <cfRule type="containsText" dxfId="128" priority="75" operator="containsText" text="высокий">
      <formula>NOT(ISERROR(SEARCH("высокий",D4)))</formula>
    </cfRule>
    <cfRule type="containsText" dxfId="127" priority="76" operator="containsText" text="средний">
      <formula>NOT(ISERROR(SEARCH("средний",D4)))</formula>
    </cfRule>
    <cfRule type="containsText" dxfId="126" priority="77" operator="containsText" text="3 уровень">
      <formula>NOT(ISERROR(SEARCH("3 уровень",D4)))</formula>
    </cfRule>
    <cfRule type="containsText" dxfId="125" priority="78" operator="containsText" text="норма">
      <formula>NOT(ISERROR(SEARCH("норма",D4)))</formula>
    </cfRule>
  </conditionalFormatting>
  <conditionalFormatting sqref="L5:L39 D4:AB38 AF4:AH38">
    <cfRule type="containsText" dxfId="124" priority="71" operator="containsText" text="очень высокий">
      <formula>NOT(ISERROR(SEARCH("очень высокий",D4)))</formula>
    </cfRule>
  </conditionalFormatting>
  <conditionalFormatting sqref="Y4:AB38 AF4:AH38">
    <cfRule type="containsText" dxfId="123" priority="70" stopIfTrue="1" operator="containsText" text="ниже среднего">
      <formula>NOT(ISERROR(SEARCH("ниже среднего",Y4)))</formula>
    </cfRule>
  </conditionalFormatting>
  <conditionalFormatting sqref="L5:L39 D4:AB38 AF4:AH38">
    <cfRule type="containsText" dxfId="122" priority="67" operator="containsText" text="низкий">
      <formula>NOT(ISERROR(SEARCH("низкий",D4)))</formula>
    </cfRule>
    <cfRule type="containsText" dxfId="121" priority="68" operator="containsText" text="норма">
      <formula>NOT(ISERROR(SEARCH("норма",D4)))</formula>
    </cfRule>
    <cfRule type="containsText" dxfId="120" priority="69" operator="containsText" text="низкий">
      <formula>NOT(ISERROR(SEARCH("низкий",D4)))</formula>
    </cfRule>
  </conditionalFormatting>
  <conditionalFormatting sqref="AC37:AE76 D4:AB76 AF4:AH76">
    <cfRule type="containsText" dxfId="119" priority="64" operator="containsText" text="очень высокий">
      <formula>NOT(ISERROR(SEARCH("очень высокий",D4)))</formula>
    </cfRule>
    <cfRule type="containsText" dxfId="118" priority="65" operator="containsText" text="ниже нормы">
      <formula>NOT(ISERROR(SEARCH("ниже нормы",D4)))</formula>
    </cfRule>
    <cfRule type="containsText" dxfId="117" priority="66" operator="containsText" text="сниженный">
      <formula>NOT(ISERROR(SEARCH("сниженный",D4)))</formula>
    </cfRule>
  </conditionalFormatting>
  <conditionalFormatting sqref="L5:L39 D4:AB38 AF4:AH38">
    <cfRule type="containsText" dxfId="116" priority="62" operator="containsText" text="высокий">
      <formula>NOT(ISERROR(SEARCH("высокий",D4)))</formula>
    </cfRule>
    <cfRule type="containsText" dxfId="115" priority="63" operator="containsText" text="низкий">
      <formula>NOT(ISERROR(SEARCH("низкий",D4)))</formula>
    </cfRule>
  </conditionalFormatting>
  <conditionalFormatting sqref="D4:H38">
    <cfRule type="containsText" dxfId="114" priority="57" operator="containsText" text="не сформирован">
      <formula>NOT(ISERROR(SEARCH("не сформирован",D4)))</formula>
    </cfRule>
    <cfRule type="containsText" dxfId="113" priority="58" operator="containsText" text="в стадии формирования">
      <formula>NOT(ISERROR(SEARCH("в стадии формирования",D4)))</formula>
    </cfRule>
    <cfRule type="containsText" dxfId="112" priority="59" operator="containsText" text="сформирован">
      <formula>NOT(ISERROR(SEARCH("сформирован",D4)))</formula>
    </cfRule>
    <cfRule type="containsText" dxfId="111" priority="60" operator="containsText" text="в стадии формирования">
      <formula>NOT(ISERROR(SEARCH("в стадии формирования",D4)))</formula>
    </cfRule>
    <cfRule type="containsText" dxfId="110" priority="61" operator="containsText" text="не сформирован">
      <formula>NOT(ISERROR(SEARCH("не сформирован",D4)))</formula>
    </cfRule>
  </conditionalFormatting>
  <conditionalFormatting sqref="I4:V38 L5:L39">
    <cfRule type="containsText" dxfId="109" priority="56" operator="containsText" text="не сформирован">
      <formula>NOT(ISERROR(SEARCH("не сформирован",I4)))</formula>
    </cfRule>
  </conditionalFormatting>
  <conditionalFormatting sqref="AT4:BE38 Y4:AB38 AF4:AG38 L5:L39 AI4:AQ38 I4:W38">
    <cfRule type="containsText" dxfId="108" priority="52" operator="containsText" text="не сформирован">
      <formula>NOT(ISERROR(SEARCH("не сформирован",I4)))</formula>
    </cfRule>
    <cfRule type="containsText" dxfId="107" priority="53" operator="containsText" text="сформирован">
      <formula>NOT(ISERROR(SEARCH("сформирован",I4)))</formula>
    </cfRule>
    <cfRule type="containsText" dxfId="106" priority="54" operator="containsText" text="в стадии формирования">
      <formula>NOT(ISERROR(SEARCH("в стадии формирования",I4)))</formula>
    </cfRule>
    <cfRule type="containsText" dxfId="105" priority="55" operator="containsText" text="не сформирован">
      <formula>NOT(ISERROR(SEARCH("не сформирован",I4)))</formula>
    </cfRule>
  </conditionalFormatting>
  <conditionalFormatting sqref="DC4:DC38 BG4:BW38 AR4:AS38 AZ4:BE38 X4:X38 AC4:AE38 CW5:CX39 CY5:CY43 CZ5:CZ41 BI5:BI40 BJ5:BJ43 BK5:BK44 BL5:BL40 BM5:BO42 BP5:BU44 CA5:CD40 CE5:CE41 CF5:CI40 CJ5:CL39 CM5:CN40 CO5:CO39 CP5:CP40 CQ5:CQ39 CR5:CR40 CS5:CS39 CT5:CT40 CU5:CU42 CV5:CV41 BY4:DA38">
    <cfRule type="cellIs" dxfId="104" priority="37" operator="equal">
      <formula>"в стадии формирования"</formula>
    </cfRule>
    <cfRule type="cellIs" dxfId="103" priority="38" operator="equal">
      <formula>"сформирован"</formula>
    </cfRule>
    <cfRule type="cellIs" dxfId="102" priority="39" operator="equal">
      <formula>"не сформирован"</formula>
    </cfRule>
  </conditionalFormatting>
  <conditionalFormatting sqref="BH4:BW38 BI5:BI40 BJ5:BJ43 BK5:BK44 BL5:BL40 BM5:BO42 BP5:BU44">
    <cfRule type="cellIs" dxfId="101" priority="31" operator="equal">
      <formula>"в стадии формирования"</formula>
    </cfRule>
    <cfRule type="cellIs" dxfId="100" priority="32" operator="equal">
      <formula>"сформирован"</formula>
    </cfRule>
    <cfRule type="cellIs" dxfId="99" priority="33" operator="equal">
      <formula>"не сформирован"</formula>
    </cfRule>
  </conditionalFormatting>
  <conditionalFormatting sqref="AH4:AH38">
    <cfRule type="containsText" dxfId="98" priority="1" operator="containsText" text="не сформирован">
      <formula>NOT(ISERROR(SEARCH("не сформирован",AH4)))</formula>
    </cfRule>
    <cfRule type="containsText" dxfId="97" priority="2" operator="containsText" text="в стадии формирования">
      <formula>NOT(ISERROR(SEARCH("в стадии формирования",AH4)))</formula>
    </cfRule>
    <cfRule type="containsText" dxfId="96" priority="3" operator="containsText" text="сформирован">
      <formula>NOT(ISERROR(SEARCH("сформирован",AH4)))</formula>
    </cfRule>
    <cfRule type="cellIs" dxfId="95" priority="19" operator="equal">
      <formula>"в стадии формирования"</formula>
    </cfRule>
    <cfRule type="cellIs" dxfId="94" priority="20" operator="equal">
      <formula>"сформирован"</formula>
    </cfRule>
    <cfRule type="cellIs" dxfId="93" priority="21" operator="equal">
      <formula>"не сформирована"</formula>
    </cfRule>
  </conditionalFormatting>
  <conditionalFormatting sqref="BH4:BW40">
    <cfRule type="containsText" dxfId="92" priority="4" operator="containsText" text="не сформирован">
      <formula>NOT(ISERROR(SEARCH("не сформирован",BH4)))</formula>
    </cfRule>
    <cfRule type="containsText" dxfId="91" priority="5" operator="containsText" text="в стадии формирования">
      <formula>NOT(ISERROR(SEARCH("в стадии формирования",BH4)))</formula>
    </cfRule>
    <cfRule type="containsText" dxfId="90" priority="6" operator="containsText" text="сформирован">
      <formula>NOT(ISERROR(SEARCH("сформирован",BH4)))</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theme="4" tint="0.39997558519241921"/>
  </sheetPr>
  <dimension ref="A1:AP43"/>
  <sheetViews>
    <sheetView topLeftCell="L5" zoomScale="70" zoomScaleNormal="70" workbookViewId="0">
      <selection activeCell="AH43" sqref="AH43"/>
    </sheetView>
  </sheetViews>
  <sheetFormatPr defaultColWidth="9.140625" defaultRowHeight="15"/>
  <cols>
    <col min="1" max="1" width="9.140625" style="82"/>
    <col min="2" max="2" width="22.5703125" style="82" customWidth="1"/>
    <col min="3" max="14" width="9.140625" style="82"/>
    <col min="15" max="15" width="12.5703125" style="82" bestFit="1" customWidth="1"/>
    <col min="16" max="20" width="9.140625" style="82"/>
    <col min="21" max="22" width="9.140625" style="112"/>
    <col min="23" max="27" width="9.140625" style="82"/>
    <col min="28" max="29" width="9.140625" style="112"/>
    <col min="30" max="39" width="9.140625" style="82"/>
    <col min="40" max="41" width="9.140625" style="112"/>
    <col min="42" max="16384" width="9.140625" style="93"/>
  </cols>
  <sheetData>
    <row r="1" spans="1:42">
      <c r="A1" s="360" t="s">
        <v>118</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row>
    <row r="2" spans="1:42" ht="63.75" customHeight="1">
      <c r="A2" s="363" t="str">
        <f>список!A1</f>
        <v>№</v>
      </c>
      <c r="B2" s="364" t="str">
        <f>список!B1</f>
        <v>Фамилия, имя воспитанника</v>
      </c>
      <c r="C2" s="363" t="str">
        <f>список!C1</f>
        <v xml:space="preserve">дата </v>
      </c>
      <c r="D2" s="361" t="s">
        <v>119</v>
      </c>
      <c r="E2" s="361"/>
      <c r="F2" s="361"/>
      <c r="G2" s="361"/>
      <c r="H2" s="361"/>
      <c r="I2" s="361"/>
      <c r="J2" s="361"/>
      <c r="K2" s="361"/>
      <c r="L2" s="361"/>
      <c r="M2" s="361"/>
      <c r="N2" s="361"/>
      <c r="O2" s="361"/>
      <c r="P2" s="361"/>
      <c r="Q2" s="361"/>
      <c r="R2" s="361"/>
      <c r="S2" s="361"/>
      <c r="T2" s="361"/>
      <c r="U2" s="361"/>
      <c r="V2" s="361"/>
      <c r="W2" s="362" t="s">
        <v>121</v>
      </c>
      <c r="X2" s="362"/>
      <c r="Y2" s="362"/>
      <c r="Z2" s="362"/>
      <c r="AA2" s="362"/>
      <c r="AB2" s="362"/>
      <c r="AC2" s="362"/>
      <c r="AD2" s="361" t="s">
        <v>122</v>
      </c>
      <c r="AE2" s="361"/>
      <c r="AF2" s="361"/>
      <c r="AG2" s="361"/>
      <c r="AH2" s="361"/>
      <c r="AI2" s="361"/>
      <c r="AJ2" s="361"/>
      <c r="AK2" s="361"/>
      <c r="AL2" s="361"/>
      <c r="AM2" s="361"/>
      <c r="AN2" s="361"/>
      <c r="AO2" s="361"/>
    </row>
    <row r="3" spans="1:42" ht="18" customHeight="1">
      <c r="A3" s="363"/>
      <c r="B3" s="364"/>
      <c r="C3" s="363"/>
      <c r="D3" s="365" t="s">
        <v>120</v>
      </c>
      <c r="E3" s="365"/>
      <c r="F3" s="365"/>
      <c r="G3" s="365"/>
      <c r="H3" s="365"/>
      <c r="I3" s="365"/>
      <c r="J3" s="365"/>
      <c r="K3" s="365"/>
      <c r="L3" s="365"/>
      <c r="M3" s="365"/>
      <c r="N3" s="365"/>
      <c r="O3" s="365"/>
      <c r="P3" s="365"/>
      <c r="Q3" s="365"/>
      <c r="R3" s="365"/>
      <c r="S3" s="365"/>
      <c r="T3" s="365"/>
      <c r="U3" s="124"/>
      <c r="V3" s="124"/>
      <c r="W3" s="125"/>
      <c r="X3" s="125"/>
      <c r="Y3" s="125"/>
      <c r="Z3" s="125"/>
      <c r="AA3" s="125"/>
      <c r="AB3" s="125"/>
      <c r="AC3" s="125"/>
      <c r="AD3" s="124"/>
      <c r="AE3" s="245"/>
      <c r="AF3" s="124"/>
      <c r="AG3" s="124"/>
      <c r="AH3" s="124"/>
      <c r="AI3" s="124"/>
      <c r="AJ3" s="124"/>
      <c r="AK3" s="124"/>
      <c r="AL3" s="124"/>
      <c r="AM3" s="124"/>
      <c r="AN3" s="124"/>
      <c r="AO3" s="124"/>
    </row>
    <row r="4" spans="1:42" ht="329.25" customHeight="1" thickBot="1">
      <c r="A4" s="363"/>
      <c r="B4" s="364"/>
      <c r="C4" s="363"/>
      <c r="D4" s="138" t="s">
        <v>155</v>
      </c>
      <c r="E4" s="138" t="s">
        <v>156</v>
      </c>
      <c r="F4" s="138" t="s">
        <v>157</v>
      </c>
      <c r="G4" s="138" t="s">
        <v>158</v>
      </c>
      <c r="H4" s="138" t="s">
        <v>159</v>
      </c>
      <c r="I4" s="138" t="s">
        <v>160</v>
      </c>
      <c r="J4" s="138" t="s">
        <v>306</v>
      </c>
      <c r="K4" s="138" t="s">
        <v>162</v>
      </c>
      <c r="L4" s="138" t="s">
        <v>163</v>
      </c>
      <c r="M4" s="138" t="s">
        <v>307</v>
      </c>
      <c r="N4" s="138" t="s">
        <v>167</v>
      </c>
      <c r="O4" s="138" t="s">
        <v>168</v>
      </c>
      <c r="P4" s="138" t="s">
        <v>169</v>
      </c>
      <c r="Q4" s="138" t="s">
        <v>170</v>
      </c>
      <c r="R4" s="138" t="s">
        <v>171</v>
      </c>
      <c r="S4" s="138" t="s">
        <v>172</v>
      </c>
      <c r="T4" s="138" t="s">
        <v>173</v>
      </c>
      <c r="U4" s="366" t="s">
        <v>0</v>
      </c>
      <c r="V4" s="366"/>
      <c r="W4" s="139" t="s">
        <v>174</v>
      </c>
      <c r="X4" s="139" t="s">
        <v>175</v>
      </c>
      <c r="Y4" s="139" t="s">
        <v>176</v>
      </c>
      <c r="Z4" s="139" t="s">
        <v>308</v>
      </c>
      <c r="AA4" s="139" t="s">
        <v>309</v>
      </c>
      <c r="AB4" s="366" t="s">
        <v>0</v>
      </c>
      <c r="AC4" s="366"/>
      <c r="AD4" s="139" t="s">
        <v>180</v>
      </c>
      <c r="AE4" s="139" t="s">
        <v>310</v>
      </c>
      <c r="AF4" s="139" t="s">
        <v>181</v>
      </c>
      <c r="AG4" s="139" t="s">
        <v>182</v>
      </c>
      <c r="AH4" s="139" t="s">
        <v>183</v>
      </c>
      <c r="AI4" s="139" t="s">
        <v>184</v>
      </c>
      <c r="AJ4" s="139" t="s">
        <v>185</v>
      </c>
      <c r="AK4" s="139" t="s">
        <v>186</v>
      </c>
      <c r="AL4" s="139" t="s">
        <v>187</v>
      </c>
      <c r="AM4" s="139" t="s">
        <v>188</v>
      </c>
      <c r="AN4" s="366" t="s">
        <v>0</v>
      </c>
      <c r="AO4" s="366"/>
    </row>
    <row r="5" spans="1:42">
      <c r="A5" s="82">
        <f>список!A2</f>
        <v>1</v>
      </c>
      <c r="B5" s="145" t="str">
        <f>IF(список!B2="","",список!B2)</f>
        <v/>
      </c>
      <c r="C5" s="82" t="str">
        <f>IF(список!C2="","",список!C2)</f>
        <v/>
      </c>
      <c r="D5" s="228"/>
      <c r="E5" s="228"/>
      <c r="F5" s="228"/>
      <c r="G5" s="228"/>
      <c r="H5" s="517"/>
      <c r="I5" s="228"/>
      <c r="J5" s="228"/>
      <c r="K5" s="228"/>
      <c r="L5" s="228"/>
      <c r="M5" s="517"/>
      <c r="N5" s="228"/>
      <c r="O5" s="228"/>
      <c r="P5" s="228"/>
      <c r="Q5" s="228"/>
      <c r="R5" s="517"/>
      <c r="S5" s="228"/>
      <c r="T5" s="519"/>
      <c r="U5" s="253" t="str">
        <f>IF(D5="","",IF(E5="","",IF(F5="","",IF(G5="","",IF(H5="","",IF(I5="","",IF(J5="","",IF(K5="","",IF(L5="","",IF(M5="","",IF(N5="","",IF(O5="","",IF(P5="","",IF(Q5="","",IF(R5="","",IF(S5="","",IF(T5="","",SUM(D5:T5)/17)))))))))))))))))</f>
        <v/>
      </c>
      <c r="V5" s="254" t="str">
        <f>IF(U5="","",IF(U5&gt;1.5,"сформирован",IF(U5&lt;0.5,"не сформирован", "в стадии формирования")))</f>
        <v/>
      </c>
      <c r="W5" s="228"/>
      <c r="X5" s="233"/>
      <c r="Y5" s="233"/>
      <c r="Z5" s="233"/>
      <c r="AA5" s="257"/>
      <c r="AB5" s="260" t="str">
        <f>IF(W5="","",IF(X5="","",IF(Y5="","",IF(Z5="","",IF(AA5="","",SUM(W5:AA5)/5)))))</f>
        <v/>
      </c>
      <c r="AC5" s="261" t="str">
        <f>IF(AB5="","",IF(AB5&gt;1.5,"сформирован",IF(AB5&lt;0.5,"не сформирован","в стадии формирования")))</f>
        <v/>
      </c>
      <c r="AD5" s="229"/>
      <c r="AE5" s="229"/>
      <c r="AF5" s="229"/>
      <c r="AG5" s="228"/>
      <c r="AH5" s="233"/>
      <c r="AI5" s="233"/>
      <c r="AJ5" s="233"/>
      <c r="AK5" s="517"/>
      <c r="AL5" s="517"/>
      <c r="AM5" s="257"/>
      <c r="AN5" s="253" t="str">
        <f>IF(AD5="","",IF(AE5="","",IF(AF5="","",IF(AG5="","",IF(AH5="","",IF(AI5="","",IF(AJ5="","",IF(AK5="","",IF(AL5="","",IF(AM5="","",(SUM(AD5:AM5)/10)))))))))))</f>
        <v/>
      </c>
      <c r="AO5" s="264" t="str">
        <f>IF(AN5="","",IF(AN5&gt;1.5,"сформирован",IF(AN5&lt;0.5,"не сформирован", "в стадии формирования")))</f>
        <v/>
      </c>
      <c r="AP5" s="263"/>
    </row>
    <row r="6" spans="1:42">
      <c r="A6" s="82">
        <f>список!A3</f>
        <v>2</v>
      </c>
      <c r="B6" s="145" t="str">
        <f>IF(список!B3="","",список!B3)</f>
        <v/>
      </c>
      <c r="C6" s="82">
        <f>IF(список!C3="","",список!C3)</f>
        <v>0</v>
      </c>
      <c r="D6" s="228"/>
      <c r="E6" s="518"/>
      <c r="F6" s="518"/>
      <c r="G6" s="228"/>
      <c r="H6" s="517"/>
      <c r="I6" s="228"/>
      <c r="J6" s="518"/>
      <c r="K6" s="518"/>
      <c r="L6" s="228"/>
      <c r="M6" s="517"/>
      <c r="N6" s="228"/>
      <c r="O6" s="518"/>
      <c r="P6" s="518"/>
      <c r="Q6" s="228"/>
      <c r="R6" s="517"/>
      <c r="S6" s="228"/>
      <c r="T6" s="519"/>
      <c r="U6" s="255" t="str">
        <f t="shared" ref="U6:U39" si="0">IF(D6="","",IF(E6="","",IF(F6="","",IF(G6="","",IF(H6="","",IF(I6="","",IF(J6="","",IF(K6="","",IF(L6="","",IF(M6="","",IF(N6="","",IF(O6="","",IF(P6="","",IF(Q6="","",IF(R6="","",IF(S6="","",IF(T6="","",SUM(D6:T6)/17)))))))))))))))))</f>
        <v/>
      </c>
      <c r="V6" s="296" t="str">
        <f t="shared" ref="V6:V39" si="1">IF(U6="","",IF(U6&gt;1.5,"сформирован",IF(U6&lt;0.5,"не сформирован", "в стадии формирования")))</f>
        <v/>
      </c>
      <c r="W6" s="230"/>
      <c r="X6" s="234"/>
      <c r="Y6" s="234"/>
      <c r="Z6" s="232"/>
      <c r="AA6" s="258"/>
      <c r="AB6" s="520" t="str">
        <f t="shared" ref="AB6:AB39" si="2">IF(W6="","",IF(X6="","",IF(Y6="","",IF(Z6="","",IF(AA6="","",SUM(W6:AA6)/5)))))</f>
        <v/>
      </c>
      <c r="AC6" s="262" t="str">
        <f t="shared" ref="AC6:AC39" si="3">IF(AB6="","",IF(AB6&gt;1.5,"сформирован",IF(AB6&lt;0.5,"не сформирован","в стадии формирования")))</f>
        <v/>
      </c>
      <c r="AD6" s="231"/>
      <c r="AE6" s="231"/>
      <c r="AF6" s="231"/>
      <c r="AG6" s="230"/>
      <c r="AH6" s="234"/>
      <c r="AI6" s="234"/>
      <c r="AJ6" s="232"/>
      <c r="AK6" s="517"/>
      <c r="AL6" s="517"/>
      <c r="AM6" s="258"/>
      <c r="AN6" s="255" t="str">
        <f t="shared" ref="AN6:AN39" si="4">IF(AD6="","",IF(AE6="","",IF(AF6="","",IF(AG6="","",IF(AH6="","",IF(AI6="","",IF(AJ6="","",IF(AK6="","",IF(AL6="","",IF(AM6="","",(SUM(AD6:AM6)/10)))))))))))</f>
        <v/>
      </c>
      <c r="AO6" s="256" t="str">
        <f t="shared" ref="AO6:AO39" si="5">IF(AN6="","",IF(AN6&gt;1.5,"сформирован",IF(AN6&lt;0.5,"не сформирован", "в стадии формирования")))</f>
        <v/>
      </c>
      <c r="AP6" s="263"/>
    </row>
    <row r="7" spans="1:42">
      <c r="A7" s="82">
        <f>список!A4</f>
        <v>3</v>
      </c>
      <c r="B7" s="145" t="str">
        <f>IF(список!B4="","",список!B4)</f>
        <v/>
      </c>
      <c r="C7" s="82">
        <f>IF(список!C4="","",список!C4)</f>
        <v>0</v>
      </c>
      <c r="D7" s="228"/>
      <c r="E7" s="228"/>
      <c r="F7" s="228"/>
      <c r="G7" s="228"/>
      <c r="H7" s="228"/>
      <c r="I7" s="228"/>
      <c r="J7" s="228"/>
      <c r="K7" s="228"/>
      <c r="L7" s="228"/>
      <c r="M7" s="228"/>
      <c r="N7" s="228"/>
      <c r="O7" s="228"/>
      <c r="P7" s="228"/>
      <c r="Q7" s="228"/>
      <c r="R7" s="228"/>
      <c r="S7" s="228"/>
      <c r="T7" s="519"/>
      <c r="U7" s="255" t="str">
        <f t="shared" si="0"/>
        <v/>
      </c>
      <c r="V7" s="296" t="str">
        <f t="shared" si="1"/>
        <v/>
      </c>
      <c r="W7" s="230"/>
      <c r="X7" s="232"/>
      <c r="Y7" s="232"/>
      <c r="Z7" s="232"/>
      <c r="AA7" s="259"/>
      <c r="AB7" s="520" t="str">
        <f t="shared" si="2"/>
        <v/>
      </c>
      <c r="AC7" s="262" t="str">
        <f t="shared" si="3"/>
        <v/>
      </c>
      <c r="AD7" s="231"/>
      <c r="AE7" s="231"/>
      <c r="AF7" s="231"/>
      <c r="AG7" s="230"/>
      <c r="AH7" s="232"/>
      <c r="AI7" s="232"/>
      <c r="AJ7" s="232"/>
      <c r="AK7" s="228"/>
      <c r="AL7" s="517"/>
      <c r="AM7" s="258"/>
      <c r="AN7" s="255" t="str">
        <f t="shared" si="4"/>
        <v/>
      </c>
      <c r="AO7" s="256" t="str">
        <f t="shared" si="5"/>
        <v/>
      </c>
      <c r="AP7" s="263"/>
    </row>
    <row r="8" spans="1:42">
      <c r="A8" s="82">
        <f>список!A5</f>
        <v>4</v>
      </c>
      <c r="B8" s="145" t="str">
        <f>IF(список!B5="","",список!B5)</f>
        <v/>
      </c>
      <c r="C8" s="82">
        <f>IF(список!C5="","",список!C5)</f>
        <v>0</v>
      </c>
      <c r="D8" s="228"/>
      <c r="E8" s="228"/>
      <c r="F8" s="228"/>
      <c r="G8" s="228"/>
      <c r="H8" s="228"/>
      <c r="I8" s="228"/>
      <c r="J8" s="228"/>
      <c r="K8" s="228"/>
      <c r="L8" s="228"/>
      <c r="M8" s="228"/>
      <c r="N8" s="228"/>
      <c r="O8" s="228"/>
      <c r="P8" s="228"/>
      <c r="Q8" s="228"/>
      <c r="R8" s="228"/>
      <c r="S8" s="228"/>
      <c r="T8" s="519"/>
      <c r="U8" s="255" t="str">
        <f t="shared" si="0"/>
        <v/>
      </c>
      <c r="V8" s="296" t="str">
        <f t="shared" si="1"/>
        <v/>
      </c>
      <c r="W8" s="230"/>
      <c r="X8" s="232"/>
      <c r="Y8" s="232"/>
      <c r="Z8" s="232"/>
      <c r="AA8" s="259"/>
      <c r="AB8" s="520" t="str">
        <f t="shared" si="2"/>
        <v/>
      </c>
      <c r="AC8" s="262" t="str">
        <f t="shared" si="3"/>
        <v/>
      </c>
      <c r="AD8" s="232"/>
      <c r="AE8" s="232"/>
      <c r="AF8" s="232"/>
      <c r="AG8" s="230"/>
      <c r="AH8" s="232"/>
      <c r="AI8" s="232"/>
      <c r="AJ8" s="232"/>
      <c r="AK8" s="228"/>
      <c r="AL8" s="228"/>
      <c r="AM8" s="259"/>
      <c r="AN8" s="255" t="str">
        <f t="shared" si="4"/>
        <v/>
      </c>
      <c r="AO8" s="256" t="str">
        <f t="shared" si="5"/>
        <v/>
      </c>
      <c r="AP8" s="263"/>
    </row>
    <row r="9" spans="1:42">
      <c r="A9" s="82">
        <f>список!A6</f>
        <v>5</v>
      </c>
      <c r="B9" s="145" t="str">
        <f>IF(список!B6="","",список!B6)</f>
        <v/>
      </c>
      <c r="C9" s="82">
        <f>IF(список!C6="","",список!C6)</f>
        <v>0</v>
      </c>
      <c r="D9" s="228"/>
      <c r="E9" s="228"/>
      <c r="F9" s="228"/>
      <c r="G9" s="228"/>
      <c r="H9" s="228"/>
      <c r="I9" s="228"/>
      <c r="J9" s="228"/>
      <c r="K9" s="228"/>
      <c r="L9" s="228"/>
      <c r="M9" s="228"/>
      <c r="N9" s="228"/>
      <c r="O9" s="228"/>
      <c r="P9" s="228"/>
      <c r="Q9" s="228"/>
      <c r="R9" s="228"/>
      <c r="S9" s="228"/>
      <c r="T9" s="519"/>
      <c r="U9" s="255" t="str">
        <f t="shared" si="0"/>
        <v/>
      </c>
      <c r="V9" s="296" t="str">
        <f t="shared" si="1"/>
        <v/>
      </c>
      <c r="W9" s="230"/>
      <c r="X9" s="232"/>
      <c r="Y9" s="232"/>
      <c r="Z9" s="232"/>
      <c r="AA9" s="259"/>
      <c r="AB9" s="520" t="str">
        <f t="shared" si="2"/>
        <v/>
      </c>
      <c r="AC9" s="262" t="str">
        <f t="shared" si="3"/>
        <v/>
      </c>
      <c r="AD9" s="231"/>
      <c r="AE9" s="231"/>
      <c r="AF9" s="231"/>
      <c r="AG9" s="230"/>
      <c r="AH9" s="232"/>
      <c r="AI9" s="232"/>
      <c r="AJ9" s="232"/>
      <c r="AK9" s="228"/>
      <c r="AL9" s="517"/>
      <c r="AM9" s="258"/>
      <c r="AN9" s="255" t="str">
        <f t="shared" si="4"/>
        <v/>
      </c>
      <c r="AO9" s="256" t="str">
        <f t="shared" si="5"/>
        <v/>
      </c>
      <c r="AP9" s="263"/>
    </row>
    <row r="10" spans="1:42">
      <c r="A10" s="82">
        <f>список!A7</f>
        <v>6</v>
      </c>
      <c r="B10" s="145" t="str">
        <f>IF(список!B7="","",список!B7)</f>
        <v/>
      </c>
      <c r="C10" s="82">
        <f>IF(список!C7="","",список!C7)</f>
        <v>0</v>
      </c>
      <c r="D10" s="228"/>
      <c r="E10" s="228"/>
      <c r="F10" s="228"/>
      <c r="G10" s="228"/>
      <c r="H10" s="517"/>
      <c r="I10" s="228"/>
      <c r="J10" s="228"/>
      <c r="K10" s="228"/>
      <c r="L10" s="228"/>
      <c r="M10" s="517"/>
      <c r="N10" s="228"/>
      <c r="O10" s="228"/>
      <c r="P10" s="228"/>
      <c r="Q10" s="228"/>
      <c r="R10" s="517"/>
      <c r="S10" s="228"/>
      <c r="T10" s="519"/>
      <c r="U10" s="255" t="str">
        <f t="shared" si="0"/>
        <v/>
      </c>
      <c r="V10" s="296" t="str">
        <f t="shared" si="1"/>
        <v/>
      </c>
      <c r="W10" s="230"/>
      <c r="X10" s="232"/>
      <c r="Y10" s="232"/>
      <c r="Z10" s="232"/>
      <c r="AA10" s="258"/>
      <c r="AB10" s="520" t="str">
        <f t="shared" si="2"/>
        <v/>
      </c>
      <c r="AC10" s="262" t="str">
        <f t="shared" si="3"/>
        <v/>
      </c>
      <c r="AD10" s="231"/>
      <c r="AE10" s="231"/>
      <c r="AF10" s="231"/>
      <c r="AG10" s="230"/>
      <c r="AH10" s="232"/>
      <c r="AI10" s="232"/>
      <c r="AJ10" s="232"/>
      <c r="AK10" s="517"/>
      <c r="AL10" s="517"/>
      <c r="AM10" s="258"/>
      <c r="AN10" s="255" t="str">
        <f t="shared" si="4"/>
        <v/>
      </c>
      <c r="AO10" s="256" t="str">
        <f t="shared" si="5"/>
        <v/>
      </c>
      <c r="AP10" s="263"/>
    </row>
    <row r="11" spans="1:42">
      <c r="A11" s="82">
        <f>список!A8</f>
        <v>7</v>
      </c>
      <c r="B11" s="145" t="str">
        <f>IF(список!B8="","",список!B8)</f>
        <v/>
      </c>
      <c r="C11" s="82">
        <f>IF(список!C8="","",список!C8)</f>
        <v>0</v>
      </c>
      <c r="D11" s="228"/>
      <c r="E11" s="228"/>
      <c r="F11" s="228"/>
      <c r="G11" s="228"/>
      <c r="H11" s="517"/>
      <c r="I11" s="228"/>
      <c r="J11" s="228"/>
      <c r="K11" s="228"/>
      <c r="L11" s="228"/>
      <c r="M11" s="517"/>
      <c r="N11" s="228"/>
      <c r="O11" s="228"/>
      <c r="P11" s="228"/>
      <c r="Q11" s="228"/>
      <c r="R11" s="517"/>
      <c r="S11" s="228"/>
      <c r="T11" s="519"/>
      <c r="U11" s="255" t="str">
        <f t="shared" si="0"/>
        <v/>
      </c>
      <c r="V11" s="296" t="str">
        <f t="shared" si="1"/>
        <v/>
      </c>
      <c r="W11" s="230"/>
      <c r="X11" s="232"/>
      <c r="Y11" s="232"/>
      <c r="Z11" s="232"/>
      <c r="AA11" s="258"/>
      <c r="AB11" s="520" t="str">
        <f t="shared" si="2"/>
        <v/>
      </c>
      <c r="AC11" s="262" t="str">
        <f t="shared" si="3"/>
        <v/>
      </c>
      <c r="AD11" s="231"/>
      <c r="AE11" s="231"/>
      <c r="AF11" s="231"/>
      <c r="AG11" s="230"/>
      <c r="AH11" s="232"/>
      <c r="AI11" s="232"/>
      <c r="AJ11" s="232"/>
      <c r="AK11" s="517"/>
      <c r="AL11" s="517"/>
      <c r="AM11" s="258"/>
      <c r="AN11" s="255" t="str">
        <f t="shared" si="4"/>
        <v/>
      </c>
      <c r="AO11" s="256" t="str">
        <f t="shared" si="5"/>
        <v/>
      </c>
      <c r="AP11" s="263"/>
    </row>
    <row r="12" spans="1:42">
      <c r="A12" s="82">
        <f>список!A9</f>
        <v>8</v>
      </c>
      <c r="B12" s="145" t="str">
        <f>IF(список!B9="","",список!B9)</f>
        <v/>
      </c>
      <c r="C12" s="82">
        <f>IF(список!C9="","",список!C9)</f>
        <v>0</v>
      </c>
      <c r="D12" s="228"/>
      <c r="E12" s="228"/>
      <c r="F12" s="228"/>
      <c r="G12" s="228"/>
      <c r="H12" s="517"/>
      <c r="I12" s="228"/>
      <c r="J12" s="228"/>
      <c r="K12" s="228"/>
      <c r="L12" s="228"/>
      <c r="M12" s="517"/>
      <c r="N12" s="228"/>
      <c r="O12" s="228"/>
      <c r="P12" s="228"/>
      <c r="Q12" s="228"/>
      <c r="R12" s="517"/>
      <c r="S12" s="228"/>
      <c r="T12" s="519"/>
      <c r="U12" s="255" t="str">
        <f t="shared" si="0"/>
        <v/>
      </c>
      <c r="V12" s="296" t="str">
        <f t="shared" si="1"/>
        <v/>
      </c>
      <c r="W12" s="230"/>
      <c r="X12" s="232"/>
      <c r="Y12" s="232"/>
      <c r="Z12" s="232"/>
      <c r="AA12" s="258"/>
      <c r="AB12" s="520" t="str">
        <f t="shared" si="2"/>
        <v/>
      </c>
      <c r="AC12" s="262" t="str">
        <f t="shared" si="3"/>
        <v/>
      </c>
      <c r="AD12" s="231"/>
      <c r="AE12" s="231"/>
      <c r="AF12" s="231"/>
      <c r="AG12" s="230"/>
      <c r="AH12" s="232"/>
      <c r="AI12" s="232"/>
      <c r="AJ12" s="232"/>
      <c r="AK12" s="517"/>
      <c r="AL12" s="517"/>
      <c r="AM12" s="258"/>
      <c r="AN12" s="255" t="str">
        <f t="shared" si="4"/>
        <v/>
      </c>
      <c r="AO12" s="256" t="str">
        <f t="shared" si="5"/>
        <v/>
      </c>
      <c r="AP12" s="263"/>
    </row>
    <row r="13" spans="1:42">
      <c r="A13" s="82">
        <f>список!A10</f>
        <v>9</v>
      </c>
      <c r="B13" s="145" t="str">
        <f>IF(список!B10="","",список!B10)</f>
        <v/>
      </c>
      <c r="C13" s="82">
        <f>IF(список!C10="","",список!C10)</f>
        <v>0</v>
      </c>
      <c r="D13" s="228"/>
      <c r="E13" s="228"/>
      <c r="F13" s="228"/>
      <c r="G13" s="228"/>
      <c r="H13" s="517"/>
      <c r="I13" s="228"/>
      <c r="J13" s="228"/>
      <c r="K13" s="228"/>
      <c r="L13" s="228"/>
      <c r="M13" s="517"/>
      <c r="N13" s="228"/>
      <c r="O13" s="228"/>
      <c r="P13" s="228"/>
      <c r="Q13" s="228"/>
      <c r="R13" s="517"/>
      <c r="S13" s="228"/>
      <c r="T13" s="519"/>
      <c r="U13" s="255" t="str">
        <f t="shared" si="0"/>
        <v/>
      </c>
      <c r="V13" s="296" t="str">
        <f t="shared" si="1"/>
        <v/>
      </c>
      <c r="W13" s="230"/>
      <c r="X13" s="232"/>
      <c r="Y13" s="232"/>
      <c r="Z13" s="232"/>
      <c r="AA13" s="258"/>
      <c r="AB13" s="520" t="str">
        <f t="shared" si="2"/>
        <v/>
      </c>
      <c r="AC13" s="262" t="str">
        <f t="shared" si="3"/>
        <v/>
      </c>
      <c r="AD13" s="231"/>
      <c r="AE13" s="231"/>
      <c r="AF13" s="231"/>
      <c r="AG13" s="230"/>
      <c r="AH13" s="232"/>
      <c r="AI13" s="232"/>
      <c r="AJ13" s="232"/>
      <c r="AK13" s="517"/>
      <c r="AL13" s="517"/>
      <c r="AM13" s="258"/>
      <c r="AN13" s="255" t="str">
        <f t="shared" si="4"/>
        <v/>
      </c>
      <c r="AO13" s="256" t="str">
        <f t="shared" si="5"/>
        <v/>
      </c>
      <c r="AP13" s="263"/>
    </row>
    <row r="14" spans="1:42">
      <c r="A14" s="82">
        <f>список!A11</f>
        <v>10</v>
      </c>
      <c r="B14" s="145" t="str">
        <f>IF(список!B11="","",список!B11)</f>
        <v/>
      </c>
      <c r="C14" s="82">
        <f>IF(список!C11="","",список!C11)</f>
        <v>0</v>
      </c>
      <c r="D14" s="228"/>
      <c r="E14" s="228"/>
      <c r="F14" s="228"/>
      <c r="G14" s="228"/>
      <c r="H14" s="517"/>
      <c r="I14" s="228"/>
      <c r="J14" s="228"/>
      <c r="K14" s="228"/>
      <c r="L14" s="228"/>
      <c r="M14" s="517"/>
      <c r="N14" s="228"/>
      <c r="O14" s="228"/>
      <c r="P14" s="228"/>
      <c r="Q14" s="228"/>
      <c r="R14" s="517"/>
      <c r="S14" s="228"/>
      <c r="T14" s="519"/>
      <c r="U14" s="255" t="str">
        <f t="shared" si="0"/>
        <v/>
      </c>
      <c r="V14" s="296" t="str">
        <f t="shared" si="1"/>
        <v/>
      </c>
      <c r="W14" s="230"/>
      <c r="X14" s="232"/>
      <c r="Y14" s="232"/>
      <c r="Z14" s="232"/>
      <c r="AA14" s="258"/>
      <c r="AB14" s="520" t="str">
        <f t="shared" si="2"/>
        <v/>
      </c>
      <c r="AC14" s="262" t="str">
        <f t="shared" si="3"/>
        <v/>
      </c>
      <c r="AD14" s="231"/>
      <c r="AE14" s="231"/>
      <c r="AF14" s="231"/>
      <c r="AG14" s="230"/>
      <c r="AH14" s="232"/>
      <c r="AI14" s="232"/>
      <c r="AJ14" s="232"/>
      <c r="AK14" s="517"/>
      <c r="AL14" s="517"/>
      <c r="AM14" s="258"/>
      <c r="AN14" s="255" t="str">
        <f t="shared" si="4"/>
        <v/>
      </c>
      <c r="AO14" s="256" t="str">
        <f t="shared" si="5"/>
        <v/>
      </c>
      <c r="AP14" s="263"/>
    </row>
    <row r="15" spans="1:42">
      <c r="A15" s="82">
        <f>список!A12</f>
        <v>11</v>
      </c>
      <c r="B15" s="145" t="str">
        <f>IF(список!B12="","",список!B12)</f>
        <v/>
      </c>
      <c r="C15" s="82">
        <f>IF(список!C12="","",список!C12)</f>
        <v>0</v>
      </c>
      <c r="D15" s="228"/>
      <c r="E15" s="228"/>
      <c r="F15" s="228"/>
      <c r="G15" s="228"/>
      <c r="H15" s="228"/>
      <c r="I15" s="228"/>
      <c r="J15" s="228"/>
      <c r="K15" s="228"/>
      <c r="L15" s="228"/>
      <c r="M15" s="228"/>
      <c r="N15" s="228"/>
      <c r="O15" s="228"/>
      <c r="P15" s="228"/>
      <c r="Q15" s="228"/>
      <c r="R15" s="228"/>
      <c r="S15" s="228"/>
      <c r="T15" s="519"/>
      <c r="U15" s="255" t="str">
        <f t="shared" si="0"/>
        <v/>
      </c>
      <c r="V15" s="296" t="str">
        <f t="shared" si="1"/>
        <v/>
      </c>
      <c r="W15" s="230"/>
      <c r="X15" s="232"/>
      <c r="Y15" s="232"/>
      <c r="Z15" s="232"/>
      <c r="AA15" s="259"/>
      <c r="AB15" s="520" t="str">
        <f t="shared" si="2"/>
        <v/>
      </c>
      <c r="AC15" s="262" t="str">
        <f t="shared" si="3"/>
        <v/>
      </c>
      <c r="AD15" s="231"/>
      <c r="AE15" s="231"/>
      <c r="AF15" s="231"/>
      <c r="AG15" s="230"/>
      <c r="AH15" s="232"/>
      <c r="AI15" s="232"/>
      <c r="AJ15" s="232"/>
      <c r="AK15" s="228"/>
      <c r="AL15" s="517"/>
      <c r="AM15" s="258"/>
      <c r="AN15" s="255" t="str">
        <f t="shared" si="4"/>
        <v/>
      </c>
      <c r="AO15" s="256" t="str">
        <f t="shared" si="5"/>
        <v/>
      </c>
      <c r="AP15" s="263"/>
    </row>
    <row r="16" spans="1:42">
      <c r="A16" s="82">
        <f>список!A13</f>
        <v>12</v>
      </c>
      <c r="B16" s="145" t="str">
        <f>IF(список!B13="","",список!B13)</f>
        <v/>
      </c>
      <c r="C16" s="82">
        <f>IF(список!C13="","",список!C13)</f>
        <v>0</v>
      </c>
      <c r="D16" s="228"/>
      <c r="E16" s="228"/>
      <c r="F16" s="228"/>
      <c r="G16" s="228"/>
      <c r="H16" s="517"/>
      <c r="I16" s="228"/>
      <c r="J16" s="228"/>
      <c r="K16" s="228"/>
      <c r="L16" s="228"/>
      <c r="M16" s="517"/>
      <c r="N16" s="228"/>
      <c r="O16" s="228"/>
      <c r="P16" s="228"/>
      <c r="Q16" s="228"/>
      <c r="R16" s="517"/>
      <c r="S16" s="228"/>
      <c r="T16" s="519"/>
      <c r="U16" s="255" t="str">
        <f t="shared" si="0"/>
        <v/>
      </c>
      <c r="V16" s="296" t="str">
        <f t="shared" si="1"/>
        <v/>
      </c>
      <c r="W16" s="230"/>
      <c r="X16" s="232"/>
      <c r="Y16" s="232"/>
      <c r="Z16" s="232"/>
      <c r="AA16" s="258"/>
      <c r="AB16" s="520" t="str">
        <f t="shared" si="2"/>
        <v/>
      </c>
      <c r="AC16" s="262" t="str">
        <f t="shared" si="3"/>
        <v/>
      </c>
      <c r="AD16" s="231"/>
      <c r="AE16" s="231"/>
      <c r="AF16" s="231"/>
      <c r="AG16" s="230"/>
      <c r="AH16" s="232"/>
      <c r="AI16" s="232"/>
      <c r="AJ16" s="232"/>
      <c r="AK16" s="517"/>
      <c r="AL16" s="517"/>
      <c r="AM16" s="258"/>
      <c r="AN16" s="255" t="str">
        <f t="shared" si="4"/>
        <v/>
      </c>
      <c r="AO16" s="256" t="str">
        <f t="shared" si="5"/>
        <v/>
      </c>
      <c r="AP16" s="263"/>
    </row>
    <row r="17" spans="1:42">
      <c r="A17" s="82">
        <f>список!A14</f>
        <v>13</v>
      </c>
      <c r="B17" s="145" t="str">
        <f>IF(список!B14="","",список!B14)</f>
        <v/>
      </c>
      <c r="C17" s="82">
        <f>IF(список!C14="","",список!C14)</f>
        <v>0</v>
      </c>
      <c r="D17" s="228"/>
      <c r="E17" s="228"/>
      <c r="F17" s="228"/>
      <c r="G17" s="228"/>
      <c r="H17" s="228"/>
      <c r="I17" s="228"/>
      <c r="J17" s="228"/>
      <c r="K17" s="228"/>
      <c r="L17" s="228"/>
      <c r="M17" s="228"/>
      <c r="N17" s="228"/>
      <c r="O17" s="228"/>
      <c r="P17" s="228"/>
      <c r="Q17" s="228"/>
      <c r="R17" s="228"/>
      <c r="S17" s="228"/>
      <c r="T17" s="519"/>
      <c r="U17" s="255" t="str">
        <f t="shared" si="0"/>
        <v/>
      </c>
      <c r="V17" s="296" t="str">
        <f t="shared" si="1"/>
        <v/>
      </c>
      <c r="W17" s="230"/>
      <c r="X17" s="232"/>
      <c r="Y17" s="232"/>
      <c r="Z17" s="232"/>
      <c r="AA17" s="259"/>
      <c r="AB17" s="520" t="str">
        <f t="shared" si="2"/>
        <v/>
      </c>
      <c r="AC17" s="262" t="str">
        <f t="shared" si="3"/>
        <v/>
      </c>
      <c r="AD17" s="231"/>
      <c r="AE17" s="231"/>
      <c r="AF17" s="231"/>
      <c r="AG17" s="230"/>
      <c r="AH17" s="232"/>
      <c r="AI17" s="232"/>
      <c r="AJ17" s="232"/>
      <c r="AK17" s="228"/>
      <c r="AL17" s="517"/>
      <c r="AM17" s="258"/>
      <c r="AN17" s="255" t="str">
        <f t="shared" si="4"/>
        <v/>
      </c>
      <c r="AO17" s="256" t="str">
        <f t="shared" si="5"/>
        <v/>
      </c>
      <c r="AP17" s="263"/>
    </row>
    <row r="18" spans="1:42">
      <c r="A18" s="82">
        <f>список!A15</f>
        <v>14</v>
      </c>
      <c r="B18" s="145" t="str">
        <f>IF(список!B15="","",список!B15)</f>
        <v/>
      </c>
      <c r="C18" s="82">
        <f>IF(список!C15="","",список!C15)</f>
        <v>0</v>
      </c>
      <c r="D18" s="228"/>
      <c r="E18" s="228"/>
      <c r="F18" s="228"/>
      <c r="G18" s="228"/>
      <c r="H18" s="228"/>
      <c r="I18" s="228"/>
      <c r="J18" s="228"/>
      <c r="K18" s="228"/>
      <c r="L18" s="228"/>
      <c r="M18" s="228"/>
      <c r="N18" s="228"/>
      <c r="O18" s="228"/>
      <c r="P18" s="228"/>
      <c r="Q18" s="228"/>
      <c r="R18" s="228"/>
      <c r="S18" s="228"/>
      <c r="T18" s="519"/>
      <c r="U18" s="255" t="str">
        <f t="shared" si="0"/>
        <v/>
      </c>
      <c r="V18" s="296" t="str">
        <f t="shared" si="1"/>
        <v/>
      </c>
      <c r="W18" s="230"/>
      <c r="X18" s="232"/>
      <c r="Y18" s="232"/>
      <c r="Z18" s="232"/>
      <c r="AA18" s="259"/>
      <c r="AB18" s="520" t="str">
        <f t="shared" si="2"/>
        <v/>
      </c>
      <c r="AC18" s="262" t="str">
        <f t="shared" si="3"/>
        <v/>
      </c>
      <c r="AD18" s="231"/>
      <c r="AE18" s="231"/>
      <c r="AF18" s="231"/>
      <c r="AG18" s="230"/>
      <c r="AH18" s="232"/>
      <c r="AI18" s="232"/>
      <c r="AJ18" s="232"/>
      <c r="AK18" s="228"/>
      <c r="AL18" s="517"/>
      <c r="AM18" s="258"/>
      <c r="AN18" s="255" t="str">
        <f t="shared" si="4"/>
        <v/>
      </c>
      <c r="AO18" s="256" t="str">
        <f t="shared" si="5"/>
        <v/>
      </c>
      <c r="AP18" s="263"/>
    </row>
    <row r="19" spans="1:42">
      <c r="A19" s="82">
        <f>список!A16</f>
        <v>15</v>
      </c>
      <c r="B19" s="145" t="str">
        <f>IF(список!B16="","",список!B16)</f>
        <v/>
      </c>
      <c r="C19" s="82">
        <f>IF(список!C16="","",список!C16)</f>
        <v>0</v>
      </c>
      <c r="D19" s="228"/>
      <c r="E19" s="228"/>
      <c r="F19" s="228"/>
      <c r="G19" s="228"/>
      <c r="H19" s="228"/>
      <c r="I19" s="228"/>
      <c r="J19" s="228"/>
      <c r="K19" s="228"/>
      <c r="L19" s="228"/>
      <c r="M19" s="228"/>
      <c r="N19" s="228"/>
      <c r="O19" s="228"/>
      <c r="P19" s="228"/>
      <c r="Q19" s="228"/>
      <c r="R19" s="228"/>
      <c r="S19" s="228"/>
      <c r="T19" s="519"/>
      <c r="U19" s="255" t="str">
        <f t="shared" si="0"/>
        <v/>
      </c>
      <c r="V19" s="296" t="str">
        <f t="shared" si="1"/>
        <v/>
      </c>
      <c r="W19" s="230"/>
      <c r="X19" s="232"/>
      <c r="Y19" s="232"/>
      <c r="Z19" s="232"/>
      <c r="AA19" s="259"/>
      <c r="AB19" s="520" t="str">
        <f t="shared" si="2"/>
        <v/>
      </c>
      <c r="AC19" s="262" t="str">
        <f t="shared" si="3"/>
        <v/>
      </c>
      <c r="AD19" s="231"/>
      <c r="AE19" s="231"/>
      <c r="AF19" s="231"/>
      <c r="AG19" s="230"/>
      <c r="AH19" s="232"/>
      <c r="AI19" s="232"/>
      <c r="AJ19" s="232"/>
      <c r="AK19" s="228"/>
      <c r="AL19" s="517"/>
      <c r="AM19" s="258"/>
      <c r="AN19" s="255" t="str">
        <f t="shared" si="4"/>
        <v/>
      </c>
      <c r="AO19" s="256" t="str">
        <f t="shared" si="5"/>
        <v/>
      </c>
      <c r="AP19" s="263"/>
    </row>
    <row r="20" spans="1:42">
      <c r="A20" s="82">
        <f>список!A17</f>
        <v>16</v>
      </c>
      <c r="B20" s="145" t="str">
        <f>IF(список!B17="","",список!B17)</f>
        <v/>
      </c>
      <c r="C20" s="82">
        <f>IF(список!C17="","",список!C17)</f>
        <v>0</v>
      </c>
      <c r="D20" s="228"/>
      <c r="E20" s="228"/>
      <c r="F20" s="228"/>
      <c r="G20" s="228"/>
      <c r="H20" s="228"/>
      <c r="I20" s="228"/>
      <c r="J20" s="228"/>
      <c r="K20" s="228"/>
      <c r="L20" s="228"/>
      <c r="M20" s="228"/>
      <c r="N20" s="228"/>
      <c r="O20" s="228"/>
      <c r="P20" s="228"/>
      <c r="Q20" s="228"/>
      <c r="R20" s="228"/>
      <c r="S20" s="228"/>
      <c r="T20" s="519"/>
      <c r="U20" s="255" t="str">
        <f t="shared" si="0"/>
        <v/>
      </c>
      <c r="V20" s="296" t="str">
        <f t="shared" si="1"/>
        <v/>
      </c>
      <c r="W20" s="230"/>
      <c r="X20" s="232"/>
      <c r="Y20" s="232"/>
      <c r="Z20" s="232"/>
      <c r="AA20" s="259"/>
      <c r="AB20" s="520" t="str">
        <f t="shared" si="2"/>
        <v/>
      </c>
      <c r="AC20" s="262" t="str">
        <f t="shared" si="3"/>
        <v/>
      </c>
      <c r="AD20" s="231"/>
      <c r="AE20" s="231"/>
      <c r="AF20" s="231"/>
      <c r="AG20" s="230"/>
      <c r="AH20" s="232"/>
      <c r="AI20" s="232"/>
      <c r="AJ20" s="232"/>
      <c r="AK20" s="228"/>
      <c r="AL20" s="517"/>
      <c r="AM20" s="258"/>
      <c r="AN20" s="255" t="str">
        <f t="shared" si="4"/>
        <v/>
      </c>
      <c r="AO20" s="256" t="str">
        <f t="shared" si="5"/>
        <v/>
      </c>
      <c r="AP20" s="263"/>
    </row>
    <row r="21" spans="1:42">
      <c r="A21" s="82">
        <f>список!A18</f>
        <v>17</v>
      </c>
      <c r="B21" s="145" t="str">
        <f>IF(список!B18="","",список!B18)</f>
        <v/>
      </c>
      <c r="C21" s="82">
        <f>IF(список!C18="","",список!C18)</f>
        <v>0</v>
      </c>
      <c r="D21" s="228"/>
      <c r="E21" s="228"/>
      <c r="F21" s="228"/>
      <c r="G21" s="228"/>
      <c r="H21" s="228"/>
      <c r="I21" s="228"/>
      <c r="J21" s="228"/>
      <c r="K21" s="228"/>
      <c r="L21" s="228"/>
      <c r="M21" s="228"/>
      <c r="N21" s="228"/>
      <c r="O21" s="228"/>
      <c r="P21" s="228"/>
      <c r="Q21" s="228"/>
      <c r="R21" s="228"/>
      <c r="S21" s="228"/>
      <c r="T21" s="519"/>
      <c r="U21" s="255" t="str">
        <f t="shared" si="0"/>
        <v/>
      </c>
      <c r="V21" s="296" t="str">
        <f t="shared" si="1"/>
        <v/>
      </c>
      <c r="W21" s="230"/>
      <c r="X21" s="232"/>
      <c r="Y21" s="232"/>
      <c r="Z21" s="232"/>
      <c r="AA21" s="259"/>
      <c r="AB21" s="520" t="str">
        <f t="shared" si="2"/>
        <v/>
      </c>
      <c r="AC21" s="262" t="str">
        <f t="shared" si="3"/>
        <v/>
      </c>
      <c r="AD21" s="231"/>
      <c r="AE21" s="231"/>
      <c r="AF21" s="231"/>
      <c r="AG21" s="230"/>
      <c r="AH21" s="232"/>
      <c r="AI21" s="232"/>
      <c r="AJ21" s="232"/>
      <c r="AK21" s="228"/>
      <c r="AL21" s="517"/>
      <c r="AM21" s="258"/>
      <c r="AN21" s="255" t="str">
        <f t="shared" si="4"/>
        <v/>
      </c>
      <c r="AO21" s="256" t="str">
        <f t="shared" si="5"/>
        <v/>
      </c>
      <c r="AP21" s="263"/>
    </row>
    <row r="22" spans="1:42">
      <c r="A22" s="82">
        <f>список!A19</f>
        <v>18</v>
      </c>
      <c r="B22" s="145" t="str">
        <f>IF(список!B19="","",список!B19)</f>
        <v/>
      </c>
      <c r="C22" s="82">
        <f>IF(список!C19="","",список!C19)</f>
        <v>0</v>
      </c>
      <c r="D22" s="228"/>
      <c r="E22" s="228"/>
      <c r="F22" s="228"/>
      <c r="G22" s="228"/>
      <c r="H22" s="517"/>
      <c r="I22" s="228"/>
      <c r="J22" s="228"/>
      <c r="K22" s="228"/>
      <c r="L22" s="228"/>
      <c r="M22" s="517"/>
      <c r="N22" s="228"/>
      <c r="O22" s="228"/>
      <c r="P22" s="228"/>
      <c r="Q22" s="228"/>
      <c r="R22" s="517"/>
      <c r="S22" s="228"/>
      <c r="T22" s="519"/>
      <c r="U22" s="255" t="str">
        <f t="shared" si="0"/>
        <v/>
      </c>
      <c r="V22" s="296" t="str">
        <f t="shared" si="1"/>
        <v/>
      </c>
      <c r="W22" s="230"/>
      <c r="X22" s="232"/>
      <c r="Y22" s="232"/>
      <c r="Z22" s="232"/>
      <c r="AA22" s="258"/>
      <c r="AB22" s="520" t="str">
        <f t="shared" si="2"/>
        <v/>
      </c>
      <c r="AC22" s="262" t="str">
        <f t="shared" si="3"/>
        <v/>
      </c>
      <c r="AD22" s="231"/>
      <c r="AE22" s="231"/>
      <c r="AF22" s="231"/>
      <c r="AG22" s="230"/>
      <c r="AH22" s="232"/>
      <c r="AI22" s="232"/>
      <c r="AJ22" s="232"/>
      <c r="AK22" s="517"/>
      <c r="AL22" s="517"/>
      <c r="AM22" s="258"/>
      <c r="AN22" s="255" t="str">
        <f t="shared" si="4"/>
        <v/>
      </c>
      <c r="AO22" s="256" t="str">
        <f t="shared" si="5"/>
        <v/>
      </c>
      <c r="AP22" s="263"/>
    </row>
    <row r="23" spans="1:42">
      <c r="A23" s="82">
        <f>список!A20</f>
        <v>19</v>
      </c>
      <c r="B23" s="145" t="str">
        <f>IF(список!B20="","",список!B20)</f>
        <v/>
      </c>
      <c r="C23" s="82">
        <f>IF(список!C20="","",список!C20)</f>
        <v>0</v>
      </c>
      <c r="D23" s="228"/>
      <c r="E23" s="228"/>
      <c r="F23" s="228"/>
      <c r="G23" s="228"/>
      <c r="H23" s="228"/>
      <c r="I23" s="228"/>
      <c r="J23" s="228"/>
      <c r="K23" s="228"/>
      <c r="L23" s="228"/>
      <c r="M23" s="228"/>
      <c r="N23" s="228"/>
      <c r="O23" s="228"/>
      <c r="P23" s="228"/>
      <c r="Q23" s="228"/>
      <c r="R23" s="228"/>
      <c r="S23" s="228"/>
      <c r="T23" s="519"/>
      <c r="U23" s="255" t="str">
        <f t="shared" si="0"/>
        <v/>
      </c>
      <c r="V23" s="296" t="str">
        <f t="shared" si="1"/>
        <v/>
      </c>
      <c r="W23" s="230"/>
      <c r="X23" s="232"/>
      <c r="Y23" s="232"/>
      <c r="Z23" s="232"/>
      <c r="AA23" s="259"/>
      <c r="AB23" s="520" t="str">
        <f t="shared" si="2"/>
        <v/>
      </c>
      <c r="AC23" s="262" t="str">
        <f t="shared" si="3"/>
        <v/>
      </c>
      <c r="AD23" s="231"/>
      <c r="AE23" s="231"/>
      <c r="AF23" s="231"/>
      <c r="AG23" s="230"/>
      <c r="AH23" s="232"/>
      <c r="AI23" s="232"/>
      <c r="AJ23" s="232"/>
      <c r="AK23" s="228"/>
      <c r="AL23" s="517"/>
      <c r="AM23" s="258"/>
      <c r="AN23" s="255" t="str">
        <f t="shared" si="4"/>
        <v/>
      </c>
      <c r="AO23" s="256" t="str">
        <f t="shared" si="5"/>
        <v/>
      </c>
      <c r="AP23" s="263"/>
    </row>
    <row r="24" spans="1:42">
      <c r="A24" s="82">
        <f>список!A21</f>
        <v>20</v>
      </c>
      <c r="B24" s="145" t="str">
        <f>IF(список!B21="","",список!B21)</f>
        <v/>
      </c>
      <c r="C24" s="82">
        <f>IF(список!C21="","",список!C21)</f>
        <v>0</v>
      </c>
      <c r="D24" s="228"/>
      <c r="E24" s="228"/>
      <c r="F24" s="228"/>
      <c r="G24" s="228"/>
      <c r="H24" s="228"/>
      <c r="I24" s="228"/>
      <c r="J24" s="228"/>
      <c r="K24" s="228"/>
      <c r="L24" s="228"/>
      <c r="M24" s="228"/>
      <c r="N24" s="228"/>
      <c r="O24" s="228"/>
      <c r="P24" s="228"/>
      <c r="Q24" s="228"/>
      <c r="R24" s="228"/>
      <c r="S24" s="228"/>
      <c r="T24" s="519"/>
      <c r="U24" s="255" t="str">
        <f t="shared" si="0"/>
        <v/>
      </c>
      <c r="V24" s="296" t="str">
        <f t="shared" si="1"/>
        <v/>
      </c>
      <c r="W24" s="230"/>
      <c r="X24" s="232"/>
      <c r="Y24" s="232"/>
      <c r="Z24" s="232"/>
      <c r="AA24" s="259"/>
      <c r="AB24" s="520" t="str">
        <f t="shared" si="2"/>
        <v/>
      </c>
      <c r="AC24" s="262" t="str">
        <f t="shared" si="3"/>
        <v/>
      </c>
      <c r="AD24" s="231"/>
      <c r="AE24" s="231"/>
      <c r="AF24" s="231"/>
      <c r="AG24" s="230"/>
      <c r="AH24" s="232"/>
      <c r="AI24" s="232"/>
      <c r="AJ24" s="232"/>
      <c r="AK24" s="228"/>
      <c r="AL24" s="517"/>
      <c r="AM24" s="258"/>
      <c r="AN24" s="255" t="str">
        <f t="shared" si="4"/>
        <v/>
      </c>
      <c r="AO24" s="256" t="str">
        <f t="shared" si="5"/>
        <v/>
      </c>
      <c r="AP24" s="263"/>
    </row>
    <row r="25" spans="1:42">
      <c r="A25" s="82">
        <f>список!A22</f>
        <v>21</v>
      </c>
      <c r="B25" s="145" t="str">
        <f>IF(список!B22="","",список!B22)</f>
        <v/>
      </c>
      <c r="C25" s="82">
        <f>IF(список!C22="","",список!C22)</f>
        <v>0</v>
      </c>
      <c r="D25" s="228"/>
      <c r="E25" s="228"/>
      <c r="F25" s="228"/>
      <c r="G25" s="228"/>
      <c r="H25" s="517"/>
      <c r="I25" s="228"/>
      <c r="J25" s="228"/>
      <c r="K25" s="228"/>
      <c r="L25" s="228"/>
      <c r="M25" s="517"/>
      <c r="N25" s="228"/>
      <c r="O25" s="228"/>
      <c r="P25" s="228"/>
      <c r="Q25" s="228"/>
      <c r="R25" s="517"/>
      <c r="S25" s="228"/>
      <c r="T25" s="519"/>
      <c r="U25" s="255" t="str">
        <f t="shared" si="0"/>
        <v/>
      </c>
      <c r="V25" s="296" t="str">
        <f t="shared" si="1"/>
        <v/>
      </c>
      <c r="W25" s="230"/>
      <c r="X25" s="232"/>
      <c r="Y25" s="232"/>
      <c r="Z25" s="232"/>
      <c r="AA25" s="258"/>
      <c r="AB25" s="520" t="str">
        <f t="shared" si="2"/>
        <v/>
      </c>
      <c r="AC25" s="262" t="str">
        <f t="shared" si="3"/>
        <v/>
      </c>
      <c r="AD25" s="231"/>
      <c r="AE25" s="231"/>
      <c r="AF25" s="231"/>
      <c r="AG25" s="230"/>
      <c r="AH25" s="232"/>
      <c r="AI25" s="232"/>
      <c r="AJ25" s="232"/>
      <c r="AK25" s="517"/>
      <c r="AL25" s="517"/>
      <c r="AM25" s="258"/>
      <c r="AN25" s="255" t="str">
        <f t="shared" si="4"/>
        <v/>
      </c>
      <c r="AO25" s="256" t="str">
        <f t="shared" si="5"/>
        <v/>
      </c>
      <c r="AP25" s="263"/>
    </row>
    <row r="26" spans="1:42">
      <c r="A26" s="82">
        <f>список!A23</f>
        <v>22</v>
      </c>
      <c r="B26" s="145" t="str">
        <f>IF(список!B23="","",список!B23)</f>
        <v/>
      </c>
      <c r="C26" s="82">
        <f>IF(список!C23="","",список!C23)</f>
        <v>0</v>
      </c>
      <c r="D26" s="228"/>
      <c r="E26" s="228"/>
      <c r="F26" s="228"/>
      <c r="G26" s="228"/>
      <c r="H26" s="228"/>
      <c r="I26" s="228"/>
      <c r="J26" s="228"/>
      <c r="K26" s="228"/>
      <c r="L26" s="228"/>
      <c r="M26" s="228"/>
      <c r="N26" s="228"/>
      <c r="O26" s="228"/>
      <c r="P26" s="228"/>
      <c r="Q26" s="228"/>
      <c r="R26" s="228"/>
      <c r="S26" s="228"/>
      <c r="T26" s="519"/>
      <c r="U26" s="255" t="str">
        <f t="shared" si="0"/>
        <v/>
      </c>
      <c r="V26" s="296" t="str">
        <f t="shared" si="1"/>
        <v/>
      </c>
      <c r="W26" s="230"/>
      <c r="X26" s="232"/>
      <c r="Y26" s="232"/>
      <c r="Z26" s="232"/>
      <c r="AA26" s="259"/>
      <c r="AB26" s="520" t="str">
        <f t="shared" si="2"/>
        <v/>
      </c>
      <c r="AC26" s="262" t="str">
        <f t="shared" si="3"/>
        <v/>
      </c>
      <c r="AD26" s="231"/>
      <c r="AE26" s="231"/>
      <c r="AF26" s="231"/>
      <c r="AG26" s="230"/>
      <c r="AH26" s="232"/>
      <c r="AI26" s="232"/>
      <c r="AJ26" s="232"/>
      <c r="AK26" s="228"/>
      <c r="AL26" s="517"/>
      <c r="AM26" s="258"/>
      <c r="AN26" s="255" t="str">
        <f t="shared" si="4"/>
        <v/>
      </c>
      <c r="AO26" s="256" t="str">
        <f t="shared" si="5"/>
        <v/>
      </c>
      <c r="AP26" s="263"/>
    </row>
    <row r="27" spans="1:42">
      <c r="A27" s="82">
        <f>список!A24</f>
        <v>23</v>
      </c>
      <c r="B27" s="145" t="str">
        <f>IF(список!B24="","",список!B24)</f>
        <v/>
      </c>
      <c r="C27" s="82">
        <f>IF(список!C24="","",список!C24)</f>
        <v>0</v>
      </c>
      <c r="D27" s="228"/>
      <c r="E27" s="228"/>
      <c r="F27" s="228"/>
      <c r="G27" s="228"/>
      <c r="H27" s="228"/>
      <c r="I27" s="228"/>
      <c r="J27" s="228"/>
      <c r="K27" s="228"/>
      <c r="L27" s="228"/>
      <c r="M27" s="228"/>
      <c r="N27" s="228"/>
      <c r="O27" s="228"/>
      <c r="P27" s="228"/>
      <c r="Q27" s="228"/>
      <c r="R27" s="228"/>
      <c r="S27" s="228"/>
      <c r="T27" s="519"/>
      <c r="U27" s="255" t="str">
        <f t="shared" si="0"/>
        <v/>
      </c>
      <c r="V27" s="296" t="str">
        <f t="shared" si="1"/>
        <v/>
      </c>
      <c r="W27" s="230"/>
      <c r="X27" s="232"/>
      <c r="Y27" s="232"/>
      <c r="Z27" s="232"/>
      <c r="AA27" s="259"/>
      <c r="AB27" s="520" t="str">
        <f t="shared" si="2"/>
        <v/>
      </c>
      <c r="AC27" s="262" t="str">
        <f t="shared" si="3"/>
        <v/>
      </c>
      <c r="AD27" s="231"/>
      <c r="AE27" s="231"/>
      <c r="AF27" s="231"/>
      <c r="AG27" s="230"/>
      <c r="AH27" s="232"/>
      <c r="AI27" s="232"/>
      <c r="AJ27" s="232"/>
      <c r="AK27" s="228"/>
      <c r="AL27" s="517"/>
      <c r="AM27" s="258"/>
      <c r="AN27" s="255" t="str">
        <f t="shared" si="4"/>
        <v/>
      </c>
      <c r="AO27" s="256" t="str">
        <f t="shared" si="5"/>
        <v/>
      </c>
      <c r="AP27" s="263"/>
    </row>
    <row r="28" spans="1:42">
      <c r="A28" s="82">
        <f>список!A25</f>
        <v>24</v>
      </c>
      <c r="B28" s="145" t="str">
        <f>IF(список!B25="","",список!B25)</f>
        <v/>
      </c>
      <c r="C28" s="82">
        <f>IF(список!C25="","",список!C25)</f>
        <v>0</v>
      </c>
      <c r="D28" s="228"/>
      <c r="E28" s="228"/>
      <c r="F28" s="228"/>
      <c r="G28" s="228"/>
      <c r="H28" s="517"/>
      <c r="I28" s="228"/>
      <c r="J28" s="228"/>
      <c r="K28" s="228"/>
      <c r="L28" s="228"/>
      <c r="M28" s="517"/>
      <c r="N28" s="228"/>
      <c r="O28" s="228"/>
      <c r="P28" s="228"/>
      <c r="Q28" s="228"/>
      <c r="R28" s="517"/>
      <c r="S28" s="228"/>
      <c r="T28" s="519"/>
      <c r="U28" s="255" t="str">
        <f t="shared" si="0"/>
        <v/>
      </c>
      <c r="V28" s="296" t="str">
        <f t="shared" si="1"/>
        <v/>
      </c>
      <c r="W28" s="230"/>
      <c r="X28" s="232"/>
      <c r="Y28" s="232"/>
      <c r="Z28" s="232"/>
      <c r="AA28" s="258"/>
      <c r="AB28" s="520" t="str">
        <f t="shared" si="2"/>
        <v/>
      </c>
      <c r="AC28" s="262" t="str">
        <f t="shared" si="3"/>
        <v/>
      </c>
      <c r="AD28" s="231"/>
      <c r="AE28" s="231"/>
      <c r="AF28" s="231"/>
      <c r="AG28" s="230"/>
      <c r="AH28" s="232"/>
      <c r="AI28" s="232"/>
      <c r="AJ28" s="232"/>
      <c r="AK28" s="517"/>
      <c r="AL28" s="517"/>
      <c r="AM28" s="258"/>
      <c r="AN28" s="255" t="str">
        <f t="shared" si="4"/>
        <v/>
      </c>
      <c r="AO28" s="256" t="str">
        <f t="shared" si="5"/>
        <v/>
      </c>
      <c r="AP28" s="263"/>
    </row>
    <row r="29" spans="1:42">
      <c r="A29" s="82">
        <f>список!A26</f>
        <v>25</v>
      </c>
      <c r="B29" s="145" t="str">
        <f>IF(список!B26="","",список!B26)</f>
        <v/>
      </c>
      <c r="C29" s="82">
        <f>IF(список!C26="","",список!C26)</f>
        <v>0</v>
      </c>
      <c r="D29" s="228"/>
      <c r="E29" s="228"/>
      <c r="F29" s="228"/>
      <c r="G29" s="228"/>
      <c r="H29" s="517"/>
      <c r="I29" s="228"/>
      <c r="J29" s="228"/>
      <c r="K29" s="228"/>
      <c r="L29" s="228"/>
      <c r="M29" s="517"/>
      <c r="N29" s="228"/>
      <c r="O29" s="228"/>
      <c r="P29" s="228"/>
      <c r="Q29" s="228"/>
      <c r="R29" s="517"/>
      <c r="S29" s="228"/>
      <c r="T29" s="519"/>
      <c r="U29" s="255" t="str">
        <f t="shared" si="0"/>
        <v/>
      </c>
      <c r="V29" s="296" t="str">
        <f t="shared" si="1"/>
        <v/>
      </c>
      <c r="W29" s="230"/>
      <c r="X29" s="232"/>
      <c r="Y29" s="232"/>
      <c r="Z29" s="232"/>
      <c r="AA29" s="258"/>
      <c r="AB29" s="520" t="str">
        <f t="shared" si="2"/>
        <v/>
      </c>
      <c r="AC29" s="262" t="str">
        <f t="shared" si="3"/>
        <v/>
      </c>
      <c r="AD29" s="231"/>
      <c r="AE29" s="231"/>
      <c r="AF29" s="231"/>
      <c r="AG29" s="230"/>
      <c r="AH29" s="232"/>
      <c r="AI29" s="232"/>
      <c r="AJ29" s="232"/>
      <c r="AK29" s="517"/>
      <c r="AL29" s="517"/>
      <c r="AM29" s="258"/>
      <c r="AN29" s="255" t="str">
        <f t="shared" si="4"/>
        <v/>
      </c>
      <c r="AO29" s="256" t="str">
        <f t="shared" si="5"/>
        <v/>
      </c>
      <c r="AP29" s="263"/>
    </row>
    <row r="30" spans="1:42">
      <c r="A30" s="82">
        <f>список!A27</f>
        <v>26</v>
      </c>
      <c r="B30" s="145" t="str">
        <f>IF(список!B27="","",список!B27)</f>
        <v/>
      </c>
      <c r="C30" s="82">
        <f>IF(список!C27="","",список!C27)</f>
        <v>0</v>
      </c>
      <c r="D30" s="228"/>
      <c r="E30" s="228"/>
      <c r="F30" s="228"/>
      <c r="G30" s="228"/>
      <c r="H30" s="228"/>
      <c r="I30" s="228"/>
      <c r="J30" s="228"/>
      <c r="K30" s="228"/>
      <c r="L30" s="228"/>
      <c r="M30" s="228"/>
      <c r="N30" s="228"/>
      <c r="O30" s="228"/>
      <c r="P30" s="228"/>
      <c r="Q30" s="228"/>
      <c r="R30" s="228"/>
      <c r="S30" s="228"/>
      <c r="T30" s="519"/>
      <c r="U30" s="255" t="str">
        <f t="shared" si="0"/>
        <v/>
      </c>
      <c r="V30" s="296" t="str">
        <f t="shared" si="1"/>
        <v/>
      </c>
      <c r="W30" s="230"/>
      <c r="X30" s="232"/>
      <c r="Y30" s="232"/>
      <c r="Z30" s="232"/>
      <c r="AA30" s="259"/>
      <c r="AB30" s="520" t="str">
        <f t="shared" si="2"/>
        <v/>
      </c>
      <c r="AC30" s="262" t="str">
        <f t="shared" si="3"/>
        <v/>
      </c>
      <c r="AD30" s="250"/>
      <c r="AE30" s="83"/>
      <c r="AF30" s="83"/>
      <c r="AG30" s="230"/>
      <c r="AH30" s="232"/>
      <c r="AI30" s="232"/>
      <c r="AJ30" s="232"/>
      <c r="AK30" s="228"/>
      <c r="AL30" s="83"/>
      <c r="AM30" s="225"/>
      <c r="AN30" s="255" t="str">
        <f t="shared" si="4"/>
        <v/>
      </c>
      <c r="AO30" s="256" t="str">
        <f t="shared" si="5"/>
        <v/>
      </c>
      <c r="AP30" s="263"/>
    </row>
    <row r="31" spans="1:42">
      <c r="A31" s="82">
        <f>список!A28</f>
        <v>27</v>
      </c>
      <c r="B31" s="145" t="str">
        <f>IF(список!B28="","",список!B28)</f>
        <v/>
      </c>
      <c r="C31" s="82">
        <f>IF(список!C28="","",список!C28)</f>
        <v>0</v>
      </c>
      <c r="D31" s="228"/>
      <c r="E31" s="228"/>
      <c r="F31" s="228"/>
      <c r="G31" s="228"/>
      <c r="H31" s="228"/>
      <c r="I31" s="228"/>
      <c r="J31" s="228"/>
      <c r="K31" s="228"/>
      <c r="L31" s="228"/>
      <c r="M31" s="228"/>
      <c r="N31" s="228"/>
      <c r="O31" s="228"/>
      <c r="P31" s="228"/>
      <c r="Q31" s="228"/>
      <c r="R31" s="228"/>
      <c r="S31" s="228"/>
      <c r="T31" s="519"/>
      <c r="U31" s="255" t="str">
        <f t="shared" si="0"/>
        <v/>
      </c>
      <c r="V31" s="296" t="str">
        <f t="shared" si="1"/>
        <v/>
      </c>
      <c r="W31" s="232"/>
      <c r="X31" s="232"/>
      <c r="Y31" s="232"/>
      <c r="Z31" s="232"/>
      <c r="AA31" s="259"/>
      <c r="AB31" s="520" t="str">
        <f t="shared" si="2"/>
        <v/>
      </c>
      <c r="AC31" s="262" t="str">
        <f t="shared" si="3"/>
        <v/>
      </c>
      <c r="AD31" s="250"/>
      <c r="AE31" s="83"/>
      <c r="AF31" s="83"/>
      <c r="AG31" s="232"/>
      <c r="AH31" s="232"/>
      <c r="AI31" s="232"/>
      <c r="AJ31" s="232"/>
      <c r="AK31" s="228"/>
      <c r="AL31" s="83"/>
      <c r="AM31" s="225"/>
      <c r="AN31" s="255" t="str">
        <f t="shared" si="4"/>
        <v/>
      </c>
      <c r="AO31" s="256" t="str">
        <f t="shared" si="5"/>
        <v/>
      </c>
      <c r="AP31" s="263"/>
    </row>
    <row r="32" spans="1:42">
      <c r="A32" s="82">
        <f>список!A29</f>
        <v>28</v>
      </c>
      <c r="B32" s="145" t="str">
        <f>IF(список!B29="","",список!B29)</f>
        <v/>
      </c>
      <c r="C32" s="82">
        <f>IF(список!C29="","",список!C29)</f>
        <v>0</v>
      </c>
      <c r="D32" s="228"/>
      <c r="E32" s="228"/>
      <c r="F32" s="228"/>
      <c r="G32" s="228"/>
      <c r="H32" s="228"/>
      <c r="I32" s="228"/>
      <c r="J32" s="228"/>
      <c r="K32" s="228"/>
      <c r="L32" s="228"/>
      <c r="M32" s="228"/>
      <c r="N32" s="228"/>
      <c r="O32" s="228"/>
      <c r="P32" s="228"/>
      <c r="Q32" s="228"/>
      <c r="R32" s="228"/>
      <c r="S32" s="228"/>
      <c r="T32" s="519"/>
      <c r="U32" s="255" t="str">
        <f t="shared" si="0"/>
        <v/>
      </c>
      <c r="V32" s="296" t="str">
        <f t="shared" si="1"/>
        <v/>
      </c>
      <c r="W32" s="232"/>
      <c r="X32" s="232"/>
      <c r="Y32" s="232"/>
      <c r="Z32" s="232"/>
      <c r="AA32" s="259"/>
      <c r="AB32" s="520" t="str">
        <f t="shared" si="2"/>
        <v/>
      </c>
      <c r="AC32" s="262" t="str">
        <f t="shared" si="3"/>
        <v/>
      </c>
      <c r="AD32" s="250"/>
      <c r="AE32" s="83"/>
      <c r="AF32" s="83"/>
      <c r="AG32" s="232"/>
      <c r="AH32" s="232"/>
      <c r="AI32" s="232"/>
      <c r="AJ32" s="232"/>
      <c r="AK32" s="228"/>
      <c r="AL32" s="83"/>
      <c r="AM32" s="225"/>
      <c r="AN32" s="255" t="str">
        <f t="shared" si="4"/>
        <v/>
      </c>
      <c r="AO32" s="256" t="str">
        <f t="shared" si="5"/>
        <v/>
      </c>
      <c r="AP32" s="263"/>
    </row>
    <row r="33" spans="1:42">
      <c r="A33" s="82">
        <f>список!A30</f>
        <v>29</v>
      </c>
      <c r="B33" s="145" t="str">
        <f>IF(список!B30="","",список!B30)</f>
        <v/>
      </c>
      <c r="C33" s="82">
        <f>IF(список!C30="","",список!C30)</f>
        <v>0</v>
      </c>
      <c r="D33" s="228"/>
      <c r="E33" s="228"/>
      <c r="F33" s="228"/>
      <c r="G33" s="228"/>
      <c r="H33" s="228"/>
      <c r="I33" s="228"/>
      <c r="J33" s="228"/>
      <c r="K33" s="228"/>
      <c r="L33" s="228"/>
      <c r="M33" s="228"/>
      <c r="N33" s="228"/>
      <c r="O33" s="228"/>
      <c r="P33" s="228"/>
      <c r="Q33" s="228"/>
      <c r="R33" s="228"/>
      <c r="S33" s="228"/>
      <c r="T33" s="519"/>
      <c r="U33" s="255" t="str">
        <f t="shared" si="0"/>
        <v/>
      </c>
      <c r="V33" s="296" t="str">
        <f t="shared" si="1"/>
        <v/>
      </c>
      <c r="W33" s="232"/>
      <c r="X33" s="232"/>
      <c r="Y33" s="232"/>
      <c r="Z33" s="232"/>
      <c r="AA33" s="259"/>
      <c r="AB33" s="520" t="str">
        <f t="shared" si="2"/>
        <v/>
      </c>
      <c r="AC33" s="262" t="str">
        <f t="shared" si="3"/>
        <v/>
      </c>
      <c r="AD33" s="250"/>
      <c r="AE33" s="83"/>
      <c r="AF33" s="83"/>
      <c r="AG33" s="232"/>
      <c r="AH33" s="232"/>
      <c r="AI33" s="232"/>
      <c r="AJ33" s="232"/>
      <c r="AK33" s="228"/>
      <c r="AL33" s="83"/>
      <c r="AM33" s="225"/>
      <c r="AN33" s="255" t="str">
        <f t="shared" si="4"/>
        <v/>
      </c>
      <c r="AO33" s="256" t="str">
        <f t="shared" si="5"/>
        <v/>
      </c>
      <c r="AP33" s="263"/>
    </row>
    <row r="34" spans="1:42">
      <c r="A34" s="82">
        <f>список!A31</f>
        <v>30</v>
      </c>
      <c r="B34" s="145" t="str">
        <f>IF(список!B31="","",список!B31)</f>
        <v/>
      </c>
      <c r="C34" s="82">
        <f>IF(список!C31="","",список!C31)</f>
        <v>0</v>
      </c>
      <c r="D34" s="228"/>
      <c r="E34" s="228"/>
      <c r="F34" s="228"/>
      <c r="G34" s="228"/>
      <c r="H34" s="228"/>
      <c r="I34" s="228"/>
      <c r="J34" s="228"/>
      <c r="K34" s="228"/>
      <c r="L34" s="228"/>
      <c r="M34" s="228"/>
      <c r="N34" s="228"/>
      <c r="O34" s="228"/>
      <c r="P34" s="228"/>
      <c r="Q34" s="228"/>
      <c r="R34" s="228"/>
      <c r="S34" s="228"/>
      <c r="T34" s="519"/>
      <c r="U34" s="255" t="str">
        <f t="shared" si="0"/>
        <v/>
      </c>
      <c r="V34" s="296" t="str">
        <f t="shared" si="1"/>
        <v/>
      </c>
      <c r="W34" s="232"/>
      <c r="X34" s="232"/>
      <c r="Y34" s="232"/>
      <c r="Z34" s="232"/>
      <c r="AA34" s="259"/>
      <c r="AB34" s="520" t="str">
        <f t="shared" si="2"/>
        <v/>
      </c>
      <c r="AC34" s="262" t="str">
        <f t="shared" si="3"/>
        <v/>
      </c>
      <c r="AD34" s="250"/>
      <c r="AE34" s="83"/>
      <c r="AF34" s="83"/>
      <c r="AG34" s="232"/>
      <c r="AH34" s="232"/>
      <c r="AI34" s="232"/>
      <c r="AJ34" s="232"/>
      <c r="AK34" s="228"/>
      <c r="AL34" s="83"/>
      <c r="AM34" s="225"/>
      <c r="AN34" s="255" t="str">
        <f t="shared" si="4"/>
        <v/>
      </c>
      <c r="AO34" s="256" t="str">
        <f t="shared" si="5"/>
        <v/>
      </c>
      <c r="AP34" s="263"/>
    </row>
    <row r="35" spans="1:42">
      <c r="A35" s="82">
        <f>список!A32</f>
        <v>31</v>
      </c>
      <c r="B35" s="145" t="str">
        <f>IF(список!B32="","",список!B32)</f>
        <v/>
      </c>
      <c r="C35" s="82">
        <f>IF(список!C32="","",список!C32)</f>
        <v>0</v>
      </c>
      <c r="D35" s="228"/>
      <c r="E35" s="228"/>
      <c r="F35" s="228"/>
      <c r="G35" s="228"/>
      <c r="H35" s="228"/>
      <c r="I35" s="228"/>
      <c r="J35" s="228"/>
      <c r="K35" s="228"/>
      <c r="L35" s="228"/>
      <c r="M35" s="228"/>
      <c r="N35" s="228"/>
      <c r="O35" s="228"/>
      <c r="P35" s="228"/>
      <c r="Q35" s="228"/>
      <c r="R35" s="228"/>
      <c r="S35" s="83"/>
      <c r="T35" s="225"/>
      <c r="U35" s="255" t="str">
        <f t="shared" si="0"/>
        <v/>
      </c>
      <c r="V35" s="296" t="str">
        <f t="shared" si="1"/>
        <v/>
      </c>
      <c r="W35" s="232"/>
      <c r="X35" s="232"/>
      <c r="Y35" s="232"/>
      <c r="Z35" s="232"/>
      <c r="AA35" s="259"/>
      <c r="AB35" s="520" t="str">
        <f t="shared" si="2"/>
        <v/>
      </c>
      <c r="AC35" s="262" t="str">
        <f t="shared" si="3"/>
        <v/>
      </c>
      <c r="AD35" s="250"/>
      <c r="AE35" s="83"/>
      <c r="AF35" s="83"/>
      <c r="AG35" s="232"/>
      <c r="AH35" s="232"/>
      <c r="AI35" s="232"/>
      <c r="AJ35" s="232"/>
      <c r="AK35" s="228"/>
      <c r="AL35" s="83"/>
      <c r="AM35" s="225"/>
      <c r="AN35" s="255" t="str">
        <f t="shared" si="4"/>
        <v/>
      </c>
      <c r="AO35" s="256" t="str">
        <f t="shared" si="5"/>
        <v/>
      </c>
      <c r="AP35" s="263"/>
    </row>
    <row r="36" spans="1:42">
      <c r="A36" s="82">
        <f>список!A33</f>
        <v>32</v>
      </c>
      <c r="B36" s="145" t="str">
        <f>IF(список!B33="","",список!B33)</f>
        <v/>
      </c>
      <c r="C36" s="82">
        <f>IF(список!C33="","",список!C33)</f>
        <v>0</v>
      </c>
      <c r="D36" s="228"/>
      <c r="E36" s="228"/>
      <c r="F36" s="228"/>
      <c r="G36" s="228"/>
      <c r="H36" s="228"/>
      <c r="I36" s="228"/>
      <c r="J36" s="228"/>
      <c r="K36" s="228"/>
      <c r="L36" s="228"/>
      <c r="M36" s="228"/>
      <c r="N36" s="228"/>
      <c r="O36" s="228"/>
      <c r="P36" s="228"/>
      <c r="Q36" s="228"/>
      <c r="R36" s="228"/>
      <c r="S36" s="83"/>
      <c r="T36" s="225"/>
      <c r="U36" s="255" t="str">
        <f t="shared" si="0"/>
        <v/>
      </c>
      <c r="V36" s="296" t="str">
        <f t="shared" si="1"/>
        <v/>
      </c>
      <c r="W36" s="232"/>
      <c r="X36" s="232"/>
      <c r="Y36" s="232"/>
      <c r="Z36" s="232"/>
      <c r="AA36" s="259"/>
      <c r="AB36" s="520" t="str">
        <f t="shared" si="2"/>
        <v/>
      </c>
      <c r="AC36" s="262" t="str">
        <f t="shared" si="3"/>
        <v/>
      </c>
      <c r="AD36" s="250"/>
      <c r="AE36" s="83"/>
      <c r="AF36" s="83"/>
      <c r="AG36" s="232"/>
      <c r="AH36" s="232"/>
      <c r="AI36" s="232"/>
      <c r="AJ36" s="232"/>
      <c r="AK36" s="228"/>
      <c r="AL36" s="83"/>
      <c r="AM36" s="225"/>
      <c r="AN36" s="255" t="str">
        <f t="shared" si="4"/>
        <v/>
      </c>
      <c r="AO36" s="256" t="str">
        <f t="shared" si="5"/>
        <v/>
      </c>
      <c r="AP36" s="263"/>
    </row>
    <row r="37" spans="1:42">
      <c r="A37" s="82">
        <f>список!A34</f>
        <v>33</v>
      </c>
      <c r="B37" s="145" t="str">
        <f>IF(список!B34="","",список!B34)</f>
        <v/>
      </c>
      <c r="C37" s="82">
        <f>IF(список!C34="","",список!C34)</f>
        <v>0</v>
      </c>
      <c r="D37" s="228"/>
      <c r="E37" s="228"/>
      <c r="F37" s="228"/>
      <c r="G37" s="228"/>
      <c r="H37" s="228"/>
      <c r="I37" s="228"/>
      <c r="J37" s="228"/>
      <c r="K37" s="228"/>
      <c r="L37" s="228"/>
      <c r="M37" s="228"/>
      <c r="N37" s="228"/>
      <c r="O37" s="228"/>
      <c r="P37" s="228"/>
      <c r="Q37" s="228"/>
      <c r="R37" s="228"/>
      <c r="S37" s="83"/>
      <c r="T37" s="225"/>
      <c r="U37" s="255" t="str">
        <f t="shared" si="0"/>
        <v/>
      </c>
      <c r="V37" s="296" t="str">
        <f t="shared" si="1"/>
        <v/>
      </c>
      <c r="W37" s="232"/>
      <c r="X37" s="232"/>
      <c r="Y37" s="232"/>
      <c r="Z37" s="232"/>
      <c r="AA37" s="259"/>
      <c r="AB37" s="520" t="str">
        <f t="shared" si="2"/>
        <v/>
      </c>
      <c r="AC37" s="262" t="str">
        <f t="shared" si="3"/>
        <v/>
      </c>
      <c r="AD37" s="250"/>
      <c r="AE37" s="83"/>
      <c r="AF37" s="83"/>
      <c r="AG37" s="232"/>
      <c r="AH37" s="232"/>
      <c r="AI37" s="232"/>
      <c r="AJ37" s="232"/>
      <c r="AK37" s="228"/>
      <c r="AL37" s="83"/>
      <c r="AM37" s="225"/>
      <c r="AN37" s="255" t="str">
        <f t="shared" si="4"/>
        <v/>
      </c>
      <c r="AO37" s="256" t="str">
        <f t="shared" si="5"/>
        <v/>
      </c>
      <c r="AP37" s="263"/>
    </row>
    <row r="38" spans="1:42">
      <c r="A38" s="82">
        <f>список!A35</f>
        <v>34</v>
      </c>
      <c r="B38" s="145" t="str">
        <f>IF(список!B35="","",список!B35)</f>
        <v/>
      </c>
      <c r="C38" s="82">
        <f>IF(список!C35="","",список!C35)</f>
        <v>0</v>
      </c>
      <c r="D38" s="84"/>
      <c r="E38" s="84"/>
      <c r="F38" s="84"/>
      <c r="G38" s="84"/>
      <c r="H38" s="84"/>
      <c r="I38" s="84"/>
      <c r="J38" s="84"/>
      <c r="K38" s="84"/>
      <c r="L38" s="84"/>
      <c r="M38" s="84"/>
      <c r="N38" s="84"/>
      <c r="O38" s="84"/>
      <c r="P38" s="84"/>
      <c r="Q38" s="84"/>
      <c r="R38" s="84"/>
      <c r="S38" s="84"/>
      <c r="T38" s="249"/>
      <c r="U38" s="255" t="str">
        <f t="shared" si="0"/>
        <v/>
      </c>
      <c r="V38" s="296" t="str">
        <f t="shared" si="1"/>
        <v/>
      </c>
      <c r="W38" s="251"/>
      <c r="X38" s="84"/>
      <c r="Y38" s="84"/>
      <c r="Z38" s="84"/>
      <c r="AA38" s="249"/>
      <c r="AB38" s="520" t="str">
        <f t="shared" si="2"/>
        <v/>
      </c>
      <c r="AC38" s="262" t="str">
        <f t="shared" si="3"/>
        <v/>
      </c>
      <c r="AD38" s="251"/>
      <c r="AE38" s="84"/>
      <c r="AF38" s="84"/>
      <c r="AG38" s="84"/>
      <c r="AH38" s="84"/>
      <c r="AI38" s="84"/>
      <c r="AJ38" s="84"/>
      <c r="AK38" s="84"/>
      <c r="AL38" s="84"/>
      <c r="AM38" s="249"/>
      <c r="AN38" s="255" t="str">
        <f t="shared" si="4"/>
        <v/>
      </c>
      <c r="AO38" s="256" t="str">
        <f t="shared" si="5"/>
        <v/>
      </c>
      <c r="AP38" s="263"/>
    </row>
    <row r="39" spans="1:42" ht="15.75" thickBot="1">
      <c r="A39" s="82">
        <f>список!A36</f>
        <v>35</v>
      </c>
      <c r="B39" s="145" t="str">
        <f>IF(список!B36="","",список!B36)</f>
        <v/>
      </c>
      <c r="C39" s="82">
        <f>IF(список!C36="","",список!C36)</f>
        <v>0</v>
      </c>
      <c r="D39" s="84"/>
      <c r="E39" s="84"/>
      <c r="F39" s="84"/>
      <c r="G39" s="84"/>
      <c r="H39" s="84"/>
      <c r="I39" s="84"/>
      <c r="J39" s="84"/>
      <c r="K39" s="84"/>
      <c r="L39" s="84"/>
      <c r="M39" s="84"/>
      <c r="N39" s="84"/>
      <c r="O39" s="84"/>
      <c r="P39" s="84"/>
      <c r="Q39" s="84"/>
      <c r="R39" s="84"/>
      <c r="S39" s="84"/>
      <c r="T39" s="249"/>
      <c r="U39" s="293" t="str">
        <f t="shared" si="0"/>
        <v/>
      </c>
      <c r="V39" s="297" t="str">
        <f t="shared" si="1"/>
        <v/>
      </c>
      <c r="W39" s="251"/>
      <c r="X39" s="84"/>
      <c r="Y39" s="84"/>
      <c r="Z39" s="84"/>
      <c r="AA39" s="249"/>
      <c r="AB39" s="521" t="str">
        <f t="shared" si="2"/>
        <v/>
      </c>
      <c r="AC39" s="295" t="str">
        <f t="shared" si="3"/>
        <v/>
      </c>
      <c r="AD39" s="251"/>
      <c r="AE39" s="84"/>
      <c r="AF39" s="84"/>
      <c r="AG39" s="84"/>
      <c r="AH39" s="84"/>
      <c r="AI39" s="84"/>
      <c r="AJ39" s="84"/>
      <c r="AK39" s="84"/>
      <c r="AL39" s="84"/>
      <c r="AM39" s="249"/>
      <c r="AN39" s="293" t="str">
        <f t="shared" si="4"/>
        <v/>
      </c>
      <c r="AO39" s="294" t="str">
        <f t="shared" si="5"/>
        <v/>
      </c>
      <c r="AP39" s="263"/>
    </row>
    <row r="40" spans="1:42">
      <c r="U40" s="252"/>
      <c r="V40" s="252"/>
      <c r="W40" s="84"/>
      <c r="X40" s="84"/>
      <c r="Y40" s="84"/>
      <c r="Z40" s="84"/>
      <c r="AA40" s="84"/>
      <c r="AB40" s="252"/>
      <c r="AC40" s="252"/>
      <c r="AD40" s="84"/>
      <c r="AE40" s="84"/>
      <c r="AF40" s="84"/>
      <c r="AG40" s="84"/>
      <c r="AH40" s="84"/>
      <c r="AI40" s="84"/>
      <c r="AJ40" s="84"/>
      <c r="AK40" s="84"/>
      <c r="AL40" s="84"/>
      <c r="AM40" s="84"/>
      <c r="AN40" s="252"/>
      <c r="AO40" s="252"/>
    </row>
    <row r="41" spans="1:42">
      <c r="W41" s="84"/>
      <c r="X41" s="84"/>
      <c r="Y41" s="84"/>
      <c r="Z41" s="84"/>
      <c r="AA41" s="84"/>
      <c r="AD41" s="84"/>
      <c r="AE41" s="84"/>
      <c r="AF41" s="84"/>
      <c r="AG41" s="84"/>
      <c r="AH41" s="84"/>
      <c r="AI41" s="84"/>
      <c r="AJ41" s="84"/>
      <c r="AK41" s="84"/>
      <c r="AL41" s="84"/>
      <c r="AM41" s="84"/>
    </row>
    <row r="42" spans="1:42">
      <c r="W42" s="84"/>
      <c r="X42" s="84"/>
      <c r="Y42" s="84"/>
      <c r="Z42" s="84"/>
      <c r="AA42" s="84"/>
      <c r="AD42" s="84"/>
      <c r="AE42" s="84"/>
      <c r="AF42" s="84"/>
      <c r="AG42" s="84"/>
      <c r="AH42" s="84"/>
      <c r="AI42" s="84"/>
      <c r="AJ42" s="84"/>
      <c r="AK42" s="84"/>
      <c r="AL42" s="84"/>
      <c r="AM42" s="84"/>
    </row>
    <row r="43" spans="1:42">
      <c r="W43" s="84"/>
      <c r="X43" s="84"/>
      <c r="Y43" s="84"/>
      <c r="Z43" s="84"/>
      <c r="AA43" s="84"/>
      <c r="AD43" s="84"/>
      <c r="AE43" s="84"/>
      <c r="AF43" s="84"/>
      <c r="AG43" s="84"/>
      <c r="AH43" s="84"/>
      <c r="AI43" s="84"/>
      <c r="AJ43" s="84"/>
      <c r="AK43" s="84"/>
      <c r="AL43" s="84"/>
      <c r="AM43" s="84"/>
    </row>
  </sheetData>
  <sheetProtection password="CC6F" sheet="1" objects="1" scenarios="1" selectLockedCells="1"/>
  <mergeCells count="12">
    <mergeCell ref="A1:AO1"/>
    <mergeCell ref="D2:V2"/>
    <mergeCell ref="W2:AC2"/>
    <mergeCell ref="AD2:AO2"/>
    <mergeCell ref="A2:A4"/>
    <mergeCell ref="B2:B4"/>
    <mergeCell ref="C2:C4"/>
    <mergeCell ref="M3:T3"/>
    <mergeCell ref="U4:V4"/>
    <mergeCell ref="AB4:AC4"/>
    <mergeCell ref="AN4:AO4"/>
    <mergeCell ref="D3:L3"/>
  </mergeCells>
  <phoneticPr fontId="0"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DW57"/>
  <sheetViews>
    <sheetView topLeftCell="P7" zoomScale="60" zoomScaleNormal="60" workbookViewId="0">
      <selection activeCell="DL67" sqref="DL67"/>
    </sheetView>
  </sheetViews>
  <sheetFormatPr defaultColWidth="9.140625" defaultRowHeight="15"/>
  <cols>
    <col min="1" max="1" width="9.140625" style="82"/>
    <col min="2" max="2" width="27.140625" style="82" customWidth="1"/>
    <col min="3" max="3" width="9.140625" style="82"/>
    <col min="4" max="4" width="11.140625" style="82" hidden="1" customWidth="1"/>
    <col min="5" max="5" width="10.7109375" style="82" hidden="1" customWidth="1"/>
    <col min="6" max="6" width="10" style="82" hidden="1" customWidth="1"/>
    <col min="7" max="7" width="11.28515625" style="82" hidden="1" customWidth="1"/>
    <col min="8" max="8" width="12.28515625" style="82" hidden="1" customWidth="1"/>
    <col min="9" max="9" width="11.28515625" style="86" hidden="1" customWidth="1"/>
    <col min="10" max="13" width="10.140625" style="82" hidden="1" customWidth="1"/>
    <col min="14" max="14" width="10.140625" style="86" hidden="1" customWidth="1"/>
    <col min="15" max="15" width="0.140625" style="82" customWidth="1"/>
    <col min="16" max="16" width="47.7109375" style="82" customWidth="1"/>
    <col min="17" max="17" width="10.140625" style="114" hidden="1" customWidth="1"/>
    <col min="18" max="18" width="0" style="82" hidden="1" customWidth="1"/>
    <col min="19" max="19" width="10.28515625" style="82" hidden="1" customWidth="1"/>
    <col min="20" max="20" width="0" style="82" hidden="1" customWidth="1"/>
    <col min="21" max="21" width="10.7109375" style="82" hidden="1" customWidth="1"/>
    <col min="22" max="22" width="15" style="82" hidden="1" customWidth="1"/>
    <col min="23" max="24" width="10.7109375" style="82" hidden="1" customWidth="1"/>
    <col min="25" max="25" width="10.7109375" style="86" hidden="1" customWidth="1"/>
    <col min="26" max="26" width="0.140625" style="82" customWidth="1"/>
    <col min="27" max="27" width="51.140625" style="82" customWidth="1"/>
    <col min="28" max="28" width="13" style="114" hidden="1" customWidth="1"/>
    <col min="29" max="29" width="13.42578125" style="82" hidden="1" customWidth="1"/>
    <col min="30" max="33" width="13" style="82" hidden="1" customWidth="1"/>
    <col min="34" max="34" width="12.7109375" style="82" hidden="1" customWidth="1"/>
    <col min="35" max="35" width="13" style="82" hidden="1" customWidth="1"/>
    <col min="36" max="36" width="47.28515625" style="82" customWidth="1"/>
    <col min="37" max="37" width="13.28515625" style="114" hidden="1" customWidth="1"/>
    <col min="38" max="38" width="11.5703125" style="82" hidden="1" customWidth="1"/>
    <col min="39" max="40" width="13" style="82" hidden="1" customWidth="1"/>
    <col min="41" max="41" width="11.85546875" style="82" hidden="1" customWidth="1"/>
    <col min="42" max="42" width="12" style="82" hidden="1" customWidth="1"/>
    <col min="43" max="43" width="11.42578125" style="82" hidden="1" customWidth="1"/>
    <col min="44" max="44" width="11.28515625" style="82" hidden="1" customWidth="1"/>
    <col min="45" max="45" width="11.42578125" style="82" hidden="1" customWidth="1"/>
    <col min="46" max="46" width="0.140625" style="82" hidden="1" customWidth="1"/>
    <col min="47" max="47" width="47.28515625" style="82" customWidth="1"/>
    <col min="48" max="48" width="12" style="82" hidden="1" customWidth="1"/>
    <col min="49" max="49" width="13" style="82" hidden="1" customWidth="1"/>
    <col min="50" max="53" width="10.5703125" style="82" hidden="1" customWidth="1"/>
    <col min="54" max="54" width="11.85546875" style="82" hidden="1" customWidth="1"/>
    <col min="55" max="56" width="10.5703125" style="82" hidden="1" customWidth="1"/>
    <col min="57" max="57" width="10.42578125" style="82" hidden="1" customWidth="1"/>
    <col min="58" max="58" width="10.5703125" style="82" hidden="1" customWidth="1"/>
    <col min="59" max="59" width="47.85546875" style="82" customWidth="1"/>
    <col min="60" max="60" width="0" style="82" hidden="1" customWidth="1"/>
    <col min="61" max="61" width="9.85546875" style="82" hidden="1" customWidth="1"/>
    <col min="62" max="62" width="10.140625" style="82" hidden="1" customWidth="1"/>
    <col min="63" max="63" width="0" style="82" hidden="1" customWidth="1"/>
    <col min="64" max="64" width="10.28515625" style="82" hidden="1" customWidth="1"/>
    <col min="65" max="68" width="0" style="82" hidden="1" customWidth="1"/>
    <col min="69" max="69" width="11.85546875" style="82" hidden="1" customWidth="1"/>
    <col min="70" max="70" width="0" style="82" hidden="1" customWidth="1"/>
    <col min="71" max="71" width="10.42578125" style="82" hidden="1" customWidth="1"/>
    <col min="72" max="78" width="0" style="82" hidden="1" customWidth="1"/>
    <col min="79" max="79" width="8.7109375" style="82" hidden="1" customWidth="1"/>
    <col min="80" max="80" width="46" style="82" customWidth="1"/>
    <col min="81" max="97" width="0" style="82" hidden="1" customWidth="1"/>
    <col min="98" max="98" width="10.7109375" style="82" hidden="1" customWidth="1"/>
    <col min="99" max="108" width="0" style="82" hidden="1" customWidth="1"/>
    <col min="109" max="109" width="13.28515625" style="82" hidden="1" customWidth="1"/>
    <col min="110" max="110" width="12.85546875" style="82" hidden="1" customWidth="1"/>
    <col min="111" max="111" width="12.140625" style="82" hidden="1" customWidth="1"/>
    <col min="112" max="112" width="0.42578125" style="82" hidden="1" customWidth="1"/>
    <col min="113" max="113" width="50.28515625" style="82" customWidth="1"/>
    <col min="114" max="16384" width="9.140625" style="82"/>
  </cols>
  <sheetData>
    <row r="1" spans="1:127" ht="18.75">
      <c r="A1" s="489" t="s">
        <v>281</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63"/>
      <c r="BJ1" s="363"/>
      <c r="BK1" s="363"/>
    </row>
    <row r="2" spans="1:127" ht="96.75" customHeight="1">
      <c r="A2" s="490" t="str">
        <f>список!A1</f>
        <v>№</v>
      </c>
      <c r="B2" s="490" t="str">
        <f>список!B1</f>
        <v>Фамилия, имя воспитанника</v>
      </c>
      <c r="C2" s="175" t="str">
        <f>список!C1</f>
        <v xml:space="preserve">дата </v>
      </c>
      <c r="D2" s="173"/>
      <c r="E2" s="174"/>
      <c r="F2" s="174"/>
      <c r="G2" s="174"/>
      <c r="H2" s="174"/>
      <c r="I2" s="174"/>
      <c r="J2" s="174"/>
      <c r="K2" s="174"/>
      <c r="L2" s="174"/>
      <c r="M2" s="174"/>
      <c r="N2" s="174"/>
      <c r="O2" s="174"/>
      <c r="P2" s="492" t="s">
        <v>283</v>
      </c>
      <c r="Q2" s="207"/>
      <c r="R2" s="186"/>
      <c r="S2" s="186"/>
      <c r="T2" s="186"/>
      <c r="U2" s="186"/>
      <c r="V2" s="186"/>
      <c r="W2" s="186"/>
      <c r="X2" s="186"/>
      <c r="Y2" s="186"/>
      <c r="Z2" s="186"/>
      <c r="AA2" s="493" t="s">
        <v>282</v>
      </c>
      <c r="AB2" s="207"/>
      <c r="AC2" s="186"/>
      <c r="AD2" s="186"/>
      <c r="AE2" s="186"/>
      <c r="AF2" s="186"/>
      <c r="AG2" s="186"/>
      <c r="AH2" s="186"/>
      <c r="AI2" s="186"/>
      <c r="AJ2" s="492" t="s">
        <v>284</v>
      </c>
      <c r="AK2" s="207"/>
      <c r="AL2" s="186"/>
      <c r="AM2" s="186"/>
      <c r="AN2" s="186"/>
      <c r="AO2" s="186"/>
      <c r="AP2" s="186"/>
      <c r="AQ2" s="186"/>
      <c r="AR2" s="186"/>
      <c r="AS2" s="186"/>
      <c r="AT2" s="186"/>
      <c r="AU2" s="495" t="s">
        <v>285</v>
      </c>
      <c r="AV2" s="208"/>
      <c r="AW2" s="186"/>
      <c r="AX2" s="186"/>
      <c r="AY2" s="186"/>
      <c r="AZ2" s="186"/>
      <c r="BA2" s="186"/>
      <c r="BB2" s="186"/>
      <c r="BC2" s="186"/>
      <c r="BD2" s="186"/>
      <c r="BE2" s="186"/>
      <c r="BF2" s="186"/>
      <c r="BG2" s="495" t="s">
        <v>286</v>
      </c>
      <c r="BH2" s="208"/>
      <c r="BI2" s="186"/>
      <c r="BJ2" s="186"/>
      <c r="BK2" s="186"/>
      <c r="BL2" s="186"/>
      <c r="BM2" s="186"/>
      <c r="BN2" s="186"/>
      <c r="BO2" s="186"/>
      <c r="BP2" s="186"/>
      <c r="BQ2" s="186"/>
      <c r="BR2" s="186"/>
      <c r="BS2" s="186"/>
      <c r="BT2" s="186"/>
      <c r="BU2" s="186"/>
      <c r="BV2" s="186"/>
      <c r="BW2" s="186"/>
      <c r="BX2" s="186"/>
      <c r="BY2" s="186"/>
      <c r="BZ2" s="186"/>
      <c r="CA2" s="186"/>
      <c r="CB2" s="497" t="s">
        <v>287</v>
      </c>
      <c r="CC2" s="208"/>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497" t="s">
        <v>288</v>
      </c>
      <c r="DJ2" s="444"/>
      <c r="DK2" s="445"/>
      <c r="DL2" s="445"/>
      <c r="DM2" s="445"/>
      <c r="DN2" s="445"/>
      <c r="DO2" s="445"/>
      <c r="DP2" s="445"/>
      <c r="DQ2" s="445"/>
      <c r="DR2" s="445"/>
      <c r="DS2" s="445"/>
      <c r="DT2" s="445"/>
      <c r="DU2" s="445"/>
    </row>
    <row r="3" spans="1:127" ht="78" customHeight="1" thickBot="1">
      <c r="A3" s="491"/>
      <c r="B3" s="491"/>
      <c r="C3" s="176"/>
      <c r="D3" s="138" t="s">
        <v>171</v>
      </c>
      <c r="E3" s="139" t="s">
        <v>175</v>
      </c>
      <c r="F3" s="146" t="s">
        <v>176</v>
      </c>
      <c r="G3" s="146" t="s">
        <v>177</v>
      </c>
      <c r="H3" s="146" t="s">
        <v>178</v>
      </c>
      <c r="I3" s="157" t="s">
        <v>179</v>
      </c>
      <c r="J3" s="139" t="s">
        <v>194</v>
      </c>
      <c r="K3" s="139" t="s">
        <v>202</v>
      </c>
      <c r="L3" s="138" t="s">
        <v>248</v>
      </c>
      <c r="M3" s="158" t="s">
        <v>289</v>
      </c>
      <c r="N3" s="162" t="s">
        <v>255</v>
      </c>
      <c r="O3" s="162"/>
      <c r="P3" s="492"/>
      <c r="Q3" s="147" t="s">
        <v>156</v>
      </c>
      <c r="R3" s="147" t="s">
        <v>157</v>
      </c>
      <c r="S3" s="147" t="s">
        <v>158</v>
      </c>
      <c r="T3" s="147" t="s">
        <v>159</v>
      </c>
      <c r="U3" s="147" t="s">
        <v>160</v>
      </c>
      <c r="V3" s="147" t="s">
        <v>161</v>
      </c>
      <c r="W3" s="147" t="s">
        <v>162</v>
      </c>
      <c r="X3" s="147" t="s">
        <v>163</v>
      </c>
      <c r="Y3" s="162" t="s">
        <v>174</v>
      </c>
      <c r="Z3" s="138"/>
      <c r="AA3" s="494"/>
      <c r="AB3" s="159" t="s">
        <v>172</v>
      </c>
      <c r="AC3" s="159" t="s">
        <v>205</v>
      </c>
      <c r="AD3" s="159" t="s">
        <v>247</v>
      </c>
      <c r="AE3" s="160" t="s">
        <v>228</v>
      </c>
      <c r="AF3" s="161" t="s">
        <v>229</v>
      </c>
      <c r="AG3" s="161" t="s">
        <v>230</v>
      </c>
      <c r="AH3" s="159" t="s">
        <v>262</v>
      </c>
      <c r="AI3" s="138"/>
      <c r="AJ3" s="492"/>
      <c r="AK3" s="148" t="s">
        <v>231</v>
      </c>
      <c r="AL3" s="148" t="s">
        <v>233</v>
      </c>
      <c r="AM3" s="148" t="s">
        <v>235</v>
      </c>
      <c r="AN3" s="148" t="s">
        <v>236</v>
      </c>
      <c r="AO3" s="148" t="s">
        <v>237</v>
      </c>
      <c r="AP3" s="148" t="s">
        <v>238</v>
      </c>
      <c r="AQ3" s="148" t="s">
        <v>240</v>
      </c>
      <c r="AR3" s="148" t="s">
        <v>241</v>
      </c>
      <c r="AS3" s="148" t="s">
        <v>242</v>
      </c>
      <c r="AT3" s="148"/>
      <c r="AU3" s="496"/>
      <c r="AV3" s="138" t="s">
        <v>249</v>
      </c>
      <c r="AW3" s="147" t="s">
        <v>250</v>
      </c>
      <c r="AX3" s="147" t="s">
        <v>251</v>
      </c>
      <c r="AY3" s="147" t="s">
        <v>252</v>
      </c>
      <c r="AZ3" s="147" t="s">
        <v>253</v>
      </c>
      <c r="BA3" s="147" t="s">
        <v>291</v>
      </c>
      <c r="BB3" s="147" t="s">
        <v>256</v>
      </c>
      <c r="BC3" s="147" t="s">
        <v>257</v>
      </c>
      <c r="BD3" s="147" t="s">
        <v>258</v>
      </c>
      <c r="BE3" s="147" t="s">
        <v>261</v>
      </c>
      <c r="BF3" s="147"/>
      <c r="BG3" s="496"/>
      <c r="BH3" s="138" t="s">
        <v>170</v>
      </c>
      <c r="BI3" s="138" t="s">
        <v>180</v>
      </c>
      <c r="BJ3" s="147" t="s">
        <v>181</v>
      </c>
      <c r="BK3" s="147" t="s">
        <v>182</v>
      </c>
      <c r="BL3" s="147" t="s">
        <v>183</v>
      </c>
      <c r="BM3" s="147" t="s">
        <v>184</v>
      </c>
      <c r="BN3" s="147" t="s">
        <v>185</v>
      </c>
      <c r="BO3" s="147" t="s">
        <v>186</v>
      </c>
      <c r="BP3" s="147" t="s">
        <v>187</v>
      </c>
      <c r="BQ3" s="147" t="s">
        <v>188</v>
      </c>
      <c r="BR3" s="147" t="s">
        <v>189</v>
      </c>
      <c r="BS3" s="147" t="s">
        <v>256</v>
      </c>
      <c r="BT3" s="147" t="s">
        <v>259</v>
      </c>
      <c r="BU3" s="147" t="s">
        <v>263</v>
      </c>
      <c r="BV3" s="138" t="s">
        <v>264</v>
      </c>
      <c r="BW3" s="147" t="s">
        <v>265</v>
      </c>
      <c r="BX3" s="147" t="s">
        <v>266</v>
      </c>
      <c r="BY3" s="147" t="s">
        <v>267</v>
      </c>
      <c r="BZ3" s="147" t="s">
        <v>268</v>
      </c>
      <c r="CA3" s="147"/>
      <c r="CB3" s="498"/>
      <c r="CC3" s="138" t="s">
        <v>164</v>
      </c>
      <c r="CD3" s="147" t="s">
        <v>165</v>
      </c>
      <c r="CE3" s="147" t="s">
        <v>166</v>
      </c>
      <c r="CF3" s="138" t="s">
        <v>168</v>
      </c>
      <c r="CG3" s="138" t="s">
        <v>173</v>
      </c>
      <c r="CH3" s="138" t="s">
        <v>190</v>
      </c>
      <c r="CI3" s="147" t="s">
        <v>191</v>
      </c>
      <c r="CJ3" s="147" t="s">
        <v>192</v>
      </c>
      <c r="CK3" s="147" t="s">
        <v>193</v>
      </c>
      <c r="CL3" s="147" t="s">
        <v>195</v>
      </c>
      <c r="CM3" s="147" t="s">
        <v>196</v>
      </c>
      <c r="CN3" s="147" t="s">
        <v>197</v>
      </c>
      <c r="CO3" s="147" t="s">
        <v>198</v>
      </c>
      <c r="CP3" s="147" t="s">
        <v>199</v>
      </c>
      <c r="CQ3" s="147" t="s">
        <v>292</v>
      </c>
      <c r="CR3" s="138" t="s">
        <v>203</v>
      </c>
      <c r="CS3" s="147" t="s">
        <v>204</v>
      </c>
      <c r="CT3" s="147" t="s">
        <v>206</v>
      </c>
      <c r="CU3" s="147" t="s">
        <v>211</v>
      </c>
      <c r="CV3" s="147" t="s">
        <v>215</v>
      </c>
      <c r="CW3" s="147" t="s">
        <v>217</v>
      </c>
      <c r="CX3" s="147" t="s">
        <v>219</v>
      </c>
      <c r="CY3" s="147" t="s">
        <v>220</v>
      </c>
      <c r="CZ3" s="147" t="s">
        <v>221</v>
      </c>
      <c r="DA3" s="138" t="s">
        <v>243</v>
      </c>
      <c r="DB3" s="147" t="s">
        <v>244</v>
      </c>
      <c r="DC3" s="147" t="s">
        <v>245</v>
      </c>
      <c r="DD3" s="147" t="s">
        <v>246</v>
      </c>
      <c r="DE3" s="138" t="s">
        <v>222</v>
      </c>
      <c r="DF3" s="147" t="s">
        <v>290</v>
      </c>
      <c r="DG3" s="138" t="s">
        <v>274</v>
      </c>
      <c r="DH3" s="130"/>
      <c r="DI3" s="498"/>
      <c r="DJ3" s="103"/>
      <c r="DK3" s="103"/>
      <c r="DL3" s="103"/>
      <c r="DM3" s="103"/>
      <c r="DN3" s="103"/>
      <c r="DO3" s="103"/>
      <c r="DP3" s="103"/>
      <c r="DQ3" s="103"/>
      <c r="DR3" s="103"/>
      <c r="DS3" s="103"/>
      <c r="DT3" s="103"/>
      <c r="DU3" s="103"/>
      <c r="DV3" s="103"/>
      <c r="DW3" s="104"/>
    </row>
    <row r="4" spans="1:127" s="96" customFormat="1">
      <c r="A4" s="152">
        <f>список!A2</f>
        <v>1</v>
      </c>
      <c r="B4" s="153" t="str">
        <f>IF(список!B2="","",список!B2)</f>
        <v/>
      </c>
      <c r="C4" s="154" t="str">
        <f>IF(список!C2="","",список!C2)</f>
        <v/>
      </c>
      <c r="D4" s="155" t="str">
        <f>IF('Социально-коммуникативное разви'!R5="","",IF('Социально-коммуникативное разви'!R5=2,"сформирован",IF('Социально-коммуникативное разви'!R5=0,"не сформирован", "в стадии формирования")))</f>
        <v/>
      </c>
      <c r="E4" s="96" t="str">
        <f>IF('Социально-коммуникативное разви'!X5="","",IF('Социально-коммуникативное разви'!X5=2,"сформирован",IF('Социально-коммуникативное разви'!X5=0,"не сформирован", "в стадии формирования")))</f>
        <v/>
      </c>
      <c r="F4" s="96" t="str">
        <f>IF('Социально-коммуникативное разви'!Y5="","",IF('Социально-коммуникативное разви'!Y5=2,"сформирован",IF('Социально-коммуникативное разви'!Y5=0,"не сформирован", "в стадии формирования")))</f>
        <v/>
      </c>
      <c r="G4" s="96" t="str">
        <f>IF('Социально-коммуникативное разви'!Z5="","",IF('Социально-коммуникативное разви'!Z5=2,"сформирован",IF('Социально-коммуникативное разви'!Z5=0,"не сформирован", "в стадии формирования")))</f>
        <v/>
      </c>
      <c r="H4" s="96" t="str">
        <f>IF('Социально-коммуникативное разви'!AA5="","",IF('Социально-коммуникативное разви'!AA5=2,"сформирован",IF('Социально-коммуникативное разви'!AA5=0,"не сформирован", "в стадии формирования")))</f>
        <v/>
      </c>
      <c r="I4"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4" s="96" t="str">
        <f>IF('Познавательное развитие'!H5="","",IF('Познавательное развитие'!H5=2,"сформирован",IF('Познавательное развитие'!H5=0,"не сформирован", "в стадии формирования")))</f>
        <v/>
      </c>
      <c r="K4" s="96" t="e">
        <f>IF('Познавательное развитие'!#REF!="","",IF('Познавательное развитие'!#REF!=2,"сформирован",IF('Познавательное развитие'!#REF!=0,"не сформирован", "в стадии формирования")))</f>
        <v>#REF!</v>
      </c>
      <c r="L4" s="96" t="str">
        <f>IF('Речевое развитие'!X4="","",IF('Речевое развитие'!X4=2,"сформирован",IF('Речевое развитие'!X4=0,"не сформирован", "в стадии формирования")))</f>
        <v/>
      </c>
      <c r="M4" s="96" t="str">
        <f>IF('Художественно-эстетическое разв'!D5="","",IF('Художественно-эстетическое разв'!D5=2,"сформирован",IF('Художественно-эстетическое разв'!D5=0,"не сформирован", "в стадии формирования")))</f>
        <v/>
      </c>
      <c r="N4" s="149" t="str">
        <f>IF('Физическое развитие'!M4="","",IF('Физическое развитие'!M4=2,"сформирован",IF('Физическое развитие'!M4=0,"не сформирован", "в стадии формирования")))</f>
        <v/>
      </c>
      <c r="O4" s="166" t="str">
        <f>IF('Социально-коммуникативное разви'!R5="","",IF('Социально-коммуникативное разви'!X5="","",IF('Социально-коммуникативное разви'!Y5="","",IF('Социально-коммуникативное разви'!Z5="","",IF('Социально-коммуникативное разви'!AA5="","",IF('Социально-коммуникативное разви'!#REF!="","",IF('Познавательное развитие'!#REF!="","",IF('Познавательное развитие'!#REF!="","",IF('Речевое развитие'!X4="","",IF('Художественно-эстетическое разв'!D5="","",IF('Физическое развитие'!M4="","",('Социально-коммуникативное разви'!R5+'Социально-коммуникативное разви'!X5+'Социально-коммуникативное разви'!Y5+'Социально-коммуникативное разви'!Z5+'Социально-коммуникативное разви'!AA5+'Социально-коммуникативное разви'!#REF!+'Познавательное развитие'!#REF!+'Познавательное развитие'!#REF!+'Речевое развитие'!X4+'Художественно-эстетическое разв'!D5+'Физическое развитие'!M4)/11)))))))))))</f>
        <v/>
      </c>
      <c r="P4" s="150" t="str">
        <f>'целевые ориентиры'!M4</f>
        <v/>
      </c>
      <c r="Q4" s="177" t="str">
        <f>IF('Социально-коммуникативное разви'!E5="","",IF('Социально-коммуникативное разви'!E5=2,"сформирован",IF('Социально-коммуникативное разви'!E5=0,"не сформирован", "в стадии формирования")))</f>
        <v/>
      </c>
      <c r="R4" s="177" t="str">
        <f>IF('Социально-коммуникативное разви'!F5="","",IF('Социально-коммуникативное разви'!F5=2,"сформирован",IF('Социально-коммуникативное разви'!F5=0,"не сформирован", "в стадии формирования")))</f>
        <v/>
      </c>
      <c r="S4" s="177" t="str">
        <f>IF('Социально-коммуникативное разви'!G5="","",IF('Социально-коммуникативное разви'!G5=2,"сформирован",IF('Социально-коммуникативное разви'!G5=0,"не сформирован", "в стадии формирования")))</f>
        <v/>
      </c>
      <c r="T4" s="177" t="str">
        <f>IF('Социально-коммуникативное разви'!H5="","",IF('Социально-коммуникативное разви'!H5=2,"сформирован",IF('Социально-коммуникативное разви'!H5=0,"не сформирован", "в стадии формирования")))</f>
        <v/>
      </c>
      <c r="U4" s="177" t="str">
        <f>IF('Социально-коммуникативное разви'!I5="","",IF('Социально-коммуникативное разви'!I5=2,"сформирован",IF('Социально-коммуникативное разви'!I5=0,"не сформирован", "в стадии формирования")))</f>
        <v/>
      </c>
      <c r="V4" s="178" t="str">
        <f>IF('Социально-коммуникативное разви'!J5="","",IF('Социально-коммуникативное разви'!J5=2,"сформирован",IF('Социально-коммуникативное разви'!J5=0,"не сформирован", "в стадии формирования")))</f>
        <v/>
      </c>
      <c r="W4" s="178" t="str">
        <f>IF('Социально-коммуникативное разви'!K5="","",IF('Социально-коммуникативное разви'!K5=2,"сформирован",IF('Социально-коммуникативное разви'!K5=0,"не сформирован", "в стадии формирования")))</f>
        <v/>
      </c>
      <c r="X4" s="178" t="str">
        <f>IF('Социально-коммуникативное разви'!L5="","",IF('Социально-коммуникативное разви'!L5=2,"сформирован",IF('Социально-коммуникативное разви'!L5=0,"не сформирован", "в стадии формирования")))</f>
        <v/>
      </c>
      <c r="Y4" s="179" t="str">
        <f>IF('Социально-коммуникативное разви'!W5="","",IF('Социально-коммуникативное разви'!W5=2,"сформирован",IF('Социально-коммуникативное разви'!W5=0,"не сформирован", "в стадии формирования")))</f>
        <v/>
      </c>
      <c r="Z4" s="180" t="str">
        <f>IF('Социально-коммуникативное разви'!E5="","",IF('Социально-коммуникативное разви'!F5="","",IF('Социально-коммуникативное разви'!G5="","",IF('Социально-коммуникативное разви'!H5="","",IF('Социально-коммуникативное разви'!I5="","",IF('Социально-коммуникативное разви'!J5="","",IF('Социально-коммуникативное разви'!K5="","",IF('Социально-коммуникативное разви'!L5="","",IF('Социально-коммуникативное разви'!W5="","",('Социально-коммуникативное разви'!E5+'Социально-коммуникативное разви'!F5+'Социально-коммуникативное разви'!G5+'Социально-коммуникативное разви'!H5+'Социально-коммуникативное разви'!I5+'Социально-коммуникативное разви'!J5+'Социально-коммуникативное разви'!K5+'Социально-коммуникативное разви'!L5+'Социально-коммуникативное разви'!W5)/9)))))))))</f>
        <v/>
      </c>
      <c r="AA4" s="150" t="str">
        <f>'целевые ориентиры'!X4</f>
        <v/>
      </c>
      <c r="AB4" s="172" t="str">
        <f>IF('Социально-коммуникативное разви'!S5="","",IF('Социально-коммуникативное разви'!S5=2,"сформирован",IF('Социально-коммуникативное разви'!S5=0,"не сформирован", "в стадии формирования")))</f>
        <v/>
      </c>
      <c r="AC4" s="171" t="str">
        <f>IF('Познавательное развитие'!U5="","",IF('Познавательное развитие'!U5=2,"сформирован",IF('Познавательное развитие'!U5=0,"не сформирован", "в стадии формирования")))</f>
        <v/>
      </c>
      <c r="AD4" s="170" t="str">
        <f>IF('Речевое развитие'!W4="","",IF('Речевое развитие'!W4=2,"сформирован",IF('Речевое развитие'!W4=0,"не сформирован", "в стадии формирования")))</f>
        <v/>
      </c>
      <c r="AE4" s="181" t="str">
        <f>IF('Художественно-эстетическое разв'!AD5="","",IF('Художественно-эстетическое разв'!AD5=2,"сформирован",IF('Художественно-эстетическое разв'!AD5=0,"не сформирован", "в стадии формирования")))</f>
        <v/>
      </c>
      <c r="AF4" s="181" t="str">
        <f>IF('Художественно-эстетическое разв'!AE5="","",IF('Художественно-эстетическое разв'!AE5=2,"сформирован",IF('Художественно-эстетическое разв'!AE5=0,"не сформирован", "в стадии формирования")))</f>
        <v/>
      </c>
      <c r="AG4" s="181" t="str">
        <f>IF('Художественно-эстетическое разв'!AF5="","",IF('Художественно-эстетическое разв'!AF5=2,"сформирован",IF('Художественно-эстетическое разв'!AF5=0,"не сформирован", "в стадии формирования")))</f>
        <v/>
      </c>
      <c r="AH4" s="170" t="str">
        <f>IF('Физическое развитие'!T4="","",IF('Физическое развитие'!T4=2,"сформирован",IF('Физическое развитие'!T4=0,"не сформирован", "в стадии формирования")))</f>
        <v/>
      </c>
      <c r="AI4" s="180" t="str">
        <f>IF('Социально-коммуникативное разви'!S5="","",IF('Познавательное развитие'!U5="","",IF('Речевое развитие'!W4="","",IF('Художественно-эстетическое разв'!AD5="","",IF('Художественно-эстетическое разв'!AE5="","",IF('Художественно-эстетическое разв'!AF5="","",IF('Физическое развитие'!T4="","",('Социально-коммуникативное разви'!S5+'Познавательное развитие'!U5+'Речевое развитие'!W4+'Художественно-эстетическое разв'!AD5+'Художественно-эстетическое разв'!AE5+'Художественно-эстетическое разв'!AF5+'Физическое развитие'!T4)/7)))))))</f>
        <v/>
      </c>
      <c r="AJ4" s="150" t="str">
        <f>'целевые ориентиры'!AH4</f>
        <v/>
      </c>
      <c r="AK4" s="172" t="str">
        <f>IF('Речевое развитие'!D4="","",IF('Речевое развитие'!D4=2,"сформирован",IF('Речевое развитие'!D4=0,"не сформирован", "в стадии формирования")))</f>
        <v/>
      </c>
      <c r="AL4" s="150" t="str">
        <f>IF('Речевое развитие'!F4="","",IF('Речевое развитие'!F4=2,"сформирован",IF('Речевое развитие'!F4=0,"не сформирован", "в стадии формирования")))</f>
        <v/>
      </c>
      <c r="AM4" s="150" t="str">
        <f>IF('Речевое развитие'!H4="","",IF('Речевое развитие'!H4=2,"сформирован",IF('Речевое развитие'!H4=0,"не сформирован", "в стадии формирования")))</f>
        <v/>
      </c>
      <c r="AN4" s="150" t="str">
        <f>IF('Речевое развитие'!I4="","",IF('Речевое развитие'!I4=2,"сформирован",IF('Речевое развитие'!I4=0,"не сформирован", "в стадии формирования")))</f>
        <v/>
      </c>
      <c r="AO4" s="150" t="str">
        <f>IF('Речевое развитие'!J4="","",IF('Речевое развитие'!J4=2,"сформирован",IF('Речевое развитие'!J4=0,"не сформирован", "в стадии формирования")))</f>
        <v/>
      </c>
      <c r="AP4" s="150" t="str">
        <f>IF('Речевое развитие'!K4="","",IF('Речевое развитие'!K4=2,"сформирован",IF('Речевое развитие'!K4=0,"не сформирован", "в стадии формирования")))</f>
        <v/>
      </c>
      <c r="AQ4" s="150" t="str">
        <f>IF('Речевое развитие'!M4="","",IF('Речевое развитие'!M4=2,"сформирован",IF('Речевое развитие'!M4=0,"не сформирован", "в стадии формирования")))</f>
        <v/>
      </c>
      <c r="AR4" s="150" t="str">
        <f>IF('Речевое развитие'!N4="","",IF('Речевое развитие'!N4=2,"сформирован",IF('Речевое развитие'!N4=0,"не сформирован", "в стадии формирования")))</f>
        <v/>
      </c>
      <c r="AS4" s="150" t="str">
        <f>IF('Речевое развитие'!O4="","",IF('Речевое развитие'!O4=2,"сформирован",IF('Речевое развитие'!O4=0,"не сформирован", "в стадии формирования")))</f>
        <v/>
      </c>
      <c r="AT4" s="180" t="str">
        <f>IF('Речевое развитие'!D4="","",IF('Речевое развитие'!F4="","",IF('Речевое развитие'!H4="","",IF('Речевое развитие'!I4="","",IF('Речевое развитие'!J4="","",IF('Речевое развитие'!K4="","",IF('Речевое развитие'!M4="","",IF('Речевое развитие'!N4="","",IF('Речевое развитие'!O4="","",('Речевое развитие'!D4+'Речевое развитие'!F4+'Речевое развитие'!H4+'Речевое развитие'!I4+'Речевое развитие'!J4+'Речевое развитие'!K4+'Речевое развитие'!M4+'Речевое развитие'!N4+'Речевое развитие'!O4)/9)))))))))</f>
        <v/>
      </c>
      <c r="AU4" s="150" t="str">
        <f>'целевые ориентиры'!AR4</f>
        <v/>
      </c>
      <c r="AV4" s="150" t="str">
        <f>IF('Физическое развитие'!D4="","",IF('Физическое развитие'!D4=2,"сформирован",IF('Физическое развитие'!D4=0,"не сформирован", "в стадии формирования")))</f>
        <v/>
      </c>
      <c r="AW4" s="150" t="str">
        <f>IF('Физическое развитие'!E4="","",IF('Физическое развитие'!E4=2,"сформирован",IF('Физическое развитие'!E4=0,"не сформирован", "в стадии формирования")))</f>
        <v/>
      </c>
      <c r="AX4" s="150" t="str">
        <f>IF('Физическое развитие'!G4="","",IF('Физическое развитие'!G4=2,"сформирован",IF('Физическое развитие'!G4=0,"не сформирован", "в стадии формирования")))</f>
        <v/>
      </c>
      <c r="AY4" s="150" t="e">
        <f>IF('Физическое развитие'!#REF!="","",IF('Физическое развитие'!#REF!=2,"сформирован",IF('Физическое развитие'!#REF!=0,"не сформирован", "в стадии формирования")))</f>
        <v>#REF!</v>
      </c>
      <c r="AZ4" s="150" t="str">
        <f>IF('Физическое развитие'!H4="","",IF('Физическое развитие'!H4=2,"сформирован",IF('Физическое развитие'!H4=0,"не сформирован", "в стадии формирования")))</f>
        <v/>
      </c>
      <c r="BA4" s="150" t="str">
        <f>IF('Физическое развитие'!I4="","",IF('Физическое развитие'!I4=2,"сформирован",IF('Физическое развитие'!I4=0,"не сформирован", "в стадии формирования")))</f>
        <v/>
      </c>
      <c r="BB4" s="150" t="str">
        <f>IF('Физическое развитие'!N4="","",IF('Физическое развитие'!N4=2,"сформирован",IF('Физическое развитие'!N4=0,"не сформирован", "в стадии формирования")))</f>
        <v/>
      </c>
      <c r="BC4" s="150" t="str">
        <f>IF('Физическое развитие'!O4="","",IF('Физическое развитие'!O4=2,"сформирован",IF('Физическое развитие'!O4=0,"не сформирован", "в стадии формирования")))</f>
        <v/>
      </c>
      <c r="BD4" s="150" t="str">
        <f>IF('Физическое развитие'!P4="","",IF('Физическое развитие'!P4=2,"сформирован",IF('Физическое развитие'!P4=0,"не сформирован", "в стадии формирования")))</f>
        <v/>
      </c>
      <c r="BE4" s="150" t="str">
        <f>IF('Физическое развитие'!S4="","",IF('Физическое развитие'!S4=2,"сформирован",IF('Физическое развитие'!S4=0,"не сформирован", "в стадии формирования")))</f>
        <v/>
      </c>
      <c r="BF4" s="150" t="str">
        <f>IF('Физическое развитие'!D4="","",IF('Физическое развитие'!E4="","",IF('Физическое развитие'!G4="","",IF('Физическое развитие'!#REF!="","",IF('Физическое развитие'!H4="","",IF('Физическое развитие'!I4="","",IF('Физическое развитие'!N4="","",IF('Физическое развитие'!O4="","",IF('Физическое развитие'!P4="","",IF('Физическое развитие'!S4="","",('Физическое развитие'!D4+'Физическое развитие'!E4+'Физическое развитие'!G4+'Физическое развитие'!#REF!+'Физическое развитие'!H4+'Физическое развитие'!I4+'Физическое развитие'!N4+'Физическое развитие'!O4+'Физическое развитие'!P4+'Физическое развитие'!S4)/10))))))))))</f>
        <v/>
      </c>
      <c r="BG4" s="150" t="str">
        <f>'целевые ориентиры'!BG4</f>
        <v/>
      </c>
      <c r="BH4" s="150" t="str">
        <f>IF('Социально-коммуникативное разви'!Q5="","",IF('Социально-коммуникативное разви'!Q5=2,"сформирован",IF('Социально-коммуникативное разви'!Q5=0,"не сформирован", "в стадии формирования")))</f>
        <v/>
      </c>
      <c r="BI4" s="150" t="str">
        <f>IF('Социально-коммуникативное разви'!AD5="","",IF('Социально-коммуникативное разви'!AD5=2,"сформирован",IF('Социально-коммуникативное разви'!AD5=0,"не сформирован", "в стадии формирования")))</f>
        <v/>
      </c>
      <c r="BJ4" s="150" t="str">
        <f>IF('Социально-коммуникативное разви'!AF5="","",IF('Социально-коммуникативное разви'!AF5=2,"сформирован",IF('Социально-коммуникативное разви'!AF5=0,"не сформирован", "в стадии формирования")))</f>
        <v/>
      </c>
      <c r="BK4" s="150" t="str">
        <f>IF('Социально-коммуникативное разви'!AG5="","",IF('Социально-коммуникативное разви'!AG5=2,"сформирован",IF('Социально-коммуникативное разви'!AG5=0,"не сформирован", "в стадии формирования")))</f>
        <v/>
      </c>
      <c r="BL4" s="150" t="str">
        <f>IF('Социально-коммуникативное разви'!AH5="","",IF('Социально-коммуникативное разви'!AH5=2,"сформирован",IF('Социально-коммуникативное разви'!AH5=0,"не сформирован", "в стадии формирования")))</f>
        <v/>
      </c>
      <c r="BM4" s="150" t="str">
        <f>IF('Социально-коммуникативное разви'!AI5="","",IF('Социально-коммуникативное разви'!AI5=2,"сформирован",IF('Социально-коммуникативное разви'!AI5=0,"не сформирован", "в стадии формирования")))</f>
        <v/>
      </c>
      <c r="BN4" s="150" t="str">
        <f>IF('Социально-коммуникативное разви'!AJ5="","",IF('Социально-коммуникативное разви'!AJ5=2,"сформирован",IF('Социально-коммуникативное разви'!AJ5=0,"не сформирован", "в стадии формирования")))</f>
        <v/>
      </c>
      <c r="BO4" s="150" t="str">
        <f>IF('Социально-коммуникативное разви'!AK5="","",IF('Социально-коммуникативное разви'!AK5=2,"сформирован",IF('Социально-коммуникативное разви'!AK5=0,"не сформирован", "в стадии формирования")))</f>
        <v/>
      </c>
      <c r="BP4" s="150" t="str">
        <f>IF('Социально-коммуникативное разви'!AL5="","",IF('Социально-коммуникативное разви'!AL5=2,"сформирован",IF('Социально-коммуникативное разви'!AL5=0,"не сформирован", "в стадии формирования")))</f>
        <v/>
      </c>
      <c r="BQ4" s="150" t="str">
        <f>IF('Социально-коммуникативное разви'!AM5="","",IF('Социально-коммуникативное разви'!AM5=2,"сформирован",IF('Социально-коммуникативное разви'!AM5=0,"не сформирован", "в стадии формирования")))</f>
        <v/>
      </c>
      <c r="BR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4" s="150" t="str">
        <f>IF('Физическое развитие'!N4="","",IF('Физическое развитие'!N4=2,"сформирован",IF('Физическое развитие'!N4=0,"не сформирован", "в стадии формирования")))</f>
        <v/>
      </c>
      <c r="BT4" s="150" t="str">
        <f>IF('Физическое развитие'!Q4="","",IF('Физическое развитие'!Q4=2,"сформирован",IF('Физическое развитие'!Q4=0,"не сформирован", "в стадии формирования")))</f>
        <v/>
      </c>
      <c r="BU4" s="150" t="str">
        <f>IF('Физическое развитие'!U4="","",IF('Физическое развитие'!U4=2,"сформирован",IF('Физическое развитие'!U4=0,"не сформирован", "в стадии формирования")))</f>
        <v/>
      </c>
      <c r="BV4" s="150" t="str">
        <f>IF('Физическое развитие'!X4="","",IF('Физическое развитие'!X4=2,"сформирован",IF('Физическое развитие'!X4=0,"не сформирован", "в стадии формирования")))</f>
        <v/>
      </c>
      <c r="BW4" s="150" t="str">
        <f>IF('Физическое развитие'!Y4="","",IF('Физическое развитие'!Y4=2,"сформирован",IF('Физическое развитие'!Y4=0,"не сформирован", "в стадии формирования")))</f>
        <v/>
      </c>
      <c r="BX4" s="150" t="e">
        <f>IF('Физическое развитие'!#REF!="","",IF('Физическое развитие'!#REF!=2,"сформирован",IF('Физическое развитие'!#REF!=0,"не сформирован", "в стадии формирования")))</f>
        <v>#REF!</v>
      </c>
      <c r="BY4" s="150" t="str">
        <f>IF('Физическое развитие'!Z4="","",IF('Физическое развитие'!Z4=2,"сформирован",IF('Физическое развитие'!Z4=0,"не сформирован", "в стадии формирования")))</f>
        <v/>
      </c>
      <c r="BZ4" s="150" t="e">
        <f>IF('Физическое развитие'!#REF!="","",IF('Физическое развитие'!#REF!=2,"сформирован",IF('Физическое развитие'!#REF!=0,"не сформирован", "в стадии формирования")))</f>
        <v>#REF!</v>
      </c>
      <c r="CA4" s="180" t="str">
        <f>IF('Социально-коммуникативное разви'!Q5="","",IF('Социально-коммуникативное разви'!AD5="","",IF('Социально-коммуникативное разви'!AF5="","",IF('Социально-коммуникативное разви'!AG5="","",IF('Социально-коммуникативное разви'!AH5="","",IF('Социально-коммуникативное разви'!AI5="","",IF('Социально-коммуникативное разви'!AJ5="","",IF('Социально-коммуникативное разви'!AK5="","",IF('Социально-коммуникативное разви'!AL5="","",IF('Социально-коммуникативное разви'!AM5="","",IF('Социально-коммуникативное разви'!#REF!="","",IF('Физическое развитие'!N4="","",IF('Физическое развитие'!Q4="","",IF('Физическое развитие'!U4="","",IF('Физическое развитие'!X4="","",IF('Физическое развитие'!Y4="","",IF('Физическое развитие'!#REF!="","",IF('Физическое развитие'!Z4="","",IF('Физическое развитие'!#REF!="","",('Социально-коммуникативное разви'!Q5+'Социально-коммуникативное разви'!AD5+'Социально-коммуникативное разви'!AF5+'Социально-коммуникативное разви'!AG5+'Социально-коммуникативное разви'!AH5+'Социально-коммуникативное разви'!AI5+'Социально-коммуникативное разви'!AJ5+'Социально-коммуникативное разви'!AK5+'Социально-коммуникативное разви'!AL5+'Социально-коммуникативное разви'!AM5+'Социально-коммуникативное разви'!#REF!+'Физическое развитие'!N4+'Физическое развитие'!Q4+'Физическое развитие'!U4+'Физическое развитие'!X4+'Физическое развитие'!Y4+'Физическое развитие'!#REF!+'Физическое развитие'!#REF!)/19)))))))))))))))))))</f>
        <v/>
      </c>
      <c r="CB4" s="150" t="str">
        <f>'целевые ориентиры'!BY4</f>
        <v/>
      </c>
      <c r="CC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4" s="150" t="str">
        <f>IF('Социально-коммуникативное разви'!M5="","",IF('Социально-коммуникативное разви'!M5=2,"сформирован",IF('Социально-коммуникативное разви'!M5=0,"не сформирован", "в стадии формирования")))</f>
        <v/>
      </c>
      <c r="CE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4" s="150" t="str">
        <f>IF('Социально-коммуникативное разви'!O5="","",IF('Социально-коммуникативное разви'!O5=2,"сформирован",IF('Социально-коммуникативное разви'!O5=0,"не сформирован", "в стадии формирования")))</f>
        <v/>
      </c>
      <c r="CG4" s="150" t="str">
        <f>IF('Социально-коммуникативное разви'!T5="","",IF('Социально-коммуникативное разви'!T5=2,"сформирован",IF('Социально-коммуникативное разви'!T5=0,"не сформирован", "в стадии формирования")))</f>
        <v/>
      </c>
      <c r="CH4" s="150" t="str">
        <f>IF('Познавательное развитие'!D5="","",IF('Познавательное развитие'!D5=2,"сформирован",IF('Познавательное развитие'!D5=0,"не сформирован", "в стадии формирования")))</f>
        <v/>
      </c>
      <c r="CI4" s="150" t="str">
        <f>IF('Познавательное развитие'!E5="","",IF('Познавательное развитие'!E5=2,"сформирован",IF('Познавательное развитие'!E5=0,"не сформирован", "в стадии формирования")))</f>
        <v/>
      </c>
      <c r="CJ4" s="150" t="e">
        <f>IF('Познавательное развитие'!#REF!="","",IF('Познавательное развитие'!#REF!=2,"сформирован",IF('Познавательное развитие'!#REF!=0,"не сформирован", "в стадии формирования")))</f>
        <v>#REF!</v>
      </c>
      <c r="CK4" s="150" t="str">
        <f>IF('Познавательное развитие'!F5="","",IF('Познавательное развитие'!F5=2,"сформирован",IF('Познавательное развитие'!F5=0,"не сформирован", "в стадии формирования")))</f>
        <v/>
      </c>
      <c r="CL4" s="150" t="str">
        <f>IF('Познавательное развитие'!I5="","",IF('Познавательное развитие'!I5=2,"сформирован",IF('Познавательное развитие'!I5=0,"не сформирован", "в стадии формирования")))</f>
        <v/>
      </c>
      <c r="CM4" s="150" t="str">
        <f>IF('Познавательное развитие'!J5="","",IF('Познавательное развитие'!J5=2,"сформирован",IF('Познавательное развитие'!J5=0,"не сформирован", "в стадии формирования")))</f>
        <v/>
      </c>
      <c r="CN4" s="150" t="str">
        <f>IF('Познавательное развитие'!K5="","",IF('Познавательное развитие'!K5=2,"сформирован",IF('Познавательное развитие'!K5=0,"не сформирован", "в стадии формирования")))</f>
        <v/>
      </c>
      <c r="CO4" s="150" t="str">
        <f>IF('Познавательное развитие'!L5="","",IF('Познавательное развитие'!L5=2,"сформирован",IF('Познавательное развитие'!L5=0,"не сформирован", "в стадии формирования")))</f>
        <v/>
      </c>
      <c r="CP4" s="150" t="e">
        <f>IF('Познавательное развитие'!#REF!="","",IF('Познавательное развитие'!#REF!=2,"сформирован",IF('Познавательное развитие'!#REF!=0,"не сформирован", "в стадии формирования")))</f>
        <v>#REF!</v>
      </c>
      <c r="CQ4" s="150" t="str">
        <f>IF('Познавательное развитие'!M5="","",IF('Познавательное развитие'!M5=2,"сформирован",IF('Познавательное развитие'!M5=0,"не сформирован", "в стадии формирования")))</f>
        <v/>
      </c>
      <c r="CR4" s="150" t="str">
        <f>IF('Познавательное развитие'!S5="","",IF('Познавательное развитие'!S5=2,"сформирован",IF('Познавательное развитие'!S5=0,"не сформирован", "в стадии формирования")))</f>
        <v/>
      </c>
      <c r="CS4" s="150" t="str">
        <f>IF('Познавательное развитие'!T5="","",IF('Познавательное развитие'!T5=2,"сформирован",IF('Познавательное развитие'!T5=0,"не сформирован", "в стадии формирования")))</f>
        <v/>
      </c>
      <c r="CT4" s="150" t="str">
        <f>IF('Познавательное развитие'!V5="","",IF('Познавательное развитие'!V5=2,"сформирован",IF('Познавательное развитие'!V5=0,"не сформирован", "в стадии формирования")))</f>
        <v/>
      </c>
      <c r="CU4" s="150" t="str">
        <f>IF('Познавательное развитие'!AD5="","",IF('Познавательное развитие'!AD5=2,"сформирован",IF('Познавательное развитие'!AD5=0,"не сформирован", "в стадии формирования")))</f>
        <v/>
      </c>
      <c r="CV4" s="150" t="e">
        <f>IF('Познавательное развитие'!#REF!="","",IF('Познавательное развитие'!#REF!=2,"сформирован",IF('Познавательное развитие'!#REF!=0,"не сформирован", "в стадии формирования")))</f>
        <v>#REF!</v>
      </c>
      <c r="CW4" s="150" t="str">
        <f>IF('Познавательное развитие'!AI5="","",IF('Познавательное развитие'!AI5=2,"сформирован",IF('Познавательное развитие'!AI5=0,"не сформирован", "в стадии формирования")))</f>
        <v/>
      </c>
      <c r="CX4" s="150" t="str">
        <f>IF('Познавательное развитие'!AK5="","",IF('Познавательное развитие'!AK5=2,"сформирован",IF('Познавательное развитие'!AK5=0,"не сформирован", "в стадии формирования")))</f>
        <v/>
      </c>
      <c r="CY4" s="150" t="e">
        <f>IF('Познавательное развитие'!#REF!="","",IF('Познавательное развитие'!#REF!=2,"сформирован",IF('Познавательное развитие'!#REF!=0,"не сформирован", "в стадии формирования")))</f>
        <v>#REF!</v>
      </c>
      <c r="CZ4" s="150" t="str">
        <f>IF('Познавательное развитие'!AL5="","",IF('Познавательное развитие'!AL5=2,"сформирован",IF('Познавательное развитие'!AL5=0,"не сформирован", "в стадии формирования")))</f>
        <v/>
      </c>
      <c r="DA4" s="150" t="str">
        <f>IF('Речевое развитие'!S4="","",IF('Речевое развитие'!S4=2,"сформирован",IF('Речевое развитие'!S4=0,"не сформирован", "в стадии формирования")))</f>
        <v/>
      </c>
      <c r="DB4" s="150" t="str">
        <f>IF('Речевое развитие'!T4="","",IF('Речевое развитие'!T4=2,"сформирован",IF('Речевое развитие'!T4=0,"не сформирован", "в стадии формирования")))</f>
        <v/>
      </c>
      <c r="DC4" s="150" t="str">
        <f>IF('Речевое развитие'!U4="","",IF('Речевое развитие'!U4=2,"сформирован",IF('Речевое развитие'!U4=0,"не сформирован", "в стадии формирования")))</f>
        <v/>
      </c>
      <c r="DD4" s="150" t="str">
        <f>IF('Речевое развитие'!V4="","",IF('Речевое развитие'!V4=2,"сформирован",IF('Речевое развитие'!V4=0,"не сформирован", "в стадии формирования")))</f>
        <v/>
      </c>
      <c r="DE4" s="150" t="str">
        <f>IF('Художественно-эстетическое разв'!D5="","",IF('Художественно-эстетическое разв'!D5=2,"сформирован",IF('Художественно-эстетическое разв'!D5=0,"не сформирован", "в стадии формирования")))</f>
        <v/>
      </c>
      <c r="DF4" s="150" t="str">
        <f>IF('Художественно-эстетическое разв'!O5="","",IF('Художественно-эстетическое разв'!O5=2,"сформирован",IF('Художественно-эстетическое разв'!O5=0,"не сформирован", "в стадии формирования")))</f>
        <v/>
      </c>
      <c r="DG4" s="150" t="str">
        <f>IF('Художественно-эстетическое разв'!T5="","",IF('Художественно-эстетическое разв'!T5=2,"сформирован",IF('Художественно-эстетическое разв'!T5=0,"не сформирован", "в стадии формирования")))</f>
        <v/>
      </c>
      <c r="DH4" s="180" t="e">
        <f>IF('Социально-коммуникативное разви'!#REF!="","",IF('Социально-коммуникативное разви'!M5="","",IF('Социально-коммуникативное разви'!#REF!="","",IF('Социально-коммуникативное разви'!O5="","",IF('Социально-коммуникативное разви'!T5="","",IF('Познавательное развитие'!D5="","",IF('Познавательное развитие'!E5="","",IF('Познавательное развитие'!#REF!="","",IF('Познавательное развитие'!F5="","",IF('Познавательное развитие'!I5="","",IF('Познавательное развитие'!J5="","",IF('Познавательное развитие'!K5="","",IF('Познавательное развитие'!L5="","",IF('Познавательное развитие'!#REF!="","",IF('Познавательное развитие'!M5="","",IF('Познавательное развитие'!S5="","",IF('Познавательное развитие'!T5="","",IF('Познавательное развитие'!V5="","",IF('Познавательное развитие'!AD5="","",IF('Познавательное развитие'!#REF!="","",IF('Познавательное развитие'!AI5="","",IF('Познавательное развитие'!AK5="","",IF('Познавательное развитие'!#REF!="","",IF('Познавательное развитие'!AL5="","",IF('Речевое развитие'!S4="","",IF('Речевое развитие'!T4="","",IF('Речевое развитие'!U4="","",IF('Речевое развитие'!V4="","",IF('Художественно-эстетическое разв'!D5="","",IF('Художественно-эстетическое разв'!O5="","",IF('Художественно-эстетическое разв'!T5="","",('Социально-коммуникативное разви'!#REF!+'Социально-коммуникативное разви'!M5+'Социально-коммуникативное разви'!#REF!+'Социально-коммуникативное разви'!O5+'Социально-коммуникативное разви'!T5+'Познавательное развитие'!D5+'Познавательное развитие'!E5+'Познавательное развитие'!#REF!+'Познавательное развитие'!F5+'Познавательное развитие'!I5+'Познавательное развитие'!J5+'Познавательное развитие'!K5+'Познавательное развитие'!L5+'Познавательное развитие'!#REF!+'Познавательное развитие'!M5+'Познавательное развитие'!S5+'Познавательное развитие'!T5+'Познавательное развитие'!V5+'Познавательное развитие'!AD5+'Познавательное развитие'!#REF!+'Познавательное развитие'!AI5+'Познавательное развитие'!AK5+'Познавательное развитие'!#REF!+'Познавательное развитие'!AL5+'Речевое развитие'!S4+'Речевое развитие'!T4+'Речевое развитие'!U4+'Речевое развитие'!V4+'Художественно-эстетическое разв'!D5+'Художественно-эстетическое разв'!O5+'Художественно-эстетическое разв'!T5)/31)))))))))))))))))))))))))))))))</f>
        <v>#REF!</v>
      </c>
      <c r="DI4" s="150" t="str">
        <f>'целевые ориентиры'!DC4</f>
        <v/>
      </c>
    </row>
    <row r="5" spans="1:127" s="96" customFormat="1">
      <c r="A5" s="96">
        <f>список!A3</f>
        <v>2</v>
      </c>
      <c r="B5" s="153" t="str">
        <f>IF(список!B3="","",список!B3)</f>
        <v/>
      </c>
      <c r="C5" s="149">
        <f>IF(список!C3="","",список!C3)</f>
        <v>0</v>
      </c>
      <c r="D5" s="155" t="str">
        <f>IF('Социально-коммуникативное разви'!R6="","",IF('Социально-коммуникативное разви'!R6=2,"сформирован",IF('Социально-коммуникативное разви'!R6=0,"не сформирован", "в стадии формирования")))</f>
        <v/>
      </c>
      <c r="E5" s="96" t="str">
        <f>IF('Социально-коммуникативное разви'!X6="","",IF('Социально-коммуникативное разви'!X6=2,"сформирован",IF('Социально-коммуникативное разви'!X6=0,"не сформирован", "в стадии формирования")))</f>
        <v/>
      </c>
      <c r="F5" s="96" t="str">
        <f>IF('Социально-коммуникативное разви'!Y6="","",IF('Социально-коммуникативное разви'!Y6=2,"сформирован",IF('Социально-коммуникативное разви'!Y6=0,"не сформирован", "в стадии формирования")))</f>
        <v/>
      </c>
      <c r="G5" s="96" t="str">
        <f>IF('Социально-коммуникативное разви'!Z6="","",IF('Социально-коммуникативное разви'!Z6=2,"сформирован",IF('Социально-коммуникативное разви'!Z6=0,"не сформирован", "в стадии формирования")))</f>
        <v/>
      </c>
      <c r="H5" s="96" t="str">
        <f>IF('Социально-коммуникативное разви'!AA6="","",IF('Социально-коммуникативное разви'!AA6=2,"сформирован",IF('Социально-коммуникативное разви'!AA6=0,"не сформирован", "в стадии формирования")))</f>
        <v/>
      </c>
      <c r="I5"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5" s="96" t="str">
        <f>IF('Познавательное развитие'!H6="","",IF('Познавательное развитие'!H6=2,"сформирован",IF('Познавательное развитие'!H6=0,"не сформирован", "в стадии формирования")))</f>
        <v/>
      </c>
      <c r="K5" s="96" t="e">
        <f>IF('Познавательное развитие'!#REF!="","",IF('Познавательное развитие'!#REF!=2,"сформирован",IF('Познавательное развитие'!#REF!=0,"не сформирован", "в стадии формирования")))</f>
        <v>#REF!</v>
      </c>
      <c r="L5" s="96" t="str">
        <f>IF('Речевое развитие'!X5="","",IF('Речевое развитие'!X5=2,"сформирован",IF('Речевое развитие'!X5=0,"не сформирован", "в стадии формирования")))</f>
        <v/>
      </c>
      <c r="M5" s="96" t="str">
        <f>IF('Художественно-эстетическое разв'!D6="","",IF('Художественно-эстетическое разв'!D6=2,"сформирован",IF('Художественно-эстетическое разв'!D6=0,"не сформирован", "в стадии формирования")))</f>
        <v/>
      </c>
      <c r="N5" s="149" t="str">
        <f>IF('Физическое развитие'!M5="","",IF('Физическое развитие'!M5=2,"сформирован",IF('Физическое развитие'!M5=0,"не сформирован", "в стадии формирования")))</f>
        <v/>
      </c>
      <c r="O5" s="166" t="str">
        <f>IF('Социально-коммуникативное разви'!R6="","",IF('Социально-коммуникативное разви'!X6="","",IF('Социально-коммуникативное разви'!Y6="","",IF('Социально-коммуникативное разви'!Z6="","",IF('Социально-коммуникативное разви'!AA6="","",IF('Социально-коммуникативное разви'!#REF!="","",IF('Познавательное развитие'!#REF!="","",IF('Познавательное развитие'!#REF!="","",IF('Речевое развитие'!X5="","",IF('Художественно-эстетическое разв'!D6="","",IF('Физическое развитие'!M5="","",('Социально-коммуникативное разви'!R6+'Социально-коммуникативное разви'!X6+'Социально-коммуникативное разви'!Y6+'Социально-коммуникативное разви'!Z6+'Социально-коммуникативное разви'!AA6+'Социально-коммуникативное разви'!#REF!+'Познавательное развитие'!#REF!+'Познавательное развитие'!#REF!+'Речевое развитие'!X5+'Художественно-эстетическое разв'!D6+'Физическое развитие'!M5)/11)))))))))))</f>
        <v/>
      </c>
      <c r="P5" s="151" t="str">
        <f>'целевые ориентиры'!M5</f>
        <v/>
      </c>
      <c r="Q5" s="177" t="str">
        <f>IF('Социально-коммуникативное разви'!E6="","",IF('Социально-коммуникативное разви'!E6=2,"сформирован",IF('Социально-коммуникативное разви'!E6=0,"не сформирован", "в стадии формирования")))</f>
        <v/>
      </c>
      <c r="R5" s="177" t="str">
        <f>IF('Социально-коммуникативное разви'!F6="","",IF('Социально-коммуникативное разви'!F6=2,"сформирован",IF('Социально-коммуникативное разви'!F6=0,"не сформирован", "в стадии формирования")))</f>
        <v/>
      </c>
      <c r="S5" s="177" t="str">
        <f>IF('Социально-коммуникативное разви'!G6="","",IF('Социально-коммуникативное разви'!G6=2,"сформирован",IF('Социально-коммуникативное разви'!G6=0,"не сформирован", "в стадии формирования")))</f>
        <v/>
      </c>
      <c r="T5" s="177" t="str">
        <f>IF('Социально-коммуникативное разви'!H6="","",IF('Социально-коммуникативное разви'!H6=2,"сформирован",IF('Социально-коммуникативное разви'!H6=0,"не сформирован", "в стадии формирования")))</f>
        <v/>
      </c>
      <c r="U5" s="177" t="str">
        <f>IF('Социально-коммуникативное разви'!I6="","",IF('Социально-коммуникативное разви'!I6=2,"сформирован",IF('Социально-коммуникативное разви'!I6=0,"не сформирован", "в стадии формирования")))</f>
        <v/>
      </c>
      <c r="V5" s="178" t="str">
        <f>IF('Социально-коммуникативное разви'!J6="","",IF('Социально-коммуникативное разви'!J6=2,"сформирован",IF('Социально-коммуникативное разви'!J6=0,"не сформирован", "в стадии формирования")))</f>
        <v/>
      </c>
      <c r="W5" s="178" t="str">
        <f>IF('Социально-коммуникативное разви'!K6="","",IF('Социально-коммуникативное разви'!K6=2,"сформирован",IF('Социально-коммуникативное разви'!K6=0,"не сформирован", "в стадии формирования")))</f>
        <v/>
      </c>
      <c r="X5" s="178" t="str">
        <f>IF('Социально-коммуникативное разви'!L6="","",IF('Социально-коммуникативное разви'!L6=2,"сформирован",IF('Социально-коммуникативное разви'!L6=0,"не сформирован", "в стадии формирования")))</f>
        <v/>
      </c>
      <c r="Y5" s="179" t="str">
        <f>IF('Социально-коммуникативное разви'!W6="","",IF('Социально-коммуникативное разви'!W6=2,"сформирован",IF('Социально-коммуникативное разви'!W6=0,"не сформирован", "в стадии формирования")))</f>
        <v/>
      </c>
      <c r="Z5" s="180" t="str">
        <f>IF('Социально-коммуникативное разви'!E6="","",IF('Социально-коммуникативное разви'!F6="","",IF('Социально-коммуникативное разви'!G6="","",IF('Социально-коммуникативное разви'!H6="","",IF('Социально-коммуникативное разви'!I6="","",IF('Социально-коммуникативное разви'!J6="","",IF('Социально-коммуникативное разви'!K6="","",IF('Социально-коммуникативное разви'!L6="","",IF('Социально-коммуникативное разви'!W6="","",('Социально-коммуникативное разви'!E6+'Социально-коммуникативное разви'!F6+'Социально-коммуникативное разви'!G6+'Социально-коммуникативное разви'!H6+'Социально-коммуникативное разви'!I6+'Социально-коммуникативное разви'!J6+'Социально-коммуникативное разви'!K6+'Социально-коммуникативное разви'!L6+'Социально-коммуникативное разви'!W6)/9)))))))))</f>
        <v/>
      </c>
      <c r="AA5" s="151" t="str">
        <f>'целевые ориентиры'!X5</f>
        <v/>
      </c>
      <c r="AB5" s="172" t="str">
        <f>IF('Социально-коммуникативное разви'!S6="","",IF('Социально-коммуникативное разви'!S6=2,"сформирован",IF('Социально-коммуникативное разви'!S6=0,"не сформирован", "в стадии формирования")))</f>
        <v/>
      </c>
      <c r="AC5" s="171" t="str">
        <f>IF('Познавательное развитие'!U6="","",IF('Познавательное развитие'!U6=2,"сформирован",IF('Познавательное развитие'!U6=0,"не сформирован", "в стадии формирования")))</f>
        <v/>
      </c>
      <c r="AD5" s="170" t="str">
        <f>IF('Речевое развитие'!W5="","",IF('Речевое развитие'!W5=2,"сформирован",IF('Речевое развитие'!W5=0,"не сформирован", "в стадии формирования")))</f>
        <v/>
      </c>
      <c r="AE5" s="181" t="str">
        <f>IF('Художественно-эстетическое разв'!AD6="","",IF('Художественно-эстетическое разв'!AD6=2,"сформирован",IF('Художественно-эстетическое разв'!AD6=0,"не сформирован", "в стадии формирования")))</f>
        <v/>
      </c>
      <c r="AF5" s="181" t="str">
        <f>IF('Художественно-эстетическое разв'!AE6="","",IF('Художественно-эстетическое разв'!AE6=2,"сформирован",IF('Художественно-эстетическое разв'!AE6=0,"не сформирован", "в стадии формирования")))</f>
        <v/>
      </c>
      <c r="AG5" s="181" t="str">
        <f>IF('Художественно-эстетическое разв'!AF6="","",IF('Художественно-эстетическое разв'!AF6=2,"сформирован",IF('Художественно-эстетическое разв'!AF6=0,"не сформирован", "в стадии формирования")))</f>
        <v/>
      </c>
      <c r="AH5" s="170" t="str">
        <f>IF('Физическое развитие'!T5="","",IF('Физическое развитие'!T5=2,"сформирован",IF('Физическое развитие'!T5=0,"не сформирован", "в стадии формирования")))</f>
        <v/>
      </c>
      <c r="AI5" s="180" t="str">
        <f>IF('Социально-коммуникативное разви'!S6="","",IF('Познавательное развитие'!U6="","",IF('Речевое развитие'!W5="","",IF('Художественно-эстетическое разв'!AD6="","",IF('Художественно-эстетическое разв'!AE6="","",IF('Художественно-эстетическое разв'!AF6="","",IF('Физическое развитие'!T5="","",('Социально-коммуникативное разви'!S6+'Познавательное развитие'!U6+'Речевое развитие'!W5+'Художественно-эстетическое разв'!AD6+'Художественно-эстетическое разв'!AE6+'Художественно-эстетическое разв'!AF6+'Физическое развитие'!T5)/7)))))))</f>
        <v/>
      </c>
      <c r="AJ5" s="151" t="str">
        <f>'целевые ориентиры'!AH5</f>
        <v/>
      </c>
      <c r="AK5" s="172" t="str">
        <f>IF('Речевое развитие'!D5="","",IF('Речевое развитие'!D5=2,"сформирован",IF('Речевое развитие'!D5=0,"не сформирован", "в стадии формирования")))</f>
        <v/>
      </c>
      <c r="AL5" s="150" t="str">
        <f>IF('Речевое развитие'!F5="","",IF('Речевое развитие'!F5=2,"сформирован",IF('Речевое развитие'!F5=0,"не сформирован", "в стадии формирования")))</f>
        <v/>
      </c>
      <c r="AM5" s="150" t="str">
        <f>IF('Речевое развитие'!H5="","",IF('Речевое развитие'!H5=2,"сформирован",IF('Речевое развитие'!H5=0,"не сформирован", "в стадии формирования")))</f>
        <v/>
      </c>
      <c r="AN5" s="150" t="str">
        <f>IF('Речевое развитие'!I5="","",IF('Речевое развитие'!I5=2,"сформирован",IF('Речевое развитие'!I5=0,"не сформирован", "в стадии формирования")))</f>
        <v/>
      </c>
      <c r="AO5" s="150" t="str">
        <f>IF('Речевое развитие'!J5="","",IF('Речевое развитие'!J5=2,"сформирован",IF('Речевое развитие'!J5=0,"не сформирован", "в стадии формирования")))</f>
        <v/>
      </c>
      <c r="AP5" s="150" t="str">
        <f>IF('Речевое развитие'!K5="","",IF('Речевое развитие'!K5=2,"сформирован",IF('Речевое развитие'!K5=0,"не сформирован", "в стадии формирования")))</f>
        <v/>
      </c>
      <c r="AQ5" s="150" t="str">
        <f>IF('Речевое развитие'!M5="","",IF('Речевое развитие'!M5=2,"сформирован",IF('Речевое развитие'!M5=0,"не сформирован", "в стадии формирования")))</f>
        <v/>
      </c>
      <c r="AR5" s="150" t="str">
        <f>IF('Речевое развитие'!N5="","",IF('Речевое развитие'!N5=2,"сформирован",IF('Речевое развитие'!N5=0,"не сформирован", "в стадии формирования")))</f>
        <v/>
      </c>
      <c r="AS5" s="150" t="str">
        <f>IF('Речевое развитие'!O5="","",IF('Речевое развитие'!O5=2,"сформирован",IF('Речевое развитие'!O5=0,"не сформирован", "в стадии формирования")))</f>
        <v/>
      </c>
      <c r="AT5" s="180" t="str">
        <f>IF('Речевое развитие'!D5="","",IF('Речевое развитие'!F5="","",IF('Речевое развитие'!H5="","",IF('Речевое развитие'!I5="","",IF('Речевое развитие'!J5="","",IF('Речевое развитие'!K5="","",IF('Речевое развитие'!M5="","",IF('Речевое развитие'!N5="","",IF('Речевое развитие'!O5="","",('Речевое развитие'!D5+'Речевое развитие'!F5+'Речевое развитие'!H5+'Речевое развитие'!I5+'Речевое развитие'!J5+'Речевое развитие'!K5+'Речевое развитие'!M5+'Речевое развитие'!N5+'Речевое развитие'!O5)/9)))))))))</f>
        <v/>
      </c>
      <c r="AU5" s="151" t="str">
        <f>'целевые ориентиры'!AR5</f>
        <v/>
      </c>
      <c r="AV5" s="150" t="str">
        <f>IF('Физическое развитие'!D5="","",IF('Физическое развитие'!D5=2,"сформирован",IF('Физическое развитие'!D5=0,"не сформирован", "в стадии формирования")))</f>
        <v/>
      </c>
      <c r="AW5" s="150" t="str">
        <f>IF('Физическое развитие'!E5="","",IF('Физическое развитие'!E5=2,"сформирован",IF('Физическое развитие'!E5=0,"не сформирован", "в стадии формирования")))</f>
        <v/>
      </c>
      <c r="AX5" s="150" t="str">
        <f>IF('Физическое развитие'!G5="","",IF('Физическое развитие'!G5=2,"сформирован",IF('Физическое развитие'!G5=0,"не сформирован", "в стадии формирования")))</f>
        <v/>
      </c>
      <c r="AY5" s="150" t="e">
        <f>IF('Физическое развитие'!#REF!="","",IF('Физическое развитие'!#REF!=2,"сформирован",IF('Физическое развитие'!#REF!=0,"не сформирован", "в стадии формирования")))</f>
        <v>#REF!</v>
      </c>
      <c r="AZ5" s="150" t="str">
        <f>IF('Физическое развитие'!H5="","",IF('Физическое развитие'!H5=2,"сформирован",IF('Физическое развитие'!H5=0,"не сформирован", "в стадии формирования")))</f>
        <v/>
      </c>
      <c r="BA5" s="150" t="str">
        <f>IF('Физическое развитие'!I5="","",IF('Физическое развитие'!I5=2,"сформирован",IF('Физическое развитие'!I5=0,"не сформирован", "в стадии формирования")))</f>
        <v/>
      </c>
      <c r="BB5" s="150" t="str">
        <f>IF('Физическое развитие'!N5="","",IF('Физическое развитие'!N5=2,"сформирован",IF('Физическое развитие'!N5=0,"не сформирован", "в стадии формирования")))</f>
        <v/>
      </c>
      <c r="BC5" s="150" t="str">
        <f>IF('Физическое развитие'!O5="","",IF('Физическое развитие'!O5=2,"сформирован",IF('Физическое развитие'!O5=0,"не сформирован", "в стадии формирования")))</f>
        <v/>
      </c>
      <c r="BD5" s="150" t="str">
        <f>IF('Физическое развитие'!P5="","",IF('Физическое развитие'!P5=2,"сформирован",IF('Физическое развитие'!P5=0,"не сформирован", "в стадии формирования")))</f>
        <v/>
      </c>
      <c r="BE5" s="150" t="str">
        <f>IF('Физическое развитие'!S5="","",IF('Физическое развитие'!S5=2,"сформирован",IF('Физическое развитие'!S5=0,"не сформирован", "в стадии формирования")))</f>
        <v/>
      </c>
      <c r="BF5" s="150" t="str">
        <f>IF('Физическое развитие'!D5="","",IF('Физическое развитие'!E5="","",IF('Физическое развитие'!G5="","",IF('Физическое развитие'!#REF!="","",IF('Физическое развитие'!H5="","",IF('Физическое развитие'!I5="","",IF('Физическое развитие'!N5="","",IF('Физическое развитие'!O5="","",IF('Физическое развитие'!P5="","",IF('Физическое развитие'!S5="","",('Физическое развитие'!D5+'Физическое развитие'!E5+'Физическое развитие'!G5+'Физическое развитие'!#REF!+'Физическое развитие'!H5+'Физическое развитие'!I5+'Физическое развитие'!N5+'Физическое развитие'!O5+'Физическое развитие'!P5+'Физическое развитие'!S5)/10))))))))))</f>
        <v/>
      </c>
      <c r="BG5" s="151" t="str">
        <f>'целевые ориентиры'!BG5</f>
        <v/>
      </c>
      <c r="BH5" s="150" t="str">
        <f>IF('Социально-коммуникативное разви'!Q6="","",IF('Социально-коммуникативное разви'!Q6=2,"сформирован",IF('Социально-коммуникативное разви'!Q6=0,"не сформирован", "в стадии формирования")))</f>
        <v/>
      </c>
      <c r="BI5" s="150" t="str">
        <f>IF('Социально-коммуникативное разви'!AD6="","",IF('Социально-коммуникативное разви'!AD6=2,"сформирован",IF('Социально-коммуникативное разви'!AD6=0,"не сформирован", "в стадии формирования")))</f>
        <v/>
      </c>
      <c r="BJ5" s="150" t="str">
        <f>IF('Социально-коммуникативное разви'!AF6="","",IF('Социально-коммуникативное разви'!AF6=2,"сформирован",IF('Социально-коммуникативное разви'!AF6=0,"не сформирован", "в стадии формирования")))</f>
        <v/>
      </c>
      <c r="BK5" s="150" t="str">
        <f>IF('Социально-коммуникативное разви'!AG6="","",IF('Социально-коммуникативное разви'!AG6=2,"сформирован",IF('Социально-коммуникативное разви'!AG6=0,"не сформирован", "в стадии формирования")))</f>
        <v/>
      </c>
      <c r="BL5" s="150" t="str">
        <f>IF('Социально-коммуникативное разви'!AH6="","",IF('Социально-коммуникативное разви'!AH6=2,"сформирован",IF('Социально-коммуникативное разви'!AH6=0,"не сформирован", "в стадии формирования")))</f>
        <v/>
      </c>
      <c r="BM5" s="150" t="str">
        <f>IF('Социально-коммуникативное разви'!AI6="","",IF('Социально-коммуникативное разви'!AI6=2,"сформирован",IF('Социально-коммуникативное разви'!AI6=0,"не сформирован", "в стадии формирования")))</f>
        <v/>
      </c>
      <c r="BN5" s="150" t="str">
        <f>IF('Социально-коммуникативное разви'!AJ6="","",IF('Социально-коммуникативное разви'!AJ6=2,"сформирован",IF('Социально-коммуникативное разви'!AJ6=0,"не сформирован", "в стадии формирования")))</f>
        <v/>
      </c>
      <c r="BO5" s="150" t="str">
        <f>IF('Социально-коммуникативное разви'!AK6="","",IF('Социально-коммуникативное разви'!AK6=2,"сформирован",IF('Социально-коммуникативное разви'!AK6=0,"не сформирован", "в стадии формирования")))</f>
        <v/>
      </c>
      <c r="BP5" s="150" t="str">
        <f>IF('Социально-коммуникативное разви'!AL6="","",IF('Социально-коммуникативное разви'!AL6=2,"сформирован",IF('Социально-коммуникативное разви'!AL6=0,"не сформирован", "в стадии формирования")))</f>
        <v/>
      </c>
      <c r="BQ5" s="150" t="str">
        <f>IF('Социально-коммуникативное разви'!AM6="","",IF('Социально-коммуникативное разви'!AM6=2,"сформирован",IF('Социально-коммуникативное разви'!AM6=0,"не сформирован", "в стадии формирования")))</f>
        <v/>
      </c>
      <c r="BR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5" s="150" t="str">
        <f>IF('Физическое развитие'!N5="","",IF('Физическое развитие'!N5=2,"сформирован",IF('Физическое развитие'!N5=0,"не сформирован", "в стадии формирования")))</f>
        <v/>
      </c>
      <c r="BT5" s="150" t="str">
        <f>IF('Физическое развитие'!Q5="","",IF('Физическое развитие'!Q5=2,"сформирован",IF('Физическое развитие'!Q5=0,"не сформирован", "в стадии формирования")))</f>
        <v/>
      </c>
      <c r="BU5" s="150" t="str">
        <f>IF('Физическое развитие'!U5="","",IF('Физическое развитие'!U5=2,"сформирован",IF('Физическое развитие'!U5=0,"не сформирован", "в стадии формирования")))</f>
        <v/>
      </c>
      <c r="BV5" s="150" t="str">
        <f>IF('Физическое развитие'!X5="","",IF('Физическое развитие'!X5=2,"сформирован",IF('Физическое развитие'!X5=0,"не сформирован", "в стадии формирования")))</f>
        <v/>
      </c>
      <c r="BW5" s="150" t="str">
        <f>IF('Физическое развитие'!Y5="","",IF('Физическое развитие'!Y5=2,"сформирован",IF('Физическое развитие'!Y5=0,"не сформирован", "в стадии формирования")))</f>
        <v/>
      </c>
      <c r="BX5" s="150" t="e">
        <f>IF('Физическое развитие'!#REF!="","",IF('Физическое развитие'!#REF!=2,"сформирован",IF('Физическое развитие'!#REF!=0,"не сформирован", "в стадии формирования")))</f>
        <v>#REF!</v>
      </c>
      <c r="BY5" s="150" t="str">
        <f>IF('Физическое развитие'!Z5="","",IF('Физическое развитие'!Z5=2,"сформирован",IF('Физическое развитие'!Z5=0,"не сформирован", "в стадии формирования")))</f>
        <v/>
      </c>
      <c r="BZ5" s="150" t="e">
        <f>IF('Физическое развитие'!#REF!="","",IF('Физическое развитие'!#REF!=2,"сформирован",IF('Физическое развитие'!#REF!=0,"не сформирован", "в стадии формирования")))</f>
        <v>#REF!</v>
      </c>
      <c r="CA5" s="180" t="str">
        <f>IF('Социально-коммуникативное разви'!Q6="","",IF('Социально-коммуникативное разви'!AD6="","",IF('Социально-коммуникативное разви'!AF6="","",IF('Социально-коммуникативное разви'!AG6="","",IF('Социально-коммуникативное разви'!AH6="","",IF('Социально-коммуникативное разви'!AI6="","",IF('Социально-коммуникативное разви'!AJ6="","",IF('Социально-коммуникативное разви'!AK6="","",IF('Социально-коммуникативное разви'!AL6="","",IF('Социально-коммуникативное разви'!AM6="","",IF('Социально-коммуникативное разви'!#REF!="","",IF('Физическое развитие'!N5="","",IF('Физическое развитие'!Q5="","",IF('Физическое развитие'!U5="","",IF('Физическое развитие'!X5="","",IF('Физическое развитие'!Y5="","",IF('Физическое развитие'!#REF!="","",IF('Физическое развитие'!Z5="","",IF('Физическое развитие'!#REF!="","",('Социально-коммуникативное разви'!Q6+'Социально-коммуникативное разви'!AD6+'Социально-коммуникативное разви'!AF6+'Социально-коммуникативное разви'!AG6+'Социально-коммуникативное разви'!AH6+'Социально-коммуникативное разви'!AI6+'Социально-коммуникативное разви'!AJ6+'Социально-коммуникативное разви'!AK6+'Социально-коммуникативное разви'!AL6+'Социально-коммуникативное разви'!AM6+'Социально-коммуникативное разви'!#REF!+'Физическое развитие'!N5+'Физическое развитие'!Q5+'Физическое развитие'!U5+'Физическое развитие'!X5+'Физическое развитие'!Y5+'Физическое развитие'!#REF!+'Физическое развитие'!#REF!)/19)))))))))))))))))))</f>
        <v/>
      </c>
      <c r="CB5" s="151" t="str">
        <f>'целевые ориентиры'!BY5</f>
        <v/>
      </c>
      <c r="CC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5" s="150" t="str">
        <f>IF('Социально-коммуникативное разви'!M6="","",IF('Социально-коммуникативное разви'!M6=2,"сформирован",IF('Социально-коммуникативное разви'!M6=0,"не сформирован", "в стадии формирования")))</f>
        <v/>
      </c>
      <c r="CE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5" s="150" t="str">
        <f>IF('Социально-коммуникативное разви'!O6="","",IF('Социально-коммуникативное разви'!O6=2,"сформирован",IF('Социально-коммуникативное разви'!O6=0,"не сформирован", "в стадии формирования")))</f>
        <v/>
      </c>
      <c r="CG5" s="150" t="str">
        <f>IF('Социально-коммуникативное разви'!T6="","",IF('Социально-коммуникативное разви'!T6=2,"сформирован",IF('Социально-коммуникативное разви'!T6=0,"не сформирован", "в стадии формирования")))</f>
        <v/>
      </c>
      <c r="CH5" s="150" t="str">
        <f>IF('Познавательное развитие'!D6="","",IF('Познавательное развитие'!D6=2,"сформирован",IF('Познавательное развитие'!D6=0,"не сформирован", "в стадии формирования")))</f>
        <v/>
      </c>
      <c r="CI5" s="150" t="str">
        <f>IF('Познавательное развитие'!E6="","",IF('Познавательное развитие'!E6=2,"сформирован",IF('Познавательное развитие'!E6=0,"не сформирован", "в стадии формирования")))</f>
        <v/>
      </c>
      <c r="CJ5" s="150" t="e">
        <f>IF('Познавательное развитие'!#REF!="","",IF('Познавательное развитие'!#REF!=2,"сформирован",IF('Познавательное развитие'!#REF!=0,"не сформирован", "в стадии формирования")))</f>
        <v>#REF!</v>
      </c>
      <c r="CK5" s="150" t="str">
        <f>IF('Познавательное развитие'!F6="","",IF('Познавательное развитие'!F6=2,"сформирован",IF('Познавательное развитие'!F6=0,"не сформирован", "в стадии формирования")))</f>
        <v/>
      </c>
      <c r="CL5" s="150" t="str">
        <f>IF('Познавательное развитие'!I6="","",IF('Познавательное развитие'!I6=2,"сформирован",IF('Познавательное развитие'!I6=0,"не сформирован", "в стадии формирования")))</f>
        <v/>
      </c>
      <c r="CM5" s="150" t="str">
        <f>IF('Познавательное развитие'!J6="","",IF('Познавательное развитие'!J6=2,"сформирован",IF('Познавательное развитие'!J6=0,"не сформирован", "в стадии формирования")))</f>
        <v/>
      </c>
      <c r="CN5" s="150" t="str">
        <f>IF('Познавательное развитие'!K6="","",IF('Познавательное развитие'!K6=2,"сформирован",IF('Познавательное развитие'!K6=0,"не сформирован", "в стадии формирования")))</f>
        <v/>
      </c>
      <c r="CO5" s="150" t="str">
        <f>IF('Познавательное развитие'!L6="","",IF('Познавательное развитие'!L6=2,"сформирован",IF('Познавательное развитие'!L6=0,"не сформирован", "в стадии формирования")))</f>
        <v/>
      </c>
      <c r="CP5" s="150" t="e">
        <f>IF('Познавательное развитие'!#REF!="","",IF('Познавательное развитие'!#REF!=2,"сформирован",IF('Познавательное развитие'!#REF!=0,"не сформирован", "в стадии формирования")))</f>
        <v>#REF!</v>
      </c>
      <c r="CQ5" s="150" t="str">
        <f>IF('Познавательное развитие'!M6="","",IF('Познавательное развитие'!M6=2,"сформирован",IF('Познавательное развитие'!M6=0,"не сформирован", "в стадии формирования")))</f>
        <v/>
      </c>
      <c r="CR5" s="150" t="str">
        <f>IF('Познавательное развитие'!S6="","",IF('Познавательное развитие'!S6=2,"сформирован",IF('Познавательное развитие'!S6=0,"не сформирован", "в стадии формирования")))</f>
        <v/>
      </c>
      <c r="CS5" s="150" t="str">
        <f>IF('Познавательное развитие'!T6="","",IF('Познавательное развитие'!T6=2,"сформирован",IF('Познавательное развитие'!T6=0,"не сформирован", "в стадии формирования")))</f>
        <v/>
      </c>
      <c r="CT5" s="150" t="str">
        <f>IF('Познавательное развитие'!V6="","",IF('Познавательное развитие'!V6=2,"сформирован",IF('Познавательное развитие'!V6=0,"не сформирован", "в стадии формирования")))</f>
        <v/>
      </c>
      <c r="CU5" s="150" t="str">
        <f>IF('Познавательное развитие'!AD6="","",IF('Познавательное развитие'!AD6=2,"сформирован",IF('Познавательное развитие'!AD6=0,"не сформирован", "в стадии формирования")))</f>
        <v/>
      </c>
      <c r="CV5" s="150" t="e">
        <f>IF('Познавательное развитие'!#REF!="","",IF('Познавательное развитие'!#REF!=2,"сформирован",IF('Познавательное развитие'!#REF!=0,"не сформирован", "в стадии формирования")))</f>
        <v>#REF!</v>
      </c>
      <c r="CW5" s="150" t="str">
        <f>IF('Познавательное развитие'!AI6="","",IF('Познавательное развитие'!AI6=2,"сформирован",IF('Познавательное развитие'!AI6=0,"не сформирован", "в стадии формирования")))</f>
        <v/>
      </c>
      <c r="CX5" s="150" t="str">
        <f>IF('Познавательное развитие'!AK6="","",IF('Познавательное развитие'!AK6=2,"сформирован",IF('Познавательное развитие'!AK6=0,"не сформирован", "в стадии формирования")))</f>
        <v/>
      </c>
      <c r="CY5" s="150" t="e">
        <f>IF('Познавательное развитие'!#REF!="","",IF('Познавательное развитие'!#REF!=2,"сформирован",IF('Познавательное развитие'!#REF!=0,"не сформирован", "в стадии формирования")))</f>
        <v>#REF!</v>
      </c>
      <c r="CZ5" s="150" t="str">
        <f>IF('Познавательное развитие'!AL6="","",IF('Познавательное развитие'!AL6=2,"сформирован",IF('Познавательное развитие'!AL6=0,"не сформирован", "в стадии формирования")))</f>
        <v/>
      </c>
      <c r="DA5" s="150" t="str">
        <f>IF('Речевое развитие'!S5="","",IF('Речевое развитие'!S5=2,"сформирован",IF('Речевое развитие'!S5=0,"не сформирован", "в стадии формирования")))</f>
        <v/>
      </c>
      <c r="DB5" s="150" t="str">
        <f>IF('Речевое развитие'!T5="","",IF('Речевое развитие'!T5=2,"сформирован",IF('Речевое развитие'!T5=0,"не сформирован", "в стадии формирования")))</f>
        <v/>
      </c>
      <c r="DC5" s="150" t="str">
        <f>IF('Речевое развитие'!U5="","",IF('Речевое развитие'!U5=2,"сформирован",IF('Речевое развитие'!U5=0,"не сформирован", "в стадии формирования")))</f>
        <v/>
      </c>
      <c r="DD5" s="150" t="str">
        <f>IF('Речевое развитие'!V5="","",IF('Речевое развитие'!V5=2,"сформирован",IF('Речевое развитие'!V5=0,"не сформирован", "в стадии формирования")))</f>
        <v/>
      </c>
      <c r="DE5" s="150" t="str">
        <f>IF('Художественно-эстетическое разв'!D6="","",IF('Художественно-эстетическое разв'!D6=2,"сформирован",IF('Художественно-эстетическое разв'!D6=0,"не сформирован", "в стадии формирования")))</f>
        <v/>
      </c>
      <c r="DF5" s="150" t="str">
        <f>IF('Художественно-эстетическое разв'!O6="","",IF('Художественно-эстетическое разв'!O6=2,"сформирован",IF('Художественно-эстетическое разв'!O6=0,"не сформирован", "в стадии формирования")))</f>
        <v/>
      </c>
      <c r="DG5" s="150" t="str">
        <f>IF('Художественно-эстетическое разв'!T6="","",IF('Художественно-эстетическое разв'!T6=2,"сформирован",IF('Художественно-эстетическое разв'!T6=0,"не сформирован", "в стадии формирования")))</f>
        <v/>
      </c>
      <c r="DH5" s="180" t="e">
        <f>IF('Социально-коммуникативное разви'!#REF!="","",IF('Социально-коммуникативное разви'!M6="","",IF('Социально-коммуникативное разви'!#REF!="","",IF('Социально-коммуникативное разви'!O6="","",IF('Социально-коммуникативное разви'!T6="","",IF('Познавательное развитие'!D6="","",IF('Познавательное развитие'!E6="","",IF('Познавательное развитие'!#REF!="","",IF('Познавательное развитие'!F6="","",IF('Познавательное развитие'!I6="","",IF('Познавательное развитие'!J6="","",IF('Познавательное развитие'!K6="","",IF('Познавательное развитие'!L6="","",IF('Познавательное развитие'!#REF!="","",IF('Познавательное развитие'!M6="","",IF('Познавательное развитие'!S6="","",IF('Познавательное развитие'!T6="","",IF('Познавательное развитие'!V6="","",IF('Познавательное развитие'!AD6="","",IF('Познавательное развитие'!#REF!="","",IF('Познавательное развитие'!AI6="","",IF('Познавательное развитие'!AK6="","",IF('Познавательное развитие'!#REF!="","",IF('Познавательное развитие'!AL6="","",IF('Речевое развитие'!S5="","",IF('Речевое развитие'!T5="","",IF('Речевое развитие'!U5="","",IF('Речевое развитие'!V5="","",IF('Художественно-эстетическое разв'!D6="","",IF('Художественно-эстетическое разв'!O6="","",IF('Художественно-эстетическое разв'!T6="","",('Социально-коммуникативное разви'!#REF!+'Социально-коммуникативное разви'!M6+'Социально-коммуникативное разви'!#REF!+'Социально-коммуникативное разви'!O6+'Социально-коммуникативное разви'!T6+'Познавательное развитие'!D6+'Познавательное развитие'!E6+'Познавательное развитие'!#REF!+'Познавательное развитие'!F6+'Познавательное развитие'!I6+'Познавательное развитие'!J6+'Познавательное развитие'!K6+'Познавательное развитие'!L6+'Познавательное развитие'!#REF!+'Познавательное развитие'!M6+'Познавательное развитие'!S6+'Познавательное развитие'!T6+'Познавательное развитие'!V6+'Познавательное развитие'!AD6+'Познавательное развитие'!#REF!+'Познавательное развитие'!AI6+'Познавательное развитие'!AK6+'Познавательное развитие'!#REF!+'Познавательное развитие'!AL6+'Речевое развитие'!S5+'Речевое развитие'!T5+'Речевое развитие'!U5+'Речевое развитие'!V5+'Художественно-эстетическое разв'!D6+'Художественно-эстетическое разв'!O6+'Художественно-эстетическое разв'!T6)/31)))))))))))))))))))))))))))))))</f>
        <v>#REF!</v>
      </c>
      <c r="DI5" s="151" t="str">
        <f>'целевые ориентиры'!DC5</f>
        <v/>
      </c>
    </row>
    <row r="6" spans="1:127" s="96" customFormat="1">
      <c r="A6" s="96">
        <f>список!A4</f>
        <v>3</v>
      </c>
      <c r="B6" s="153" t="str">
        <f>IF(список!B4="","",список!B4)</f>
        <v/>
      </c>
      <c r="C6" s="149">
        <f>IF(список!C4="","",список!C4)</f>
        <v>0</v>
      </c>
      <c r="D6" s="155" t="str">
        <f>IF('Социально-коммуникативное разви'!R7="","",IF('Социально-коммуникативное разви'!R7=2,"сформирован",IF('Социально-коммуникативное разви'!R7=0,"не сформирован", "в стадии формирования")))</f>
        <v/>
      </c>
      <c r="E6" s="96" t="str">
        <f>IF('Социально-коммуникативное разви'!X7="","",IF('Социально-коммуникативное разви'!X7=2,"сформирован",IF('Социально-коммуникативное разви'!X7=0,"не сформирован", "в стадии формирования")))</f>
        <v/>
      </c>
      <c r="F6" s="96" t="str">
        <f>IF('Социально-коммуникативное разви'!Y7="","",IF('Социально-коммуникативное разви'!Y7=2,"сформирован",IF('Социально-коммуникативное разви'!Y7=0,"не сформирован", "в стадии формирования")))</f>
        <v/>
      </c>
      <c r="G6" s="96" t="str">
        <f>IF('Социально-коммуникативное разви'!Z7="","",IF('Социально-коммуникативное разви'!Z7=2,"сформирован",IF('Социально-коммуникативное разви'!Z7=0,"не сформирован", "в стадии формирования")))</f>
        <v/>
      </c>
      <c r="H6" s="96" t="str">
        <f>IF('Социально-коммуникативное разви'!AA7="","",IF('Социально-коммуникативное разви'!AA7=2,"сформирован",IF('Социально-коммуникативное разви'!AA7=0,"не сформирован", "в стадии формирования")))</f>
        <v/>
      </c>
      <c r="I6"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6" s="96" t="str">
        <f>IF('Познавательное развитие'!H7="","",IF('Познавательное развитие'!H7=2,"сформирован",IF('Познавательное развитие'!H7=0,"не сформирован", "в стадии формирования")))</f>
        <v/>
      </c>
      <c r="K6" s="96" t="e">
        <f>IF('Познавательное развитие'!#REF!="","",IF('Познавательное развитие'!#REF!=2,"сформирован",IF('Познавательное развитие'!#REF!=0,"не сформирован", "в стадии формирования")))</f>
        <v>#REF!</v>
      </c>
      <c r="L6" s="96" t="str">
        <f>IF('Речевое развитие'!X6="","",IF('Речевое развитие'!X6=2,"сформирован",IF('Речевое развитие'!X6=0,"не сформирован", "в стадии формирования")))</f>
        <v/>
      </c>
      <c r="M6" s="96" t="str">
        <f>IF('Художественно-эстетическое разв'!D7="","",IF('Художественно-эстетическое разв'!D7=2,"сформирован",IF('Художественно-эстетическое разв'!D7=0,"не сформирован", "в стадии формирования")))</f>
        <v/>
      </c>
      <c r="N6" s="149" t="str">
        <f>IF('Физическое развитие'!M6="","",IF('Физическое развитие'!M6=2,"сформирован",IF('Физическое развитие'!M6=0,"не сформирован", "в стадии формирования")))</f>
        <v/>
      </c>
      <c r="O6" s="166" t="str">
        <f>IF('Социально-коммуникативное разви'!R7="","",IF('Социально-коммуникативное разви'!X7="","",IF('Социально-коммуникативное разви'!Y7="","",IF('Социально-коммуникативное разви'!Z7="","",IF('Социально-коммуникативное разви'!AA7="","",IF('Социально-коммуникативное разви'!#REF!="","",IF('Познавательное развитие'!#REF!="","",IF('Познавательное развитие'!#REF!="","",IF('Речевое развитие'!X6="","",IF('Художественно-эстетическое разв'!D7="","",IF('Физическое развитие'!M6="","",('Социально-коммуникативное разви'!R7+'Социально-коммуникативное разви'!X7+'Социально-коммуникативное разви'!Y7+'Социально-коммуникативное разви'!Z7+'Социально-коммуникативное разви'!AA7+'Социально-коммуникативное разви'!#REF!+'Познавательное развитие'!#REF!+'Познавательное развитие'!#REF!+'Речевое развитие'!X6+'Художественно-эстетическое разв'!D7+'Физическое развитие'!M6)/11)))))))))))</f>
        <v/>
      </c>
      <c r="P6" s="151" t="str">
        <f>'целевые ориентиры'!M6</f>
        <v/>
      </c>
      <c r="Q6" s="177" t="str">
        <f>IF('Социально-коммуникативное разви'!E7="","",IF('Социально-коммуникативное разви'!E7=2,"сформирован",IF('Социально-коммуникативное разви'!E7=0,"не сформирован", "в стадии формирования")))</f>
        <v/>
      </c>
      <c r="R6" s="177" t="str">
        <f>IF('Социально-коммуникативное разви'!F7="","",IF('Социально-коммуникативное разви'!F7=2,"сформирован",IF('Социально-коммуникативное разви'!F7=0,"не сформирован", "в стадии формирования")))</f>
        <v/>
      </c>
      <c r="S6" s="177" t="str">
        <f>IF('Социально-коммуникативное разви'!G7="","",IF('Социально-коммуникативное разви'!G7=2,"сформирован",IF('Социально-коммуникативное разви'!G7=0,"не сформирован", "в стадии формирования")))</f>
        <v/>
      </c>
      <c r="T6" s="177" t="str">
        <f>IF('Социально-коммуникативное разви'!H7="","",IF('Социально-коммуникативное разви'!H7=2,"сформирован",IF('Социально-коммуникативное разви'!H7=0,"не сформирован", "в стадии формирования")))</f>
        <v/>
      </c>
      <c r="U6" s="177" t="str">
        <f>IF('Социально-коммуникативное разви'!I7="","",IF('Социально-коммуникативное разви'!I7=2,"сформирован",IF('Социально-коммуникативное разви'!I7=0,"не сформирован", "в стадии формирования")))</f>
        <v/>
      </c>
      <c r="V6" s="178" t="str">
        <f>IF('Социально-коммуникативное разви'!J7="","",IF('Социально-коммуникативное разви'!J7=2,"сформирован",IF('Социально-коммуникативное разви'!J7=0,"не сформирован", "в стадии формирования")))</f>
        <v/>
      </c>
      <c r="W6" s="178" t="str">
        <f>IF('Социально-коммуникативное разви'!K7="","",IF('Социально-коммуникативное разви'!K7=2,"сформирован",IF('Социально-коммуникативное разви'!K7=0,"не сформирован", "в стадии формирования")))</f>
        <v/>
      </c>
      <c r="X6" s="178" t="str">
        <f>IF('Социально-коммуникативное разви'!L7="","",IF('Социально-коммуникативное разви'!L7=2,"сформирован",IF('Социально-коммуникативное разви'!L7=0,"не сформирован", "в стадии формирования")))</f>
        <v/>
      </c>
      <c r="Y6" s="179" t="str">
        <f>IF('Социально-коммуникативное разви'!W7="","",IF('Социально-коммуникативное разви'!W7=2,"сформирован",IF('Социально-коммуникативное разви'!W7=0,"не сформирован", "в стадии формирования")))</f>
        <v/>
      </c>
      <c r="Z6" s="180" t="str">
        <f>IF('Социально-коммуникативное разви'!E7="","",IF('Социально-коммуникативное разви'!F7="","",IF('Социально-коммуникативное разви'!G7="","",IF('Социально-коммуникативное разви'!H7="","",IF('Социально-коммуникативное разви'!I7="","",IF('Социально-коммуникативное разви'!J7="","",IF('Социально-коммуникативное разви'!K7="","",IF('Социально-коммуникативное разви'!L7="","",IF('Социально-коммуникативное разви'!W7="","",('Социально-коммуникативное разви'!E7+'Социально-коммуникативное разви'!F7+'Социально-коммуникативное разви'!G7+'Социально-коммуникативное разви'!H7+'Социально-коммуникативное разви'!I7+'Социально-коммуникативное разви'!J7+'Социально-коммуникативное разви'!K7+'Социально-коммуникативное разви'!L7+'Социально-коммуникативное разви'!W7)/9)))))))))</f>
        <v/>
      </c>
      <c r="AA6" s="151" t="str">
        <f>'целевые ориентиры'!X6</f>
        <v/>
      </c>
      <c r="AB6" s="172" t="str">
        <f>IF('Социально-коммуникативное разви'!S7="","",IF('Социально-коммуникативное разви'!S7=2,"сформирован",IF('Социально-коммуникативное разви'!S7=0,"не сформирован", "в стадии формирования")))</f>
        <v/>
      </c>
      <c r="AC6" s="171" t="str">
        <f>IF('Познавательное развитие'!U7="","",IF('Познавательное развитие'!U7=2,"сформирован",IF('Познавательное развитие'!U7=0,"не сформирован", "в стадии формирования")))</f>
        <v/>
      </c>
      <c r="AD6" s="170" t="str">
        <f>IF('Речевое развитие'!W6="","",IF('Речевое развитие'!W6=2,"сформирован",IF('Речевое развитие'!W6=0,"не сформирован", "в стадии формирования")))</f>
        <v/>
      </c>
      <c r="AE6" s="181" t="str">
        <f>IF('Художественно-эстетическое разв'!AD7="","",IF('Художественно-эстетическое разв'!AD7=2,"сформирован",IF('Художественно-эстетическое разв'!AD7=0,"не сформирован", "в стадии формирования")))</f>
        <v/>
      </c>
      <c r="AF6" s="181" t="str">
        <f>IF('Художественно-эстетическое разв'!AE7="","",IF('Художественно-эстетическое разв'!AE7=2,"сформирован",IF('Художественно-эстетическое разв'!AE7=0,"не сформирован", "в стадии формирования")))</f>
        <v/>
      </c>
      <c r="AG6" s="181" t="str">
        <f>IF('Художественно-эстетическое разв'!AF7="","",IF('Художественно-эстетическое разв'!AF7=2,"сформирован",IF('Художественно-эстетическое разв'!AF7=0,"не сформирован", "в стадии формирования")))</f>
        <v/>
      </c>
      <c r="AH6" s="170" t="str">
        <f>IF('Физическое развитие'!T6="","",IF('Физическое развитие'!T6=2,"сформирован",IF('Физическое развитие'!T6=0,"не сформирован", "в стадии формирования")))</f>
        <v/>
      </c>
      <c r="AI6" s="180" t="str">
        <f>IF('Социально-коммуникативное разви'!S7="","",IF('Познавательное развитие'!U7="","",IF('Речевое развитие'!W6="","",IF('Художественно-эстетическое разв'!AD7="","",IF('Художественно-эстетическое разв'!AE7="","",IF('Художественно-эстетическое разв'!AF7="","",IF('Физическое развитие'!T6="","",('Социально-коммуникативное разви'!S7+'Познавательное развитие'!U7+'Речевое развитие'!W6+'Художественно-эстетическое разв'!AD7+'Художественно-эстетическое разв'!AE7+'Художественно-эстетическое разв'!AF7+'Физическое развитие'!T6)/7)))))))</f>
        <v/>
      </c>
      <c r="AJ6" s="151" t="str">
        <f>'целевые ориентиры'!AH6</f>
        <v/>
      </c>
      <c r="AK6" s="172" t="str">
        <f>IF('Речевое развитие'!D6="","",IF('Речевое развитие'!D6=2,"сформирован",IF('Речевое развитие'!D6=0,"не сформирован", "в стадии формирования")))</f>
        <v/>
      </c>
      <c r="AL6" s="150" t="str">
        <f>IF('Речевое развитие'!F6="","",IF('Речевое развитие'!F6=2,"сформирован",IF('Речевое развитие'!F6=0,"не сформирован", "в стадии формирования")))</f>
        <v/>
      </c>
      <c r="AM6" s="150" t="str">
        <f>IF('Речевое развитие'!H6="","",IF('Речевое развитие'!H6=2,"сформирован",IF('Речевое развитие'!H6=0,"не сформирован", "в стадии формирования")))</f>
        <v/>
      </c>
      <c r="AN6" s="150" t="str">
        <f>IF('Речевое развитие'!I6="","",IF('Речевое развитие'!I6=2,"сформирован",IF('Речевое развитие'!I6=0,"не сформирован", "в стадии формирования")))</f>
        <v/>
      </c>
      <c r="AO6" s="150" t="str">
        <f>IF('Речевое развитие'!J6="","",IF('Речевое развитие'!J6=2,"сформирован",IF('Речевое развитие'!J6=0,"не сформирован", "в стадии формирования")))</f>
        <v/>
      </c>
      <c r="AP6" s="150" t="str">
        <f>IF('Речевое развитие'!K6="","",IF('Речевое развитие'!K6=2,"сформирован",IF('Речевое развитие'!K6=0,"не сформирован", "в стадии формирования")))</f>
        <v/>
      </c>
      <c r="AQ6" s="150" t="str">
        <f>IF('Речевое развитие'!M6="","",IF('Речевое развитие'!M6=2,"сформирован",IF('Речевое развитие'!M6=0,"не сформирован", "в стадии формирования")))</f>
        <v/>
      </c>
      <c r="AR6" s="150" t="str">
        <f>IF('Речевое развитие'!N6="","",IF('Речевое развитие'!N6=2,"сформирован",IF('Речевое развитие'!N6=0,"не сформирован", "в стадии формирования")))</f>
        <v/>
      </c>
      <c r="AS6" s="150" t="str">
        <f>IF('Речевое развитие'!O6="","",IF('Речевое развитие'!O6=2,"сформирован",IF('Речевое развитие'!O6=0,"не сформирован", "в стадии формирования")))</f>
        <v/>
      </c>
      <c r="AT6" s="180" t="str">
        <f>IF('Речевое развитие'!D6="","",IF('Речевое развитие'!F6="","",IF('Речевое развитие'!H6="","",IF('Речевое развитие'!I6="","",IF('Речевое развитие'!J6="","",IF('Речевое развитие'!K6="","",IF('Речевое развитие'!M6="","",IF('Речевое развитие'!N6="","",IF('Речевое развитие'!O6="","",('Речевое развитие'!D6+'Речевое развитие'!F6+'Речевое развитие'!H6+'Речевое развитие'!I6+'Речевое развитие'!J6+'Речевое развитие'!K6+'Речевое развитие'!M6+'Речевое развитие'!N6+'Речевое развитие'!O6)/9)))))))))</f>
        <v/>
      </c>
      <c r="AU6" s="151" t="str">
        <f>'целевые ориентиры'!AR6</f>
        <v/>
      </c>
      <c r="AV6" s="150" t="str">
        <f>IF('Физическое развитие'!D6="","",IF('Физическое развитие'!D6=2,"сформирован",IF('Физическое развитие'!D6=0,"не сформирован", "в стадии формирования")))</f>
        <v/>
      </c>
      <c r="AW6" s="150" t="str">
        <f>IF('Физическое развитие'!E6="","",IF('Физическое развитие'!E6=2,"сформирован",IF('Физическое развитие'!E6=0,"не сформирован", "в стадии формирования")))</f>
        <v/>
      </c>
      <c r="AX6" s="150" t="str">
        <f>IF('Физическое развитие'!G6="","",IF('Физическое развитие'!G6=2,"сформирован",IF('Физическое развитие'!G6=0,"не сформирован", "в стадии формирования")))</f>
        <v/>
      </c>
      <c r="AY6" s="150" t="e">
        <f>IF('Физическое развитие'!#REF!="","",IF('Физическое развитие'!#REF!=2,"сформирован",IF('Физическое развитие'!#REF!=0,"не сформирован", "в стадии формирования")))</f>
        <v>#REF!</v>
      </c>
      <c r="AZ6" s="150" t="str">
        <f>IF('Физическое развитие'!H6="","",IF('Физическое развитие'!H6=2,"сформирован",IF('Физическое развитие'!H6=0,"не сформирован", "в стадии формирования")))</f>
        <v/>
      </c>
      <c r="BA6" s="150" t="str">
        <f>IF('Физическое развитие'!I6="","",IF('Физическое развитие'!I6=2,"сформирован",IF('Физическое развитие'!I6=0,"не сформирован", "в стадии формирования")))</f>
        <v/>
      </c>
      <c r="BB6" s="150" t="str">
        <f>IF('Физическое развитие'!N6="","",IF('Физическое развитие'!N6=2,"сформирован",IF('Физическое развитие'!N6=0,"не сформирован", "в стадии формирования")))</f>
        <v/>
      </c>
      <c r="BC6" s="150" t="str">
        <f>IF('Физическое развитие'!O6="","",IF('Физическое развитие'!O6=2,"сформирован",IF('Физическое развитие'!O6=0,"не сформирован", "в стадии формирования")))</f>
        <v/>
      </c>
      <c r="BD6" s="150" t="str">
        <f>IF('Физическое развитие'!P6="","",IF('Физическое развитие'!P6=2,"сформирован",IF('Физическое развитие'!P6=0,"не сформирован", "в стадии формирования")))</f>
        <v/>
      </c>
      <c r="BE6" s="150" t="str">
        <f>IF('Физическое развитие'!S6="","",IF('Физическое развитие'!S6=2,"сформирован",IF('Физическое развитие'!S6=0,"не сформирован", "в стадии формирования")))</f>
        <v/>
      </c>
      <c r="BF6" s="150" t="str">
        <f>IF('Физическое развитие'!D6="","",IF('Физическое развитие'!E6="","",IF('Физическое развитие'!G6="","",IF('Физическое развитие'!#REF!="","",IF('Физическое развитие'!H6="","",IF('Физическое развитие'!I6="","",IF('Физическое развитие'!N6="","",IF('Физическое развитие'!O6="","",IF('Физическое развитие'!P6="","",IF('Физическое развитие'!S6="","",('Физическое развитие'!D6+'Физическое развитие'!E6+'Физическое развитие'!G6+'Физическое развитие'!#REF!+'Физическое развитие'!H6+'Физическое развитие'!I6+'Физическое развитие'!N6+'Физическое развитие'!O6+'Физическое развитие'!P6+'Физическое развитие'!S6)/10))))))))))</f>
        <v/>
      </c>
      <c r="BG6" s="151" t="str">
        <f>'целевые ориентиры'!BG6</f>
        <v/>
      </c>
      <c r="BH6" s="150" t="str">
        <f>IF('Социально-коммуникативное разви'!Q7="","",IF('Социально-коммуникативное разви'!Q7=2,"сформирован",IF('Социально-коммуникативное разви'!Q7=0,"не сформирован", "в стадии формирования")))</f>
        <v/>
      </c>
      <c r="BI6" s="150" t="str">
        <f>IF('Социально-коммуникативное разви'!AD7="","",IF('Социально-коммуникативное разви'!AD7=2,"сформирован",IF('Социально-коммуникативное разви'!AD7=0,"не сформирован", "в стадии формирования")))</f>
        <v/>
      </c>
      <c r="BJ6" s="150" t="str">
        <f>IF('Социально-коммуникативное разви'!AF7="","",IF('Социально-коммуникативное разви'!AF7=2,"сформирован",IF('Социально-коммуникативное разви'!AF7=0,"не сформирован", "в стадии формирования")))</f>
        <v/>
      </c>
      <c r="BK6" s="150" t="str">
        <f>IF('Социально-коммуникативное разви'!AG7="","",IF('Социально-коммуникативное разви'!AG7=2,"сформирован",IF('Социально-коммуникативное разви'!AG7=0,"не сформирован", "в стадии формирования")))</f>
        <v/>
      </c>
      <c r="BL6" s="150" t="str">
        <f>IF('Социально-коммуникативное разви'!AH7="","",IF('Социально-коммуникативное разви'!AH7=2,"сформирован",IF('Социально-коммуникативное разви'!AH7=0,"не сформирован", "в стадии формирования")))</f>
        <v/>
      </c>
      <c r="BM6" s="150" t="str">
        <f>IF('Социально-коммуникативное разви'!AI7="","",IF('Социально-коммуникативное разви'!AI7=2,"сформирован",IF('Социально-коммуникативное разви'!AI7=0,"не сформирован", "в стадии формирования")))</f>
        <v/>
      </c>
      <c r="BN6" s="150" t="str">
        <f>IF('Социально-коммуникативное разви'!AJ7="","",IF('Социально-коммуникативное разви'!AJ7=2,"сформирован",IF('Социально-коммуникативное разви'!AJ7=0,"не сформирован", "в стадии формирования")))</f>
        <v/>
      </c>
      <c r="BO6" s="150" t="str">
        <f>IF('Социально-коммуникативное разви'!AK7="","",IF('Социально-коммуникативное разви'!AK7=2,"сформирован",IF('Социально-коммуникативное разви'!AK7=0,"не сформирован", "в стадии формирования")))</f>
        <v/>
      </c>
      <c r="BP6" s="150" t="str">
        <f>IF('Социально-коммуникативное разви'!AL7="","",IF('Социально-коммуникативное разви'!AL7=2,"сформирован",IF('Социально-коммуникативное разви'!AL7=0,"не сформирован", "в стадии формирования")))</f>
        <v/>
      </c>
      <c r="BQ6" s="150" t="str">
        <f>IF('Социально-коммуникативное разви'!AM7="","",IF('Социально-коммуникативное разви'!AM7=2,"сформирован",IF('Социально-коммуникативное разви'!AM7=0,"не сформирован", "в стадии формирования")))</f>
        <v/>
      </c>
      <c r="BR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6" s="150" t="str">
        <f>IF('Физическое развитие'!N6="","",IF('Физическое развитие'!N6=2,"сформирован",IF('Физическое развитие'!N6=0,"не сформирован", "в стадии формирования")))</f>
        <v/>
      </c>
      <c r="BT6" s="150" t="str">
        <f>IF('Физическое развитие'!Q6="","",IF('Физическое развитие'!Q6=2,"сформирован",IF('Физическое развитие'!Q6=0,"не сформирован", "в стадии формирования")))</f>
        <v/>
      </c>
      <c r="BU6" s="150" t="str">
        <f>IF('Физическое развитие'!U6="","",IF('Физическое развитие'!U6=2,"сформирован",IF('Физическое развитие'!U6=0,"не сформирован", "в стадии формирования")))</f>
        <v/>
      </c>
      <c r="BV6" s="150" t="str">
        <f>IF('Физическое развитие'!X6="","",IF('Физическое развитие'!X6=2,"сформирован",IF('Физическое развитие'!X6=0,"не сформирован", "в стадии формирования")))</f>
        <v/>
      </c>
      <c r="BW6" s="150" t="str">
        <f>IF('Физическое развитие'!Y6="","",IF('Физическое развитие'!Y6=2,"сформирован",IF('Физическое развитие'!Y6=0,"не сформирован", "в стадии формирования")))</f>
        <v/>
      </c>
      <c r="BX6" s="150" t="e">
        <f>IF('Физическое развитие'!#REF!="","",IF('Физическое развитие'!#REF!=2,"сформирован",IF('Физическое развитие'!#REF!=0,"не сформирован", "в стадии формирования")))</f>
        <v>#REF!</v>
      </c>
      <c r="BY6" s="150" t="str">
        <f>IF('Физическое развитие'!Z6="","",IF('Физическое развитие'!Z6=2,"сформирован",IF('Физическое развитие'!Z6=0,"не сформирован", "в стадии формирования")))</f>
        <v/>
      </c>
      <c r="BZ6" s="150" t="e">
        <f>IF('Физическое развитие'!#REF!="","",IF('Физическое развитие'!#REF!=2,"сформирован",IF('Физическое развитие'!#REF!=0,"не сформирован", "в стадии формирования")))</f>
        <v>#REF!</v>
      </c>
      <c r="CA6" s="180" t="str">
        <f>IF('Социально-коммуникативное разви'!Q7="","",IF('Социально-коммуникативное разви'!AD7="","",IF('Социально-коммуникативное разви'!AF7="","",IF('Социально-коммуникативное разви'!AG7="","",IF('Социально-коммуникативное разви'!AH7="","",IF('Социально-коммуникативное разви'!AI7="","",IF('Социально-коммуникативное разви'!AJ7="","",IF('Социально-коммуникативное разви'!AK7="","",IF('Социально-коммуникативное разви'!AL7="","",IF('Социально-коммуникативное разви'!AM7="","",IF('Социально-коммуникативное разви'!#REF!="","",IF('Физическое развитие'!N6="","",IF('Физическое развитие'!Q6="","",IF('Физическое развитие'!U6="","",IF('Физическое развитие'!X6="","",IF('Физическое развитие'!Y6="","",IF('Физическое развитие'!#REF!="","",IF('Физическое развитие'!Z6="","",IF('Физическое развитие'!#REF!="","",('Социально-коммуникативное разви'!Q7+'Социально-коммуникативное разви'!AD7+'Социально-коммуникативное разви'!AF7+'Социально-коммуникативное разви'!AG7+'Социально-коммуникативное разви'!AH7+'Социально-коммуникативное разви'!AI7+'Социально-коммуникативное разви'!AJ7+'Социально-коммуникативное разви'!AK7+'Социально-коммуникативное разви'!AL7+'Социально-коммуникативное разви'!AM7+'Социально-коммуникативное разви'!#REF!+'Физическое развитие'!N6+'Физическое развитие'!Q6+'Физическое развитие'!U6+'Физическое развитие'!X6+'Физическое развитие'!Y6+'Физическое развитие'!#REF!+'Физическое развитие'!#REF!)/19)))))))))))))))))))</f>
        <v/>
      </c>
      <c r="CB6" s="151" t="str">
        <f>'целевые ориентиры'!BY6</f>
        <v/>
      </c>
      <c r="CC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6" s="150" t="str">
        <f>IF('Социально-коммуникативное разви'!M7="","",IF('Социально-коммуникативное разви'!M7=2,"сформирован",IF('Социально-коммуникативное разви'!M7=0,"не сформирован", "в стадии формирования")))</f>
        <v/>
      </c>
      <c r="CE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6" s="150" t="str">
        <f>IF('Социально-коммуникативное разви'!O7="","",IF('Социально-коммуникативное разви'!O7=2,"сформирован",IF('Социально-коммуникативное разви'!O7=0,"не сформирован", "в стадии формирования")))</f>
        <v/>
      </c>
      <c r="CG6" s="150" t="str">
        <f>IF('Социально-коммуникативное разви'!T7="","",IF('Социально-коммуникативное разви'!T7=2,"сформирован",IF('Социально-коммуникативное разви'!T7=0,"не сформирован", "в стадии формирования")))</f>
        <v/>
      </c>
      <c r="CH6" s="150" t="str">
        <f>IF('Познавательное развитие'!D7="","",IF('Познавательное развитие'!D7=2,"сформирован",IF('Познавательное развитие'!D7=0,"не сформирован", "в стадии формирования")))</f>
        <v/>
      </c>
      <c r="CI6" s="150" t="str">
        <f>IF('Познавательное развитие'!E7="","",IF('Познавательное развитие'!E7=2,"сформирован",IF('Познавательное развитие'!E7=0,"не сформирован", "в стадии формирования")))</f>
        <v/>
      </c>
      <c r="CJ6" s="150" t="e">
        <f>IF('Познавательное развитие'!#REF!="","",IF('Познавательное развитие'!#REF!=2,"сформирован",IF('Познавательное развитие'!#REF!=0,"не сформирован", "в стадии формирования")))</f>
        <v>#REF!</v>
      </c>
      <c r="CK6" s="150" t="str">
        <f>IF('Познавательное развитие'!F7="","",IF('Познавательное развитие'!F7=2,"сформирован",IF('Познавательное развитие'!F7=0,"не сформирован", "в стадии формирования")))</f>
        <v/>
      </c>
      <c r="CL6" s="150" t="str">
        <f>IF('Познавательное развитие'!I7="","",IF('Познавательное развитие'!I7=2,"сформирован",IF('Познавательное развитие'!I7=0,"не сформирован", "в стадии формирования")))</f>
        <v/>
      </c>
      <c r="CM6" s="150" t="str">
        <f>IF('Познавательное развитие'!J7="","",IF('Познавательное развитие'!J7=2,"сформирован",IF('Познавательное развитие'!J7=0,"не сформирован", "в стадии формирования")))</f>
        <v/>
      </c>
      <c r="CN6" s="150" t="str">
        <f>IF('Познавательное развитие'!K7="","",IF('Познавательное развитие'!K7=2,"сформирован",IF('Познавательное развитие'!K7=0,"не сформирован", "в стадии формирования")))</f>
        <v/>
      </c>
      <c r="CO6" s="150" t="str">
        <f>IF('Познавательное развитие'!L7="","",IF('Познавательное развитие'!L7=2,"сформирован",IF('Познавательное развитие'!L7=0,"не сформирован", "в стадии формирования")))</f>
        <v/>
      </c>
      <c r="CP6" s="150" t="e">
        <f>IF('Познавательное развитие'!#REF!="","",IF('Познавательное развитие'!#REF!=2,"сформирован",IF('Познавательное развитие'!#REF!=0,"не сформирован", "в стадии формирования")))</f>
        <v>#REF!</v>
      </c>
      <c r="CQ6" s="150" t="str">
        <f>IF('Познавательное развитие'!M7="","",IF('Познавательное развитие'!M7=2,"сформирован",IF('Познавательное развитие'!M7=0,"не сформирован", "в стадии формирования")))</f>
        <v/>
      </c>
      <c r="CR6" s="150" t="str">
        <f>IF('Познавательное развитие'!S7="","",IF('Познавательное развитие'!S7=2,"сформирован",IF('Познавательное развитие'!S7=0,"не сформирован", "в стадии формирования")))</f>
        <v/>
      </c>
      <c r="CS6" s="150" t="str">
        <f>IF('Познавательное развитие'!T7="","",IF('Познавательное развитие'!T7=2,"сформирован",IF('Познавательное развитие'!T7=0,"не сформирован", "в стадии формирования")))</f>
        <v/>
      </c>
      <c r="CT6" s="150" t="str">
        <f>IF('Познавательное развитие'!V7="","",IF('Познавательное развитие'!V7=2,"сформирован",IF('Познавательное развитие'!V7=0,"не сформирован", "в стадии формирования")))</f>
        <v/>
      </c>
      <c r="CU6" s="150" t="str">
        <f>IF('Познавательное развитие'!AD7="","",IF('Познавательное развитие'!AD7=2,"сформирован",IF('Познавательное развитие'!AD7=0,"не сформирован", "в стадии формирования")))</f>
        <v/>
      </c>
      <c r="CV6" s="150" t="e">
        <f>IF('Познавательное развитие'!#REF!="","",IF('Познавательное развитие'!#REF!=2,"сформирован",IF('Познавательное развитие'!#REF!=0,"не сформирован", "в стадии формирования")))</f>
        <v>#REF!</v>
      </c>
      <c r="CW6" s="150" t="str">
        <f>IF('Познавательное развитие'!AI7="","",IF('Познавательное развитие'!AI7=2,"сформирован",IF('Познавательное развитие'!AI7=0,"не сформирован", "в стадии формирования")))</f>
        <v/>
      </c>
      <c r="CX6" s="150" t="str">
        <f>IF('Познавательное развитие'!AK7="","",IF('Познавательное развитие'!AK7=2,"сформирован",IF('Познавательное развитие'!AK7=0,"не сформирован", "в стадии формирования")))</f>
        <v/>
      </c>
      <c r="CY6" s="150" t="e">
        <f>IF('Познавательное развитие'!#REF!="","",IF('Познавательное развитие'!#REF!=2,"сформирован",IF('Познавательное развитие'!#REF!=0,"не сформирован", "в стадии формирования")))</f>
        <v>#REF!</v>
      </c>
      <c r="CZ6" s="150" t="str">
        <f>IF('Познавательное развитие'!AL7="","",IF('Познавательное развитие'!AL7=2,"сформирован",IF('Познавательное развитие'!AL7=0,"не сформирован", "в стадии формирования")))</f>
        <v/>
      </c>
      <c r="DA6" s="150" t="str">
        <f>IF('Речевое развитие'!S6="","",IF('Речевое развитие'!S6=2,"сформирован",IF('Речевое развитие'!S6=0,"не сформирован", "в стадии формирования")))</f>
        <v/>
      </c>
      <c r="DB6" s="150" t="str">
        <f>IF('Речевое развитие'!T6="","",IF('Речевое развитие'!T6=2,"сформирован",IF('Речевое развитие'!T6=0,"не сформирован", "в стадии формирования")))</f>
        <v/>
      </c>
      <c r="DC6" s="150" t="str">
        <f>IF('Речевое развитие'!U6="","",IF('Речевое развитие'!U6=2,"сформирован",IF('Речевое развитие'!U6=0,"не сформирован", "в стадии формирования")))</f>
        <v/>
      </c>
      <c r="DD6" s="150" t="str">
        <f>IF('Речевое развитие'!V6="","",IF('Речевое развитие'!V6=2,"сформирован",IF('Речевое развитие'!V6=0,"не сформирован", "в стадии формирования")))</f>
        <v/>
      </c>
      <c r="DE6" s="150" t="str">
        <f>IF('Художественно-эстетическое разв'!D7="","",IF('Художественно-эстетическое разв'!D7=2,"сформирован",IF('Художественно-эстетическое разв'!D7=0,"не сформирован", "в стадии формирования")))</f>
        <v/>
      </c>
      <c r="DF6" s="150" t="str">
        <f>IF('Художественно-эстетическое разв'!O7="","",IF('Художественно-эстетическое разв'!O7=2,"сформирован",IF('Художественно-эстетическое разв'!O7=0,"не сформирован", "в стадии формирования")))</f>
        <v/>
      </c>
      <c r="DG6" s="150" t="str">
        <f>IF('Художественно-эстетическое разв'!T7="","",IF('Художественно-эстетическое разв'!T7=2,"сформирован",IF('Художественно-эстетическое разв'!T7=0,"не сформирован", "в стадии формирования")))</f>
        <v/>
      </c>
      <c r="DH6" s="180" t="e">
        <f>IF('Социально-коммуникативное разви'!#REF!="","",IF('Социально-коммуникативное разви'!M7="","",IF('Социально-коммуникативное разви'!#REF!="","",IF('Социально-коммуникативное разви'!O7="","",IF('Социально-коммуникативное разви'!T7="","",IF('Познавательное развитие'!D7="","",IF('Познавательное развитие'!E7="","",IF('Познавательное развитие'!#REF!="","",IF('Познавательное развитие'!F7="","",IF('Познавательное развитие'!I7="","",IF('Познавательное развитие'!J7="","",IF('Познавательное развитие'!K7="","",IF('Познавательное развитие'!L7="","",IF('Познавательное развитие'!#REF!="","",IF('Познавательное развитие'!M7="","",IF('Познавательное развитие'!S7="","",IF('Познавательное развитие'!T7="","",IF('Познавательное развитие'!V7="","",IF('Познавательное развитие'!AD7="","",IF('Познавательное развитие'!#REF!="","",IF('Познавательное развитие'!AI7="","",IF('Познавательное развитие'!AK7="","",IF('Познавательное развитие'!#REF!="","",IF('Познавательное развитие'!AL7="","",IF('Речевое развитие'!S6="","",IF('Речевое развитие'!T6="","",IF('Речевое развитие'!U6="","",IF('Речевое развитие'!V6="","",IF('Художественно-эстетическое разв'!D7="","",IF('Художественно-эстетическое разв'!O7="","",IF('Художественно-эстетическое разв'!T7="","",('Социально-коммуникативное разви'!#REF!+'Социально-коммуникативное разви'!M7+'Социально-коммуникативное разви'!#REF!+'Социально-коммуникативное разви'!O7+'Социально-коммуникативное разви'!T7+'Познавательное развитие'!D7+'Познавательное развитие'!E7+'Познавательное развитие'!#REF!+'Познавательное развитие'!F7+'Познавательное развитие'!I7+'Познавательное развитие'!J7+'Познавательное развитие'!K7+'Познавательное развитие'!L7+'Познавательное развитие'!#REF!+'Познавательное развитие'!M7+'Познавательное развитие'!S7+'Познавательное развитие'!T7+'Познавательное развитие'!V7+'Познавательное развитие'!AD7+'Познавательное развитие'!#REF!+'Познавательное развитие'!AI7+'Познавательное развитие'!AK7+'Познавательное развитие'!#REF!+'Познавательное развитие'!AL7+'Речевое развитие'!S6+'Речевое развитие'!T6+'Речевое развитие'!U6+'Речевое развитие'!V6+'Художественно-эстетическое разв'!D7+'Художественно-эстетическое разв'!O7+'Художественно-эстетическое разв'!T7)/31)))))))))))))))))))))))))))))))</f>
        <v>#REF!</v>
      </c>
      <c r="DI6" s="151" t="str">
        <f>'целевые ориентиры'!DC6</f>
        <v/>
      </c>
    </row>
    <row r="7" spans="1:127" s="96" customFormat="1">
      <c r="A7" s="96">
        <f>список!A5</f>
        <v>4</v>
      </c>
      <c r="B7" s="153" t="str">
        <f>IF(список!B5="","",список!B5)</f>
        <v/>
      </c>
      <c r="C7" s="149">
        <f>IF(список!C5="","",список!C5)</f>
        <v>0</v>
      </c>
      <c r="D7" s="155" t="str">
        <f>IF('Социально-коммуникативное разви'!R8="","",IF('Социально-коммуникативное разви'!R8=2,"сформирован",IF('Социально-коммуникативное разви'!R8=0,"не сформирован", "в стадии формирования")))</f>
        <v/>
      </c>
      <c r="E7" s="96" t="str">
        <f>IF('Социально-коммуникативное разви'!X8="","",IF('Социально-коммуникативное разви'!X8=2,"сформирован",IF('Социально-коммуникативное разви'!X8=0,"не сформирован", "в стадии формирования")))</f>
        <v/>
      </c>
      <c r="F7" s="96" t="str">
        <f>IF('Социально-коммуникативное разви'!Y8="","",IF('Социально-коммуникативное разви'!Y8=2,"сформирован",IF('Социально-коммуникативное разви'!Y8=0,"не сформирован", "в стадии формирования")))</f>
        <v/>
      </c>
      <c r="G7" s="96" t="str">
        <f>IF('Социально-коммуникативное разви'!Z8="","",IF('Социально-коммуникативное разви'!Z8=2,"сформирован",IF('Социально-коммуникативное разви'!Z8=0,"не сформирован", "в стадии формирования")))</f>
        <v/>
      </c>
      <c r="H7" s="96" t="str">
        <f>IF('Социально-коммуникативное разви'!AA8="","",IF('Социально-коммуникативное разви'!AA8=2,"сформирован",IF('Социально-коммуникативное разви'!AA8=0,"не сформирован", "в стадии формирования")))</f>
        <v/>
      </c>
      <c r="I7"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7" s="96" t="str">
        <f>IF('Познавательное развитие'!H8="","",IF('Познавательное развитие'!H8=2,"сформирован",IF('Познавательное развитие'!H8=0,"не сформирован", "в стадии формирования")))</f>
        <v/>
      </c>
      <c r="K7" s="96" t="e">
        <f>IF('Познавательное развитие'!#REF!="","",IF('Познавательное развитие'!#REF!=2,"сформирован",IF('Познавательное развитие'!#REF!=0,"не сформирован", "в стадии формирования")))</f>
        <v>#REF!</v>
      </c>
      <c r="L7" s="96" t="str">
        <f>IF('Речевое развитие'!X7="","",IF('Речевое развитие'!X7=2,"сформирован",IF('Речевое развитие'!X7=0,"не сформирован", "в стадии формирования")))</f>
        <v/>
      </c>
      <c r="M7" s="96" t="str">
        <f>IF('Художественно-эстетическое разв'!D8="","",IF('Художественно-эстетическое разв'!D8=2,"сформирован",IF('Художественно-эстетическое разв'!D8=0,"не сформирован", "в стадии формирования")))</f>
        <v/>
      </c>
      <c r="N7" s="149" t="str">
        <f>IF('Физическое развитие'!M7="","",IF('Физическое развитие'!M7=2,"сформирован",IF('Физическое развитие'!M7=0,"не сформирован", "в стадии формирования")))</f>
        <v/>
      </c>
      <c r="O7" s="166" t="str">
        <f>IF('Социально-коммуникативное разви'!R8="","",IF('Социально-коммуникативное разви'!X8="","",IF('Социально-коммуникативное разви'!Y8="","",IF('Социально-коммуникативное разви'!Z8="","",IF('Социально-коммуникативное разви'!AA8="","",IF('Социально-коммуникативное разви'!#REF!="","",IF('Познавательное развитие'!#REF!="","",IF('Познавательное развитие'!#REF!="","",IF('Речевое развитие'!X7="","",IF('Художественно-эстетическое разв'!D8="","",IF('Физическое развитие'!M7="","",('Социально-коммуникативное разви'!R8+'Социально-коммуникативное разви'!X8+'Социально-коммуникативное разви'!Y8+'Социально-коммуникативное разви'!Z8+'Социально-коммуникативное разви'!AA8+'Социально-коммуникативное разви'!#REF!+'Познавательное развитие'!#REF!+'Познавательное развитие'!#REF!+'Речевое развитие'!X7+'Художественно-эстетическое разв'!D8+'Физическое развитие'!M7)/11)))))))))))</f>
        <v/>
      </c>
      <c r="P7" s="151" t="str">
        <f>'целевые ориентиры'!M7</f>
        <v/>
      </c>
      <c r="Q7" s="177" t="str">
        <f>IF('Социально-коммуникативное разви'!E8="","",IF('Социально-коммуникативное разви'!E8=2,"сформирован",IF('Социально-коммуникативное разви'!E8=0,"не сформирован", "в стадии формирования")))</f>
        <v/>
      </c>
      <c r="R7" s="177" t="str">
        <f>IF('Социально-коммуникативное разви'!F8="","",IF('Социально-коммуникативное разви'!F8=2,"сформирован",IF('Социально-коммуникативное разви'!F8=0,"не сформирован", "в стадии формирования")))</f>
        <v/>
      </c>
      <c r="S7" s="177" t="str">
        <f>IF('Социально-коммуникативное разви'!G8="","",IF('Социально-коммуникативное разви'!G8=2,"сформирован",IF('Социально-коммуникативное разви'!G8=0,"не сформирован", "в стадии формирования")))</f>
        <v/>
      </c>
      <c r="T7" s="177" t="str">
        <f>IF('Социально-коммуникативное разви'!H8="","",IF('Социально-коммуникативное разви'!H8=2,"сформирован",IF('Социально-коммуникативное разви'!H8=0,"не сформирован", "в стадии формирования")))</f>
        <v/>
      </c>
      <c r="U7" s="177" t="str">
        <f>IF('Социально-коммуникативное разви'!I8="","",IF('Социально-коммуникативное разви'!I8=2,"сформирован",IF('Социально-коммуникативное разви'!I8=0,"не сформирован", "в стадии формирования")))</f>
        <v/>
      </c>
      <c r="V7" s="178" t="str">
        <f>IF('Социально-коммуникативное разви'!J8="","",IF('Социально-коммуникативное разви'!J8=2,"сформирован",IF('Социально-коммуникативное разви'!J8=0,"не сформирован", "в стадии формирования")))</f>
        <v/>
      </c>
      <c r="W7" s="178" t="str">
        <f>IF('Социально-коммуникативное разви'!K8="","",IF('Социально-коммуникативное разви'!K8=2,"сформирован",IF('Социально-коммуникативное разви'!K8=0,"не сформирован", "в стадии формирования")))</f>
        <v/>
      </c>
      <c r="X7" s="178" t="str">
        <f>IF('Социально-коммуникативное разви'!L8="","",IF('Социально-коммуникативное разви'!L8=2,"сформирован",IF('Социально-коммуникативное разви'!L8=0,"не сформирован", "в стадии формирования")))</f>
        <v/>
      </c>
      <c r="Y7" s="179" t="str">
        <f>IF('Социально-коммуникативное разви'!W8="","",IF('Социально-коммуникативное разви'!W8=2,"сформирован",IF('Социально-коммуникативное разви'!W8=0,"не сформирован", "в стадии формирования")))</f>
        <v/>
      </c>
      <c r="Z7" s="180" t="str">
        <f>IF('Социально-коммуникативное разви'!E8="","",IF('Социально-коммуникативное разви'!F8="","",IF('Социально-коммуникативное разви'!G8="","",IF('Социально-коммуникативное разви'!H8="","",IF('Социально-коммуникативное разви'!I8="","",IF('Социально-коммуникативное разви'!J8="","",IF('Социально-коммуникативное разви'!K8="","",IF('Социально-коммуникативное разви'!L8="","",IF('Социально-коммуникативное разви'!W8="","",('Социально-коммуникативное разви'!E8+'Социально-коммуникативное разви'!F8+'Социально-коммуникативное разви'!G8+'Социально-коммуникативное разви'!H8+'Социально-коммуникативное разви'!I8+'Социально-коммуникативное разви'!J8+'Социально-коммуникативное разви'!K8+'Социально-коммуникативное разви'!L8+'Социально-коммуникативное разви'!W8)/9)))))))))</f>
        <v/>
      </c>
      <c r="AA7" s="151" t="str">
        <f>'целевые ориентиры'!X7</f>
        <v/>
      </c>
      <c r="AB7" s="172" t="str">
        <f>IF('Социально-коммуникативное разви'!S8="","",IF('Социально-коммуникативное разви'!S8=2,"сформирован",IF('Социально-коммуникативное разви'!S8=0,"не сформирован", "в стадии формирования")))</f>
        <v/>
      </c>
      <c r="AC7" s="171" t="str">
        <f>IF('Познавательное развитие'!U8="","",IF('Познавательное развитие'!U8=2,"сформирован",IF('Познавательное развитие'!U8=0,"не сформирован", "в стадии формирования")))</f>
        <v/>
      </c>
      <c r="AD7" s="170" t="str">
        <f>IF('Речевое развитие'!W7="","",IF('Речевое развитие'!W7=2,"сформирован",IF('Речевое развитие'!W7=0,"не сформирован", "в стадии формирования")))</f>
        <v/>
      </c>
      <c r="AE7" s="181" t="str">
        <f>IF('Художественно-эстетическое разв'!AD8="","",IF('Художественно-эстетическое разв'!AD8=2,"сформирован",IF('Художественно-эстетическое разв'!AD8=0,"не сформирован", "в стадии формирования")))</f>
        <v/>
      </c>
      <c r="AF7" s="181" t="str">
        <f>IF('Художественно-эстетическое разв'!AE8="","",IF('Художественно-эстетическое разв'!AE8=2,"сформирован",IF('Художественно-эстетическое разв'!AE8=0,"не сформирован", "в стадии формирования")))</f>
        <v/>
      </c>
      <c r="AG7" s="181" t="str">
        <f>IF('Художественно-эстетическое разв'!AF8="","",IF('Художественно-эстетическое разв'!AF8=2,"сформирован",IF('Художественно-эстетическое разв'!AF8=0,"не сформирован", "в стадии формирования")))</f>
        <v/>
      </c>
      <c r="AH7" s="170" t="str">
        <f>IF('Физическое развитие'!T7="","",IF('Физическое развитие'!T7=2,"сформирован",IF('Физическое развитие'!T7=0,"не сформирован", "в стадии формирования")))</f>
        <v/>
      </c>
      <c r="AI7" s="180" t="str">
        <f>IF('Социально-коммуникативное разви'!S8="","",IF('Познавательное развитие'!U8="","",IF('Речевое развитие'!W7="","",IF('Художественно-эстетическое разв'!AD8="","",IF('Художественно-эстетическое разв'!AE8="","",IF('Художественно-эстетическое разв'!AF8="","",IF('Физическое развитие'!T7="","",('Социально-коммуникативное разви'!S8+'Познавательное развитие'!U8+'Речевое развитие'!W7+'Художественно-эстетическое разв'!AD8+'Художественно-эстетическое разв'!AE8+'Художественно-эстетическое разв'!AF8+'Физическое развитие'!T7)/7)))))))</f>
        <v/>
      </c>
      <c r="AJ7" s="151" t="str">
        <f>'целевые ориентиры'!AH7</f>
        <v/>
      </c>
      <c r="AK7" s="172" t="str">
        <f>IF('Речевое развитие'!D7="","",IF('Речевое развитие'!D7=2,"сформирован",IF('Речевое развитие'!D7=0,"не сформирован", "в стадии формирования")))</f>
        <v/>
      </c>
      <c r="AL7" s="150" t="str">
        <f>IF('Речевое развитие'!F7="","",IF('Речевое развитие'!F7=2,"сформирован",IF('Речевое развитие'!F7=0,"не сформирован", "в стадии формирования")))</f>
        <v/>
      </c>
      <c r="AM7" s="150" t="str">
        <f>IF('Речевое развитие'!H7="","",IF('Речевое развитие'!H7=2,"сформирован",IF('Речевое развитие'!H7=0,"не сформирован", "в стадии формирования")))</f>
        <v/>
      </c>
      <c r="AN7" s="150" t="str">
        <f>IF('Речевое развитие'!I7="","",IF('Речевое развитие'!I7=2,"сформирован",IF('Речевое развитие'!I7=0,"не сформирован", "в стадии формирования")))</f>
        <v/>
      </c>
      <c r="AO7" s="150" t="str">
        <f>IF('Речевое развитие'!J7="","",IF('Речевое развитие'!J7=2,"сформирован",IF('Речевое развитие'!J7=0,"не сформирован", "в стадии формирования")))</f>
        <v/>
      </c>
      <c r="AP7" s="150" t="str">
        <f>IF('Речевое развитие'!K7="","",IF('Речевое развитие'!K7=2,"сформирован",IF('Речевое развитие'!K7=0,"не сформирован", "в стадии формирования")))</f>
        <v/>
      </c>
      <c r="AQ7" s="150" t="str">
        <f>IF('Речевое развитие'!M7="","",IF('Речевое развитие'!M7=2,"сформирован",IF('Речевое развитие'!M7=0,"не сформирован", "в стадии формирования")))</f>
        <v/>
      </c>
      <c r="AR7" s="150" t="str">
        <f>IF('Речевое развитие'!N7="","",IF('Речевое развитие'!N7=2,"сформирован",IF('Речевое развитие'!N7=0,"не сформирован", "в стадии формирования")))</f>
        <v/>
      </c>
      <c r="AS7" s="150" t="str">
        <f>IF('Речевое развитие'!O7="","",IF('Речевое развитие'!O7=2,"сформирован",IF('Речевое развитие'!O7=0,"не сформирован", "в стадии формирования")))</f>
        <v/>
      </c>
      <c r="AT7" s="180" t="str">
        <f>IF('Речевое развитие'!D7="","",IF('Речевое развитие'!F7="","",IF('Речевое развитие'!H7="","",IF('Речевое развитие'!I7="","",IF('Речевое развитие'!J7="","",IF('Речевое развитие'!K7="","",IF('Речевое развитие'!M7="","",IF('Речевое развитие'!N7="","",IF('Речевое развитие'!O7="","",('Речевое развитие'!D7+'Речевое развитие'!F7+'Речевое развитие'!H7+'Речевое развитие'!I7+'Речевое развитие'!J7+'Речевое развитие'!K7+'Речевое развитие'!M7+'Речевое развитие'!N7+'Речевое развитие'!O7)/9)))))))))</f>
        <v/>
      </c>
      <c r="AU7" s="151" t="str">
        <f>'целевые ориентиры'!AR7</f>
        <v/>
      </c>
      <c r="AV7" s="150" t="str">
        <f>IF('Физическое развитие'!D7="","",IF('Физическое развитие'!D7=2,"сформирован",IF('Физическое развитие'!D7=0,"не сформирован", "в стадии формирования")))</f>
        <v/>
      </c>
      <c r="AW7" s="150" t="str">
        <f>IF('Физическое развитие'!E7="","",IF('Физическое развитие'!E7=2,"сформирован",IF('Физическое развитие'!E7=0,"не сформирован", "в стадии формирования")))</f>
        <v/>
      </c>
      <c r="AX7" s="150" t="str">
        <f>IF('Физическое развитие'!G7="","",IF('Физическое развитие'!G7=2,"сформирован",IF('Физическое развитие'!G7=0,"не сформирован", "в стадии формирования")))</f>
        <v/>
      </c>
      <c r="AY7" s="150" t="e">
        <f>IF('Физическое развитие'!#REF!="","",IF('Физическое развитие'!#REF!=2,"сформирован",IF('Физическое развитие'!#REF!=0,"не сформирован", "в стадии формирования")))</f>
        <v>#REF!</v>
      </c>
      <c r="AZ7" s="150" t="str">
        <f>IF('Физическое развитие'!H7="","",IF('Физическое развитие'!H7=2,"сформирован",IF('Физическое развитие'!H7=0,"не сформирован", "в стадии формирования")))</f>
        <v/>
      </c>
      <c r="BA7" s="150" t="str">
        <f>IF('Физическое развитие'!I7="","",IF('Физическое развитие'!I7=2,"сформирован",IF('Физическое развитие'!I7=0,"не сформирован", "в стадии формирования")))</f>
        <v/>
      </c>
      <c r="BB7" s="150" t="str">
        <f>IF('Физическое развитие'!N7="","",IF('Физическое развитие'!N7=2,"сформирован",IF('Физическое развитие'!N7=0,"не сформирован", "в стадии формирования")))</f>
        <v/>
      </c>
      <c r="BC7" s="150" t="str">
        <f>IF('Физическое развитие'!O7="","",IF('Физическое развитие'!O7=2,"сформирован",IF('Физическое развитие'!O7=0,"не сформирован", "в стадии формирования")))</f>
        <v/>
      </c>
      <c r="BD7" s="150" t="str">
        <f>IF('Физическое развитие'!P7="","",IF('Физическое развитие'!P7=2,"сформирован",IF('Физическое развитие'!P7=0,"не сформирован", "в стадии формирования")))</f>
        <v/>
      </c>
      <c r="BE7" s="150" t="str">
        <f>IF('Физическое развитие'!S7="","",IF('Физическое развитие'!S7=2,"сформирован",IF('Физическое развитие'!S7=0,"не сформирован", "в стадии формирования")))</f>
        <v/>
      </c>
      <c r="BF7" s="150" t="str">
        <f>IF('Физическое развитие'!D7="","",IF('Физическое развитие'!E7="","",IF('Физическое развитие'!G7="","",IF('Физическое развитие'!#REF!="","",IF('Физическое развитие'!H7="","",IF('Физическое развитие'!I7="","",IF('Физическое развитие'!N7="","",IF('Физическое развитие'!O7="","",IF('Физическое развитие'!P7="","",IF('Физическое развитие'!S7="","",('Физическое развитие'!D7+'Физическое развитие'!E7+'Физическое развитие'!G7+'Физическое развитие'!#REF!+'Физическое развитие'!H7+'Физическое развитие'!I7+'Физическое развитие'!N7+'Физическое развитие'!O7+'Физическое развитие'!P7+'Физическое развитие'!S7)/10))))))))))</f>
        <v/>
      </c>
      <c r="BG7" s="151" t="str">
        <f>'целевые ориентиры'!BG7</f>
        <v/>
      </c>
      <c r="BH7" s="150" t="str">
        <f>IF('Социально-коммуникативное разви'!Q8="","",IF('Социально-коммуникативное разви'!Q8=2,"сформирован",IF('Социально-коммуникативное разви'!Q8=0,"не сформирован", "в стадии формирования")))</f>
        <v/>
      </c>
      <c r="BI7" s="150" t="str">
        <f>IF('Социально-коммуникативное разви'!AD8="","",IF('Социально-коммуникативное разви'!AD8=2,"сформирован",IF('Социально-коммуникативное разви'!AD8=0,"не сформирован", "в стадии формирования")))</f>
        <v/>
      </c>
      <c r="BJ7" s="150" t="str">
        <f>IF('Социально-коммуникативное разви'!AF8="","",IF('Социально-коммуникативное разви'!AF8=2,"сформирован",IF('Социально-коммуникативное разви'!AF8=0,"не сформирован", "в стадии формирования")))</f>
        <v/>
      </c>
      <c r="BK7" s="150" t="str">
        <f>IF('Социально-коммуникативное разви'!AG8="","",IF('Социально-коммуникативное разви'!AG8=2,"сформирован",IF('Социально-коммуникативное разви'!AG8=0,"не сформирован", "в стадии формирования")))</f>
        <v/>
      </c>
      <c r="BL7" s="150" t="str">
        <f>IF('Социально-коммуникативное разви'!AH8="","",IF('Социально-коммуникативное разви'!AH8=2,"сформирован",IF('Социально-коммуникативное разви'!AH8=0,"не сформирован", "в стадии формирования")))</f>
        <v/>
      </c>
      <c r="BM7" s="150" t="str">
        <f>IF('Социально-коммуникативное разви'!AI8="","",IF('Социально-коммуникативное разви'!AI8=2,"сформирован",IF('Социально-коммуникативное разви'!AI8=0,"не сформирован", "в стадии формирования")))</f>
        <v/>
      </c>
      <c r="BN7" s="150" t="str">
        <f>IF('Социально-коммуникативное разви'!AJ8="","",IF('Социально-коммуникативное разви'!AJ8=2,"сформирован",IF('Социально-коммуникативное разви'!AJ8=0,"не сформирован", "в стадии формирования")))</f>
        <v/>
      </c>
      <c r="BO7" s="150" t="str">
        <f>IF('Социально-коммуникативное разви'!AK8="","",IF('Социально-коммуникативное разви'!AK8=2,"сформирован",IF('Социально-коммуникативное разви'!AK8=0,"не сформирован", "в стадии формирования")))</f>
        <v/>
      </c>
      <c r="BP7" s="150" t="str">
        <f>IF('Социально-коммуникативное разви'!AL8="","",IF('Социально-коммуникативное разви'!AL8=2,"сформирован",IF('Социально-коммуникативное разви'!AL8=0,"не сформирован", "в стадии формирования")))</f>
        <v/>
      </c>
      <c r="BQ7" s="150" t="str">
        <f>IF('Социально-коммуникативное разви'!AM8="","",IF('Социально-коммуникативное разви'!AM8=2,"сформирован",IF('Социально-коммуникативное разви'!AM8=0,"не сформирован", "в стадии формирования")))</f>
        <v/>
      </c>
      <c r="BR7"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7" s="150" t="str">
        <f>IF('Физическое развитие'!N7="","",IF('Физическое развитие'!N7=2,"сформирован",IF('Физическое развитие'!N7=0,"не сформирован", "в стадии формирования")))</f>
        <v/>
      </c>
      <c r="BT7" s="150" t="str">
        <f>IF('Физическое развитие'!Q7="","",IF('Физическое развитие'!Q7=2,"сформирован",IF('Физическое развитие'!Q7=0,"не сформирован", "в стадии формирования")))</f>
        <v/>
      </c>
      <c r="BU7" s="150" t="str">
        <f>IF('Физическое развитие'!U7="","",IF('Физическое развитие'!U7=2,"сформирован",IF('Физическое развитие'!U7=0,"не сформирован", "в стадии формирования")))</f>
        <v/>
      </c>
      <c r="BV7" s="150" t="str">
        <f>IF('Физическое развитие'!X7="","",IF('Физическое развитие'!X7=2,"сформирован",IF('Физическое развитие'!X7=0,"не сформирован", "в стадии формирования")))</f>
        <v/>
      </c>
      <c r="BW7" s="150" t="str">
        <f>IF('Физическое развитие'!Y7="","",IF('Физическое развитие'!Y7=2,"сформирован",IF('Физическое развитие'!Y7=0,"не сформирован", "в стадии формирования")))</f>
        <v/>
      </c>
      <c r="BX7" s="150" t="e">
        <f>IF('Физическое развитие'!#REF!="","",IF('Физическое развитие'!#REF!=2,"сформирован",IF('Физическое развитие'!#REF!=0,"не сформирован", "в стадии формирования")))</f>
        <v>#REF!</v>
      </c>
      <c r="BY7" s="150" t="str">
        <f>IF('Физическое развитие'!Z7="","",IF('Физическое развитие'!Z7=2,"сформирован",IF('Физическое развитие'!Z7=0,"не сформирован", "в стадии формирования")))</f>
        <v/>
      </c>
      <c r="BZ7" s="150" t="e">
        <f>IF('Физическое развитие'!#REF!="","",IF('Физическое развитие'!#REF!=2,"сформирован",IF('Физическое развитие'!#REF!=0,"не сформирован", "в стадии формирования")))</f>
        <v>#REF!</v>
      </c>
      <c r="CA7" s="180" t="str">
        <f>IF('Социально-коммуникативное разви'!Q8="","",IF('Социально-коммуникативное разви'!AD8="","",IF('Социально-коммуникативное разви'!AF8="","",IF('Социально-коммуникативное разви'!AG8="","",IF('Социально-коммуникативное разви'!AH8="","",IF('Социально-коммуникативное разви'!AI8="","",IF('Социально-коммуникативное разви'!AJ8="","",IF('Социально-коммуникативное разви'!AK8="","",IF('Социально-коммуникативное разви'!AL8="","",IF('Социально-коммуникативное разви'!AM8="","",IF('Социально-коммуникативное разви'!#REF!="","",IF('Физическое развитие'!N7="","",IF('Физическое развитие'!Q7="","",IF('Физическое развитие'!U7="","",IF('Физическое развитие'!X7="","",IF('Физическое развитие'!Y7="","",IF('Физическое развитие'!#REF!="","",IF('Физическое развитие'!Z7="","",IF('Физическое развитие'!#REF!="","",('Социально-коммуникативное разви'!Q8+'Социально-коммуникативное разви'!AD8+'Социально-коммуникативное разви'!AF8+'Социально-коммуникативное разви'!AG8+'Социально-коммуникативное разви'!AH8+'Социально-коммуникативное разви'!AI8+'Социально-коммуникативное разви'!AJ8+'Социально-коммуникативное разви'!AK8+'Социально-коммуникативное разви'!AL8+'Социально-коммуникативное разви'!AM8+'Социально-коммуникативное разви'!#REF!+'Физическое развитие'!N7+'Физическое развитие'!Q7+'Физическое развитие'!U7+'Физическое развитие'!X7+'Физическое развитие'!Y7+'Физическое развитие'!#REF!+'Физическое развитие'!#REF!)/19)))))))))))))))))))</f>
        <v/>
      </c>
      <c r="CB7" s="151" t="str">
        <f>'целевые ориентиры'!BY7</f>
        <v/>
      </c>
      <c r="CC7"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7" s="150" t="str">
        <f>IF('Социально-коммуникативное разви'!M8="","",IF('Социально-коммуникативное разви'!M8=2,"сформирован",IF('Социально-коммуникативное разви'!M8=0,"не сформирован", "в стадии формирования")))</f>
        <v/>
      </c>
      <c r="CE7"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7" s="150" t="str">
        <f>IF('Социально-коммуникативное разви'!O8="","",IF('Социально-коммуникативное разви'!O8=2,"сформирован",IF('Социально-коммуникативное разви'!O8=0,"не сформирован", "в стадии формирования")))</f>
        <v/>
      </c>
      <c r="CG7" s="150" t="str">
        <f>IF('Социально-коммуникативное разви'!T8="","",IF('Социально-коммуникативное разви'!T8=2,"сформирован",IF('Социально-коммуникативное разви'!T8=0,"не сформирован", "в стадии формирования")))</f>
        <v/>
      </c>
      <c r="CH7" s="150" t="str">
        <f>IF('Познавательное развитие'!D8="","",IF('Познавательное развитие'!D8=2,"сформирован",IF('Познавательное развитие'!D8=0,"не сформирован", "в стадии формирования")))</f>
        <v/>
      </c>
      <c r="CI7" s="150" t="str">
        <f>IF('Познавательное развитие'!E8="","",IF('Познавательное развитие'!E8=2,"сформирован",IF('Познавательное развитие'!E8=0,"не сформирован", "в стадии формирования")))</f>
        <v/>
      </c>
      <c r="CJ7" s="150" t="e">
        <f>IF('Познавательное развитие'!#REF!="","",IF('Познавательное развитие'!#REF!=2,"сформирован",IF('Познавательное развитие'!#REF!=0,"не сформирован", "в стадии формирования")))</f>
        <v>#REF!</v>
      </c>
      <c r="CK7" s="150" t="str">
        <f>IF('Познавательное развитие'!F8="","",IF('Познавательное развитие'!F8=2,"сформирован",IF('Познавательное развитие'!F8=0,"не сформирован", "в стадии формирования")))</f>
        <v/>
      </c>
      <c r="CL7" s="150" t="str">
        <f>IF('Познавательное развитие'!I8="","",IF('Познавательное развитие'!I8=2,"сформирован",IF('Познавательное развитие'!I8=0,"не сформирован", "в стадии формирования")))</f>
        <v/>
      </c>
      <c r="CM7" s="150" t="str">
        <f>IF('Познавательное развитие'!J8="","",IF('Познавательное развитие'!J8=2,"сформирован",IF('Познавательное развитие'!J8=0,"не сформирован", "в стадии формирования")))</f>
        <v/>
      </c>
      <c r="CN7" s="150" t="str">
        <f>IF('Познавательное развитие'!K8="","",IF('Познавательное развитие'!K8=2,"сформирован",IF('Познавательное развитие'!K8=0,"не сформирован", "в стадии формирования")))</f>
        <v/>
      </c>
      <c r="CO7" s="150" t="str">
        <f>IF('Познавательное развитие'!L8="","",IF('Познавательное развитие'!L8=2,"сформирован",IF('Познавательное развитие'!L8=0,"не сформирован", "в стадии формирования")))</f>
        <v/>
      </c>
      <c r="CP7" s="150" t="e">
        <f>IF('Познавательное развитие'!#REF!="","",IF('Познавательное развитие'!#REF!=2,"сформирован",IF('Познавательное развитие'!#REF!=0,"не сформирован", "в стадии формирования")))</f>
        <v>#REF!</v>
      </c>
      <c r="CQ7" s="150" t="str">
        <f>IF('Познавательное развитие'!M8="","",IF('Познавательное развитие'!M8=2,"сформирован",IF('Познавательное развитие'!M8=0,"не сформирован", "в стадии формирования")))</f>
        <v/>
      </c>
      <c r="CR7" s="150" t="str">
        <f>IF('Познавательное развитие'!S8="","",IF('Познавательное развитие'!S8=2,"сформирован",IF('Познавательное развитие'!S8=0,"не сформирован", "в стадии формирования")))</f>
        <v/>
      </c>
      <c r="CS7" s="150" t="str">
        <f>IF('Познавательное развитие'!T8="","",IF('Познавательное развитие'!T8=2,"сформирован",IF('Познавательное развитие'!T8=0,"не сформирован", "в стадии формирования")))</f>
        <v/>
      </c>
      <c r="CT7" s="150" t="str">
        <f>IF('Познавательное развитие'!V8="","",IF('Познавательное развитие'!V8=2,"сформирован",IF('Познавательное развитие'!V8=0,"не сформирован", "в стадии формирования")))</f>
        <v/>
      </c>
      <c r="CU7" s="150" t="str">
        <f>IF('Познавательное развитие'!AD8="","",IF('Познавательное развитие'!AD8=2,"сформирован",IF('Познавательное развитие'!AD8=0,"не сформирован", "в стадии формирования")))</f>
        <v/>
      </c>
      <c r="CV7" s="150" t="e">
        <f>IF('Познавательное развитие'!#REF!="","",IF('Познавательное развитие'!#REF!=2,"сформирован",IF('Познавательное развитие'!#REF!=0,"не сформирован", "в стадии формирования")))</f>
        <v>#REF!</v>
      </c>
      <c r="CW7" s="150" t="str">
        <f>IF('Познавательное развитие'!AI8="","",IF('Познавательное развитие'!AI8=2,"сформирован",IF('Познавательное развитие'!AI8=0,"не сформирован", "в стадии формирования")))</f>
        <v/>
      </c>
      <c r="CX7" s="150" t="str">
        <f>IF('Познавательное развитие'!AK8="","",IF('Познавательное развитие'!AK8=2,"сформирован",IF('Познавательное развитие'!AK8=0,"не сформирован", "в стадии формирования")))</f>
        <v/>
      </c>
      <c r="CY7" s="150" t="e">
        <f>IF('Познавательное развитие'!#REF!="","",IF('Познавательное развитие'!#REF!=2,"сформирован",IF('Познавательное развитие'!#REF!=0,"не сформирован", "в стадии формирования")))</f>
        <v>#REF!</v>
      </c>
      <c r="CZ7" s="150" t="str">
        <f>IF('Познавательное развитие'!AL8="","",IF('Познавательное развитие'!AL8=2,"сформирован",IF('Познавательное развитие'!AL8=0,"не сформирован", "в стадии формирования")))</f>
        <v/>
      </c>
      <c r="DA7" s="150" t="str">
        <f>IF('Речевое развитие'!S7="","",IF('Речевое развитие'!S7=2,"сформирован",IF('Речевое развитие'!S7=0,"не сформирован", "в стадии формирования")))</f>
        <v/>
      </c>
      <c r="DB7" s="150" t="str">
        <f>IF('Речевое развитие'!T7="","",IF('Речевое развитие'!T7=2,"сформирован",IF('Речевое развитие'!T7=0,"не сформирован", "в стадии формирования")))</f>
        <v/>
      </c>
      <c r="DC7" s="150" t="str">
        <f>IF('Речевое развитие'!U7="","",IF('Речевое развитие'!U7=2,"сформирован",IF('Речевое развитие'!U7=0,"не сформирован", "в стадии формирования")))</f>
        <v/>
      </c>
      <c r="DD7" s="150" t="str">
        <f>IF('Речевое развитие'!V7="","",IF('Речевое развитие'!V7=2,"сформирован",IF('Речевое развитие'!V7=0,"не сформирован", "в стадии формирования")))</f>
        <v/>
      </c>
      <c r="DE7" s="150" t="str">
        <f>IF('Художественно-эстетическое разв'!D8="","",IF('Художественно-эстетическое разв'!D8=2,"сформирован",IF('Художественно-эстетическое разв'!D8=0,"не сформирован", "в стадии формирования")))</f>
        <v/>
      </c>
      <c r="DF7" s="150" t="str">
        <f>IF('Художественно-эстетическое разв'!O8="","",IF('Художественно-эстетическое разв'!O8=2,"сформирован",IF('Художественно-эстетическое разв'!O8=0,"не сформирован", "в стадии формирования")))</f>
        <v/>
      </c>
      <c r="DG7" s="150" t="str">
        <f>IF('Художественно-эстетическое разв'!T8="","",IF('Художественно-эстетическое разв'!T8=2,"сформирован",IF('Художественно-эстетическое разв'!T8=0,"не сформирован", "в стадии формирования")))</f>
        <v/>
      </c>
      <c r="DH7" s="180" t="e">
        <f>IF('Социально-коммуникативное разви'!#REF!="","",IF('Социально-коммуникативное разви'!M8="","",IF('Социально-коммуникативное разви'!#REF!="","",IF('Социально-коммуникативное разви'!O8="","",IF('Социально-коммуникативное разви'!T8="","",IF('Познавательное развитие'!D8="","",IF('Познавательное развитие'!E8="","",IF('Познавательное развитие'!#REF!="","",IF('Познавательное развитие'!F8="","",IF('Познавательное развитие'!I8="","",IF('Познавательное развитие'!J8="","",IF('Познавательное развитие'!K8="","",IF('Познавательное развитие'!L8="","",IF('Познавательное развитие'!#REF!="","",IF('Познавательное развитие'!M8="","",IF('Познавательное развитие'!S8="","",IF('Познавательное развитие'!T8="","",IF('Познавательное развитие'!V8="","",IF('Познавательное развитие'!AD8="","",IF('Познавательное развитие'!#REF!="","",IF('Познавательное развитие'!AI8="","",IF('Познавательное развитие'!AK8="","",IF('Познавательное развитие'!#REF!="","",IF('Познавательное развитие'!AL8="","",IF('Речевое развитие'!S7="","",IF('Речевое развитие'!T7="","",IF('Речевое развитие'!U7="","",IF('Речевое развитие'!V7="","",IF('Художественно-эстетическое разв'!D8="","",IF('Художественно-эстетическое разв'!O8="","",IF('Художественно-эстетическое разв'!T8="","",('Социально-коммуникативное разви'!#REF!+'Социально-коммуникативное разви'!M8+'Социально-коммуникативное разви'!#REF!+'Социально-коммуникативное разви'!O8+'Социально-коммуникативное разви'!T8+'Познавательное развитие'!D8+'Познавательное развитие'!E8+'Познавательное развитие'!#REF!+'Познавательное развитие'!F8+'Познавательное развитие'!I8+'Познавательное развитие'!J8+'Познавательное развитие'!K8+'Познавательное развитие'!L8+'Познавательное развитие'!#REF!+'Познавательное развитие'!M8+'Познавательное развитие'!S8+'Познавательное развитие'!T8+'Познавательное развитие'!V8+'Познавательное развитие'!AD8+'Познавательное развитие'!#REF!+'Познавательное развитие'!AI8+'Познавательное развитие'!AK8+'Познавательное развитие'!#REF!+'Познавательное развитие'!AL8+'Речевое развитие'!S7+'Речевое развитие'!T7+'Речевое развитие'!U7+'Речевое развитие'!V7+'Художественно-эстетическое разв'!D8+'Художественно-эстетическое разв'!O8+'Художественно-эстетическое разв'!T8)/31)))))))))))))))))))))))))))))))</f>
        <v>#REF!</v>
      </c>
      <c r="DI7" s="151" t="str">
        <f>'целевые ориентиры'!DC7</f>
        <v/>
      </c>
    </row>
    <row r="8" spans="1:127" s="96" customFormat="1">
      <c r="A8" s="96">
        <f>список!A6</f>
        <v>5</v>
      </c>
      <c r="B8" s="153" t="str">
        <f>IF(список!B6="","",список!B6)</f>
        <v/>
      </c>
      <c r="C8" s="149">
        <f>IF(список!C6="","",список!C6)</f>
        <v>0</v>
      </c>
      <c r="D8" s="155" t="str">
        <f>IF('Социально-коммуникативное разви'!R9="","",IF('Социально-коммуникативное разви'!R9=2,"сформирован",IF('Социально-коммуникативное разви'!R9=0,"не сформирован", "в стадии формирования")))</f>
        <v/>
      </c>
      <c r="E8" s="96" t="str">
        <f>IF('Социально-коммуникативное разви'!X9="","",IF('Социально-коммуникативное разви'!X9=2,"сформирован",IF('Социально-коммуникативное разви'!X9=0,"не сформирован", "в стадии формирования")))</f>
        <v/>
      </c>
      <c r="F8" s="96" t="str">
        <f>IF('Социально-коммуникативное разви'!Y9="","",IF('Социально-коммуникативное разви'!Y9=2,"сформирован",IF('Социально-коммуникативное разви'!Y9=0,"не сформирован", "в стадии формирования")))</f>
        <v/>
      </c>
      <c r="G8" s="96" t="str">
        <f>IF('Социально-коммуникативное разви'!Z9="","",IF('Социально-коммуникативное разви'!Z9=2,"сформирован",IF('Социально-коммуникативное разви'!Z9=0,"не сформирован", "в стадии формирования")))</f>
        <v/>
      </c>
      <c r="H8" s="96" t="str">
        <f>IF('Социально-коммуникативное разви'!AA9="","",IF('Социально-коммуникативное разви'!AA9=2,"сформирован",IF('Социально-коммуникативное разви'!AA9=0,"не сформирован", "в стадии формирования")))</f>
        <v/>
      </c>
      <c r="I8"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8" s="96" t="str">
        <f>IF('Познавательное развитие'!H9="","",IF('Познавательное развитие'!H9=2,"сформирован",IF('Познавательное развитие'!H9=0,"не сформирован", "в стадии формирования")))</f>
        <v/>
      </c>
      <c r="K8" s="96" t="e">
        <f>IF('Познавательное развитие'!#REF!="","",IF('Познавательное развитие'!#REF!=2,"сформирован",IF('Познавательное развитие'!#REF!=0,"не сформирован", "в стадии формирования")))</f>
        <v>#REF!</v>
      </c>
      <c r="L8" s="96" t="str">
        <f>IF('Речевое развитие'!X8="","",IF('Речевое развитие'!X8=2,"сформирован",IF('Речевое развитие'!X8=0,"не сформирован", "в стадии формирования")))</f>
        <v/>
      </c>
      <c r="M8" s="96" t="str">
        <f>IF('Художественно-эстетическое разв'!D9="","",IF('Художественно-эстетическое разв'!D9=2,"сформирован",IF('Художественно-эстетическое разв'!D9=0,"не сформирован", "в стадии формирования")))</f>
        <v/>
      </c>
      <c r="N8" s="149" t="str">
        <f>IF('Физическое развитие'!M8="","",IF('Физическое развитие'!M8=2,"сформирован",IF('Физическое развитие'!M8=0,"не сформирован", "в стадии формирования")))</f>
        <v/>
      </c>
      <c r="O8" s="166" t="str">
        <f>IF('Социально-коммуникативное разви'!R9="","",IF('Социально-коммуникативное разви'!X9="","",IF('Социально-коммуникативное разви'!Y9="","",IF('Социально-коммуникативное разви'!Z9="","",IF('Социально-коммуникативное разви'!AA9="","",IF('Социально-коммуникативное разви'!#REF!="","",IF('Познавательное развитие'!#REF!="","",IF('Познавательное развитие'!#REF!="","",IF('Речевое развитие'!X8="","",IF('Художественно-эстетическое разв'!D9="","",IF('Физическое развитие'!M8="","",('Социально-коммуникативное разви'!R9+'Социально-коммуникативное разви'!X9+'Социально-коммуникативное разви'!Y9+'Социально-коммуникативное разви'!Z9+'Социально-коммуникативное разви'!AA9+'Социально-коммуникативное разви'!#REF!+'Познавательное развитие'!#REF!+'Познавательное развитие'!#REF!+'Речевое развитие'!X8+'Художественно-эстетическое разв'!D9+'Физическое развитие'!M8)/11)))))))))))</f>
        <v/>
      </c>
      <c r="P8" s="151" t="str">
        <f>'целевые ориентиры'!M8</f>
        <v/>
      </c>
      <c r="Q8" s="177" t="str">
        <f>IF('Социально-коммуникативное разви'!E9="","",IF('Социально-коммуникативное разви'!E9=2,"сформирован",IF('Социально-коммуникативное разви'!E9=0,"не сформирован", "в стадии формирования")))</f>
        <v/>
      </c>
      <c r="R8" s="177" t="str">
        <f>IF('Социально-коммуникативное разви'!F9="","",IF('Социально-коммуникативное разви'!F9=2,"сформирован",IF('Социально-коммуникативное разви'!F9=0,"не сформирован", "в стадии формирования")))</f>
        <v/>
      </c>
      <c r="S8" s="177" t="str">
        <f>IF('Социально-коммуникативное разви'!G9="","",IF('Социально-коммуникативное разви'!G9=2,"сформирован",IF('Социально-коммуникативное разви'!G9=0,"не сформирован", "в стадии формирования")))</f>
        <v/>
      </c>
      <c r="T8" s="177" t="str">
        <f>IF('Социально-коммуникативное разви'!H9="","",IF('Социально-коммуникативное разви'!H9=2,"сформирован",IF('Социально-коммуникативное разви'!H9=0,"не сформирован", "в стадии формирования")))</f>
        <v/>
      </c>
      <c r="U8" s="177" t="str">
        <f>IF('Социально-коммуникативное разви'!I9="","",IF('Социально-коммуникативное разви'!I9=2,"сформирован",IF('Социально-коммуникативное разви'!I9=0,"не сформирован", "в стадии формирования")))</f>
        <v/>
      </c>
      <c r="V8" s="178" t="str">
        <f>IF('Социально-коммуникативное разви'!J9="","",IF('Социально-коммуникативное разви'!J9=2,"сформирован",IF('Социально-коммуникативное разви'!J9=0,"не сформирован", "в стадии формирования")))</f>
        <v/>
      </c>
      <c r="W8" s="178" t="str">
        <f>IF('Социально-коммуникативное разви'!K9="","",IF('Социально-коммуникативное разви'!K9=2,"сформирован",IF('Социально-коммуникативное разви'!K9=0,"не сформирован", "в стадии формирования")))</f>
        <v/>
      </c>
      <c r="X8" s="178" t="str">
        <f>IF('Социально-коммуникативное разви'!L9="","",IF('Социально-коммуникативное разви'!L9=2,"сформирован",IF('Социально-коммуникативное разви'!L9=0,"не сформирован", "в стадии формирования")))</f>
        <v/>
      </c>
      <c r="Y8" s="179" t="str">
        <f>IF('Социально-коммуникативное разви'!W9="","",IF('Социально-коммуникативное разви'!W9=2,"сформирован",IF('Социально-коммуникативное разви'!W9=0,"не сформирован", "в стадии формирования")))</f>
        <v/>
      </c>
      <c r="Z8" s="180" t="str">
        <f>IF('Социально-коммуникативное разви'!E9="","",IF('Социально-коммуникативное разви'!F9="","",IF('Социально-коммуникативное разви'!G9="","",IF('Социально-коммуникативное разви'!H9="","",IF('Социально-коммуникативное разви'!I9="","",IF('Социально-коммуникативное разви'!J9="","",IF('Социально-коммуникативное разви'!K9="","",IF('Социально-коммуникативное разви'!L9="","",IF('Социально-коммуникативное разви'!W9="","",('Социально-коммуникативное разви'!E9+'Социально-коммуникативное разви'!F9+'Социально-коммуникативное разви'!G9+'Социально-коммуникативное разви'!H9+'Социально-коммуникативное разви'!I9+'Социально-коммуникативное разви'!J9+'Социально-коммуникативное разви'!K9+'Социально-коммуникативное разви'!L9+'Социально-коммуникативное разви'!W9)/9)))))))))</f>
        <v/>
      </c>
      <c r="AA8" s="151" t="str">
        <f>'целевые ориентиры'!X8</f>
        <v/>
      </c>
      <c r="AB8" s="172" t="str">
        <f>IF('Социально-коммуникативное разви'!S9="","",IF('Социально-коммуникативное разви'!S9=2,"сформирован",IF('Социально-коммуникативное разви'!S9=0,"не сформирован", "в стадии формирования")))</f>
        <v/>
      </c>
      <c r="AC8" s="171" t="str">
        <f>IF('Познавательное развитие'!U9="","",IF('Познавательное развитие'!U9=2,"сформирован",IF('Познавательное развитие'!U9=0,"не сформирован", "в стадии формирования")))</f>
        <v/>
      </c>
      <c r="AD8" s="170" t="str">
        <f>IF('Речевое развитие'!W8="","",IF('Речевое развитие'!W8=2,"сформирован",IF('Речевое развитие'!W8=0,"не сформирован", "в стадии формирования")))</f>
        <v/>
      </c>
      <c r="AE8" s="181" t="str">
        <f>IF('Художественно-эстетическое разв'!AD9="","",IF('Художественно-эстетическое разв'!AD9=2,"сформирован",IF('Художественно-эстетическое разв'!AD9=0,"не сформирован", "в стадии формирования")))</f>
        <v/>
      </c>
      <c r="AF8" s="181" t="str">
        <f>IF('Художественно-эстетическое разв'!AE9="","",IF('Художественно-эстетическое разв'!AE9=2,"сформирован",IF('Художественно-эстетическое разв'!AE9=0,"не сформирован", "в стадии формирования")))</f>
        <v/>
      </c>
      <c r="AG8" s="181" t="str">
        <f>IF('Художественно-эстетическое разв'!AF9="","",IF('Художественно-эстетическое разв'!AF9=2,"сформирован",IF('Художественно-эстетическое разв'!AF9=0,"не сформирован", "в стадии формирования")))</f>
        <v/>
      </c>
      <c r="AH8" s="170" t="str">
        <f>IF('Физическое развитие'!T8="","",IF('Физическое развитие'!T8=2,"сформирован",IF('Физическое развитие'!T8=0,"не сформирован", "в стадии формирования")))</f>
        <v/>
      </c>
      <c r="AI8" s="180" t="str">
        <f>IF('Социально-коммуникативное разви'!S9="","",IF('Познавательное развитие'!U9="","",IF('Речевое развитие'!W8="","",IF('Художественно-эстетическое разв'!AD9="","",IF('Художественно-эстетическое разв'!AE9="","",IF('Художественно-эстетическое разв'!AF9="","",IF('Физическое развитие'!T8="","",('Социально-коммуникативное разви'!S9+'Познавательное развитие'!U9+'Речевое развитие'!W8+'Художественно-эстетическое разв'!AD9+'Художественно-эстетическое разв'!AE9+'Художественно-эстетическое разв'!AF9+'Физическое развитие'!T8)/7)))))))</f>
        <v/>
      </c>
      <c r="AJ8" s="151" t="str">
        <f>'целевые ориентиры'!AH8</f>
        <v/>
      </c>
      <c r="AK8" s="172" t="str">
        <f>IF('Речевое развитие'!D8="","",IF('Речевое развитие'!D8=2,"сформирован",IF('Речевое развитие'!D8=0,"не сформирован", "в стадии формирования")))</f>
        <v/>
      </c>
      <c r="AL8" s="150" t="str">
        <f>IF('Речевое развитие'!F8="","",IF('Речевое развитие'!F8=2,"сформирован",IF('Речевое развитие'!F8=0,"не сформирован", "в стадии формирования")))</f>
        <v/>
      </c>
      <c r="AM8" s="150" t="str">
        <f>IF('Речевое развитие'!H8="","",IF('Речевое развитие'!H8=2,"сформирован",IF('Речевое развитие'!H8=0,"не сформирован", "в стадии формирования")))</f>
        <v/>
      </c>
      <c r="AN8" s="150" t="str">
        <f>IF('Речевое развитие'!I8="","",IF('Речевое развитие'!I8=2,"сформирован",IF('Речевое развитие'!I8=0,"не сформирован", "в стадии формирования")))</f>
        <v/>
      </c>
      <c r="AO8" s="150" t="str">
        <f>IF('Речевое развитие'!J8="","",IF('Речевое развитие'!J8=2,"сформирован",IF('Речевое развитие'!J8=0,"не сформирован", "в стадии формирования")))</f>
        <v/>
      </c>
      <c r="AP8" s="150" t="str">
        <f>IF('Речевое развитие'!K8="","",IF('Речевое развитие'!K8=2,"сформирован",IF('Речевое развитие'!K8=0,"не сформирован", "в стадии формирования")))</f>
        <v/>
      </c>
      <c r="AQ8" s="150" t="str">
        <f>IF('Речевое развитие'!M8="","",IF('Речевое развитие'!M8=2,"сформирован",IF('Речевое развитие'!M8=0,"не сформирован", "в стадии формирования")))</f>
        <v/>
      </c>
      <c r="AR8" s="150" t="str">
        <f>IF('Речевое развитие'!N8="","",IF('Речевое развитие'!N8=2,"сформирован",IF('Речевое развитие'!N8=0,"не сформирован", "в стадии формирования")))</f>
        <v/>
      </c>
      <c r="AS8" s="150" t="str">
        <f>IF('Речевое развитие'!O8="","",IF('Речевое развитие'!O8=2,"сформирован",IF('Речевое развитие'!O8=0,"не сформирован", "в стадии формирования")))</f>
        <v/>
      </c>
      <c r="AT8" s="180" t="str">
        <f>IF('Речевое развитие'!D8="","",IF('Речевое развитие'!F8="","",IF('Речевое развитие'!H8="","",IF('Речевое развитие'!I8="","",IF('Речевое развитие'!J8="","",IF('Речевое развитие'!K8="","",IF('Речевое развитие'!M8="","",IF('Речевое развитие'!N8="","",IF('Речевое развитие'!O8="","",('Речевое развитие'!D8+'Речевое развитие'!F8+'Речевое развитие'!H8+'Речевое развитие'!I8+'Речевое развитие'!J8+'Речевое развитие'!K8+'Речевое развитие'!M8+'Речевое развитие'!N8+'Речевое развитие'!O8)/9)))))))))</f>
        <v/>
      </c>
      <c r="AU8" s="151" t="str">
        <f>'целевые ориентиры'!AR8</f>
        <v/>
      </c>
      <c r="AV8" s="150" t="str">
        <f>IF('Физическое развитие'!D8="","",IF('Физическое развитие'!D8=2,"сформирован",IF('Физическое развитие'!D8=0,"не сформирован", "в стадии формирования")))</f>
        <v/>
      </c>
      <c r="AW8" s="150" t="str">
        <f>IF('Физическое развитие'!E8="","",IF('Физическое развитие'!E8=2,"сформирован",IF('Физическое развитие'!E8=0,"не сформирован", "в стадии формирования")))</f>
        <v/>
      </c>
      <c r="AX8" s="150" t="str">
        <f>IF('Физическое развитие'!G8="","",IF('Физическое развитие'!G8=2,"сформирован",IF('Физическое развитие'!G8=0,"не сформирован", "в стадии формирования")))</f>
        <v/>
      </c>
      <c r="AY8" s="150" t="e">
        <f>IF('Физическое развитие'!#REF!="","",IF('Физическое развитие'!#REF!=2,"сформирован",IF('Физическое развитие'!#REF!=0,"не сформирован", "в стадии формирования")))</f>
        <v>#REF!</v>
      </c>
      <c r="AZ8" s="150" t="str">
        <f>IF('Физическое развитие'!H8="","",IF('Физическое развитие'!H8=2,"сформирован",IF('Физическое развитие'!H8=0,"не сформирован", "в стадии формирования")))</f>
        <v/>
      </c>
      <c r="BA8" s="150" t="str">
        <f>IF('Физическое развитие'!I8="","",IF('Физическое развитие'!I8=2,"сформирован",IF('Физическое развитие'!I8=0,"не сформирован", "в стадии формирования")))</f>
        <v/>
      </c>
      <c r="BB8" s="150" t="str">
        <f>IF('Физическое развитие'!N8="","",IF('Физическое развитие'!N8=2,"сформирован",IF('Физическое развитие'!N8=0,"не сформирован", "в стадии формирования")))</f>
        <v/>
      </c>
      <c r="BC8" s="150" t="str">
        <f>IF('Физическое развитие'!O8="","",IF('Физическое развитие'!O8=2,"сформирован",IF('Физическое развитие'!O8=0,"не сформирован", "в стадии формирования")))</f>
        <v/>
      </c>
      <c r="BD8" s="150" t="str">
        <f>IF('Физическое развитие'!P8="","",IF('Физическое развитие'!P8=2,"сформирован",IF('Физическое развитие'!P8=0,"не сформирован", "в стадии формирования")))</f>
        <v/>
      </c>
      <c r="BE8" s="150" t="str">
        <f>IF('Физическое развитие'!S8="","",IF('Физическое развитие'!S8=2,"сформирован",IF('Физическое развитие'!S8=0,"не сформирован", "в стадии формирования")))</f>
        <v/>
      </c>
      <c r="BF8" s="150" t="str">
        <f>IF('Физическое развитие'!D8="","",IF('Физическое развитие'!E8="","",IF('Физическое развитие'!G8="","",IF('Физическое развитие'!#REF!="","",IF('Физическое развитие'!H8="","",IF('Физическое развитие'!I8="","",IF('Физическое развитие'!N8="","",IF('Физическое развитие'!O8="","",IF('Физическое развитие'!P8="","",IF('Физическое развитие'!S8="","",('Физическое развитие'!D8+'Физическое развитие'!E8+'Физическое развитие'!G8+'Физическое развитие'!#REF!+'Физическое развитие'!H8+'Физическое развитие'!I8+'Физическое развитие'!N8+'Физическое развитие'!O8+'Физическое развитие'!P8+'Физическое развитие'!S8)/10))))))))))</f>
        <v/>
      </c>
      <c r="BG8" s="151" t="str">
        <f>'целевые ориентиры'!BG8</f>
        <v/>
      </c>
      <c r="BH8" s="150" t="str">
        <f>IF('Социально-коммуникативное разви'!Q9="","",IF('Социально-коммуникативное разви'!Q9=2,"сформирован",IF('Социально-коммуникативное разви'!Q9=0,"не сформирован", "в стадии формирования")))</f>
        <v/>
      </c>
      <c r="BI8" s="150" t="str">
        <f>IF('Социально-коммуникативное разви'!AD9="","",IF('Социально-коммуникативное разви'!AD9=2,"сформирован",IF('Социально-коммуникативное разви'!AD9=0,"не сформирован", "в стадии формирования")))</f>
        <v/>
      </c>
      <c r="BJ8" s="150" t="str">
        <f>IF('Социально-коммуникативное разви'!AF9="","",IF('Социально-коммуникативное разви'!AF9=2,"сформирован",IF('Социально-коммуникативное разви'!AF9=0,"не сформирован", "в стадии формирования")))</f>
        <v/>
      </c>
      <c r="BK8" s="150" t="str">
        <f>IF('Социально-коммуникативное разви'!AG9="","",IF('Социально-коммуникативное разви'!AG9=2,"сформирован",IF('Социально-коммуникативное разви'!AG9=0,"не сформирован", "в стадии формирования")))</f>
        <v/>
      </c>
      <c r="BL8" s="150" t="str">
        <f>IF('Социально-коммуникативное разви'!AH9="","",IF('Социально-коммуникативное разви'!AH9=2,"сформирован",IF('Социально-коммуникативное разви'!AH9=0,"не сформирован", "в стадии формирования")))</f>
        <v/>
      </c>
      <c r="BM8" s="150" t="str">
        <f>IF('Социально-коммуникативное разви'!AI9="","",IF('Социально-коммуникативное разви'!AI9=2,"сформирован",IF('Социально-коммуникативное разви'!AI9=0,"не сформирован", "в стадии формирования")))</f>
        <v/>
      </c>
      <c r="BN8" s="150" t="str">
        <f>IF('Социально-коммуникативное разви'!AJ9="","",IF('Социально-коммуникативное разви'!AJ9=2,"сформирован",IF('Социально-коммуникативное разви'!AJ9=0,"не сформирован", "в стадии формирования")))</f>
        <v/>
      </c>
      <c r="BO8" s="150" t="str">
        <f>IF('Социально-коммуникативное разви'!AK9="","",IF('Социально-коммуникативное разви'!AK9=2,"сформирован",IF('Социально-коммуникативное разви'!AK9=0,"не сформирован", "в стадии формирования")))</f>
        <v/>
      </c>
      <c r="BP8" s="150" t="str">
        <f>IF('Социально-коммуникативное разви'!AL9="","",IF('Социально-коммуникативное разви'!AL9=2,"сформирован",IF('Социально-коммуникативное разви'!AL9=0,"не сформирован", "в стадии формирования")))</f>
        <v/>
      </c>
      <c r="BQ8" s="150" t="str">
        <f>IF('Социально-коммуникативное разви'!AM9="","",IF('Социально-коммуникативное разви'!AM9=2,"сформирован",IF('Социально-коммуникативное разви'!AM9=0,"не сформирован", "в стадии формирования")))</f>
        <v/>
      </c>
      <c r="BR8"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8" s="150" t="str">
        <f>IF('Физическое развитие'!N8="","",IF('Физическое развитие'!N8=2,"сформирован",IF('Физическое развитие'!N8=0,"не сформирован", "в стадии формирования")))</f>
        <v/>
      </c>
      <c r="BT8" s="150" t="str">
        <f>IF('Физическое развитие'!Q8="","",IF('Физическое развитие'!Q8=2,"сформирован",IF('Физическое развитие'!Q8=0,"не сформирован", "в стадии формирования")))</f>
        <v/>
      </c>
      <c r="BU8" s="150" t="str">
        <f>IF('Физическое развитие'!U8="","",IF('Физическое развитие'!U8=2,"сформирован",IF('Физическое развитие'!U8=0,"не сформирован", "в стадии формирования")))</f>
        <v/>
      </c>
      <c r="BV8" s="150" t="str">
        <f>IF('Физическое развитие'!X8="","",IF('Физическое развитие'!X8=2,"сформирован",IF('Физическое развитие'!X8=0,"не сформирован", "в стадии формирования")))</f>
        <v/>
      </c>
      <c r="BW8" s="150" t="str">
        <f>IF('Физическое развитие'!Y8="","",IF('Физическое развитие'!Y8=2,"сформирован",IF('Физическое развитие'!Y8=0,"не сформирован", "в стадии формирования")))</f>
        <v/>
      </c>
      <c r="BX8" s="150" t="e">
        <f>IF('Физическое развитие'!#REF!="","",IF('Физическое развитие'!#REF!=2,"сформирован",IF('Физическое развитие'!#REF!=0,"не сформирован", "в стадии формирования")))</f>
        <v>#REF!</v>
      </c>
      <c r="BY8" s="150" t="str">
        <f>IF('Физическое развитие'!Z8="","",IF('Физическое развитие'!Z8=2,"сформирован",IF('Физическое развитие'!Z8=0,"не сформирован", "в стадии формирования")))</f>
        <v/>
      </c>
      <c r="BZ8" s="150" t="e">
        <f>IF('Физическое развитие'!#REF!="","",IF('Физическое развитие'!#REF!=2,"сформирован",IF('Физическое развитие'!#REF!=0,"не сформирован", "в стадии формирования")))</f>
        <v>#REF!</v>
      </c>
      <c r="CA8" s="180" t="str">
        <f>IF('Социально-коммуникативное разви'!Q9="","",IF('Социально-коммуникативное разви'!AD9="","",IF('Социально-коммуникативное разви'!AF9="","",IF('Социально-коммуникативное разви'!AG9="","",IF('Социально-коммуникативное разви'!AH9="","",IF('Социально-коммуникативное разви'!AI9="","",IF('Социально-коммуникативное разви'!AJ9="","",IF('Социально-коммуникативное разви'!AK9="","",IF('Социально-коммуникативное разви'!AL9="","",IF('Социально-коммуникативное разви'!AM9="","",IF('Социально-коммуникативное разви'!#REF!="","",IF('Физическое развитие'!N8="","",IF('Физическое развитие'!Q8="","",IF('Физическое развитие'!U8="","",IF('Физическое развитие'!X8="","",IF('Физическое развитие'!Y8="","",IF('Физическое развитие'!#REF!="","",IF('Физическое развитие'!Z8="","",IF('Физическое развитие'!#REF!="","",('Социально-коммуникативное разви'!Q9+'Социально-коммуникативное разви'!AD9+'Социально-коммуникативное разви'!AF9+'Социально-коммуникативное разви'!AG9+'Социально-коммуникативное разви'!AH9+'Социально-коммуникативное разви'!AI9+'Социально-коммуникативное разви'!AJ9+'Социально-коммуникативное разви'!AK9+'Социально-коммуникативное разви'!AL9+'Социально-коммуникативное разви'!AM9+'Социально-коммуникативное разви'!#REF!+'Физическое развитие'!N8+'Физическое развитие'!Q8+'Физическое развитие'!U8+'Физическое развитие'!X8+'Физическое развитие'!Y8+'Физическое развитие'!#REF!+'Физическое развитие'!#REF!)/19)))))))))))))))))))</f>
        <v/>
      </c>
      <c r="CB8" s="151" t="str">
        <f>'целевые ориентиры'!BY8</f>
        <v/>
      </c>
      <c r="CC8"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8" s="150" t="str">
        <f>IF('Социально-коммуникативное разви'!M9="","",IF('Социально-коммуникативное разви'!M9=2,"сформирован",IF('Социально-коммуникативное разви'!M9=0,"не сформирован", "в стадии формирования")))</f>
        <v/>
      </c>
      <c r="CE8"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8" s="150" t="str">
        <f>IF('Социально-коммуникативное разви'!O9="","",IF('Социально-коммуникативное разви'!O9=2,"сформирован",IF('Социально-коммуникативное разви'!O9=0,"не сформирован", "в стадии формирования")))</f>
        <v/>
      </c>
      <c r="CG8" s="150" t="str">
        <f>IF('Социально-коммуникативное разви'!T9="","",IF('Социально-коммуникативное разви'!T9=2,"сформирован",IF('Социально-коммуникативное разви'!T9=0,"не сформирован", "в стадии формирования")))</f>
        <v/>
      </c>
      <c r="CH8" s="150" t="str">
        <f>IF('Познавательное развитие'!D9="","",IF('Познавательное развитие'!D9=2,"сформирован",IF('Познавательное развитие'!D9=0,"не сформирован", "в стадии формирования")))</f>
        <v/>
      </c>
      <c r="CI8" s="150" t="str">
        <f>IF('Познавательное развитие'!E9="","",IF('Познавательное развитие'!E9=2,"сформирован",IF('Познавательное развитие'!E9=0,"не сформирован", "в стадии формирования")))</f>
        <v/>
      </c>
      <c r="CJ8" s="150" t="e">
        <f>IF('Познавательное развитие'!#REF!="","",IF('Познавательное развитие'!#REF!=2,"сформирован",IF('Познавательное развитие'!#REF!=0,"не сформирован", "в стадии формирования")))</f>
        <v>#REF!</v>
      </c>
      <c r="CK8" s="150" t="str">
        <f>IF('Познавательное развитие'!F9="","",IF('Познавательное развитие'!F9=2,"сформирован",IF('Познавательное развитие'!F9=0,"не сформирован", "в стадии формирования")))</f>
        <v/>
      </c>
      <c r="CL8" s="150" t="str">
        <f>IF('Познавательное развитие'!I9="","",IF('Познавательное развитие'!I9=2,"сформирован",IF('Познавательное развитие'!I9=0,"не сформирован", "в стадии формирования")))</f>
        <v/>
      </c>
      <c r="CM8" s="150" t="str">
        <f>IF('Познавательное развитие'!J9="","",IF('Познавательное развитие'!J9=2,"сформирован",IF('Познавательное развитие'!J9=0,"не сформирован", "в стадии формирования")))</f>
        <v/>
      </c>
      <c r="CN8" s="150" t="str">
        <f>IF('Познавательное развитие'!K9="","",IF('Познавательное развитие'!K9=2,"сформирован",IF('Познавательное развитие'!K9=0,"не сформирован", "в стадии формирования")))</f>
        <v/>
      </c>
      <c r="CO8" s="150" t="str">
        <f>IF('Познавательное развитие'!L9="","",IF('Познавательное развитие'!L9=2,"сформирован",IF('Познавательное развитие'!L9=0,"не сформирован", "в стадии формирования")))</f>
        <v/>
      </c>
      <c r="CP8" s="150" t="e">
        <f>IF('Познавательное развитие'!#REF!="","",IF('Познавательное развитие'!#REF!=2,"сформирован",IF('Познавательное развитие'!#REF!=0,"не сформирован", "в стадии формирования")))</f>
        <v>#REF!</v>
      </c>
      <c r="CQ8" s="150" t="str">
        <f>IF('Познавательное развитие'!M9="","",IF('Познавательное развитие'!M9=2,"сформирован",IF('Познавательное развитие'!M9=0,"не сформирован", "в стадии формирования")))</f>
        <v/>
      </c>
      <c r="CR8" s="150" t="str">
        <f>IF('Познавательное развитие'!S9="","",IF('Познавательное развитие'!S9=2,"сформирован",IF('Познавательное развитие'!S9=0,"не сформирован", "в стадии формирования")))</f>
        <v/>
      </c>
      <c r="CS8" s="150" t="str">
        <f>IF('Познавательное развитие'!T9="","",IF('Познавательное развитие'!T9=2,"сформирован",IF('Познавательное развитие'!T9=0,"не сформирован", "в стадии формирования")))</f>
        <v/>
      </c>
      <c r="CT8" s="150" t="str">
        <f>IF('Познавательное развитие'!V9="","",IF('Познавательное развитие'!V9=2,"сформирован",IF('Познавательное развитие'!V9=0,"не сформирован", "в стадии формирования")))</f>
        <v/>
      </c>
      <c r="CU8" s="150" t="str">
        <f>IF('Познавательное развитие'!AD9="","",IF('Познавательное развитие'!AD9=2,"сформирован",IF('Познавательное развитие'!AD9=0,"не сформирован", "в стадии формирования")))</f>
        <v/>
      </c>
      <c r="CV8" s="150" t="e">
        <f>IF('Познавательное развитие'!#REF!="","",IF('Познавательное развитие'!#REF!=2,"сформирован",IF('Познавательное развитие'!#REF!=0,"не сформирован", "в стадии формирования")))</f>
        <v>#REF!</v>
      </c>
      <c r="CW8" s="150" t="str">
        <f>IF('Познавательное развитие'!AI9="","",IF('Познавательное развитие'!AI9=2,"сформирован",IF('Познавательное развитие'!AI9=0,"не сформирован", "в стадии формирования")))</f>
        <v/>
      </c>
      <c r="CX8" s="150" t="str">
        <f>IF('Познавательное развитие'!AK9="","",IF('Познавательное развитие'!AK9=2,"сформирован",IF('Познавательное развитие'!AK9=0,"не сформирован", "в стадии формирования")))</f>
        <v/>
      </c>
      <c r="CY8" s="150" t="e">
        <f>IF('Познавательное развитие'!#REF!="","",IF('Познавательное развитие'!#REF!=2,"сформирован",IF('Познавательное развитие'!#REF!=0,"не сформирован", "в стадии формирования")))</f>
        <v>#REF!</v>
      </c>
      <c r="CZ8" s="150" t="str">
        <f>IF('Познавательное развитие'!AL9="","",IF('Познавательное развитие'!AL9=2,"сформирован",IF('Познавательное развитие'!AL9=0,"не сформирован", "в стадии формирования")))</f>
        <v/>
      </c>
      <c r="DA8" s="150" t="str">
        <f>IF('Речевое развитие'!S8="","",IF('Речевое развитие'!S8=2,"сформирован",IF('Речевое развитие'!S8=0,"не сформирован", "в стадии формирования")))</f>
        <v/>
      </c>
      <c r="DB8" s="150" t="str">
        <f>IF('Речевое развитие'!T8="","",IF('Речевое развитие'!T8=2,"сформирован",IF('Речевое развитие'!T8=0,"не сформирован", "в стадии формирования")))</f>
        <v/>
      </c>
      <c r="DC8" s="150" t="str">
        <f>IF('Речевое развитие'!U8="","",IF('Речевое развитие'!U8=2,"сформирован",IF('Речевое развитие'!U8=0,"не сформирован", "в стадии формирования")))</f>
        <v/>
      </c>
      <c r="DD8" s="150" t="str">
        <f>IF('Речевое развитие'!V8="","",IF('Речевое развитие'!V8=2,"сформирован",IF('Речевое развитие'!V8=0,"не сформирован", "в стадии формирования")))</f>
        <v/>
      </c>
      <c r="DE8" s="150" t="str">
        <f>IF('Художественно-эстетическое разв'!D9="","",IF('Художественно-эстетическое разв'!D9=2,"сформирован",IF('Художественно-эстетическое разв'!D9=0,"не сформирован", "в стадии формирования")))</f>
        <v/>
      </c>
      <c r="DF8" s="150" t="str">
        <f>IF('Художественно-эстетическое разв'!O9="","",IF('Художественно-эстетическое разв'!O9=2,"сформирован",IF('Художественно-эстетическое разв'!O9=0,"не сформирован", "в стадии формирования")))</f>
        <v/>
      </c>
      <c r="DG8" s="150" t="str">
        <f>IF('Художественно-эстетическое разв'!T9="","",IF('Художественно-эстетическое разв'!T9=2,"сформирован",IF('Художественно-эстетическое разв'!T9=0,"не сформирован", "в стадии формирования")))</f>
        <v/>
      </c>
      <c r="DH8" s="180" t="e">
        <f>IF('Социально-коммуникативное разви'!#REF!="","",IF('Социально-коммуникативное разви'!M9="","",IF('Социально-коммуникативное разви'!#REF!="","",IF('Социально-коммуникативное разви'!O9="","",IF('Социально-коммуникативное разви'!T9="","",IF('Познавательное развитие'!D9="","",IF('Познавательное развитие'!E9="","",IF('Познавательное развитие'!#REF!="","",IF('Познавательное развитие'!F9="","",IF('Познавательное развитие'!I9="","",IF('Познавательное развитие'!J9="","",IF('Познавательное развитие'!K9="","",IF('Познавательное развитие'!L9="","",IF('Познавательное развитие'!#REF!="","",IF('Познавательное развитие'!M9="","",IF('Познавательное развитие'!S9="","",IF('Познавательное развитие'!T9="","",IF('Познавательное развитие'!V9="","",IF('Познавательное развитие'!AD9="","",IF('Познавательное развитие'!#REF!="","",IF('Познавательное развитие'!AI9="","",IF('Познавательное развитие'!AK9="","",IF('Познавательное развитие'!#REF!="","",IF('Познавательное развитие'!AL9="","",IF('Речевое развитие'!S8="","",IF('Речевое развитие'!T8="","",IF('Речевое развитие'!U8="","",IF('Речевое развитие'!V8="","",IF('Художественно-эстетическое разв'!D9="","",IF('Художественно-эстетическое разв'!O9="","",IF('Художественно-эстетическое разв'!T9="","",('Социально-коммуникативное разви'!#REF!+'Социально-коммуникативное разви'!M9+'Социально-коммуникативное разви'!#REF!+'Социально-коммуникативное разви'!O9+'Социально-коммуникативное разви'!T9+'Познавательное развитие'!D9+'Познавательное развитие'!E9+'Познавательное развитие'!#REF!+'Познавательное развитие'!F9+'Познавательное развитие'!I9+'Познавательное развитие'!J9+'Познавательное развитие'!K9+'Познавательное развитие'!L9+'Познавательное развитие'!#REF!+'Познавательное развитие'!M9+'Познавательное развитие'!S9+'Познавательное развитие'!T9+'Познавательное развитие'!V9+'Познавательное развитие'!AD9+'Познавательное развитие'!#REF!+'Познавательное развитие'!AI9+'Познавательное развитие'!AK9+'Познавательное развитие'!#REF!+'Познавательное развитие'!AL9+'Речевое развитие'!S8+'Речевое развитие'!T8+'Речевое развитие'!U8+'Речевое развитие'!V8+'Художественно-эстетическое разв'!D9+'Художественно-эстетическое разв'!O9+'Художественно-эстетическое разв'!T9)/31)))))))))))))))))))))))))))))))</f>
        <v>#REF!</v>
      </c>
      <c r="DI8" s="151" t="str">
        <f>'целевые ориентиры'!DC8</f>
        <v/>
      </c>
    </row>
    <row r="9" spans="1:127" s="96" customFormat="1">
      <c r="A9" s="96">
        <f>список!A7</f>
        <v>6</v>
      </c>
      <c r="B9" s="153" t="str">
        <f>IF(список!B7="","",список!B7)</f>
        <v/>
      </c>
      <c r="C9" s="149">
        <f>IF(список!C7="","",список!C7)</f>
        <v>0</v>
      </c>
      <c r="D9" s="155" t="str">
        <f>IF('Социально-коммуникативное разви'!R10="","",IF('Социально-коммуникативное разви'!R10=2,"сформирован",IF('Социально-коммуникативное разви'!R10=0,"не сформирован", "в стадии формирования")))</f>
        <v/>
      </c>
      <c r="E9" s="96" t="str">
        <f>IF('Социально-коммуникативное разви'!X10="","",IF('Социально-коммуникативное разви'!X10=2,"сформирован",IF('Социально-коммуникативное разви'!X10=0,"не сформирован", "в стадии формирования")))</f>
        <v/>
      </c>
      <c r="F9" s="96" t="str">
        <f>IF('Социально-коммуникативное разви'!Y10="","",IF('Социально-коммуникативное разви'!Y10=2,"сформирован",IF('Социально-коммуникативное разви'!Y10=0,"не сформирован", "в стадии формирования")))</f>
        <v/>
      </c>
      <c r="G9" s="96" t="str">
        <f>IF('Социально-коммуникативное разви'!Z10="","",IF('Социально-коммуникативное разви'!Z10=2,"сформирован",IF('Социально-коммуникативное разви'!Z10=0,"не сформирован", "в стадии формирования")))</f>
        <v/>
      </c>
      <c r="H9" s="96" t="str">
        <f>IF('Социально-коммуникативное разви'!AA10="","",IF('Социально-коммуникативное разви'!AA10=2,"сформирован",IF('Социально-коммуникативное разви'!AA10=0,"не сформирован", "в стадии формирования")))</f>
        <v/>
      </c>
      <c r="I9"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9" s="96" t="str">
        <f>IF('Познавательное развитие'!H10="","",IF('Познавательное развитие'!H10=2,"сформирован",IF('Познавательное развитие'!H10=0,"не сформирован", "в стадии формирования")))</f>
        <v/>
      </c>
      <c r="K9" s="96" t="e">
        <f>IF('Познавательное развитие'!#REF!="","",IF('Познавательное развитие'!#REF!=2,"сформирован",IF('Познавательное развитие'!#REF!=0,"не сформирован", "в стадии формирования")))</f>
        <v>#REF!</v>
      </c>
      <c r="L9" s="96" t="str">
        <f>IF('Речевое развитие'!X9="","",IF('Речевое развитие'!X9=2,"сформирован",IF('Речевое развитие'!X9=0,"не сформирован", "в стадии формирования")))</f>
        <v/>
      </c>
      <c r="M9" s="96" t="str">
        <f>IF('Художественно-эстетическое разв'!D10="","",IF('Художественно-эстетическое разв'!D10=2,"сформирован",IF('Художественно-эстетическое разв'!D10=0,"не сформирован", "в стадии формирования")))</f>
        <v/>
      </c>
      <c r="N9" s="149" t="str">
        <f>IF('Физическое развитие'!M9="","",IF('Физическое развитие'!M9=2,"сформирован",IF('Физическое развитие'!M9=0,"не сформирован", "в стадии формирования")))</f>
        <v/>
      </c>
      <c r="O9" s="166" t="str">
        <f>IF('Социально-коммуникативное разви'!R10="","",IF('Социально-коммуникативное разви'!X10="","",IF('Социально-коммуникативное разви'!Y10="","",IF('Социально-коммуникативное разви'!Z10="","",IF('Социально-коммуникативное разви'!AA10="","",IF('Социально-коммуникативное разви'!#REF!="","",IF('Познавательное развитие'!#REF!="","",IF('Познавательное развитие'!#REF!="","",IF('Речевое развитие'!X9="","",IF('Художественно-эстетическое разв'!D10="","",IF('Физическое развитие'!M9="","",('Социально-коммуникативное разви'!R10+'Социально-коммуникативное разви'!X10+'Социально-коммуникативное разви'!Y10+'Социально-коммуникативное разви'!Z10+'Социально-коммуникативное разви'!AA10+'Социально-коммуникативное разви'!#REF!+'Познавательное развитие'!#REF!+'Познавательное развитие'!#REF!+'Речевое развитие'!X9+'Художественно-эстетическое разв'!D10+'Физическое развитие'!M9)/11)))))))))))</f>
        <v/>
      </c>
      <c r="P9" s="151" t="str">
        <f>'целевые ориентиры'!M9</f>
        <v/>
      </c>
      <c r="Q9" s="177" t="str">
        <f>IF('Социально-коммуникативное разви'!E10="","",IF('Социально-коммуникативное разви'!E10=2,"сформирован",IF('Социально-коммуникативное разви'!E10=0,"не сформирован", "в стадии формирования")))</f>
        <v/>
      </c>
      <c r="R9" s="177" t="str">
        <f>IF('Социально-коммуникативное разви'!F10="","",IF('Социально-коммуникативное разви'!F10=2,"сформирован",IF('Социально-коммуникативное разви'!F10=0,"не сформирован", "в стадии формирования")))</f>
        <v/>
      </c>
      <c r="S9" s="177" t="str">
        <f>IF('Социально-коммуникативное разви'!G10="","",IF('Социально-коммуникативное разви'!G10=2,"сформирован",IF('Социально-коммуникативное разви'!G10=0,"не сформирован", "в стадии формирования")))</f>
        <v/>
      </c>
      <c r="T9" s="177" t="str">
        <f>IF('Социально-коммуникативное разви'!H10="","",IF('Социально-коммуникативное разви'!H10=2,"сформирован",IF('Социально-коммуникативное разви'!H10=0,"не сформирован", "в стадии формирования")))</f>
        <v/>
      </c>
      <c r="U9" s="177" t="str">
        <f>IF('Социально-коммуникативное разви'!I10="","",IF('Социально-коммуникативное разви'!I10=2,"сформирован",IF('Социально-коммуникативное разви'!I10=0,"не сформирован", "в стадии формирования")))</f>
        <v/>
      </c>
      <c r="V9" s="178" t="str">
        <f>IF('Социально-коммуникативное разви'!J10="","",IF('Социально-коммуникативное разви'!J10=2,"сформирован",IF('Социально-коммуникативное разви'!J10=0,"не сформирован", "в стадии формирования")))</f>
        <v/>
      </c>
      <c r="W9" s="178" t="str">
        <f>IF('Социально-коммуникативное разви'!K10="","",IF('Социально-коммуникативное разви'!K10=2,"сформирован",IF('Социально-коммуникативное разви'!K10=0,"не сформирован", "в стадии формирования")))</f>
        <v/>
      </c>
      <c r="X9" s="178" t="str">
        <f>IF('Социально-коммуникативное разви'!L10="","",IF('Социально-коммуникативное разви'!L10=2,"сформирован",IF('Социально-коммуникативное разви'!L10=0,"не сформирован", "в стадии формирования")))</f>
        <v/>
      </c>
      <c r="Y9" s="179" t="str">
        <f>IF('Социально-коммуникативное разви'!W10="","",IF('Социально-коммуникативное разви'!W10=2,"сформирован",IF('Социально-коммуникативное разви'!W10=0,"не сформирован", "в стадии формирования")))</f>
        <v/>
      </c>
      <c r="Z9" s="180" t="str">
        <f>IF('Социально-коммуникативное разви'!E10="","",IF('Социально-коммуникативное разви'!F10="","",IF('Социально-коммуникативное разви'!G10="","",IF('Социально-коммуникативное разви'!H10="","",IF('Социально-коммуникативное разви'!I10="","",IF('Социально-коммуникативное разви'!J10="","",IF('Социально-коммуникативное разви'!K10="","",IF('Социально-коммуникативное разви'!L10="","",IF('Социально-коммуникативное разви'!W10="","",('Социально-коммуникативное разви'!E10+'Социально-коммуникативное разви'!F10+'Социально-коммуникативное разви'!G10+'Социально-коммуникативное разви'!H10+'Социально-коммуникативное разви'!I10+'Социально-коммуникативное разви'!J10+'Социально-коммуникативное разви'!K10+'Социально-коммуникативное разви'!L10+'Социально-коммуникативное разви'!W10)/9)))))))))</f>
        <v/>
      </c>
      <c r="AA9" s="151" t="str">
        <f>'целевые ориентиры'!X9</f>
        <v/>
      </c>
      <c r="AB9" s="172" t="str">
        <f>IF('Социально-коммуникативное разви'!S10="","",IF('Социально-коммуникативное разви'!S10=2,"сформирован",IF('Социально-коммуникативное разви'!S10=0,"не сформирован", "в стадии формирования")))</f>
        <v/>
      </c>
      <c r="AC9" s="171" t="str">
        <f>IF('Познавательное развитие'!U10="","",IF('Познавательное развитие'!U10=2,"сформирован",IF('Познавательное развитие'!U10=0,"не сформирован", "в стадии формирования")))</f>
        <v/>
      </c>
      <c r="AD9" s="170" t="str">
        <f>IF('Речевое развитие'!W9="","",IF('Речевое развитие'!W9=2,"сформирован",IF('Речевое развитие'!W9=0,"не сформирован", "в стадии формирования")))</f>
        <v/>
      </c>
      <c r="AE9" s="181" t="str">
        <f>IF('Художественно-эстетическое разв'!AD10="","",IF('Художественно-эстетическое разв'!AD10=2,"сформирован",IF('Художественно-эстетическое разв'!AD10=0,"не сформирован", "в стадии формирования")))</f>
        <v/>
      </c>
      <c r="AF9" s="181" t="str">
        <f>IF('Художественно-эстетическое разв'!AE10="","",IF('Художественно-эстетическое разв'!AE10=2,"сформирован",IF('Художественно-эстетическое разв'!AE10=0,"не сформирован", "в стадии формирования")))</f>
        <v/>
      </c>
      <c r="AG9" s="181" t="str">
        <f>IF('Художественно-эстетическое разв'!AF10="","",IF('Художественно-эстетическое разв'!AF10=2,"сформирован",IF('Художественно-эстетическое разв'!AF10=0,"не сформирован", "в стадии формирования")))</f>
        <v/>
      </c>
      <c r="AH9" s="170" t="str">
        <f>IF('Физическое развитие'!T9="","",IF('Физическое развитие'!T9=2,"сформирован",IF('Физическое развитие'!T9=0,"не сформирован", "в стадии формирования")))</f>
        <v/>
      </c>
      <c r="AI9" s="180" t="str">
        <f>IF('Социально-коммуникативное разви'!S10="","",IF('Познавательное развитие'!U10="","",IF('Речевое развитие'!W9="","",IF('Художественно-эстетическое разв'!AD10="","",IF('Художественно-эстетическое разв'!AE10="","",IF('Художественно-эстетическое разв'!AF10="","",IF('Физическое развитие'!T9="","",('Социально-коммуникативное разви'!S10+'Познавательное развитие'!U10+'Речевое развитие'!W9+'Художественно-эстетическое разв'!AD10+'Художественно-эстетическое разв'!AE10+'Художественно-эстетическое разв'!AF10+'Физическое развитие'!T9)/7)))))))</f>
        <v/>
      </c>
      <c r="AJ9" s="151" t="str">
        <f>'целевые ориентиры'!AH9</f>
        <v/>
      </c>
      <c r="AK9" s="172" t="str">
        <f>IF('Речевое развитие'!D9="","",IF('Речевое развитие'!D9=2,"сформирован",IF('Речевое развитие'!D9=0,"не сформирован", "в стадии формирования")))</f>
        <v/>
      </c>
      <c r="AL9" s="150" t="str">
        <f>IF('Речевое развитие'!F9="","",IF('Речевое развитие'!F9=2,"сформирован",IF('Речевое развитие'!F9=0,"не сформирован", "в стадии формирования")))</f>
        <v/>
      </c>
      <c r="AM9" s="150" t="str">
        <f>IF('Речевое развитие'!H9="","",IF('Речевое развитие'!H9=2,"сформирован",IF('Речевое развитие'!H9=0,"не сформирован", "в стадии формирования")))</f>
        <v/>
      </c>
      <c r="AN9" s="150" t="str">
        <f>IF('Речевое развитие'!I9="","",IF('Речевое развитие'!I9=2,"сформирован",IF('Речевое развитие'!I9=0,"не сформирован", "в стадии формирования")))</f>
        <v/>
      </c>
      <c r="AO9" s="150" t="str">
        <f>IF('Речевое развитие'!J9="","",IF('Речевое развитие'!J9=2,"сформирован",IF('Речевое развитие'!J9=0,"не сформирован", "в стадии формирования")))</f>
        <v/>
      </c>
      <c r="AP9" s="150" t="str">
        <f>IF('Речевое развитие'!K9="","",IF('Речевое развитие'!K9=2,"сформирован",IF('Речевое развитие'!K9=0,"не сформирован", "в стадии формирования")))</f>
        <v/>
      </c>
      <c r="AQ9" s="150" t="str">
        <f>IF('Речевое развитие'!M9="","",IF('Речевое развитие'!M9=2,"сформирован",IF('Речевое развитие'!M9=0,"не сформирован", "в стадии формирования")))</f>
        <v/>
      </c>
      <c r="AR9" s="150" t="str">
        <f>IF('Речевое развитие'!N9="","",IF('Речевое развитие'!N9=2,"сформирован",IF('Речевое развитие'!N9=0,"не сформирован", "в стадии формирования")))</f>
        <v/>
      </c>
      <c r="AS9" s="150" t="str">
        <f>IF('Речевое развитие'!O9="","",IF('Речевое развитие'!O9=2,"сформирован",IF('Речевое развитие'!O9=0,"не сформирован", "в стадии формирования")))</f>
        <v/>
      </c>
      <c r="AT9" s="180" t="str">
        <f>IF('Речевое развитие'!D9="","",IF('Речевое развитие'!F9="","",IF('Речевое развитие'!H9="","",IF('Речевое развитие'!I9="","",IF('Речевое развитие'!J9="","",IF('Речевое развитие'!K9="","",IF('Речевое развитие'!M9="","",IF('Речевое развитие'!N9="","",IF('Речевое развитие'!O9="","",('Речевое развитие'!D9+'Речевое развитие'!F9+'Речевое развитие'!H9+'Речевое развитие'!I9+'Речевое развитие'!J9+'Речевое развитие'!K9+'Речевое развитие'!M9+'Речевое развитие'!N9+'Речевое развитие'!O9)/9)))))))))</f>
        <v/>
      </c>
      <c r="AU9" s="151" t="str">
        <f>'целевые ориентиры'!AR9</f>
        <v/>
      </c>
      <c r="AV9" s="150" t="str">
        <f>IF('Физическое развитие'!D9="","",IF('Физическое развитие'!D9=2,"сформирован",IF('Физическое развитие'!D9=0,"не сформирован", "в стадии формирования")))</f>
        <v/>
      </c>
      <c r="AW9" s="150" t="str">
        <f>IF('Физическое развитие'!E9="","",IF('Физическое развитие'!E9=2,"сформирован",IF('Физическое развитие'!E9=0,"не сформирован", "в стадии формирования")))</f>
        <v/>
      </c>
      <c r="AX9" s="150" t="str">
        <f>IF('Физическое развитие'!G9="","",IF('Физическое развитие'!G9=2,"сформирован",IF('Физическое развитие'!G9=0,"не сформирован", "в стадии формирования")))</f>
        <v/>
      </c>
      <c r="AY9" s="150" t="e">
        <f>IF('Физическое развитие'!#REF!="","",IF('Физическое развитие'!#REF!=2,"сформирован",IF('Физическое развитие'!#REF!=0,"не сформирован", "в стадии формирования")))</f>
        <v>#REF!</v>
      </c>
      <c r="AZ9" s="150" t="str">
        <f>IF('Физическое развитие'!H9="","",IF('Физическое развитие'!H9=2,"сформирован",IF('Физическое развитие'!H9=0,"не сформирован", "в стадии формирования")))</f>
        <v/>
      </c>
      <c r="BA9" s="150" t="str">
        <f>IF('Физическое развитие'!I9="","",IF('Физическое развитие'!I9=2,"сформирован",IF('Физическое развитие'!I9=0,"не сформирован", "в стадии формирования")))</f>
        <v/>
      </c>
      <c r="BB9" s="150" t="str">
        <f>IF('Физическое развитие'!N9="","",IF('Физическое развитие'!N9=2,"сформирован",IF('Физическое развитие'!N9=0,"не сформирован", "в стадии формирования")))</f>
        <v/>
      </c>
      <c r="BC9" s="150" t="str">
        <f>IF('Физическое развитие'!O9="","",IF('Физическое развитие'!O9=2,"сформирован",IF('Физическое развитие'!O9=0,"не сформирован", "в стадии формирования")))</f>
        <v/>
      </c>
      <c r="BD9" s="150" t="str">
        <f>IF('Физическое развитие'!P9="","",IF('Физическое развитие'!P9=2,"сформирован",IF('Физическое развитие'!P9=0,"не сформирован", "в стадии формирования")))</f>
        <v/>
      </c>
      <c r="BE9" s="150" t="str">
        <f>IF('Физическое развитие'!S9="","",IF('Физическое развитие'!S9=2,"сформирован",IF('Физическое развитие'!S9=0,"не сформирован", "в стадии формирования")))</f>
        <v/>
      </c>
      <c r="BF9" s="150" t="str">
        <f>IF('Физическое развитие'!D9="","",IF('Физическое развитие'!E9="","",IF('Физическое развитие'!G9="","",IF('Физическое развитие'!#REF!="","",IF('Физическое развитие'!H9="","",IF('Физическое развитие'!I9="","",IF('Физическое развитие'!N9="","",IF('Физическое развитие'!O9="","",IF('Физическое развитие'!P9="","",IF('Физическое развитие'!S9="","",('Физическое развитие'!D9+'Физическое развитие'!E9+'Физическое развитие'!G9+'Физическое развитие'!#REF!+'Физическое развитие'!H9+'Физическое развитие'!I9+'Физическое развитие'!N9+'Физическое развитие'!O9+'Физическое развитие'!P9+'Физическое развитие'!S9)/10))))))))))</f>
        <v/>
      </c>
      <c r="BG9" s="151" t="str">
        <f>'целевые ориентиры'!BG9</f>
        <v/>
      </c>
      <c r="BH9" s="150" t="str">
        <f>IF('Социально-коммуникативное разви'!Q10="","",IF('Социально-коммуникативное разви'!Q10=2,"сформирован",IF('Социально-коммуникативное разви'!Q10=0,"не сформирован", "в стадии формирования")))</f>
        <v/>
      </c>
      <c r="BI9" s="150" t="str">
        <f>IF('Социально-коммуникативное разви'!AD10="","",IF('Социально-коммуникативное разви'!AD10=2,"сформирован",IF('Социально-коммуникативное разви'!AD10=0,"не сформирован", "в стадии формирования")))</f>
        <v/>
      </c>
      <c r="BJ9" s="150" t="str">
        <f>IF('Социально-коммуникативное разви'!AF10="","",IF('Социально-коммуникативное разви'!AF10=2,"сформирован",IF('Социально-коммуникативное разви'!AF10=0,"не сформирован", "в стадии формирования")))</f>
        <v/>
      </c>
      <c r="BK9" s="150" t="str">
        <f>IF('Социально-коммуникативное разви'!AG10="","",IF('Социально-коммуникативное разви'!AG10=2,"сформирован",IF('Социально-коммуникативное разви'!AG10=0,"не сформирован", "в стадии формирования")))</f>
        <v/>
      </c>
      <c r="BL9" s="150" t="str">
        <f>IF('Социально-коммуникативное разви'!AH10="","",IF('Социально-коммуникативное разви'!AH10=2,"сформирован",IF('Социально-коммуникативное разви'!AH10=0,"не сформирован", "в стадии формирования")))</f>
        <v/>
      </c>
      <c r="BM9" s="150" t="str">
        <f>IF('Социально-коммуникативное разви'!AI10="","",IF('Социально-коммуникативное разви'!AI10=2,"сформирован",IF('Социально-коммуникативное разви'!AI10=0,"не сформирован", "в стадии формирования")))</f>
        <v/>
      </c>
      <c r="BN9" s="150" t="str">
        <f>IF('Социально-коммуникативное разви'!AJ10="","",IF('Социально-коммуникативное разви'!AJ10=2,"сформирован",IF('Социально-коммуникативное разви'!AJ10=0,"не сформирован", "в стадии формирования")))</f>
        <v/>
      </c>
      <c r="BO9" s="150" t="str">
        <f>IF('Социально-коммуникативное разви'!AK10="","",IF('Социально-коммуникативное разви'!AK10=2,"сформирован",IF('Социально-коммуникативное разви'!AK10=0,"не сформирован", "в стадии формирования")))</f>
        <v/>
      </c>
      <c r="BP9" s="150" t="str">
        <f>IF('Социально-коммуникативное разви'!AL10="","",IF('Социально-коммуникативное разви'!AL10=2,"сформирован",IF('Социально-коммуникативное разви'!AL10=0,"не сформирован", "в стадии формирования")))</f>
        <v/>
      </c>
      <c r="BQ9" s="150" t="str">
        <f>IF('Социально-коммуникативное разви'!AM10="","",IF('Социально-коммуникативное разви'!AM10=2,"сформирован",IF('Социально-коммуникативное разви'!AM10=0,"не сформирован", "в стадии формирования")))</f>
        <v/>
      </c>
      <c r="BR9"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9" s="150" t="str">
        <f>IF('Физическое развитие'!N9="","",IF('Физическое развитие'!N9=2,"сформирован",IF('Физическое развитие'!N9=0,"не сформирован", "в стадии формирования")))</f>
        <v/>
      </c>
      <c r="BT9" s="150" t="str">
        <f>IF('Физическое развитие'!Q9="","",IF('Физическое развитие'!Q9=2,"сформирован",IF('Физическое развитие'!Q9=0,"не сформирован", "в стадии формирования")))</f>
        <v/>
      </c>
      <c r="BU9" s="150" t="str">
        <f>IF('Физическое развитие'!U9="","",IF('Физическое развитие'!U9=2,"сформирован",IF('Физическое развитие'!U9=0,"не сформирован", "в стадии формирования")))</f>
        <v/>
      </c>
      <c r="BV9" s="150" t="str">
        <f>IF('Физическое развитие'!X9="","",IF('Физическое развитие'!X9=2,"сформирован",IF('Физическое развитие'!X9=0,"не сформирован", "в стадии формирования")))</f>
        <v/>
      </c>
      <c r="BW9" s="150" t="str">
        <f>IF('Физическое развитие'!Y9="","",IF('Физическое развитие'!Y9=2,"сформирован",IF('Физическое развитие'!Y9=0,"не сформирован", "в стадии формирования")))</f>
        <v/>
      </c>
      <c r="BX9" s="150" t="e">
        <f>IF('Физическое развитие'!#REF!="","",IF('Физическое развитие'!#REF!=2,"сформирован",IF('Физическое развитие'!#REF!=0,"не сформирован", "в стадии формирования")))</f>
        <v>#REF!</v>
      </c>
      <c r="BY9" s="150" t="str">
        <f>IF('Физическое развитие'!Z9="","",IF('Физическое развитие'!Z9=2,"сформирован",IF('Физическое развитие'!Z9=0,"не сформирован", "в стадии формирования")))</f>
        <v/>
      </c>
      <c r="BZ9" s="150" t="e">
        <f>IF('Физическое развитие'!#REF!="","",IF('Физическое развитие'!#REF!=2,"сформирован",IF('Физическое развитие'!#REF!=0,"не сформирован", "в стадии формирования")))</f>
        <v>#REF!</v>
      </c>
      <c r="CA9" s="180" t="str">
        <f>IF('Социально-коммуникативное разви'!Q10="","",IF('Социально-коммуникативное разви'!AD10="","",IF('Социально-коммуникативное разви'!AF10="","",IF('Социально-коммуникативное разви'!AG10="","",IF('Социально-коммуникативное разви'!AH10="","",IF('Социально-коммуникативное разви'!AI10="","",IF('Социально-коммуникативное разви'!AJ10="","",IF('Социально-коммуникативное разви'!AK10="","",IF('Социально-коммуникативное разви'!AL10="","",IF('Социально-коммуникативное разви'!AM10="","",IF('Социально-коммуникативное разви'!#REF!="","",IF('Физическое развитие'!N9="","",IF('Физическое развитие'!Q9="","",IF('Физическое развитие'!U9="","",IF('Физическое развитие'!X9="","",IF('Физическое развитие'!Y9="","",IF('Физическое развитие'!#REF!="","",IF('Физическое развитие'!Z9="","",IF('Физическое развитие'!#REF!="","",('Социально-коммуникативное разви'!Q10+'Социально-коммуникативное разви'!AD10+'Социально-коммуникативное разви'!AF10+'Социально-коммуникативное разви'!AG10+'Социально-коммуникативное разви'!AH10+'Социально-коммуникативное разви'!AI10+'Социально-коммуникативное разви'!AJ10+'Социально-коммуникативное разви'!AK10+'Социально-коммуникативное разви'!AL10+'Социально-коммуникативное разви'!AM10+'Социально-коммуникативное разви'!#REF!+'Физическое развитие'!N9+'Физическое развитие'!Q9+'Физическое развитие'!U9+'Физическое развитие'!X9+'Физическое развитие'!Y9+'Физическое развитие'!#REF!+'Физическое развитие'!#REF!)/19)))))))))))))))))))</f>
        <v/>
      </c>
      <c r="CB9" s="151" t="str">
        <f>'целевые ориентиры'!BY9</f>
        <v/>
      </c>
      <c r="CC9"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9" s="150" t="str">
        <f>IF('Социально-коммуникативное разви'!M10="","",IF('Социально-коммуникативное разви'!M10=2,"сформирован",IF('Социально-коммуникативное разви'!M10=0,"не сформирован", "в стадии формирования")))</f>
        <v/>
      </c>
      <c r="CE9"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9" s="150" t="str">
        <f>IF('Социально-коммуникативное разви'!O10="","",IF('Социально-коммуникативное разви'!O10=2,"сформирован",IF('Социально-коммуникативное разви'!O10=0,"не сформирован", "в стадии формирования")))</f>
        <v/>
      </c>
      <c r="CG9" s="150" t="str">
        <f>IF('Социально-коммуникативное разви'!T10="","",IF('Социально-коммуникативное разви'!T10=2,"сформирован",IF('Социально-коммуникативное разви'!T10=0,"не сформирован", "в стадии формирования")))</f>
        <v/>
      </c>
      <c r="CH9" s="150" t="str">
        <f>IF('Познавательное развитие'!D10="","",IF('Познавательное развитие'!D10=2,"сформирован",IF('Познавательное развитие'!D10=0,"не сформирован", "в стадии формирования")))</f>
        <v/>
      </c>
      <c r="CI9" s="150" t="str">
        <f>IF('Познавательное развитие'!E10="","",IF('Познавательное развитие'!E10=2,"сформирован",IF('Познавательное развитие'!E10=0,"не сформирован", "в стадии формирования")))</f>
        <v/>
      </c>
      <c r="CJ9" s="150" t="e">
        <f>IF('Познавательное развитие'!#REF!="","",IF('Познавательное развитие'!#REF!=2,"сформирован",IF('Познавательное развитие'!#REF!=0,"не сформирован", "в стадии формирования")))</f>
        <v>#REF!</v>
      </c>
      <c r="CK9" s="150" t="str">
        <f>IF('Познавательное развитие'!F10="","",IF('Познавательное развитие'!F10=2,"сформирован",IF('Познавательное развитие'!F10=0,"не сформирован", "в стадии формирования")))</f>
        <v/>
      </c>
      <c r="CL9" s="150" t="str">
        <f>IF('Познавательное развитие'!I10="","",IF('Познавательное развитие'!I10=2,"сформирован",IF('Познавательное развитие'!I10=0,"не сформирован", "в стадии формирования")))</f>
        <v/>
      </c>
      <c r="CM9" s="150" t="str">
        <f>IF('Познавательное развитие'!J10="","",IF('Познавательное развитие'!J10=2,"сформирован",IF('Познавательное развитие'!J10=0,"не сформирован", "в стадии формирования")))</f>
        <v/>
      </c>
      <c r="CN9" s="150" t="str">
        <f>IF('Познавательное развитие'!K10="","",IF('Познавательное развитие'!K10=2,"сформирован",IF('Познавательное развитие'!K10=0,"не сформирован", "в стадии формирования")))</f>
        <v/>
      </c>
      <c r="CO9" s="150" t="str">
        <f>IF('Познавательное развитие'!L10="","",IF('Познавательное развитие'!L10=2,"сформирован",IF('Познавательное развитие'!L10=0,"не сформирован", "в стадии формирования")))</f>
        <v/>
      </c>
      <c r="CP9" s="150" t="e">
        <f>IF('Познавательное развитие'!#REF!="","",IF('Познавательное развитие'!#REF!=2,"сформирован",IF('Познавательное развитие'!#REF!=0,"не сформирован", "в стадии формирования")))</f>
        <v>#REF!</v>
      </c>
      <c r="CQ9" s="150" t="str">
        <f>IF('Познавательное развитие'!M10="","",IF('Познавательное развитие'!M10=2,"сформирован",IF('Познавательное развитие'!M10=0,"не сформирован", "в стадии формирования")))</f>
        <v/>
      </c>
      <c r="CR9" s="150" t="str">
        <f>IF('Познавательное развитие'!S10="","",IF('Познавательное развитие'!S10=2,"сформирован",IF('Познавательное развитие'!S10=0,"не сформирован", "в стадии формирования")))</f>
        <v/>
      </c>
      <c r="CS9" s="150" t="str">
        <f>IF('Познавательное развитие'!T10="","",IF('Познавательное развитие'!T10=2,"сформирован",IF('Познавательное развитие'!T10=0,"не сформирован", "в стадии формирования")))</f>
        <v/>
      </c>
      <c r="CT9" s="150" t="str">
        <f>IF('Познавательное развитие'!V10="","",IF('Познавательное развитие'!V10=2,"сформирован",IF('Познавательное развитие'!V10=0,"не сформирован", "в стадии формирования")))</f>
        <v/>
      </c>
      <c r="CU9" s="150" t="str">
        <f>IF('Познавательное развитие'!AD10="","",IF('Познавательное развитие'!AD10=2,"сформирован",IF('Познавательное развитие'!AD10=0,"не сформирован", "в стадии формирования")))</f>
        <v/>
      </c>
      <c r="CV9" s="150" t="e">
        <f>IF('Познавательное развитие'!#REF!="","",IF('Познавательное развитие'!#REF!=2,"сформирован",IF('Познавательное развитие'!#REF!=0,"не сформирован", "в стадии формирования")))</f>
        <v>#REF!</v>
      </c>
      <c r="CW9" s="150" t="str">
        <f>IF('Познавательное развитие'!AI10="","",IF('Познавательное развитие'!AI10=2,"сформирован",IF('Познавательное развитие'!AI10=0,"не сформирован", "в стадии формирования")))</f>
        <v/>
      </c>
      <c r="CX9" s="150" t="str">
        <f>IF('Познавательное развитие'!AK10="","",IF('Познавательное развитие'!AK10=2,"сформирован",IF('Познавательное развитие'!AK10=0,"не сформирован", "в стадии формирования")))</f>
        <v/>
      </c>
      <c r="CY9" s="150" t="e">
        <f>IF('Познавательное развитие'!#REF!="","",IF('Познавательное развитие'!#REF!=2,"сформирован",IF('Познавательное развитие'!#REF!=0,"не сформирован", "в стадии формирования")))</f>
        <v>#REF!</v>
      </c>
      <c r="CZ9" s="150" t="str">
        <f>IF('Познавательное развитие'!AL10="","",IF('Познавательное развитие'!AL10=2,"сформирован",IF('Познавательное развитие'!AL10=0,"не сформирован", "в стадии формирования")))</f>
        <v/>
      </c>
      <c r="DA9" s="150" t="str">
        <f>IF('Речевое развитие'!S9="","",IF('Речевое развитие'!S9=2,"сформирован",IF('Речевое развитие'!S9=0,"не сформирован", "в стадии формирования")))</f>
        <v/>
      </c>
      <c r="DB9" s="150" t="str">
        <f>IF('Речевое развитие'!T9="","",IF('Речевое развитие'!T9=2,"сформирован",IF('Речевое развитие'!T9=0,"не сформирован", "в стадии формирования")))</f>
        <v/>
      </c>
      <c r="DC9" s="150" t="str">
        <f>IF('Речевое развитие'!U9="","",IF('Речевое развитие'!U9=2,"сформирован",IF('Речевое развитие'!U9=0,"не сформирован", "в стадии формирования")))</f>
        <v/>
      </c>
      <c r="DD9" s="150" t="str">
        <f>IF('Речевое развитие'!V9="","",IF('Речевое развитие'!V9=2,"сформирован",IF('Речевое развитие'!V9=0,"не сформирован", "в стадии формирования")))</f>
        <v/>
      </c>
      <c r="DE9" s="150" t="str">
        <f>IF('Художественно-эстетическое разв'!D10="","",IF('Художественно-эстетическое разв'!D10=2,"сформирован",IF('Художественно-эстетическое разв'!D10=0,"не сформирован", "в стадии формирования")))</f>
        <v/>
      </c>
      <c r="DF9" s="150" t="str">
        <f>IF('Художественно-эстетическое разв'!O10="","",IF('Художественно-эстетическое разв'!O10=2,"сформирован",IF('Художественно-эстетическое разв'!O10=0,"не сформирован", "в стадии формирования")))</f>
        <v/>
      </c>
      <c r="DG9" s="150" t="str">
        <f>IF('Художественно-эстетическое разв'!T10="","",IF('Художественно-эстетическое разв'!T10=2,"сформирован",IF('Художественно-эстетическое разв'!T10=0,"не сформирован", "в стадии формирования")))</f>
        <v/>
      </c>
      <c r="DH9" s="180" t="e">
        <f>IF('Социально-коммуникативное разви'!#REF!="","",IF('Социально-коммуникативное разви'!M10="","",IF('Социально-коммуникативное разви'!#REF!="","",IF('Социально-коммуникативное разви'!O10="","",IF('Социально-коммуникативное разви'!T10="","",IF('Познавательное развитие'!D10="","",IF('Познавательное развитие'!E10="","",IF('Познавательное развитие'!#REF!="","",IF('Познавательное развитие'!F10="","",IF('Познавательное развитие'!I10="","",IF('Познавательное развитие'!J10="","",IF('Познавательное развитие'!K10="","",IF('Познавательное развитие'!L10="","",IF('Познавательное развитие'!#REF!="","",IF('Познавательное развитие'!M10="","",IF('Познавательное развитие'!S10="","",IF('Познавательное развитие'!T10="","",IF('Познавательное развитие'!V10="","",IF('Познавательное развитие'!AD10="","",IF('Познавательное развитие'!#REF!="","",IF('Познавательное развитие'!AI10="","",IF('Познавательное развитие'!AK10="","",IF('Познавательное развитие'!#REF!="","",IF('Познавательное развитие'!AL10="","",IF('Речевое развитие'!S9="","",IF('Речевое развитие'!T9="","",IF('Речевое развитие'!U9="","",IF('Речевое развитие'!V9="","",IF('Художественно-эстетическое разв'!D10="","",IF('Художественно-эстетическое разв'!O10="","",IF('Художественно-эстетическое разв'!T10="","",('Социально-коммуникативное разви'!#REF!+'Социально-коммуникативное разви'!M10+'Социально-коммуникативное разви'!#REF!+'Социально-коммуникативное разви'!O10+'Социально-коммуникативное разви'!T10+'Познавательное развитие'!D10+'Познавательное развитие'!E10+'Познавательное развитие'!#REF!+'Познавательное развитие'!F10+'Познавательное развитие'!I10+'Познавательное развитие'!J10+'Познавательное развитие'!K10+'Познавательное развитие'!L10+'Познавательное развитие'!#REF!+'Познавательное развитие'!M10+'Познавательное развитие'!S10+'Познавательное развитие'!T10+'Познавательное развитие'!V10+'Познавательное развитие'!AD10+'Познавательное развитие'!#REF!+'Познавательное развитие'!AI10+'Познавательное развитие'!AK10+'Познавательное развитие'!#REF!+'Познавательное развитие'!AL10+'Речевое развитие'!S9+'Речевое развитие'!T9+'Речевое развитие'!U9+'Речевое развитие'!V9+'Художественно-эстетическое разв'!D10+'Художественно-эстетическое разв'!O10+'Художественно-эстетическое разв'!T10)/31)))))))))))))))))))))))))))))))</f>
        <v>#REF!</v>
      </c>
      <c r="DI9" s="151" t="str">
        <f>'целевые ориентиры'!DC9</f>
        <v/>
      </c>
    </row>
    <row r="10" spans="1:127" s="96" customFormat="1">
      <c r="A10" s="96">
        <f>список!A8</f>
        <v>7</v>
      </c>
      <c r="B10" s="153" t="str">
        <f>IF(список!B8="","",список!B8)</f>
        <v/>
      </c>
      <c r="C10" s="149">
        <f>IF(список!C8="","",список!C8)</f>
        <v>0</v>
      </c>
      <c r="D10" s="155" t="str">
        <f>IF('Социально-коммуникативное разви'!R11="","",IF('Социально-коммуникативное разви'!R11=2,"сформирован",IF('Социально-коммуникативное разви'!R11=0,"не сформирован", "в стадии формирования")))</f>
        <v/>
      </c>
      <c r="E10" s="96" t="str">
        <f>IF('Социально-коммуникативное разви'!X11="","",IF('Социально-коммуникативное разви'!X11=2,"сформирован",IF('Социально-коммуникативное разви'!X11=0,"не сформирован", "в стадии формирования")))</f>
        <v/>
      </c>
      <c r="F10" s="96" t="str">
        <f>IF('Социально-коммуникативное разви'!Y11="","",IF('Социально-коммуникативное разви'!Y11=2,"сформирован",IF('Социально-коммуникативное разви'!Y11=0,"не сформирован", "в стадии формирования")))</f>
        <v/>
      </c>
      <c r="G10" s="96" t="str">
        <f>IF('Социально-коммуникативное разви'!Z11="","",IF('Социально-коммуникативное разви'!Z11=2,"сформирован",IF('Социально-коммуникативное разви'!Z11=0,"не сформирован", "в стадии формирования")))</f>
        <v/>
      </c>
      <c r="H10" s="96" t="str">
        <f>IF('Социально-коммуникативное разви'!AA11="","",IF('Социально-коммуникативное разви'!AA11=2,"сформирован",IF('Социально-коммуникативное разви'!AA11=0,"не сформирован", "в стадии формирования")))</f>
        <v/>
      </c>
      <c r="I10"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0" s="96" t="str">
        <f>IF('Познавательное развитие'!H11="","",IF('Познавательное развитие'!H11=2,"сформирован",IF('Познавательное развитие'!H11=0,"не сформирован", "в стадии формирования")))</f>
        <v/>
      </c>
      <c r="K10" s="96" t="e">
        <f>IF('Познавательное развитие'!#REF!="","",IF('Познавательное развитие'!#REF!=2,"сформирован",IF('Познавательное развитие'!#REF!=0,"не сформирован", "в стадии формирования")))</f>
        <v>#REF!</v>
      </c>
      <c r="L10" s="96" t="str">
        <f>IF('Речевое развитие'!X10="","",IF('Речевое развитие'!X10=2,"сформирован",IF('Речевое развитие'!X10=0,"не сформирован", "в стадии формирования")))</f>
        <v/>
      </c>
      <c r="M10" s="96" t="str">
        <f>IF('Художественно-эстетическое разв'!D11="","",IF('Художественно-эстетическое разв'!D11=2,"сформирован",IF('Художественно-эстетическое разв'!D11=0,"не сформирован", "в стадии формирования")))</f>
        <v/>
      </c>
      <c r="N10" s="149" t="str">
        <f>IF('Физическое развитие'!M10="","",IF('Физическое развитие'!M10=2,"сформирован",IF('Физическое развитие'!M10=0,"не сформирован", "в стадии формирования")))</f>
        <v/>
      </c>
      <c r="O10" s="166" t="str">
        <f>IF('Социально-коммуникативное разви'!R11="","",IF('Социально-коммуникативное разви'!X11="","",IF('Социально-коммуникативное разви'!Y11="","",IF('Социально-коммуникативное разви'!Z11="","",IF('Социально-коммуникативное разви'!AA11="","",IF('Социально-коммуникативное разви'!#REF!="","",IF('Познавательное развитие'!#REF!="","",IF('Познавательное развитие'!#REF!="","",IF('Речевое развитие'!X10="","",IF('Художественно-эстетическое разв'!D11="","",IF('Физическое развитие'!M10="","",('Социально-коммуникативное разви'!R11+'Социально-коммуникативное разви'!X11+'Социально-коммуникативное разви'!Y11+'Социально-коммуникативное разви'!Z11+'Социально-коммуникативное разви'!AA11+'Социально-коммуникативное разви'!#REF!+'Познавательное развитие'!#REF!+'Познавательное развитие'!#REF!+'Речевое развитие'!X10+'Художественно-эстетическое разв'!D11+'Физическое развитие'!M10)/11)))))))))))</f>
        <v/>
      </c>
      <c r="P10" s="151" t="str">
        <f>'целевые ориентиры'!M10</f>
        <v/>
      </c>
      <c r="Q10" s="177" t="str">
        <f>IF('Социально-коммуникативное разви'!E11="","",IF('Социально-коммуникативное разви'!E11=2,"сформирован",IF('Социально-коммуникативное разви'!E11=0,"не сформирован", "в стадии формирования")))</f>
        <v/>
      </c>
      <c r="R10" s="177" t="str">
        <f>IF('Социально-коммуникативное разви'!F11="","",IF('Социально-коммуникативное разви'!F11=2,"сформирован",IF('Социально-коммуникативное разви'!F11=0,"не сформирован", "в стадии формирования")))</f>
        <v/>
      </c>
      <c r="S10" s="177" t="str">
        <f>IF('Социально-коммуникативное разви'!G11="","",IF('Социально-коммуникативное разви'!G11=2,"сформирован",IF('Социально-коммуникативное разви'!G11=0,"не сформирован", "в стадии формирования")))</f>
        <v/>
      </c>
      <c r="T10" s="177" t="str">
        <f>IF('Социально-коммуникативное разви'!H11="","",IF('Социально-коммуникативное разви'!H11=2,"сформирован",IF('Социально-коммуникативное разви'!H11=0,"не сформирован", "в стадии формирования")))</f>
        <v/>
      </c>
      <c r="U10" s="177" t="str">
        <f>IF('Социально-коммуникативное разви'!I11="","",IF('Социально-коммуникативное разви'!I11=2,"сформирован",IF('Социально-коммуникативное разви'!I11=0,"не сформирован", "в стадии формирования")))</f>
        <v/>
      </c>
      <c r="V10" s="178" t="str">
        <f>IF('Социально-коммуникативное разви'!J11="","",IF('Социально-коммуникативное разви'!J11=2,"сформирован",IF('Социально-коммуникативное разви'!J11=0,"не сформирован", "в стадии формирования")))</f>
        <v/>
      </c>
      <c r="W10" s="178" t="str">
        <f>IF('Социально-коммуникативное разви'!K11="","",IF('Социально-коммуникативное разви'!K11=2,"сформирован",IF('Социально-коммуникативное разви'!K11=0,"не сформирован", "в стадии формирования")))</f>
        <v/>
      </c>
      <c r="X10" s="178" t="str">
        <f>IF('Социально-коммуникативное разви'!L11="","",IF('Социально-коммуникативное разви'!L11=2,"сформирован",IF('Социально-коммуникативное разви'!L11=0,"не сформирован", "в стадии формирования")))</f>
        <v/>
      </c>
      <c r="Y10" s="179" t="str">
        <f>IF('Социально-коммуникативное разви'!W11="","",IF('Социально-коммуникативное разви'!W11=2,"сформирован",IF('Социально-коммуникативное разви'!W11=0,"не сформирован", "в стадии формирования")))</f>
        <v/>
      </c>
      <c r="Z10" s="180" t="str">
        <f>IF('Социально-коммуникативное разви'!E11="","",IF('Социально-коммуникативное разви'!F11="","",IF('Социально-коммуникативное разви'!G11="","",IF('Социально-коммуникативное разви'!H11="","",IF('Социально-коммуникативное разви'!I11="","",IF('Социально-коммуникативное разви'!J11="","",IF('Социально-коммуникативное разви'!K11="","",IF('Социально-коммуникативное разви'!L11="","",IF('Социально-коммуникативное разви'!W11="","",('Социально-коммуникативное разви'!E11+'Социально-коммуникативное разви'!F11+'Социально-коммуникативное разви'!G11+'Социально-коммуникативное разви'!H11+'Социально-коммуникативное разви'!I11+'Социально-коммуникативное разви'!J11+'Социально-коммуникативное разви'!K11+'Социально-коммуникативное разви'!L11+'Социально-коммуникативное разви'!W11)/9)))))))))</f>
        <v/>
      </c>
      <c r="AA10" s="151" t="str">
        <f>'целевые ориентиры'!X10</f>
        <v/>
      </c>
      <c r="AB10" s="172" t="str">
        <f>IF('Социально-коммуникативное разви'!S11="","",IF('Социально-коммуникативное разви'!S11=2,"сформирован",IF('Социально-коммуникативное разви'!S11=0,"не сформирован", "в стадии формирования")))</f>
        <v/>
      </c>
      <c r="AC10" s="171" t="str">
        <f>IF('Познавательное развитие'!U11="","",IF('Познавательное развитие'!U11=2,"сформирован",IF('Познавательное развитие'!U11=0,"не сформирован", "в стадии формирования")))</f>
        <v/>
      </c>
      <c r="AD10" s="170" t="str">
        <f>IF('Речевое развитие'!W10="","",IF('Речевое развитие'!W10=2,"сформирован",IF('Речевое развитие'!W10=0,"не сформирован", "в стадии формирования")))</f>
        <v/>
      </c>
      <c r="AE10" s="181" t="str">
        <f>IF('Художественно-эстетическое разв'!AD11="","",IF('Художественно-эстетическое разв'!AD11=2,"сформирован",IF('Художественно-эстетическое разв'!AD11=0,"не сформирован", "в стадии формирования")))</f>
        <v/>
      </c>
      <c r="AF10" s="181" t="str">
        <f>IF('Художественно-эстетическое разв'!AE11="","",IF('Художественно-эстетическое разв'!AE11=2,"сформирован",IF('Художественно-эстетическое разв'!AE11=0,"не сформирован", "в стадии формирования")))</f>
        <v/>
      </c>
      <c r="AG10" s="181" t="str">
        <f>IF('Художественно-эстетическое разв'!AF11="","",IF('Художественно-эстетическое разв'!AF11=2,"сформирован",IF('Художественно-эстетическое разв'!AF11=0,"не сформирован", "в стадии формирования")))</f>
        <v/>
      </c>
      <c r="AH10" s="170" t="str">
        <f>IF('Физическое развитие'!T10="","",IF('Физическое развитие'!T10=2,"сформирован",IF('Физическое развитие'!T10=0,"не сформирован", "в стадии формирования")))</f>
        <v/>
      </c>
      <c r="AI10" s="180" t="str">
        <f>IF('Социально-коммуникативное разви'!S11="","",IF('Познавательное развитие'!U11="","",IF('Речевое развитие'!W10="","",IF('Художественно-эстетическое разв'!AD11="","",IF('Художественно-эстетическое разв'!AE11="","",IF('Художественно-эстетическое разв'!AF11="","",IF('Физическое развитие'!T10="","",('Социально-коммуникативное разви'!S11+'Познавательное развитие'!U11+'Речевое развитие'!W10+'Художественно-эстетическое разв'!AD11+'Художественно-эстетическое разв'!AE11+'Художественно-эстетическое разв'!AF11+'Физическое развитие'!T10)/7)))))))</f>
        <v/>
      </c>
      <c r="AJ10" s="151" t="str">
        <f>'целевые ориентиры'!AH10</f>
        <v/>
      </c>
      <c r="AK10" s="172" t="str">
        <f>IF('Речевое развитие'!D10="","",IF('Речевое развитие'!D10=2,"сформирован",IF('Речевое развитие'!D10=0,"не сформирован", "в стадии формирования")))</f>
        <v/>
      </c>
      <c r="AL10" s="150" t="str">
        <f>IF('Речевое развитие'!F10="","",IF('Речевое развитие'!F10=2,"сформирован",IF('Речевое развитие'!F10=0,"не сформирован", "в стадии формирования")))</f>
        <v/>
      </c>
      <c r="AM10" s="150" t="str">
        <f>IF('Речевое развитие'!H10="","",IF('Речевое развитие'!H10=2,"сформирован",IF('Речевое развитие'!H10=0,"не сформирован", "в стадии формирования")))</f>
        <v/>
      </c>
      <c r="AN10" s="150" t="str">
        <f>IF('Речевое развитие'!I10="","",IF('Речевое развитие'!I10=2,"сформирован",IF('Речевое развитие'!I10=0,"не сформирован", "в стадии формирования")))</f>
        <v/>
      </c>
      <c r="AO10" s="150" t="str">
        <f>IF('Речевое развитие'!J10="","",IF('Речевое развитие'!J10=2,"сформирован",IF('Речевое развитие'!J10=0,"не сформирован", "в стадии формирования")))</f>
        <v/>
      </c>
      <c r="AP10" s="150" t="str">
        <f>IF('Речевое развитие'!K10="","",IF('Речевое развитие'!K10=2,"сформирован",IF('Речевое развитие'!K10=0,"не сформирован", "в стадии формирования")))</f>
        <v/>
      </c>
      <c r="AQ10" s="150" t="str">
        <f>IF('Речевое развитие'!M10="","",IF('Речевое развитие'!M10=2,"сформирован",IF('Речевое развитие'!M10=0,"не сформирован", "в стадии формирования")))</f>
        <v/>
      </c>
      <c r="AR10" s="150" t="str">
        <f>IF('Речевое развитие'!N10="","",IF('Речевое развитие'!N10=2,"сформирован",IF('Речевое развитие'!N10=0,"не сформирован", "в стадии формирования")))</f>
        <v/>
      </c>
      <c r="AS10" s="150" t="str">
        <f>IF('Речевое развитие'!O10="","",IF('Речевое развитие'!O10=2,"сформирован",IF('Речевое развитие'!O10=0,"не сформирован", "в стадии формирования")))</f>
        <v/>
      </c>
      <c r="AT10" s="180" t="str">
        <f>IF('Речевое развитие'!D10="","",IF('Речевое развитие'!F10="","",IF('Речевое развитие'!H10="","",IF('Речевое развитие'!I10="","",IF('Речевое развитие'!J10="","",IF('Речевое развитие'!K10="","",IF('Речевое развитие'!M10="","",IF('Речевое развитие'!N10="","",IF('Речевое развитие'!O10="","",('Речевое развитие'!D10+'Речевое развитие'!F10+'Речевое развитие'!H10+'Речевое развитие'!I10+'Речевое развитие'!J10+'Речевое развитие'!K10+'Речевое развитие'!M10+'Речевое развитие'!N10+'Речевое развитие'!O10)/9)))))))))</f>
        <v/>
      </c>
      <c r="AU10" s="151" t="str">
        <f>'целевые ориентиры'!AR10</f>
        <v/>
      </c>
      <c r="AV10" s="150" t="str">
        <f>IF('Физическое развитие'!D10="","",IF('Физическое развитие'!D10=2,"сформирован",IF('Физическое развитие'!D10=0,"не сформирован", "в стадии формирования")))</f>
        <v/>
      </c>
      <c r="AW10" s="150" t="str">
        <f>IF('Физическое развитие'!E10="","",IF('Физическое развитие'!E10=2,"сформирован",IF('Физическое развитие'!E10=0,"не сформирован", "в стадии формирования")))</f>
        <v/>
      </c>
      <c r="AX10" s="150" t="str">
        <f>IF('Физическое развитие'!G10="","",IF('Физическое развитие'!G10=2,"сформирован",IF('Физическое развитие'!G10=0,"не сформирован", "в стадии формирования")))</f>
        <v/>
      </c>
      <c r="AY10" s="150" t="e">
        <f>IF('Физическое развитие'!#REF!="","",IF('Физическое развитие'!#REF!=2,"сформирован",IF('Физическое развитие'!#REF!=0,"не сформирован", "в стадии формирования")))</f>
        <v>#REF!</v>
      </c>
      <c r="AZ10" s="150" t="str">
        <f>IF('Физическое развитие'!H10="","",IF('Физическое развитие'!H10=2,"сформирован",IF('Физическое развитие'!H10=0,"не сформирован", "в стадии формирования")))</f>
        <v/>
      </c>
      <c r="BA10" s="150" t="str">
        <f>IF('Физическое развитие'!I10="","",IF('Физическое развитие'!I10=2,"сформирован",IF('Физическое развитие'!I10=0,"не сформирован", "в стадии формирования")))</f>
        <v/>
      </c>
      <c r="BB10" s="150" t="str">
        <f>IF('Физическое развитие'!N10="","",IF('Физическое развитие'!N10=2,"сформирован",IF('Физическое развитие'!N10=0,"не сформирован", "в стадии формирования")))</f>
        <v/>
      </c>
      <c r="BC10" s="150" t="str">
        <f>IF('Физическое развитие'!O10="","",IF('Физическое развитие'!O10=2,"сформирован",IF('Физическое развитие'!O10=0,"не сформирован", "в стадии формирования")))</f>
        <v/>
      </c>
      <c r="BD10" s="150" t="str">
        <f>IF('Физическое развитие'!P10="","",IF('Физическое развитие'!P10=2,"сформирован",IF('Физическое развитие'!P10=0,"не сформирован", "в стадии формирования")))</f>
        <v/>
      </c>
      <c r="BE10" s="150" t="str">
        <f>IF('Физическое развитие'!S10="","",IF('Физическое развитие'!S10=2,"сформирован",IF('Физическое развитие'!S10=0,"не сформирован", "в стадии формирования")))</f>
        <v/>
      </c>
      <c r="BF10" s="150" t="str">
        <f>IF('Физическое развитие'!D10="","",IF('Физическое развитие'!E10="","",IF('Физическое развитие'!G10="","",IF('Физическое развитие'!#REF!="","",IF('Физическое развитие'!H10="","",IF('Физическое развитие'!I10="","",IF('Физическое развитие'!N10="","",IF('Физическое развитие'!O10="","",IF('Физическое развитие'!P10="","",IF('Физическое развитие'!S10="","",('Физическое развитие'!D10+'Физическое развитие'!E10+'Физическое развитие'!G10+'Физическое развитие'!#REF!+'Физическое развитие'!H10+'Физическое развитие'!I10+'Физическое развитие'!N10+'Физическое развитие'!O10+'Физическое развитие'!P10+'Физическое развитие'!S10)/10))))))))))</f>
        <v/>
      </c>
      <c r="BG10" s="151" t="str">
        <f>'целевые ориентиры'!BG10</f>
        <v/>
      </c>
      <c r="BH10" s="150" t="str">
        <f>IF('Социально-коммуникативное разви'!Q11="","",IF('Социально-коммуникативное разви'!Q11=2,"сформирован",IF('Социально-коммуникативное разви'!Q11=0,"не сформирован", "в стадии формирования")))</f>
        <v/>
      </c>
      <c r="BI10" s="150" t="str">
        <f>IF('Социально-коммуникативное разви'!AD11="","",IF('Социально-коммуникативное разви'!AD11=2,"сформирован",IF('Социально-коммуникативное разви'!AD11=0,"не сформирован", "в стадии формирования")))</f>
        <v/>
      </c>
      <c r="BJ10" s="150" t="str">
        <f>IF('Социально-коммуникативное разви'!AF11="","",IF('Социально-коммуникативное разви'!AF11=2,"сформирован",IF('Социально-коммуникативное разви'!AF11=0,"не сформирован", "в стадии формирования")))</f>
        <v/>
      </c>
      <c r="BK10" s="150" t="str">
        <f>IF('Социально-коммуникативное разви'!AG11="","",IF('Социально-коммуникативное разви'!AG11=2,"сформирован",IF('Социально-коммуникативное разви'!AG11=0,"не сформирован", "в стадии формирования")))</f>
        <v/>
      </c>
      <c r="BL10" s="150" t="str">
        <f>IF('Социально-коммуникативное разви'!AH11="","",IF('Социально-коммуникативное разви'!AH11=2,"сформирован",IF('Социально-коммуникативное разви'!AH11=0,"не сформирован", "в стадии формирования")))</f>
        <v/>
      </c>
      <c r="BM10" s="150" t="str">
        <f>IF('Социально-коммуникативное разви'!AI11="","",IF('Социально-коммуникативное разви'!AI11=2,"сформирован",IF('Социально-коммуникативное разви'!AI11=0,"не сформирован", "в стадии формирования")))</f>
        <v/>
      </c>
      <c r="BN10" s="150" t="str">
        <f>IF('Социально-коммуникативное разви'!AJ11="","",IF('Социально-коммуникативное разви'!AJ11=2,"сформирован",IF('Социально-коммуникативное разви'!AJ11=0,"не сформирован", "в стадии формирования")))</f>
        <v/>
      </c>
      <c r="BO10" s="150" t="str">
        <f>IF('Социально-коммуникативное разви'!AK11="","",IF('Социально-коммуникативное разви'!AK11=2,"сформирован",IF('Социально-коммуникативное разви'!AK11=0,"не сформирован", "в стадии формирования")))</f>
        <v/>
      </c>
      <c r="BP10" s="150" t="str">
        <f>IF('Социально-коммуникативное разви'!AL11="","",IF('Социально-коммуникативное разви'!AL11=2,"сформирован",IF('Социально-коммуникативное разви'!AL11=0,"не сформирован", "в стадии формирования")))</f>
        <v/>
      </c>
      <c r="BQ10" s="150" t="str">
        <f>IF('Социально-коммуникативное разви'!AM11="","",IF('Социально-коммуникативное разви'!AM11=2,"сформирован",IF('Социально-коммуникативное разви'!AM11=0,"не сформирован", "в стадии формирования")))</f>
        <v/>
      </c>
      <c r="BR10"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0" s="150" t="str">
        <f>IF('Физическое развитие'!N10="","",IF('Физическое развитие'!N10=2,"сформирован",IF('Физическое развитие'!N10=0,"не сформирован", "в стадии формирования")))</f>
        <v/>
      </c>
      <c r="BT10" s="150" t="str">
        <f>IF('Физическое развитие'!Q10="","",IF('Физическое развитие'!Q10=2,"сформирован",IF('Физическое развитие'!Q10=0,"не сформирован", "в стадии формирования")))</f>
        <v/>
      </c>
      <c r="BU10" s="150" t="str">
        <f>IF('Физическое развитие'!U10="","",IF('Физическое развитие'!U10=2,"сформирован",IF('Физическое развитие'!U10=0,"не сформирован", "в стадии формирования")))</f>
        <v/>
      </c>
      <c r="BV10" s="150" t="str">
        <f>IF('Физическое развитие'!X10="","",IF('Физическое развитие'!X10=2,"сформирован",IF('Физическое развитие'!X10=0,"не сформирован", "в стадии формирования")))</f>
        <v/>
      </c>
      <c r="BW10" s="150" t="str">
        <f>IF('Физическое развитие'!Y10="","",IF('Физическое развитие'!Y10=2,"сформирован",IF('Физическое развитие'!Y10=0,"не сформирован", "в стадии формирования")))</f>
        <v/>
      </c>
      <c r="BX10" s="150" t="e">
        <f>IF('Физическое развитие'!#REF!="","",IF('Физическое развитие'!#REF!=2,"сформирован",IF('Физическое развитие'!#REF!=0,"не сформирован", "в стадии формирования")))</f>
        <v>#REF!</v>
      </c>
      <c r="BY10" s="150" t="str">
        <f>IF('Физическое развитие'!Z10="","",IF('Физическое развитие'!Z10=2,"сформирован",IF('Физическое развитие'!Z10=0,"не сформирован", "в стадии формирования")))</f>
        <v/>
      </c>
      <c r="BZ10" s="150" t="e">
        <f>IF('Физическое развитие'!#REF!="","",IF('Физическое развитие'!#REF!=2,"сформирован",IF('Физическое развитие'!#REF!=0,"не сформирован", "в стадии формирования")))</f>
        <v>#REF!</v>
      </c>
      <c r="CA10" s="180" t="str">
        <f>IF('Социально-коммуникативное разви'!Q11="","",IF('Социально-коммуникативное разви'!AD11="","",IF('Социально-коммуникативное разви'!AF11="","",IF('Социально-коммуникативное разви'!AG11="","",IF('Социально-коммуникативное разви'!AH11="","",IF('Социально-коммуникативное разви'!AI11="","",IF('Социально-коммуникативное разви'!AJ11="","",IF('Социально-коммуникативное разви'!AK11="","",IF('Социально-коммуникативное разви'!AL11="","",IF('Социально-коммуникативное разви'!AM11="","",IF('Социально-коммуникативное разви'!#REF!="","",IF('Физическое развитие'!N10="","",IF('Физическое развитие'!Q10="","",IF('Физическое развитие'!U10="","",IF('Физическое развитие'!X10="","",IF('Физическое развитие'!Y10="","",IF('Физическое развитие'!#REF!="","",IF('Физическое развитие'!Z10="","",IF('Физическое развитие'!#REF!="","",('Социально-коммуникативное разви'!Q11+'Социально-коммуникативное разви'!AD11+'Социально-коммуникативное разви'!AF11+'Социально-коммуникативное разви'!AG11+'Социально-коммуникативное разви'!AH11+'Социально-коммуникативное разви'!AI11+'Социально-коммуникативное разви'!AJ11+'Социально-коммуникативное разви'!AK11+'Социально-коммуникативное разви'!AL11+'Социально-коммуникативное разви'!AM11+'Социально-коммуникативное разви'!#REF!+'Физическое развитие'!N10+'Физическое развитие'!Q10+'Физическое развитие'!U10+'Физическое развитие'!X10+'Физическое развитие'!Y10+'Физическое развитие'!#REF!+'Физическое развитие'!#REF!)/19)))))))))))))))))))</f>
        <v/>
      </c>
      <c r="CB10" s="151" t="str">
        <f>'целевые ориентиры'!BY10</f>
        <v/>
      </c>
      <c r="CC10"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0" s="150" t="str">
        <f>IF('Социально-коммуникативное разви'!M11="","",IF('Социально-коммуникативное разви'!M11=2,"сформирован",IF('Социально-коммуникативное разви'!M11=0,"не сформирован", "в стадии формирования")))</f>
        <v/>
      </c>
      <c r="CE10"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0" s="150" t="str">
        <f>IF('Социально-коммуникативное разви'!O11="","",IF('Социально-коммуникативное разви'!O11=2,"сформирован",IF('Социально-коммуникативное разви'!O11=0,"не сформирован", "в стадии формирования")))</f>
        <v/>
      </c>
      <c r="CG10" s="150" t="str">
        <f>IF('Социально-коммуникативное разви'!T11="","",IF('Социально-коммуникативное разви'!T11=2,"сформирован",IF('Социально-коммуникативное разви'!T11=0,"не сформирован", "в стадии формирования")))</f>
        <v/>
      </c>
      <c r="CH10" s="150" t="str">
        <f>IF('Познавательное развитие'!D11="","",IF('Познавательное развитие'!D11=2,"сформирован",IF('Познавательное развитие'!D11=0,"не сформирован", "в стадии формирования")))</f>
        <v/>
      </c>
      <c r="CI10" s="150" t="str">
        <f>IF('Познавательное развитие'!E11="","",IF('Познавательное развитие'!E11=2,"сформирован",IF('Познавательное развитие'!E11=0,"не сформирован", "в стадии формирования")))</f>
        <v/>
      </c>
      <c r="CJ10" s="150" t="e">
        <f>IF('Познавательное развитие'!#REF!="","",IF('Познавательное развитие'!#REF!=2,"сформирован",IF('Познавательное развитие'!#REF!=0,"не сформирован", "в стадии формирования")))</f>
        <v>#REF!</v>
      </c>
      <c r="CK10" s="150" t="str">
        <f>IF('Познавательное развитие'!F11="","",IF('Познавательное развитие'!F11=2,"сформирован",IF('Познавательное развитие'!F11=0,"не сформирован", "в стадии формирования")))</f>
        <v/>
      </c>
      <c r="CL10" s="150" t="str">
        <f>IF('Познавательное развитие'!I11="","",IF('Познавательное развитие'!I11=2,"сформирован",IF('Познавательное развитие'!I11=0,"не сформирован", "в стадии формирования")))</f>
        <v/>
      </c>
      <c r="CM10" s="150" t="str">
        <f>IF('Познавательное развитие'!J11="","",IF('Познавательное развитие'!J11=2,"сформирован",IF('Познавательное развитие'!J11=0,"не сформирован", "в стадии формирования")))</f>
        <v/>
      </c>
      <c r="CN10" s="150" t="str">
        <f>IF('Познавательное развитие'!K11="","",IF('Познавательное развитие'!K11=2,"сформирован",IF('Познавательное развитие'!K11=0,"не сформирован", "в стадии формирования")))</f>
        <v/>
      </c>
      <c r="CO10" s="150" t="str">
        <f>IF('Познавательное развитие'!L11="","",IF('Познавательное развитие'!L11=2,"сформирован",IF('Познавательное развитие'!L11=0,"не сформирован", "в стадии формирования")))</f>
        <v/>
      </c>
      <c r="CP10" s="150" t="e">
        <f>IF('Познавательное развитие'!#REF!="","",IF('Познавательное развитие'!#REF!=2,"сформирован",IF('Познавательное развитие'!#REF!=0,"не сформирован", "в стадии формирования")))</f>
        <v>#REF!</v>
      </c>
      <c r="CQ10" s="150" t="str">
        <f>IF('Познавательное развитие'!M11="","",IF('Познавательное развитие'!M11=2,"сформирован",IF('Познавательное развитие'!M11=0,"не сформирован", "в стадии формирования")))</f>
        <v/>
      </c>
      <c r="CR10" s="150" t="str">
        <f>IF('Познавательное развитие'!S11="","",IF('Познавательное развитие'!S11=2,"сформирован",IF('Познавательное развитие'!S11=0,"не сформирован", "в стадии формирования")))</f>
        <v/>
      </c>
      <c r="CS10" s="150" t="str">
        <f>IF('Познавательное развитие'!T11="","",IF('Познавательное развитие'!T11=2,"сформирован",IF('Познавательное развитие'!T11=0,"не сформирован", "в стадии формирования")))</f>
        <v/>
      </c>
      <c r="CT10" s="150" t="str">
        <f>IF('Познавательное развитие'!V11="","",IF('Познавательное развитие'!V11=2,"сформирован",IF('Познавательное развитие'!V11=0,"не сформирован", "в стадии формирования")))</f>
        <v/>
      </c>
      <c r="CU10" s="150" t="str">
        <f>IF('Познавательное развитие'!AD11="","",IF('Познавательное развитие'!AD11=2,"сформирован",IF('Познавательное развитие'!AD11=0,"не сформирован", "в стадии формирования")))</f>
        <v/>
      </c>
      <c r="CV10" s="150" t="e">
        <f>IF('Познавательное развитие'!#REF!="","",IF('Познавательное развитие'!#REF!=2,"сформирован",IF('Познавательное развитие'!#REF!=0,"не сформирован", "в стадии формирования")))</f>
        <v>#REF!</v>
      </c>
      <c r="CW10" s="150" t="str">
        <f>IF('Познавательное развитие'!AI11="","",IF('Познавательное развитие'!AI11=2,"сформирован",IF('Познавательное развитие'!AI11=0,"не сформирован", "в стадии формирования")))</f>
        <v/>
      </c>
      <c r="CX10" s="150" t="str">
        <f>IF('Познавательное развитие'!AK11="","",IF('Познавательное развитие'!AK11=2,"сформирован",IF('Познавательное развитие'!AK11=0,"не сформирован", "в стадии формирования")))</f>
        <v/>
      </c>
      <c r="CY10" s="150" t="e">
        <f>IF('Познавательное развитие'!#REF!="","",IF('Познавательное развитие'!#REF!=2,"сформирован",IF('Познавательное развитие'!#REF!=0,"не сформирован", "в стадии формирования")))</f>
        <v>#REF!</v>
      </c>
      <c r="CZ10" s="150" t="str">
        <f>IF('Познавательное развитие'!AL11="","",IF('Познавательное развитие'!AL11=2,"сформирован",IF('Познавательное развитие'!AL11=0,"не сформирован", "в стадии формирования")))</f>
        <v/>
      </c>
      <c r="DA10" s="150" t="str">
        <f>IF('Речевое развитие'!S10="","",IF('Речевое развитие'!S10=2,"сформирован",IF('Речевое развитие'!S10=0,"не сформирован", "в стадии формирования")))</f>
        <v/>
      </c>
      <c r="DB10" s="150" t="str">
        <f>IF('Речевое развитие'!T10="","",IF('Речевое развитие'!T10=2,"сформирован",IF('Речевое развитие'!T10=0,"не сформирован", "в стадии формирования")))</f>
        <v/>
      </c>
      <c r="DC10" s="150" t="str">
        <f>IF('Речевое развитие'!U10="","",IF('Речевое развитие'!U10=2,"сформирован",IF('Речевое развитие'!U10=0,"не сформирован", "в стадии формирования")))</f>
        <v/>
      </c>
      <c r="DD10" s="150" t="str">
        <f>IF('Речевое развитие'!V10="","",IF('Речевое развитие'!V10=2,"сформирован",IF('Речевое развитие'!V10=0,"не сформирован", "в стадии формирования")))</f>
        <v/>
      </c>
      <c r="DE10" s="150" t="str">
        <f>IF('Художественно-эстетическое разв'!D11="","",IF('Художественно-эстетическое разв'!D11=2,"сформирован",IF('Художественно-эстетическое разв'!D11=0,"не сформирован", "в стадии формирования")))</f>
        <v/>
      </c>
      <c r="DF10" s="150" t="str">
        <f>IF('Художественно-эстетическое разв'!O11="","",IF('Художественно-эстетическое разв'!O11=2,"сформирован",IF('Художественно-эстетическое разв'!O11=0,"не сформирован", "в стадии формирования")))</f>
        <v/>
      </c>
      <c r="DG10" s="150" t="str">
        <f>IF('Художественно-эстетическое разв'!T11="","",IF('Художественно-эстетическое разв'!T11=2,"сформирован",IF('Художественно-эстетическое разв'!T11=0,"не сформирован", "в стадии формирования")))</f>
        <v/>
      </c>
      <c r="DH10" s="180" t="e">
        <f>IF('Социально-коммуникативное разви'!#REF!="","",IF('Социально-коммуникативное разви'!M11="","",IF('Социально-коммуникативное разви'!#REF!="","",IF('Социально-коммуникативное разви'!O11="","",IF('Социально-коммуникативное разви'!T11="","",IF('Познавательное развитие'!D11="","",IF('Познавательное развитие'!E11="","",IF('Познавательное развитие'!#REF!="","",IF('Познавательное развитие'!F11="","",IF('Познавательное развитие'!I11="","",IF('Познавательное развитие'!J11="","",IF('Познавательное развитие'!K11="","",IF('Познавательное развитие'!L11="","",IF('Познавательное развитие'!#REF!="","",IF('Познавательное развитие'!M11="","",IF('Познавательное развитие'!S11="","",IF('Познавательное развитие'!T11="","",IF('Познавательное развитие'!V11="","",IF('Познавательное развитие'!AD11="","",IF('Познавательное развитие'!#REF!="","",IF('Познавательное развитие'!AI11="","",IF('Познавательное развитие'!AK11="","",IF('Познавательное развитие'!#REF!="","",IF('Познавательное развитие'!AL11="","",IF('Речевое развитие'!S10="","",IF('Речевое развитие'!T10="","",IF('Речевое развитие'!U10="","",IF('Речевое развитие'!V10="","",IF('Художественно-эстетическое разв'!D11="","",IF('Художественно-эстетическое разв'!O11="","",IF('Художественно-эстетическое разв'!T11="","",('Социально-коммуникативное разви'!#REF!+'Социально-коммуникативное разви'!M11+'Социально-коммуникативное разви'!#REF!+'Социально-коммуникативное разви'!O11+'Социально-коммуникативное разви'!T11+'Познавательное развитие'!D11+'Познавательное развитие'!E11+'Познавательное развитие'!#REF!+'Познавательное развитие'!F11+'Познавательное развитие'!I11+'Познавательное развитие'!J11+'Познавательное развитие'!K11+'Познавательное развитие'!L11+'Познавательное развитие'!#REF!+'Познавательное развитие'!M11+'Познавательное развитие'!S11+'Познавательное развитие'!T11+'Познавательное развитие'!V11+'Познавательное развитие'!AD11+'Познавательное развитие'!#REF!+'Познавательное развитие'!AI11+'Познавательное развитие'!AK11+'Познавательное развитие'!#REF!+'Познавательное развитие'!AL11+'Речевое развитие'!S10+'Речевое развитие'!T10+'Речевое развитие'!U10+'Речевое развитие'!V10+'Художественно-эстетическое разв'!D11+'Художественно-эстетическое разв'!O11+'Художественно-эстетическое разв'!T11)/31)))))))))))))))))))))))))))))))</f>
        <v>#REF!</v>
      </c>
      <c r="DI10" s="151" t="str">
        <f>'целевые ориентиры'!DC10</f>
        <v/>
      </c>
    </row>
    <row r="11" spans="1:127" s="96" customFormat="1">
      <c r="A11" s="96">
        <f>список!A9</f>
        <v>8</v>
      </c>
      <c r="B11" s="153" t="str">
        <f>IF(список!B9="","",список!B9)</f>
        <v/>
      </c>
      <c r="C11" s="149">
        <f>IF(список!C9="","",список!C9)</f>
        <v>0</v>
      </c>
      <c r="D11" s="155" t="str">
        <f>IF('Социально-коммуникативное разви'!R12="","",IF('Социально-коммуникативное разви'!R12=2,"сформирован",IF('Социально-коммуникативное разви'!R12=0,"не сформирован", "в стадии формирования")))</f>
        <v/>
      </c>
      <c r="E11" s="96" t="str">
        <f>IF('Социально-коммуникативное разви'!X12="","",IF('Социально-коммуникативное разви'!X12=2,"сформирован",IF('Социально-коммуникативное разви'!X12=0,"не сформирован", "в стадии формирования")))</f>
        <v/>
      </c>
      <c r="F11" s="96" t="str">
        <f>IF('Социально-коммуникативное разви'!Y12="","",IF('Социально-коммуникативное разви'!Y12=2,"сформирован",IF('Социально-коммуникативное разви'!Y12=0,"не сформирован", "в стадии формирования")))</f>
        <v/>
      </c>
      <c r="G11" s="96" t="str">
        <f>IF('Социально-коммуникативное разви'!Z12="","",IF('Социально-коммуникативное разви'!Z12=2,"сформирован",IF('Социально-коммуникативное разви'!Z12=0,"не сформирован", "в стадии формирования")))</f>
        <v/>
      </c>
      <c r="H11" s="96" t="str">
        <f>IF('Социально-коммуникативное разви'!AA12="","",IF('Социально-коммуникативное разви'!AA12=2,"сформирован",IF('Социально-коммуникативное разви'!AA12=0,"не сформирован", "в стадии формирования")))</f>
        <v/>
      </c>
      <c r="I11"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1" s="96" t="str">
        <f>IF('Познавательное развитие'!H12="","",IF('Познавательное развитие'!H12=2,"сформирован",IF('Познавательное развитие'!H12=0,"не сформирован", "в стадии формирования")))</f>
        <v/>
      </c>
      <c r="K11" s="96" t="e">
        <f>IF('Познавательное развитие'!#REF!="","",IF('Познавательное развитие'!#REF!=2,"сформирован",IF('Познавательное развитие'!#REF!=0,"не сформирован", "в стадии формирования")))</f>
        <v>#REF!</v>
      </c>
      <c r="L11" s="96" t="str">
        <f>IF('Речевое развитие'!X11="","",IF('Речевое развитие'!X11=2,"сформирован",IF('Речевое развитие'!X11=0,"не сформирован", "в стадии формирования")))</f>
        <v/>
      </c>
      <c r="M11" s="96" t="str">
        <f>IF('Художественно-эстетическое разв'!D12="","",IF('Художественно-эстетическое разв'!D12=2,"сформирован",IF('Художественно-эстетическое разв'!D12=0,"не сформирован", "в стадии формирования")))</f>
        <v/>
      </c>
      <c r="N11" s="149" t="str">
        <f>IF('Физическое развитие'!M11="","",IF('Физическое развитие'!M11=2,"сформирован",IF('Физическое развитие'!M11=0,"не сформирован", "в стадии формирования")))</f>
        <v/>
      </c>
      <c r="O11" s="166" t="str">
        <f>IF('Социально-коммуникативное разви'!R12="","",IF('Социально-коммуникативное разви'!X12="","",IF('Социально-коммуникативное разви'!Y12="","",IF('Социально-коммуникативное разви'!Z12="","",IF('Социально-коммуникативное разви'!AA12="","",IF('Социально-коммуникативное разви'!#REF!="","",IF('Познавательное развитие'!#REF!="","",IF('Познавательное развитие'!#REF!="","",IF('Речевое развитие'!X11="","",IF('Художественно-эстетическое разв'!D12="","",IF('Физическое развитие'!M11="","",('Социально-коммуникативное разви'!R12+'Социально-коммуникативное разви'!X12+'Социально-коммуникативное разви'!Y12+'Социально-коммуникативное разви'!Z12+'Социально-коммуникативное разви'!AA12+'Социально-коммуникативное разви'!#REF!+'Познавательное развитие'!#REF!+'Познавательное развитие'!#REF!+'Речевое развитие'!X11+'Художественно-эстетическое разв'!D12+'Физическое развитие'!M11)/11)))))))))))</f>
        <v/>
      </c>
      <c r="P11" s="151" t="str">
        <f>'целевые ориентиры'!M11</f>
        <v/>
      </c>
      <c r="Q11" s="177" t="str">
        <f>IF('Социально-коммуникативное разви'!E12="","",IF('Социально-коммуникативное разви'!E12=2,"сформирован",IF('Социально-коммуникативное разви'!E12=0,"не сформирован", "в стадии формирования")))</f>
        <v/>
      </c>
      <c r="R11" s="177" t="str">
        <f>IF('Социально-коммуникативное разви'!F12="","",IF('Социально-коммуникативное разви'!F12=2,"сформирован",IF('Социально-коммуникативное разви'!F12=0,"не сформирован", "в стадии формирования")))</f>
        <v/>
      </c>
      <c r="S11" s="177" t="str">
        <f>IF('Социально-коммуникативное разви'!G12="","",IF('Социально-коммуникативное разви'!G12=2,"сформирован",IF('Социально-коммуникативное разви'!G12=0,"не сформирован", "в стадии формирования")))</f>
        <v/>
      </c>
      <c r="T11" s="177" t="str">
        <f>IF('Социально-коммуникативное разви'!H12="","",IF('Социально-коммуникативное разви'!H12=2,"сформирован",IF('Социально-коммуникативное разви'!H12=0,"не сформирован", "в стадии формирования")))</f>
        <v/>
      </c>
      <c r="U11" s="177" t="str">
        <f>IF('Социально-коммуникативное разви'!I12="","",IF('Социально-коммуникативное разви'!I12=2,"сформирован",IF('Социально-коммуникативное разви'!I12=0,"не сформирован", "в стадии формирования")))</f>
        <v/>
      </c>
      <c r="V11" s="178" t="str">
        <f>IF('Социально-коммуникативное разви'!J12="","",IF('Социально-коммуникативное разви'!J12=2,"сформирован",IF('Социально-коммуникативное разви'!J12=0,"не сформирован", "в стадии формирования")))</f>
        <v/>
      </c>
      <c r="W11" s="178" t="str">
        <f>IF('Социально-коммуникативное разви'!K12="","",IF('Социально-коммуникативное разви'!K12=2,"сформирован",IF('Социально-коммуникативное разви'!K12=0,"не сформирован", "в стадии формирования")))</f>
        <v/>
      </c>
      <c r="X11" s="178" t="str">
        <f>IF('Социально-коммуникативное разви'!L12="","",IF('Социально-коммуникативное разви'!L12=2,"сформирован",IF('Социально-коммуникативное разви'!L12=0,"не сформирован", "в стадии формирования")))</f>
        <v/>
      </c>
      <c r="Y11" s="179" t="str">
        <f>IF('Социально-коммуникативное разви'!W12="","",IF('Социально-коммуникативное разви'!W12=2,"сформирован",IF('Социально-коммуникативное разви'!W12=0,"не сформирован", "в стадии формирования")))</f>
        <v/>
      </c>
      <c r="Z11" s="180" t="str">
        <f>IF('Социально-коммуникативное разви'!E12="","",IF('Социально-коммуникативное разви'!F12="","",IF('Социально-коммуникативное разви'!G12="","",IF('Социально-коммуникативное разви'!H12="","",IF('Социально-коммуникативное разви'!I12="","",IF('Социально-коммуникативное разви'!J12="","",IF('Социально-коммуникативное разви'!K12="","",IF('Социально-коммуникативное разви'!L12="","",IF('Социально-коммуникативное разви'!W12="","",('Социально-коммуникативное разви'!E12+'Социально-коммуникативное разви'!F12+'Социально-коммуникативное разви'!G12+'Социально-коммуникативное разви'!H12+'Социально-коммуникативное разви'!I12+'Социально-коммуникативное разви'!J12+'Социально-коммуникативное разви'!K12+'Социально-коммуникативное разви'!L12+'Социально-коммуникативное разви'!W12)/9)))))))))</f>
        <v/>
      </c>
      <c r="AA11" s="151" t="str">
        <f>'целевые ориентиры'!X11</f>
        <v/>
      </c>
      <c r="AB11" s="172" t="str">
        <f>IF('Социально-коммуникативное разви'!S12="","",IF('Социально-коммуникативное разви'!S12=2,"сформирован",IF('Социально-коммуникативное разви'!S12=0,"не сформирован", "в стадии формирования")))</f>
        <v/>
      </c>
      <c r="AC11" s="171" t="str">
        <f>IF('Познавательное развитие'!U12="","",IF('Познавательное развитие'!U12=2,"сформирован",IF('Познавательное развитие'!U12=0,"не сформирован", "в стадии формирования")))</f>
        <v/>
      </c>
      <c r="AD11" s="170" t="str">
        <f>IF('Речевое развитие'!W11="","",IF('Речевое развитие'!W11=2,"сформирован",IF('Речевое развитие'!W11=0,"не сформирован", "в стадии формирования")))</f>
        <v/>
      </c>
      <c r="AE11" s="181" t="str">
        <f>IF('Художественно-эстетическое разв'!AD12="","",IF('Художественно-эстетическое разв'!AD12=2,"сформирован",IF('Художественно-эстетическое разв'!AD12=0,"не сформирован", "в стадии формирования")))</f>
        <v/>
      </c>
      <c r="AF11" s="181" t="str">
        <f>IF('Художественно-эстетическое разв'!AE12="","",IF('Художественно-эстетическое разв'!AE12=2,"сформирован",IF('Художественно-эстетическое разв'!AE12=0,"не сформирован", "в стадии формирования")))</f>
        <v/>
      </c>
      <c r="AG11" s="181" t="str">
        <f>IF('Художественно-эстетическое разв'!AF12="","",IF('Художественно-эстетическое разв'!AF12=2,"сформирован",IF('Художественно-эстетическое разв'!AF12=0,"не сформирован", "в стадии формирования")))</f>
        <v/>
      </c>
      <c r="AH11" s="170" t="str">
        <f>IF('Физическое развитие'!T11="","",IF('Физическое развитие'!T11=2,"сформирован",IF('Физическое развитие'!T11=0,"не сформирован", "в стадии формирования")))</f>
        <v/>
      </c>
      <c r="AI11" s="180" t="str">
        <f>IF('Социально-коммуникативное разви'!S12="","",IF('Познавательное развитие'!U12="","",IF('Речевое развитие'!W11="","",IF('Художественно-эстетическое разв'!AD12="","",IF('Художественно-эстетическое разв'!AE12="","",IF('Художественно-эстетическое разв'!AF12="","",IF('Физическое развитие'!T11="","",('Социально-коммуникативное разви'!S12+'Познавательное развитие'!U12+'Речевое развитие'!W11+'Художественно-эстетическое разв'!AD12+'Художественно-эстетическое разв'!AE12+'Художественно-эстетическое разв'!AF12+'Физическое развитие'!T11)/7)))))))</f>
        <v/>
      </c>
      <c r="AJ11" s="151" t="str">
        <f>'целевые ориентиры'!AH11</f>
        <v/>
      </c>
      <c r="AK11" s="172" t="str">
        <f>IF('Речевое развитие'!D11="","",IF('Речевое развитие'!D11=2,"сформирован",IF('Речевое развитие'!D11=0,"не сформирован", "в стадии формирования")))</f>
        <v/>
      </c>
      <c r="AL11" s="150" t="str">
        <f>IF('Речевое развитие'!F11="","",IF('Речевое развитие'!F11=2,"сформирован",IF('Речевое развитие'!F11=0,"не сформирован", "в стадии формирования")))</f>
        <v/>
      </c>
      <c r="AM11" s="150" t="str">
        <f>IF('Речевое развитие'!H11="","",IF('Речевое развитие'!H11=2,"сформирован",IF('Речевое развитие'!H11=0,"не сформирован", "в стадии формирования")))</f>
        <v/>
      </c>
      <c r="AN11" s="150" t="str">
        <f>IF('Речевое развитие'!I11="","",IF('Речевое развитие'!I11=2,"сформирован",IF('Речевое развитие'!I11=0,"не сформирован", "в стадии формирования")))</f>
        <v/>
      </c>
      <c r="AO11" s="150" t="str">
        <f>IF('Речевое развитие'!J11="","",IF('Речевое развитие'!J11=2,"сформирован",IF('Речевое развитие'!J11=0,"не сформирован", "в стадии формирования")))</f>
        <v/>
      </c>
      <c r="AP11" s="150" t="str">
        <f>IF('Речевое развитие'!K11="","",IF('Речевое развитие'!K11=2,"сформирован",IF('Речевое развитие'!K11=0,"не сформирован", "в стадии формирования")))</f>
        <v/>
      </c>
      <c r="AQ11" s="150" t="str">
        <f>IF('Речевое развитие'!M11="","",IF('Речевое развитие'!M11=2,"сформирован",IF('Речевое развитие'!M11=0,"не сформирован", "в стадии формирования")))</f>
        <v/>
      </c>
      <c r="AR11" s="150" t="str">
        <f>IF('Речевое развитие'!N11="","",IF('Речевое развитие'!N11=2,"сформирован",IF('Речевое развитие'!N11=0,"не сформирован", "в стадии формирования")))</f>
        <v/>
      </c>
      <c r="AS11" s="150" t="str">
        <f>IF('Речевое развитие'!O11="","",IF('Речевое развитие'!O11=2,"сформирован",IF('Речевое развитие'!O11=0,"не сформирован", "в стадии формирования")))</f>
        <v/>
      </c>
      <c r="AT11" s="180" t="str">
        <f>IF('Речевое развитие'!D11="","",IF('Речевое развитие'!F11="","",IF('Речевое развитие'!H11="","",IF('Речевое развитие'!I11="","",IF('Речевое развитие'!J11="","",IF('Речевое развитие'!K11="","",IF('Речевое развитие'!M11="","",IF('Речевое развитие'!N11="","",IF('Речевое развитие'!O11="","",('Речевое развитие'!D11+'Речевое развитие'!F11+'Речевое развитие'!H11+'Речевое развитие'!I11+'Речевое развитие'!J11+'Речевое развитие'!K11+'Речевое развитие'!M11+'Речевое развитие'!N11+'Речевое развитие'!O11)/9)))))))))</f>
        <v/>
      </c>
      <c r="AU11" s="151" t="str">
        <f>'целевые ориентиры'!AR11</f>
        <v/>
      </c>
      <c r="AV11" s="150" t="str">
        <f>IF('Физическое развитие'!D11="","",IF('Физическое развитие'!D11=2,"сформирован",IF('Физическое развитие'!D11=0,"не сформирован", "в стадии формирования")))</f>
        <v/>
      </c>
      <c r="AW11" s="150" t="str">
        <f>IF('Физическое развитие'!E11="","",IF('Физическое развитие'!E11=2,"сформирован",IF('Физическое развитие'!E11=0,"не сформирован", "в стадии формирования")))</f>
        <v/>
      </c>
      <c r="AX11" s="150" t="str">
        <f>IF('Физическое развитие'!G11="","",IF('Физическое развитие'!G11=2,"сформирован",IF('Физическое развитие'!G11=0,"не сформирован", "в стадии формирования")))</f>
        <v/>
      </c>
      <c r="AY11" s="150" t="e">
        <f>IF('Физическое развитие'!#REF!="","",IF('Физическое развитие'!#REF!=2,"сформирован",IF('Физическое развитие'!#REF!=0,"не сформирован", "в стадии формирования")))</f>
        <v>#REF!</v>
      </c>
      <c r="AZ11" s="150" t="str">
        <f>IF('Физическое развитие'!H11="","",IF('Физическое развитие'!H11=2,"сформирован",IF('Физическое развитие'!H11=0,"не сформирован", "в стадии формирования")))</f>
        <v/>
      </c>
      <c r="BA11" s="150" t="str">
        <f>IF('Физическое развитие'!I11="","",IF('Физическое развитие'!I11=2,"сформирован",IF('Физическое развитие'!I11=0,"не сформирован", "в стадии формирования")))</f>
        <v/>
      </c>
      <c r="BB11" s="150" t="str">
        <f>IF('Физическое развитие'!N11="","",IF('Физическое развитие'!N11=2,"сформирован",IF('Физическое развитие'!N11=0,"не сформирован", "в стадии формирования")))</f>
        <v/>
      </c>
      <c r="BC11" s="150" t="str">
        <f>IF('Физическое развитие'!O11="","",IF('Физическое развитие'!O11=2,"сформирован",IF('Физическое развитие'!O11=0,"не сформирован", "в стадии формирования")))</f>
        <v/>
      </c>
      <c r="BD11" s="150" t="str">
        <f>IF('Физическое развитие'!P11="","",IF('Физическое развитие'!P11=2,"сформирован",IF('Физическое развитие'!P11=0,"не сформирован", "в стадии формирования")))</f>
        <v/>
      </c>
      <c r="BE11" s="150" t="str">
        <f>IF('Физическое развитие'!S11="","",IF('Физическое развитие'!S11=2,"сформирован",IF('Физическое развитие'!S11=0,"не сформирован", "в стадии формирования")))</f>
        <v/>
      </c>
      <c r="BF11" s="150" t="str">
        <f>IF('Физическое развитие'!D11="","",IF('Физическое развитие'!E11="","",IF('Физическое развитие'!G11="","",IF('Физическое развитие'!#REF!="","",IF('Физическое развитие'!H11="","",IF('Физическое развитие'!I11="","",IF('Физическое развитие'!N11="","",IF('Физическое развитие'!O11="","",IF('Физическое развитие'!P11="","",IF('Физическое развитие'!S11="","",('Физическое развитие'!D11+'Физическое развитие'!E11+'Физическое развитие'!G11+'Физическое развитие'!#REF!+'Физическое развитие'!H11+'Физическое развитие'!I11+'Физическое развитие'!N11+'Физическое развитие'!O11+'Физическое развитие'!P11+'Физическое развитие'!S11)/10))))))))))</f>
        <v/>
      </c>
      <c r="BG11" s="151" t="str">
        <f>'целевые ориентиры'!BG11</f>
        <v/>
      </c>
      <c r="BH11" s="150" t="str">
        <f>IF('Социально-коммуникативное разви'!Q12="","",IF('Социально-коммуникативное разви'!Q12=2,"сформирован",IF('Социально-коммуникативное разви'!Q12=0,"не сформирован", "в стадии формирования")))</f>
        <v/>
      </c>
      <c r="BI11" s="150" t="str">
        <f>IF('Социально-коммуникативное разви'!AD12="","",IF('Социально-коммуникативное разви'!AD12=2,"сформирован",IF('Социально-коммуникативное разви'!AD12=0,"не сформирован", "в стадии формирования")))</f>
        <v/>
      </c>
      <c r="BJ11" s="150" t="str">
        <f>IF('Социально-коммуникативное разви'!AF12="","",IF('Социально-коммуникативное разви'!AF12=2,"сформирован",IF('Социально-коммуникативное разви'!AF12=0,"не сформирован", "в стадии формирования")))</f>
        <v/>
      </c>
      <c r="BK11" s="150" t="str">
        <f>IF('Социально-коммуникативное разви'!AG12="","",IF('Социально-коммуникативное разви'!AG12=2,"сформирован",IF('Социально-коммуникативное разви'!AG12=0,"не сформирован", "в стадии формирования")))</f>
        <v/>
      </c>
      <c r="BL11" s="150" t="str">
        <f>IF('Социально-коммуникативное разви'!AH12="","",IF('Социально-коммуникативное разви'!AH12=2,"сформирован",IF('Социально-коммуникативное разви'!AH12=0,"не сформирован", "в стадии формирования")))</f>
        <v/>
      </c>
      <c r="BM11" s="150" t="str">
        <f>IF('Социально-коммуникативное разви'!AI12="","",IF('Социально-коммуникативное разви'!AI12=2,"сформирован",IF('Социально-коммуникативное разви'!AI12=0,"не сформирован", "в стадии формирования")))</f>
        <v/>
      </c>
      <c r="BN11" s="150" t="str">
        <f>IF('Социально-коммуникативное разви'!AJ12="","",IF('Социально-коммуникативное разви'!AJ12=2,"сформирован",IF('Социально-коммуникативное разви'!AJ12=0,"не сформирован", "в стадии формирования")))</f>
        <v/>
      </c>
      <c r="BO11" s="150" t="str">
        <f>IF('Социально-коммуникативное разви'!AK12="","",IF('Социально-коммуникативное разви'!AK12=2,"сформирован",IF('Социально-коммуникативное разви'!AK12=0,"не сформирован", "в стадии формирования")))</f>
        <v/>
      </c>
      <c r="BP11" s="150" t="str">
        <f>IF('Социально-коммуникативное разви'!AL12="","",IF('Социально-коммуникативное разви'!AL12=2,"сформирован",IF('Социально-коммуникативное разви'!AL12=0,"не сформирован", "в стадии формирования")))</f>
        <v/>
      </c>
      <c r="BQ11" s="150" t="str">
        <f>IF('Социально-коммуникативное разви'!AM12="","",IF('Социально-коммуникативное разви'!AM12=2,"сформирован",IF('Социально-коммуникативное разви'!AM12=0,"не сформирован", "в стадии формирования")))</f>
        <v/>
      </c>
      <c r="BR11"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1" s="150" t="str">
        <f>IF('Физическое развитие'!N11="","",IF('Физическое развитие'!N11=2,"сформирован",IF('Физическое развитие'!N11=0,"не сформирован", "в стадии формирования")))</f>
        <v/>
      </c>
      <c r="BT11" s="150" t="str">
        <f>IF('Физическое развитие'!Q11="","",IF('Физическое развитие'!Q11=2,"сформирован",IF('Физическое развитие'!Q11=0,"не сформирован", "в стадии формирования")))</f>
        <v/>
      </c>
      <c r="BU11" s="150" t="str">
        <f>IF('Физическое развитие'!U11="","",IF('Физическое развитие'!U11=2,"сформирован",IF('Физическое развитие'!U11=0,"не сформирован", "в стадии формирования")))</f>
        <v/>
      </c>
      <c r="BV11" s="150" t="str">
        <f>IF('Физическое развитие'!X11="","",IF('Физическое развитие'!X11=2,"сформирован",IF('Физическое развитие'!X11=0,"не сформирован", "в стадии формирования")))</f>
        <v/>
      </c>
      <c r="BW11" s="150" t="str">
        <f>IF('Физическое развитие'!Y11="","",IF('Физическое развитие'!Y11=2,"сформирован",IF('Физическое развитие'!Y11=0,"не сформирован", "в стадии формирования")))</f>
        <v/>
      </c>
      <c r="BX11" s="150" t="e">
        <f>IF('Физическое развитие'!#REF!="","",IF('Физическое развитие'!#REF!=2,"сформирован",IF('Физическое развитие'!#REF!=0,"не сформирован", "в стадии формирования")))</f>
        <v>#REF!</v>
      </c>
      <c r="BY11" s="150" t="str">
        <f>IF('Физическое развитие'!Z11="","",IF('Физическое развитие'!Z11=2,"сформирован",IF('Физическое развитие'!Z11=0,"не сформирован", "в стадии формирования")))</f>
        <v/>
      </c>
      <c r="BZ11" s="150" t="e">
        <f>IF('Физическое развитие'!#REF!="","",IF('Физическое развитие'!#REF!=2,"сформирован",IF('Физическое развитие'!#REF!=0,"не сформирован", "в стадии формирования")))</f>
        <v>#REF!</v>
      </c>
      <c r="CA11" s="180" t="str">
        <f>IF('Социально-коммуникативное разви'!Q12="","",IF('Социально-коммуникативное разви'!AD12="","",IF('Социально-коммуникативное разви'!AF12="","",IF('Социально-коммуникативное разви'!AG12="","",IF('Социально-коммуникативное разви'!AH12="","",IF('Социально-коммуникативное разви'!AI12="","",IF('Социально-коммуникативное разви'!AJ12="","",IF('Социально-коммуникативное разви'!AK12="","",IF('Социально-коммуникативное разви'!AL12="","",IF('Социально-коммуникативное разви'!AM12="","",IF('Социально-коммуникативное разви'!#REF!="","",IF('Физическое развитие'!N11="","",IF('Физическое развитие'!Q11="","",IF('Физическое развитие'!U11="","",IF('Физическое развитие'!X11="","",IF('Физическое развитие'!Y11="","",IF('Физическое развитие'!#REF!="","",IF('Физическое развитие'!Z11="","",IF('Физическое развитие'!#REF!="","",('Социально-коммуникативное разви'!Q12+'Социально-коммуникативное разви'!AD12+'Социально-коммуникативное разви'!AF12+'Социально-коммуникативное разви'!AG12+'Социально-коммуникативное разви'!AH12+'Социально-коммуникативное разви'!AI12+'Социально-коммуникативное разви'!AJ12+'Социально-коммуникативное разви'!AK12+'Социально-коммуникативное разви'!AL12+'Социально-коммуникативное разви'!AM12+'Социально-коммуникативное разви'!#REF!+'Физическое развитие'!N11+'Физическое развитие'!Q11+'Физическое развитие'!U11+'Физическое развитие'!X11+'Физическое развитие'!Y11+'Физическое развитие'!#REF!+'Физическое развитие'!#REF!)/19)))))))))))))))))))</f>
        <v/>
      </c>
      <c r="CB11" s="151" t="str">
        <f>'целевые ориентиры'!BY11</f>
        <v/>
      </c>
      <c r="CC11"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1" s="150" t="str">
        <f>IF('Социально-коммуникативное разви'!M12="","",IF('Социально-коммуникативное разви'!M12=2,"сформирован",IF('Социально-коммуникативное разви'!M12=0,"не сформирован", "в стадии формирования")))</f>
        <v/>
      </c>
      <c r="CE11"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1" s="150" t="str">
        <f>IF('Социально-коммуникативное разви'!O12="","",IF('Социально-коммуникативное разви'!O12=2,"сформирован",IF('Социально-коммуникативное разви'!O12=0,"не сформирован", "в стадии формирования")))</f>
        <v/>
      </c>
      <c r="CG11" s="150" t="str">
        <f>IF('Социально-коммуникативное разви'!T12="","",IF('Социально-коммуникативное разви'!T12=2,"сформирован",IF('Социально-коммуникативное разви'!T12=0,"не сформирован", "в стадии формирования")))</f>
        <v/>
      </c>
      <c r="CH11" s="150" t="str">
        <f>IF('Познавательное развитие'!D12="","",IF('Познавательное развитие'!D12=2,"сформирован",IF('Познавательное развитие'!D12=0,"не сформирован", "в стадии формирования")))</f>
        <v/>
      </c>
      <c r="CI11" s="150" t="str">
        <f>IF('Познавательное развитие'!E12="","",IF('Познавательное развитие'!E12=2,"сформирован",IF('Познавательное развитие'!E12=0,"не сформирован", "в стадии формирования")))</f>
        <v/>
      </c>
      <c r="CJ11" s="150" t="e">
        <f>IF('Познавательное развитие'!#REF!="","",IF('Познавательное развитие'!#REF!=2,"сформирован",IF('Познавательное развитие'!#REF!=0,"не сформирован", "в стадии формирования")))</f>
        <v>#REF!</v>
      </c>
      <c r="CK11" s="150" t="str">
        <f>IF('Познавательное развитие'!F12="","",IF('Познавательное развитие'!F12=2,"сформирован",IF('Познавательное развитие'!F12=0,"не сформирован", "в стадии формирования")))</f>
        <v/>
      </c>
      <c r="CL11" s="150" t="str">
        <f>IF('Познавательное развитие'!I12="","",IF('Познавательное развитие'!I12=2,"сформирован",IF('Познавательное развитие'!I12=0,"не сформирован", "в стадии формирования")))</f>
        <v/>
      </c>
      <c r="CM11" s="150" t="str">
        <f>IF('Познавательное развитие'!J12="","",IF('Познавательное развитие'!J12=2,"сформирован",IF('Познавательное развитие'!J12=0,"не сформирован", "в стадии формирования")))</f>
        <v/>
      </c>
      <c r="CN11" s="150" t="str">
        <f>IF('Познавательное развитие'!K12="","",IF('Познавательное развитие'!K12=2,"сформирован",IF('Познавательное развитие'!K12=0,"не сформирован", "в стадии формирования")))</f>
        <v/>
      </c>
      <c r="CO11" s="150" t="str">
        <f>IF('Познавательное развитие'!L12="","",IF('Познавательное развитие'!L12=2,"сформирован",IF('Познавательное развитие'!L12=0,"не сформирован", "в стадии формирования")))</f>
        <v/>
      </c>
      <c r="CP11" s="150" t="e">
        <f>IF('Познавательное развитие'!#REF!="","",IF('Познавательное развитие'!#REF!=2,"сформирован",IF('Познавательное развитие'!#REF!=0,"не сформирован", "в стадии формирования")))</f>
        <v>#REF!</v>
      </c>
      <c r="CQ11" s="150" t="str">
        <f>IF('Познавательное развитие'!M12="","",IF('Познавательное развитие'!M12=2,"сформирован",IF('Познавательное развитие'!M12=0,"не сформирован", "в стадии формирования")))</f>
        <v/>
      </c>
      <c r="CR11" s="150" t="str">
        <f>IF('Познавательное развитие'!S12="","",IF('Познавательное развитие'!S12=2,"сформирован",IF('Познавательное развитие'!S12=0,"не сформирован", "в стадии формирования")))</f>
        <v/>
      </c>
      <c r="CS11" s="150" t="str">
        <f>IF('Познавательное развитие'!T12="","",IF('Познавательное развитие'!T12=2,"сформирован",IF('Познавательное развитие'!T12=0,"не сформирован", "в стадии формирования")))</f>
        <v/>
      </c>
      <c r="CT11" s="150" t="str">
        <f>IF('Познавательное развитие'!V12="","",IF('Познавательное развитие'!V12=2,"сформирован",IF('Познавательное развитие'!V12=0,"не сформирован", "в стадии формирования")))</f>
        <v/>
      </c>
      <c r="CU11" s="150" t="str">
        <f>IF('Познавательное развитие'!AD12="","",IF('Познавательное развитие'!AD12=2,"сформирован",IF('Познавательное развитие'!AD12=0,"не сформирован", "в стадии формирования")))</f>
        <v/>
      </c>
      <c r="CV11" s="150" t="e">
        <f>IF('Познавательное развитие'!#REF!="","",IF('Познавательное развитие'!#REF!=2,"сформирован",IF('Познавательное развитие'!#REF!=0,"не сформирован", "в стадии формирования")))</f>
        <v>#REF!</v>
      </c>
      <c r="CW11" s="150" t="str">
        <f>IF('Познавательное развитие'!AI12="","",IF('Познавательное развитие'!AI12=2,"сформирован",IF('Познавательное развитие'!AI12=0,"не сформирован", "в стадии формирования")))</f>
        <v/>
      </c>
      <c r="CX11" s="150" t="str">
        <f>IF('Познавательное развитие'!AK12="","",IF('Познавательное развитие'!AK12=2,"сформирован",IF('Познавательное развитие'!AK12=0,"не сформирован", "в стадии формирования")))</f>
        <v/>
      </c>
      <c r="CY11" s="150" t="e">
        <f>IF('Познавательное развитие'!#REF!="","",IF('Познавательное развитие'!#REF!=2,"сформирован",IF('Познавательное развитие'!#REF!=0,"не сформирован", "в стадии формирования")))</f>
        <v>#REF!</v>
      </c>
      <c r="CZ11" s="150" t="str">
        <f>IF('Познавательное развитие'!AL12="","",IF('Познавательное развитие'!AL12=2,"сформирован",IF('Познавательное развитие'!AL12=0,"не сформирован", "в стадии формирования")))</f>
        <v/>
      </c>
      <c r="DA11" s="150" t="str">
        <f>IF('Речевое развитие'!S11="","",IF('Речевое развитие'!S11=2,"сформирован",IF('Речевое развитие'!S11=0,"не сформирован", "в стадии формирования")))</f>
        <v/>
      </c>
      <c r="DB11" s="150" t="str">
        <f>IF('Речевое развитие'!T11="","",IF('Речевое развитие'!T11=2,"сформирован",IF('Речевое развитие'!T11=0,"не сформирован", "в стадии формирования")))</f>
        <v/>
      </c>
      <c r="DC11" s="150" t="str">
        <f>IF('Речевое развитие'!U11="","",IF('Речевое развитие'!U11=2,"сформирован",IF('Речевое развитие'!U11=0,"не сформирован", "в стадии формирования")))</f>
        <v/>
      </c>
      <c r="DD11" s="150" t="str">
        <f>IF('Речевое развитие'!V11="","",IF('Речевое развитие'!V11=2,"сформирован",IF('Речевое развитие'!V11=0,"не сформирован", "в стадии формирования")))</f>
        <v/>
      </c>
      <c r="DE11" s="150" t="str">
        <f>IF('Художественно-эстетическое разв'!D12="","",IF('Художественно-эстетическое разв'!D12=2,"сформирован",IF('Художественно-эстетическое разв'!D12=0,"не сформирован", "в стадии формирования")))</f>
        <v/>
      </c>
      <c r="DF11" s="150" t="str">
        <f>IF('Художественно-эстетическое разв'!O12="","",IF('Художественно-эстетическое разв'!O12=2,"сформирован",IF('Художественно-эстетическое разв'!O12=0,"не сформирован", "в стадии формирования")))</f>
        <v/>
      </c>
      <c r="DG11" s="150" t="str">
        <f>IF('Художественно-эстетическое разв'!T12="","",IF('Художественно-эстетическое разв'!T12=2,"сформирован",IF('Художественно-эстетическое разв'!T12=0,"не сформирован", "в стадии формирования")))</f>
        <v/>
      </c>
      <c r="DH11" s="180" t="e">
        <f>IF('Социально-коммуникативное разви'!#REF!="","",IF('Социально-коммуникативное разви'!M12="","",IF('Социально-коммуникативное разви'!#REF!="","",IF('Социально-коммуникативное разви'!O12="","",IF('Социально-коммуникативное разви'!T12="","",IF('Познавательное развитие'!D12="","",IF('Познавательное развитие'!E12="","",IF('Познавательное развитие'!#REF!="","",IF('Познавательное развитие'!F12="","",IF('Познавательное развитие'!I12="","",IF('Познавательное развитие'!J12="","",IF('Познавательное развитие'!K12="","",IF('Познавательное развитие'!L12="","",IF('Познавательное развитие'!#REF!="","",IF('Познавательное развитие'!M12="","",IF('Познавательное развитие'!S12="","",IF('Познавательное развитие'!T12="","",IF('Познавательное развитие'!V12="","",IF('Познавательное развитие'!AD12="","",IF('Познавательное развитие'!#REF!="","",IF('Познавательное развитие'!AI12="","",IF('Познавательное развитие'!AK12="","",IF('Познавательное развитие'!#REF!="","",IF('Познавательное развитие'!AL12="","",IF('Речевое развитие'!S11="","",IF('Речевое развитие'!T11="","",IF('Речевое развитие'!U11="","",IF('Речевое развитие'!V11="","",IF('Художественно-эстетическое разв'!D12="","",IF('Художественно-эстетическое разв'!O12="","",IF('Художественно-эстетическое разв'!T12="","",('Социально-коммуникативное разви'!#REF!+'Социально-коммуникативное разви'!M12+'Социально-коммуникативное разви'!#REF!+'Социально-коммуникативное разви'!O12+'Социально-коммуникативное разви'!T12+'Познавательное развитие'!D12+'Познавательное развитие'!E12+'Познавательное развитие'!#REF!+'Познавательное развитие'!F12+'Познавательное развитие'!I12+'Познавательное развитие'!J12+'Познавательное развитие'!K12+'Познавательное развитие'!L12+'Познавательное развитие'!#REF!+'Познавательное развитие'!M12+'Познавательное развитие'!S12+'Познавательное развитие'!T12+'Познавательное развитие'!V12+'Познавательное развитие'!AD12+'Познавательное развитие'!#REF!+'Познавательное развитие'!AI12+'Познавательное развитие'!AK12+'Познавательное развитие'!#REF!+'Познавательное развитие'!AL12+'Речевое развитие'!S11+'Речевое развитие'!T11+'Речевое развитие'!U11+'Речевое развитие'!V11+'Художественно-эстетическое разв'!D12+'Художественно-эстетическое разв'!O12+'Художественно-эстетическое разв'!T12)/31)))))))))))))))))))))))))))))))</f>
        <v>#REF!</v>
      </c>
      <c r="DI11" s="151" t="str">
        <f>'целевые ориентиры'!DC11</f>
        <v/>
      </c>
    </row>
    <row r="12" spans="1:127" s="96" customFormat="1">
      <c r="A12" s="96">
        <f>список!A10</f>
        <v>9</v>
      </c>
      <c r="B12" s="153" t="str">
        <f>IF(список!B10="","",список!B10)</f>
        <v/>
      </c>
      <c r="C12" s="149">
        <f>IF(список!C10="","",список!C10)</f>
        <v>0</v>
      </c>
      <c r="D12" s="155" t="str">
        <f>IF('Социально-коммуникативное разви'!R13="","",IF('Социально-коммуникативное разви'!R13=2,"сформирован",IF('Социально-коммуникативное разви'!R13=0,"не сформирован", "в стадии формирования")))</f>
        <v/>
      </c>
      <c r="E12" s="96" t="str">
        <f>IF('Социально-коммуникативное разви'!X13="","",IF('Социально-коммуникативное разви'!X13=2,"сформирован",IF('Социально-коммуникативное разви'!X13=0,"не сформирован", "в стадии формирования")))</f>
        <v/>
      </c>
      <c r="F12" s="96" t="str">
        <f>IF('Социально-коммуникативное разви'!Y13="","",IF('Социально-коммуникативное разви'!Y13=2,"сформирован",IF('Социально-коммуникативное разви'!Y13=0,"не сформирован", "в стадии формирования")))</f>
        <v/>
      </c>
      <c r="G12" s="96" t="str">
        <f>IF('Социально-коммуникативное разви'!Z13="","",IF('Социально-коммуникативное разви'!Z13=2,"сформирован",IF('Социально-коммуникативное разви'!Z13=0,"не сформирован", "в стадии формирования")))</f>
        <v/>
      </c>
      <c r="H12" s="96" t="str">
        <f>IF('Социально-коммуникативное разви'!AA13="","",IF('Социально-коммуникативное разви'!AA13=2,"сформирован",IF('Социально-коммуникативное разви'!AA13=0,"не сформирован", "в стадии формирования")))</f>
        <v/>
      </c>
      <c r="I12"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2" s="96" t="str">
        <f>IF('Познавательное развитие'!H13="","",IF('Познавательное развитие'!H13=2,"сформирован",IF('Познавательное развитие'!H13=0,"не сформирован", "в стадии формирования")))</f>
        <v/>
      </c>
      <c r="K12" s="96" t="e">
        <f>IF('Познавательное развитие'!#REF!="","",IF('Познавательное развитие'!#REF!=2,"сформирован",IF('Познавательное развитие'!#REF!=0,"не сформирован", "в стадии формирования")))</f>
        <v>#REF!</v>
      </c>
      <c r="L12" s="96" t="str">
        <f>IF('Речевое развитие'!X12="","",IF('Речевое развитие'!X12=2,"сформирован",IF('Речевое развитие'!X12=0,"не сформирован", "в стадии формирования")))</f>
        <v/>
      </c>
      <c r="M12" s="96" t="str">
        <f>IF('Художественно-эстетическое разв'!D13="","",IF('Художественно-эстетическое разв'!D13=2,"сформирован",IF('Художественно-эстетическое разв'!D13=0,"не сформирован", "в стадии формирования")))</f>
        <v/>
      </c>
      <c r="N12" s="149" t="str">
        <f>IF('Физическое развитие'!M12="","",IF('Физическое развитие'!M12=2,"сформирован",IF('Физическое развитие'!M12=0,"не сформирован", "в стадии формирования")))</f>
        <v/>
      </c>
      <c r="O12" s="166" t="str">
        <f>IF('Социально-коммуникативное разви'!R13="","",IF('Социально-коммуникативное разви'!X13="","",IF('Социально-коммуникативное разви'!Y13="","",IF('Социально-коммуникативное разви'!Z13="","",IF('Социально-коммуникативное разви'!AA13="","",IF('Социально-коммуникативное разви'!#REF!="","",IF('Познавательное развитие'!#REF!="","",IF('Познавательное развитие'!#REF!="","",IF('Речевое развитие'!X12="","",IF('Художественно-эстетическое разв'!D13="","",IF('Физическое развитие'!M12="","",('Социально-коммуникативное разви'!R13+'Социально-коммуникативное разви'!X13+'Социально-коммуникативное разви'!Y13+'Социально-коммуникативное разви'!Z13+'Социально-коммуникативное разви'!AA13+'Социально-коммуникативное разви'!#REF!+'Познавательное развитие'!#REF!+'Познавательное развитие'!#REF!+'Речевое развитие'!X12+'Художественно-эстетическое разв'!D13+'Физическое развитие'!M12)/11)))))))))))</f>
        <v/>
      </c>
      <c r="P12" s="151" t="str">
        <f>'целевые ориентиры'!M12</f>
        <v/>
      </c>
      <c r="Q12" s="177" t="str">
        <f>IF('Социально-коммуникативное разви'!E13="","",IF('Социально-коммуникативное разви'!E13=2,"сформирован",IF('Социально-коммуникативное разви'!E13=0,"не сформирован", "в стадии формирования")))</f>
        <v/>
      </c>
      <c r="R12" s="177" t="str">
        <f>IF('Социально-коммуникативное разви'!F13="","",IF('Социально-коммуникативное разви'!F13=2,"сформирован",IF('Социально-коммуникативное разви'!F13=0,"не сформирован", "в стадии формирования")))</f>
        <v/>
      </c>
      <c r="S12" s="177" t="str">
        <f>IF('Социально-коммуникативное разви'!G13="","",IF('Социально-коммуникативное разви'!G13=2,"сформирован",IF('Социально-коммуникативное разви'!G13=0,"не сформирован", "в стадии формирования")))</f>
        <v/>
      </c>
      <c r="T12" s="177" t="str">
        <f>IF('Социально-коммуникативное разви'!H13="","",IF('Социально-коммуникативное разви'!H13=2,"сформирован",IF('Социально-коммуникативное разви'!H13=0,"не сформирован", "в стадии формирования")))</f>
        <v/>
      </c>
      <c r="U12" s="177" t="str">
        <f>IF('Социально-коммуникативное разви'!I13="","",IF('Социально-коммуникативное разви'!I13=2,"сформирован",IF('Социально-коммуникативное разви'!I13=0,"не сформирован", "в стадии формирования")))</f>
        <v/>
      </c>
      <c r="V12" s="178" t="str">
        <f>IF('Социально-коммуникативное разви'!J13="","",IF('Социально-коммуникативное разви'!J13=2,"сформирован",IF('Социально-коммуникативное разви'!J13=0,"не сформирован", "в стадии формирования")))</f>
        <v/>
      </c>
      <c r="W12" s="178" t="str">
        <f>IF('Социально-коммуникативное разви'!K13="","",IF('Социально-коммуникативное разви'!K13=2,"сформирован",IF('Социально-коммуникативное разви'!K13=0,"не сформирован", "в стадии формирования")))</f>
        <v/>
      </c>
      <c r="X12" s="178" t="str">
        <f>IF('Социально-коммуникативное разви'!L13="","",IF('Социально-коммуникативное разви'!L13=2,"сформирован",IF('Социально-коммуникативное разви'!L13=0,"не сформирован", "в стадии формирования")))</f>
        <v/>
      </c>
      <c r="Y12" s="179" t="str">
        <f>IF('Социально-коммуникативное разви'!W14="","",IF('Социально-коммуникативное разви'!W14=2,"сформирован",IF('Социально-коммуникативное разви'!W14=0,"не сформирован", "в стадии формирования")))</f>
        <v/>
      </c>
      <c r="Z12" s="180" t="str">
        <f>IF('Социально-коммуникативное разви'!E13="","",IF('Социально-коммуникативное разви'!F13="","",IF('Социально-коммуникативное разви'!G13="","",IF('Социально-коммуникативное разви'!H13="","",IF('Социально-коммуникативное разви'!I13="","",IF('Социально-коммуникативное разви'!J13="","",IF('Социально-коммуникативное разви'!K13="","",IF('Социально-коммуникативное разви'!L13="","",IF('Социально-коммуникативное разви'!W14="","",('Социально-коммуникативное разви'!E13+'Социально-коммуникативное разви'!F13+'Социально-коммуникативное разви'!G13+'Социально-коммуникативное разви'!H13+'Социально-коммуникативное разви'!I13+'Социально-коммуникативное разви'!J13+'Социально-коммуникативное разви'!K13+'Социально-коммуникативное разви'!L13+'Социально-коммуникативное разви'!W14)/9)))))))))</f>
        <v/>
      </c>
      <c r="AA12" s="151" t="str">
        <f>'целевые ориентиры'!X12</f>
        <v/>
      </c>
      <c r="AB12" s="172" t="str">
        <f>IF('Социально-коммуникативное разви'!S13="","",IF('Социально-коммуникативное разви'!S13=2,"сформирован",IF('Социально-коммуникативное разви'!S13=0,"не сформирован", "в стадии формирования")))</f>
        <v/>
      </c>
      <c r="AC12" s="171" t="str">
        <f>IF('Познавательное развитие'!U13="","",IF('Познавательное развитие'!U13=2,"сформирован",IF('Познавательное развитие'!U13=0,"не сформирован", "в стадии формирования")))</f>
        <v/>
      </c>
      <c r="AD12" s="170" t="str">
        <f>IF('Речевое развитие'!W12="","",IF('Речевое развитие'!W12=2,"сформирован",IF('Речевое развитие'!W12=0,"не сформирован", "в стадии формирования")))</f>
        <v/>
      </c>
      <c r="AE12" s="181" t="str">
        <f>IF('Художественно-эстетическое разв'!AD13="","",IF('Художественно-эстетическое разв'!AD13=2,"сформирован",IF('Художественно-эстетическое разв'!AD13=0,"не сформирован", "в стадии формирования")))</f>
        <v/>
      </c>
      <c r="AF12" s="181" t="str">
        <f>IF('Художественно-эстетическое разв'!AE13="","",IF('Художественно-эстетическое разв'!AE13=2,"сформирован",IF('Художественно-эстетическое разв'!AE13=0,"не сформирован", "в стадии формирования")))</f>
        <v/>
      </c>
      <c r="AG12" s="181" t="str">
        <f>IF('Художественно-эстетическое разв'!AF13="","",IF('Художественно-эстетическое разв'!AF13=2,"сформирован",IF('Художественно-эстетическое разв'!AF13=0,"не сформирован", "в стадии формирования")))</f>
        <v/>
      </c>
      <c r="AH12" s="170" t="str">
        <f>IF('Физическое развитие'!T12="","",IF('Физическое развитие'!T12=2,"сформирован",IF('Физическое развитие'!T12=0,"не сформирован", "в стадии формирования")))</f>
        <v/>
      </c>
      <c r="AI12" s="180" t="str">
        <f>IF('Социально-коммуникативное разви'!S13="","",IF('Познавательное развитие'!U13="","",IF('Речевое развитие'!W12="","",IF('Художественно-эстетическое разв'!AD13="","",IF('Художественно-эстетическое разв'!AE13="","",IF('Художественно-эстетическое разв'!AF13="","",IF('Физическое развитие'!T12="","",('Социально-коммуникативное разви'!S13+'Познавательное развитие'!U13+'Речевое развитие'!W12+'Художественно-эстетическое разв'!AD13+'Художественно-эстетическое разв'!AE13+'Художественно-эстетическое разв'!AF13+'Физическое развитие'!T12)/7)))))))</f>
        <v/>
      </c>
      <c r="AJ12" s="151" t="str">
        <f>'целевые ориентиры'!AH12</f>
        <v/>
      </c>
      <c r="AK12" s="172" t="str">
        <f>IF('Речевое развитие'!D12="","",IF('Речевое развитие'!D12=2,"сформирован",IF('Речевое развитие'!D12=0,"не сформирован", "в стадии формирования")))</f>
        <v/>
      </c>
      <c r="AL12" s="150" t="str">
        <f>IF('Речевое развитие'!F12="","",IF('Речевое развитие'!F12=2,"сформирован",IF('Речевое развитие'!F12=0,"не сформирован", "в стадии формирования")))</f>
        <v/>
      </c>
      <c r="AM12" s="150" t="str">
        <f>IF('Речевое развитие'!H12="","",IF('Речевое развитие'!H12=2,"сформирован",IF('Речевое развитие'!H12=0,"не сформирован", "в стадии формирования")))</f>
        <v/>
      </c>
      <c r="AN12" s="150" t="str">
        <f>IF('Речевое развитие'!I12="","",IF('Речевое развитие'!I12=2,"сформирован",IF('Речевое развитие'!I12=0,"не сформирован", "в стадии формирования")))</f>
        <v/>
      </c>
      <c r="AO12" s="150" t="str">
        <f>IF('Речевое развитие'!J12="","",IF('Речевое развитие'!J12=2,"сформирован",IF('Речевое развитие'!J12=0,"не сформирован", "в стадии формирования")))</f>
        <v/>
      </c>
      <c r="AP12" s="150" t="str">
        <f>IF('Речевое развитие'!K12="","",IF('Речевое развитие'!K12=2,"сформирован",IF('Речевое развитие'!K12=0,"не сформирован", "в стадии формирования")))</f>
        <v/>
      </c>
      <c r="AQ12" s="150" t="str">
        <f>IF('Речевое развитие'!M12="","",IF('Речевое развитие'!M12=2,"сформирован",IF('Речевое развитие'!M12=0,"не сформирован", "в стадии формирования")))</f>
        <v/>
      </c>
      <c r="AR12" s="150" t="str">
        <f>IF('Речевое развитие'!N12="","",IF('Речевое развитие'!N12=2,"сформирован",IF('Речевое развитие'!N12=0,"не сформирован", "в стадии формирования")))</f>
        <v/>
      </c>
      <c r="AS12" s="150" t="str">
        <f>IF('Речевое развитие'!O12="","",IF('Речевое развитие'!O12=2,"сформирован",IF('Речевое развитие'!O12=0,"не сформирован", "в стадии формирования")))</f>
        <v/>
      </c>
      <c r="AT12" s="180" t="str">
        <f>IF('Речевое развитие'!D12="","",IF('Речевое развитие'!F12="","",IF('Речевое развитие'!H12="","",IF('Речевое развитие'!I12="","",IF('Речевое развитие'!J12="","",IF('Речевое развитие'!K12="","",IF('Речевое развитие'!M12="","",IF('Речевое развитие'!N12="","",IF('Речевое развитие'!O12="","",('Речевое развитие'!D12+'Речевое развитие'!F12+'Речевое развитие'!H12+'Речевое развитие'!I12+'Речевое развитие'!J12+'Речевое развитие'!K12+'Речевое развитие'!M12+'Речевое развитие'!N12+'Речевое развитие'!O12)/9)))))))))</f>
        <v/>
      </c>
      <c r="AU12" s="151" t="str">
        <f>'целевые ориентиры'!AR12</f>
        <v/>
      </c>
      <c r="AV12" s="150" t="str">
        <f>IF('Физическое развитие'!D12="","",IF('Физическое развитие'!D12=2,"сформирован",IF('Физическое развитие'!D12=0,"не сформирован", "в стадии формирования")))</f>
        <v/>
      </c>
      <c r="AW12" s="150" t="str">
        <f>IF('Физическое развитие'!E12="","",IF('Физическое развитие'!E12=2,"сформирован",IF('Физическое развитие'!E12=0,"не сформирован", "в стадии формирования")))</f>
        <v/>
      </c>
      <c r="AX12" s="150" t="str">
        <f>IF('Физическое развитие'!G12="","",IF('Физическое развитие'!G12=2,"сформирован",IF('Физическое развитие'!G12=0,"не сформирован", "в стадии формирования")))</f>
        <v/>
      </c>
      <c r="AY12" s="150" t="e">
        <f>IF('Физическое развитие'!#REF!="","",IF('Физическое развитие'!#REF!=2,"сформирован",IF('Физическое развитие'!#REF!=0,"не сформирован", "в стадии формирования")))</f>
        <v>#REF!</v>
      </c>
      <c r="AZ12" s="150" t="str">
        <f>IF('Физическое развитие'!H12="","",IF('Физическое развитие'!H12=2,"сформирован",IF('Физическое развитие'!H12=0,"не сформирован", "в стадии формирования")))</f>
        <v/>
      </c>
      <c r="BA12" s="150" t="str">
        <f>IF('Физическое развитие'!I12="","",IF('Физическое развитие'!I12=2,"сформирован",IF('Физическое развитие'!I12=0,"не сформирован", "в стадии формирования")))</f>
        <v/>
      </c>
      <c r="BB12" s="150" t="str">
        <f>IF('Физическое развитие'!N12="","",IF('Физическое развитие'!N12=2,"сформирован",IF('Физическое развитие'!N12=0,"не сформирован", "в стадии формирования")))</f>
        <v/>
      </c>
      <c r="BC12" s="150" t="str">
        <f>IF('Физическое развитие'!O12="","",IF('Физическое развитие'!O12=2,"сформирован",IF('Физическое развитие'!O12=0,"не сформирован", "в стадии формирования")))</f>
        <v/>
      </c>
      <c r="BD12" s="150" t="str">
        <f>IF('Физическое развитие'!P12="","",IF('Физическое развитие'!P12=2,"сформирован",IF('Физическое развитие'!P12=0,"не сформирован", "в стадии формирования")))</f>
        <v/>
      </c>
      <c r="BE12" s="150" t="str">
        <f>IF('Физическое развитие'!S12="","",IF('Физическое развитие'!S12=2,"сформирован",IF('Физическое развитие'!S12=0,"не сформирован", "в стадии формирования")))</f>
        <v/>
      </c>
      <c r="BF12" s="150" t="str">
        <f>IF('Физическое развитие'!D12="","",IF('Физическое развитие'!E12="","",IF('Физическое развитие'!G12="","",IF('Физическое развитие'!#REF!="","",IF('Физическое развитие'!H12="","",IF('Физическое развитие'!I12="","",IF('Физическое развитие'!N12="","",IF('Физическое развитие'!O12="","",IF('Физическое развитие'!P12="","",IF('Физическое развитие'!S12="","",('Физическое развитие'!D12+'Физическое развитие'!E12+'Физическое развитие'!G12+'Физическое развитие'!#REF!+'Физическое развитие'!H12+'Физическое развитие'!I12+'Физическое развитие'!N12+'Физическое развитие'!O12+'Физическое развитие'!P12+'Физическое развитие'!S12)/10))))))))))</f>
        <v/>
      </c>
      <c r="BG12" s="151" t="str">
        <f>'целевые ориентиры'!BG12</f>
        <v/>
      </c>
      <c r="BH12" s="150" t="str">
        <f>IF('Социально-коммуникативное разви'!Q13="","",IF('Социально-коммуникативное разви'!Q13=2,"сформирован",IF('Социально-коммуникативное разви'!Q13=0,"не сформирован", "в стадии формирования")))</f>
        <v/>
      </c>
      <c r="BI12" s="150" t="str">
        <f>IF('Социально-коммуникативное разви'!AD13="","",IF('Социально-коммуникативное разви'!AD13=2,"сформирован",IF('Социально-коммуникативное разви'!AD13=0,"не сформирован", "в стадии формирования")))</f>
        <v/>
      </c>
      <c r="BJ12" s="150" t="str">
        <f>IF('Социально-коммуникативное разви'!AF13="","",IF('Социально-коммуникативное разви'!AF13=2,"сформирован",IF('Социально-коммуникативное разви'!AF13=0,"не сформирован", "в стадии формирования")))</f>
        <v/>
      </c>
      <c r="BK12" s="150" t="str">
        <f>IF('Социально-коммуникативное разви'!AG13="","",IF('Социально-коммуникативное разви'!AG13=2,"сформирован",IF('Социально-коммуникативное разви'!AG13=0,"не сформирован", "в стадии формирования")))</f>
        <v/>
      </c>
      <c r="BL12" s="150" t="str">
        <f>IF('Социально-коммуникативное разви'!AH13="","",IF('Социально-коммуникативное разви'!AH13=2,"сформирован",IF('Социально-коммуникативное разви'!AH13=0,"не сформирован", "в стадии формирования")))</f>
        <v/>
      </c>
      <c r="BM12" s="150" t="str">
        <f>IF('Социально-коммуникативное разви'!AI13="","",IF('Социально-коммуникативное разви'!AI13=2,"сформирован",IF('Социально-коммуникативное разви'!AI13=0,"не сформирован", "в стадии формирования")))</f>
        <v/>
      </c>
      <c r="BN12" s="150" t="str">
        <f>IF('Социально-коммуникативное разви'!AJ13="","",IF('Социально-коммуникативное разви'!AJ13=2,"сформирован",IF('Социально-коммуникативное разви'!AJ13=0,"не сформирован", "в стадии формирования")))</f>
        <v/>
      </c>
      <c r="BO12" s="150" t="str">
        <f>IF('Социально-коммуникативное разви'!AK13="","",IF('Социально-коммуникативное разви'!AK13=2,"сформирован",IF('Социально-коммуникативное разви'!AK13=0,"не сформирован", "в стадии формирования")))</f>
        <v/>
      </c>
      <c r="BP12" s="150" t="str">
        <f>IF('Социально-коммуникативное разви'!AL13="","",IF('Социально-коммуникативное разви'!AL13=2,"сформирован",IF('Социально-коммуникативное разви'!AL13=0,"не сформирован", "в стадии формирования")))</f>
        <v/>
      </c>
      <c r="BQ12" s="150" t="str">
        <f>IF('Социально-коммуникативное разви'!AM13="","",IF('Социально-коммуникативное разви'!AM13=2,"сформирован",IF('Социально-коммуникативное разви'!AM13=0,"не сформирован", "в стадии формирования")))</f>
        <v/>
      </c>
      <c r="BR1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2" s="150" t="str">
        <f>IF('Физическое развитие'!N12="","",IF('Физическое развитие'!N12=2,"сформирован",IF('Физическое развитие'!N12=0,"не сформирован", "в стадии формирования")))</f>
        <v/>
      </c>
      <c r="BT12" s="150" t="str">
        <f>IF('Физическое развитие'!Q12="","",IF('Физическое развитие'!Q12=2,"сформирован",IF('Физическое развитие'!Q12=0,"не сформирован", "в стадии формирования")))</f>
        <v/>
      </c>
      <c r="BU12" s="150" t="str">
        <f>IF('Физическое развитие'!U12="","",IF('Физическое развитие'!U12=2,"сформирован",IF('Физическое развитие'!U12=0,"не сформирован", "в стадии формирования")))</f>
        <v/>
      </c>
      <c r="BV12" s="150" t="str">
        <f>IF('Физическое развитие'!X12="","",IF('Физическое развитие'!X12=2,"сформирован",IF('Физическое развитие'!X12=0,"не сформирован", "в стадии формирования")))</f>
        <v/>
      </c>
      <c r="BW12" s="150" t="str">
        <f>IF('Физическое развитие'!Y12="","",IF('Физическое развитие'!Y12=2,"сформирован",IF('Физическое развитие'!Y12=0,"не сформирован", "в стадии формирования")))</f>
        <v/>
      </c>
      <c r="BX12" s="150" t="e">
        <f>IF('Физическое развитие'!#REF!="","",IF('Физическое развитие'!#REF!=2,"сформирован",IF('Физическое развитие'!#REF!=0,"не сформирован", "в стадии формирования")))</f>
        <v>#REF!</v>
      </c>
      <c r="BY12" s="150" t="str">
        <f>IF('Физическое развитие'!Z12="","",IF('Физическое развитие'!Z12=2,"сформирован",IF('Физическое развитие'!Z12=0,"не сформирован", "в стадии формирования")))</f>
        <v/>
      </c>
      <c r="BZ12" s="150" t="e">
        <f>IF('Физическое развитие'!#REF!="","",IF('Физическое развитие'!#REF!=2,"сформирован",IF('Физическое развитие'!#REF!=0,"не сформирован", "в стадии формирования")))</f>
        <v>#REF!</v>
      </c>
      <c r="CA12" s="180" t="str">
        <f>IF('Социально-коммуникативное разви'!Q13="","",IF('Социально-коммуникативное разви'!AD13="","",IF('Социально-коммуникативное разви'!AF13="","",IF('Социально-коммуникативное разви'!AG13="","",IF('Социально-коммуникативное разви'!AH13="","",IF('Социально-коммуникативное разви'!AI13="","",IF('Социально-коммуникативное разви'!AJ13="","",IF('Социально-коммуникативное разви'!AK13="","",IF('Социально-коммуникативное разви'!AL13="","",IF('Социально-коммуникативное разви'!AM13="","",IF('Социально-коммуникативное разви'!#REF!="","",IF('Физическое развитие'!N12="","",IF('Физическое развитие'!Q12="","",IF('Физическое развитие'!U12="","",IF('Физическое развитие'!X12="","",IF('Физическое развитие'!Y12="","",IF('Физическое развитие'!#REF!="","",IF('Физическое развитие'!Z12="","",IF('Физическое развитие'!#REF!="","",('Социально-коммуникативное разви'!Q13+'Социально-коммуникативное разви'!AD13+'Социально-коммуникативное разви'!AF13+'Социально-коммуникативное разви'!AG13+'Социально-коммуникативное разви'!AH13+'Социально-коммуникативное разви'!AI13+'Социально-коммуникативное разви'!AJ13+'Социально-коммуникативное разви'!AK13+'Социально-коммуникативное разви'!AL13+'Социально-коммуникативное разви'!AM13+'Социально-коммуникативное разви'!#REF!+'Физическое развитие'!N12+'Физическое развитие'!Q12+'Физическое развитие'!U12+'Физическое развитие'!X12+'Физическое развитие'!Y12+'Физическое развитие'!#REF!+'Физическое развитие'!#REF!)/19)))))))))))))))))))</f>
        <v/>
      </c>
      <c r="CB12" s="151" t="str">
        <f>'целевые ориентиры'!BY12</f>
        <v/>
      </c>
      <c r="CC1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2" s="150" t="str">
        <f>IF('Социально-коммуникативное разви'!M13="","",IF('Социально-коммуникативное разви'!M13=2,"сформирован",IF('Социально-коммуникативное разви'!M13=0,"не сформирован", "в стадии формирования")))</f>
        <v/>
      </c>
      <c r="CE1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2" s="150" t="str">
        <f>IF('Социально-коммуникативное разви'!O13="","",IF('Социально-коммуникативное разви'!O13=2,"сформирован",IF('Социально-коммуникативное разви'!O13=0,"не сформирован", "в стадии формирования")))</f>
        <v/>
      </c>
      <c r="CG12" s="150" t="str">
        <f>IF('Социально-коммуникативное разви'!T13="","",IF('Социально-коммуникативное разви'!T13=2,"сформирован",IF('Социально-коммуникативное разви'!T13=0,"не сформирован", "в стадии формирования")))</f>
        <v/>
      </c>
      <c r="CH12" s="150" t="str">
        <f>IF('Познавательное развитие'!D13="","",IF('Познавательное развитие'!D13=2,"сформирован",IF('Познавательное развитие'!D13=0,"не сформирован", "в стадии формирования")))</f>
        <v/>
      </c>
      <c r="CI12" s="150" t="str">
        <f>IF('Познавательное развитие'!E13="","",IF('Познавательное развитие'!E13=2,"сформирован",IF('Познавательное развитие'!E13=0,"не сформирован", "в стадии формирования")))</f>
        <v/>
      </c>
      <c r="CJ12" s="150" t="e">
        <f>IF('Познавательное развитие'!#REF!="","",IF('Познавательное развитие'!#REF!=2,"сформирован",IF('Познавательное развитие'!#REF!=0,"не сформирован", "в стадии формирования")))</f>
        <v>#REF!</v>
      </c>
      <c r="CK12" s="150" t="str">
        <f>IF('Познавательное развитие'!F13="","",IF('Познавательное развитие'!F13=2,"сформирован",IF('Познавательное развитие'!F13=0,"не сформирован", "в стадии формирования")))</f>
        <v/>
      </c>
      <c r="CL12" s="150" t="str">
        <f>IF('Познавательное развитие'!I13="","",IF('Познавательное развитие'!I13=2,"сформирован",IF('Познавательное развитие'!I13=0,"не сформирован", "в стадии формирования")))</f>
        <v/>
      </c>
      <c r="CM12" s="150" t="str">
        <f>IF('Познавательное развитие'!J13="","",IF('Познавательное развитие'!J13=2,"сформирован",IF('Познавательное развитие'!J13=0,"не сформирован", "в стадии формирования")))</f>
        <v/>
      </c>
      <c r="CN12" s="150" t="str">
        <f>IF('Познавательное развитие'!K13="","",IF('Познавательное развитие'!K13=2,"сформирован",IF('Познавательное развитие'!K13=0,"не сформирован", "в стадии формирования")))</f>
        <v/>
      </c>
      <c r="CO12" s="150" t="str">
        <f>IF('Познавательное развитие'!L13="","",IF('Познавательное развитие'!L13=2,"сформирован",IF('Познавательное развитие'!L13=0,"не сформирован", "в стадии формирования")))</f>
        <v/>
      </c>
      <c r="CP12" s="150" t="e">
        <f>IF('Познавательное развитие'!#REF!="","",IF('Познавательное развитие'!#REF!=2,"сформирован",IF('Познавательное развитие'!#REF!=0,"не сформирован", "в стадии формирования")))</f>
        <v>#REF!</v>
      </c>
      <c r="CQ12" s="150" t="str">
        <f>IF('Познавательное развитие'!M13="","",IF('Познавательное развитие'!M13=2,"сформирован",IF('Познавательное развитие'!M13=0,"не сформирован", "в стадии формирования")))</f>
        <v/>
      </c>
      <c r="CR12" s="150" t="str">
        <f>IF('Познавательное развитие'!S13="","",IF('Познавательное развитие'!S13=2,"сформирован",IF('Познавательное развитие'!S13=0,"не сформирован", "в стадии формирования")))</f>
        <v/>
      </c>
      <c r="CS12" s="150" t="str">
        <f>IF('Познавательное развитие'!T13="","",IF('Познавательное развитие'!T13=2,"сформирован",IF('Познавательное развитие'!T13=0,"не сформирован", "в стадии формирования")))</f>
        <v/>
      </c>
      <c r="CT12" s="150" t="str">
        <f>IF('Познавательное развитие'!V13="","",IF('Познавательное развитие'!V13=2,"сформирован",IF('Познавательное развитие'!V13=0,"не сформирован", "в стадии формирования")))</f>
        <v/>
      </c>
      <c r="CU12" s="150" t="str">
        <f>IF('Познавательное развитие'!AD13="","",IF('Познавательное развитие'!AD13=2,"сформирован",IF('Познавательное развитие'!AD13=0,"не сформирован", "в стадии формирования")))</f>
        <v/>
      </c>
      <c r="CV12" s="150" t="e">
        <f>IF('Познавательное развитие'!#REF!="","",IF('Познавательное развитие'!#REF!=2,"сформирован",IF('Познавательное развитие'!#REF!=0,"не сформирован", "в стадии формирования")))</f>
        <v>#REF!</v>
      </c>
      <c r="CW12" s="150" t="str">
        <f>IF('Познавательное развитие'!AI13="","",IF('Познавательное развитие'!AI13=2,"сформирован",IF('Познавательное развитие'!AI13=0,"не сформирован", "в стадии формирования")))</f>
        <v/>
      </c>
      <c r="CX12" s="150" t="str">
        <f>IF('Познавательное развитие'!AK13="","",IF('Познавательное развитие'!AK13=2,"сформирован",IF('Познавательное развитие'!AK13=0,"не сформирован", "в стадии формирования")))</f>
        <v/>
      </c>
      <c r="CY12" s="150" t="e">
        <f>IF('Познавательное развитие'!#REF!="","",IF('Познавательное развитие'!#REF!=2,"сформирован",IF('Познавательное развитие'!#REF!=0,"не сформирован", "в стадии формирования")))</f>
        <v>#REF!</v>
      </c>
      <c r="CZ12" s="150" t="str">
        <f>IF('Познавательное развитие'!AL13="","",IF('Познавательное развитие'!AL13=2,"сформирован",IF('Познавательное развитие'!AL13=0,"не сформирован", "в стадии формирования")))</f>
        <v/>
      </c>
      <c r="DA12" s="150" t="str">
        <f>IF('Речевое развитие'!S12="","",IF('Речевое развитие'!S12=2,"сформирован",IF('Речевое развитие'!S12=0,"не сформирован", "в стадии формирования")))</f>
        <v/>
      </c>
      <c r="DB12" s="150" t="str">
        <f>IF('Речевое развитие'!T12="","",IF('Речевое развитие'!T12=2,"сформирован",IF('Речевое развитие'!T12=0,"не сформирован", "в стадии формирования")))</f>
        <v/>
      </c>
      <c r="DC12" s="150" t="str">
        <f>IF('Речевое развитие'!U12="","",IF('Речевое развитие'!U12=2,"сформирован",IF('Речевое развитие'!U12=0,"не сформирован", "в стадии формирования")))</f>
        <v/>
      </c>
      <c r="DD12" s="150" t="str">
        <f>IF('Речевое развитие'!V12="","",IF('Речевое развитие'!V12=2,"сформирован",IF('Речевое развитие'!V12=0,"не сформирован", "в стадии формирования")))</f>
        <v/>
      </c>
      <c r="DE12" s="150" t="str">
        <f>IF('Художественно-эстетическое разв'!D13="","",IF('Художественно-эстетическое разв'!D13=2,"сформирован",IF('Художественно-эстетическое разв'!D13=0,"не сформирован", "в стадии формирования")))</f>
        <v/>
      </c>
      <c r="DF12" s="150" t="str">
        <f>IF('Художественно-эстетическое разв'!O13="","",IF('Художественно-эстетическое разв'!O13=2,"сформирован",IF('Художественно-эстетическое разв'!O13=0,"не сформирован", "в стадии формирования")))</f>
        <v/>
      </c>
      <c r="DG12" s="150" t="str">
        <f>IF('Художественно-эстетическое разв'!T13="","",IF('Художественно-эстетическое разв'!T13=2,"сформирован",IF('Художественно-эстетическое разв'!T13=0,"не сформирован", "в стадии формирования")))</f>
        <v/>
      </c>
      <c r="DH12" s="180" t="e">
        <f>IF('Социально-коммуникативное разви'!#REF!="","",IF('Социально-коммуникативное разви'!M13="","",IF('Социально-коммуникативное разви'!#REF!="","",IF('Социально-коммуникативное разви'!O13="","",IF('Социально-коммуникативное разви'!T13="","",IF('Познавательное развитие'!D13="","",IF('Познавательное развитие'!E13="","",IF('Познавательное развитие'!#REF!="","",IF('Познавательное развитие'!F13="","",IF('Познавательное развитие'!I13="","",IF('Познавательное развитие'!J13="","",IF('Познавательное развитие'!K13="","",IF('Познавательное развитие'!L13="","",IF('Познавательное развитие'!#REF!="","",IF('Познавательное развитие'!M13="","",IF('Познавательное развитие'!S13="","",IF('Познавательное развитие'!T13="","",IF('Познавательное развитие'!V13="","",IF('Познавательное развитие'!AD13="","",IF('Познавательное развитие'!#REF!="","",IF('Познавательное развитие'!AI13="","",IF('Познавательное развитие'!AK13="","",IF('Познавательное развитие'!#REF!="","",IF('Познавательное развитие'!AL13="","",IF('Речевое развитие'!S12="","",IF('Речевое развитие'!T12="","",IF('Речевое развитие'!U12="","",IF('Речевое развитие'!V12="","",IF('Художественно-эстетическое разв'!D13="","",IF('Художественно-эстетическое разв'!O13="","",IF('Художественно-эстетическое разв'!T13="","",('Социально-коммуникативное разви'!#REF!+'Социально-коммуникативное разви'!M13+'Социально-коммуникативное разви'!#REF!+'Социально-коммуникативное разви'!O13+'Социально-коммуникативное разви'!T13+'Познавательное развитие'!D13+'Познавательное развитие'!E13+'Познавательное развитие'!#REF!+'Познавательное развитие'!F13+'Познавательное развитие'!I13+'Познавательное развитие'!J13+'Познавательное развитие'!K13+'Познавательное развитие'!L13+'Познавательное развитие'!#REF!+'Познавательное развитие'!M13+'Познавательное развитие'!S13+'Познавательное развитие'!T13+'Познавательное развитие'!V13+'Познавательное развитие'!AD13+'Познавательное развитие'!#REF!+'Познавательное развитие'!AI13+'Познавательное развитие'!AK13+'Познавательное развитие'!#REF!+'Познавательное развитие'!AL13+'Речевое развитие'!S12+'Речевое развитие'!T12+'Речевое развитие'!U12+'Речевое развитие'!V12+'Художественно-эстетическое разв'!D13+'Художественно-эстетическое разв'!O13+'Художественно-эстетическое разв'!T13)/31)))))))))))))))))))))))))))))))</f>
        <v>#REF!</v>
      </c>
      <c r="DI12" s="151" t="str">
        <f>'целевые ориентиры'!DC12</f>
        <v/>
      </c>
    </row>
    <row r="13" spans="1:127" s="96" customFormat="1">
      <c r="A13" s="96">
        <f>список!A11</f>
        <v>10</v>
      </c>
      <c r="B13" s="153" t="str">
        <f>IF(список!B11="","",список!B11)</f>
        <v/>
      </c>
      <c r="C13" s="149">
        <f>IF(список!C11="","",список!C11)</f>
        <v>0</v>
      </c>
      <c r="D13" s="155" t="str">
        <f>IF('Социально-коммуникативное разви'!R14="","",IF('Социально-коммуникативное разви'!R14=2,"сформирован",IF('Социально-коммуникативное разви'!R14=0,"не сформирован", "в стадии формирования")))</f>
        <v/>
      </c>
      <c r="E13" s="96" t="str">
        <f>IF('Социально-коммуникативное разви'!X14="","",IF('Социально-коммуникативное разви'!X14=2,"сформирован",IF('Социально-коммуникативное разви'!X14=0,"не сформирован", "в стадии формирования")))</f>
        <v/>
      </c>
      <c r="F13" s="96" t="str">
        <f>IF('Социально-коммуникативное разви'!Y14="","",IF('Социально-коммуникативное разви'!Y14=2,"сформирован",IF('Социально-коммуникативное разви'!Y14=0,"не сформирован", "в стадии формирования")))</f>
        <v/>
      </c>
      <c r="G13" s="96" t="str">
        <f>IF('Социально-коммуникативное разви'!Z14="","",IF('Социально-коммуникативное разви'!Z14=2,"сформирован",IF('Социально-коммуникативное разви'!Z14=0,"не сформирован", "в стадии формирования")))</f>
        <v/>
      </c>
      <c r="H13" s="96" t="str">
        <f>IF('Социально-коммуникативное разви'!AA14="","",IF('Социально-коммуникативное разви'!AA14=2,"сформирован",IF('Социально-коммуникативное разви'!AA14=0,"не сформирован", "в стадии формирования")))</f>
        <v/>
      </c>
      <c r="I13"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3" s="96" t="str">
        <f>IF('Познавательное развитие'!H14="","",IF('Познавательное развитие'!H14=2,"сформирован",IF('Познавательное развитие'!H14=0,"не сформирован", "в стадии формирования")))</f>
        <v/>
      </c>
      <c r="K13" s="96" t="e">
        <f>IF('Познавательное развитие'!#REF!="","",IF('Познавательное развитие'!#REF!=2,"сформирован",IF('Познавательное развитие'!#REF!=0,"не сформирован", "в стадии формирования")))</f>
        <v>#REF!</v>
      </c>
      <c r="L13" s="96" t="str">
        <f>IF('Речевое развитие'!X13="","",IF('Речевое развитие'!X13=2,"сформирован",IF('Речевое развитие'!X13=0,"не сформирован", "в стадии формирования")))</f>
        <v/>
      </c>
      <c r="M13" s="96" t="str">
        <f>IF('Художественно-эстетическое разв'!D14="","",IF('Художественно-эстетическое разв'!D14=2,"сформирован",IF('Художественно-эстетическое разв'!D14=0,"не сформирован", "в стадии формирования")))</f>
        <v/>
      </c>
      <c r="N13" s="149" t="str">
        <f>IF('Физическое развитие'!M13="","",IF('Физическое развитие'!M13=2,"сформирован",IF('Физическое развитие'!M13=0,"не сформирован", "в стадии формирования")))</f>
        <v/>
      </c>
      <c r="O13" s="166" t="str">
        <f>IF('Социально-коммуникативное разви'!R14="","",IF('Социально-коммуникативное разви'!X14="","",IF('Социально-коммуникативное разви'!Y14="","",IF('Социально-коммуникативное разви'!Z14="","",IF('Социально-коммуникативное разви'!AA14="","",IF('Социально-коммуникативное разви'!#REF!="","",IF('Познавательное развитие'!#REF!="","",IF('Познавательное развитие'!#REF!="","",IF('Речевое развитие'!X13="","",IF('Художественно-эстетическое разв'!D14="","",IF('Физическое развитие'!M13="","",('Социально-коммуникативное разви'!R14+'Социально-коммуникативное разви'!X14+'Социально-коммуникативное разви'!Y14+'Социально-коммуникативное разви'!Z14+'Социально-коммуникативное разви'!AA14+'Социально-коммуникативное разви'!#REF!+'Познавательное развитие'!#REF!+'Познавательное развитие'!#REF!+'Речевое развитие'!X13+'Художественно-эстетическое разв'!D14+'Физическое развитие'!M13)/11)))))))))))</f>
        <v/>
      </c>
      <c r="P13" s="151" t="str">
        <f>'целевые ориентиры'!M13</f>
        <v/>
      </c>
      <c r="Q13" s="177" t="str">
        <f>IF('Социально-коммуникативное разви'!E14="","",IF('Социально-коммуникативное разви'!E14=2,"сформирован",IF('Социально-коммуникативное разви'!E14=0,"не сформирован", "в стадии формирования")))</f>
        <v/>
      </c>
      <c r="R13" s="177" t="str">
        <f>IF('Социально-коммуникативное разви'!F14="","",IF('Социально-коммуникативное разви'!F14=2,"сформирован",IF('Социально-коммуникативное разви'!F14=0,"не сформирован", "в стадии формирования")))</f>
        <v/>
      </c>
      <c r="S13" s="177" t="str">
        <f>IF('Социально-коммуникативное разви'!G14="","",IF('Социально-коммуникативное разви'!G14=2,"сформирован",IF('Социально-коммуникативное разви'!G14=0,"не сформирован", "в стадии формирования")))</f>
        <v/>
      </c>
      <c r="T13" s="177" t="str">
        <f>IF('Социально-коммуникативное разви'!H14="","",IF('Социально-коммуникативное разви'!H14=2,"сформирован",IF('Социально-коммуникативное разви'!H14=0,"не сформирован", "в стадии формирования")))</f>
        <v/>
      </c>
      <c r="U13" s="177" t="str">
        <f>IF('Социально-коммуникативное разви'!I14="","",IF('Социально-коммуникативное разви'!I14=2,"сформирован",IF('Социально-коммуникативное разви'!I14=0,"не сформирован", "в стадии формирования")))</f>
        <v/>
      </c>
      <c r="V13" s="178" t="str">
        <f>IF('Социально-коммуникативное разви'!J14="","",IF('Социально-коммуникативное разви'!J14=2,"сформирован",IF('Социально-коммуникативное разви'!J14=0,"не сформирован", "в стадии формирования")))</f>
        <v/>
      </c>
      <c r="W13" s="178" t="str">
        <f>IF('Социально-коммуникативное разви'!K14="","",IF('Социально-коммуникативное разви'!K14=2,"сформирован",IF('Социально-коммуникативное разви'!K14=0,"не сформирован", "в стадии формирования")))</f>
        <v/>
      </c>
      <c r="X13" s="178" t="str">
        <f>IF('Социально-коммуникативное разви'!L14="","",IF('Социально-коммуникативное разви'!L14=2,"сформирован",IF('Социально-коммуникативное разви'!L14=0,"не сформирован", "в стадии формирования")))</f>
        <v/>
      </c>
      <c r="Y13" s="17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Z13" s="180" t="str">
        <f>IF('Социально-коммуникативное разви'!E14="","",IF('Социально-коммуникативное разви'!F14="","",IF('Социально-коммуникативное разви'!G14="","",IF('Социально-коммуникативное разви'!H14="","",IF('Социально-коммуникативное разви'!I14="","",IF('Социально-коммуникативное разви'!J14="","",IF('Социально-коммуникативное разви'!K14="","",IF('Социально-коммуникативное разви'!L14="","",IF('Социально-коммуникативное разви'!#REF!="","",('Социально-коммуникативное разви'!E14+'Социально-коммуникативное разви'!F14+'Социально-коммуникативное разви'!G14+'Социально-коммуникативное разви'!H14+'Социально-коммуникативное разви'!I14+'Социально-коммуникативное разви'!J14+'Социально-коммуникативное разви'!K14+'Социально-коммуникативное разви'!L14+'Социально-коммуникативное разви'!#REF!)/9)))))))))</f>
        <v/>
      </c>
      <c r="AA13" s="151" t="str">
        <f>'целевые ориентиры'!X13</f>
        <v/>
      </c>
      <c r="AB13" s="172" t="str">
        <f>IF('Социально-коммуникативное разви'!S14="","",IF('Социально-коммуникативное разви'!S14=2,"сформирован",IF('Социально-коммуникативное разви'!S14=0,"не сформирован", "в стадии формирования")))</f>
        <v/>
      </c>
      <c r="AC13" s="171" t="str">
        <f>IF('Познавательное развитие'!U14="","",IF('Познавательное развитие'!U14=2,"сформирован",IF('Познавательное развитие'!U14=0,"не сформирован", "в стадии формирования")))</f>
        <v/>
      </c>
      <c r="AD13" s="170" t="str">
        <f>IF('Речевое развитие'!W13="","",IF('Речевое развитие'!W13=2,"сформирован",IF('Речевое развитие'!W13=0,"не сформирован", "в стадии формирования")))</f>
        <v/>
      </c>
      <c r="AE13" s="181" t="str">
        <f>IF('Художественно-эстетическое разв'!AD14="","",IF('Художественно-эстетическое разв'!AD14=2,"сформирован",IF('Художественно-эстетическое разв'!AD14=0,"не сформирован", "в стадии формирования")))</f>
        <v/>
      </c>
      <c r="AF13" s="181" t="str">
        <f>IF('Художественно-эстетическое разв'!AE14="","",IF('Художественно-эстетическое разв'!AE14=2,"сформирован",IF('Художественно-эстетическое разв'!AE14=0,"не сформирован", "в стадии формирования")))</f>
        <v/>
      </c>
      <c r="AG13" s="181" t="str">
        <f>IF('Художественно-эстетическое разв'!AF14="","",IF('Художественно-эстетическое разв'!AF14=2,"сформирован",IF('Художественно-эстетическое разв'!AF14=0,"не сформирован", "в стадии формирования")))</f>
        <v/>
      </c>
      <c r="AH13" s="170" t="str">
        <f>IF('Физическое развитие'!T13="","",IF('Физическое развитие'!T13=2,"сформирован",IF('Физическое развитие'!T13=0,"не сформирован", "в стадии формирования")))</f>
        <v/>
      </c>
      <c r="AI13" s="180" t="str">
        <f>IF('Социально-коммуникативное разви'!S14="","",IF('Познавательное развитие'!U14="","",IF('Речевое развитие'!W13="","",IF('Художественно-эстетическое разв'!AD14="","",IF('Художественно-эстетическое разв'!AE14="","",IF('Художественно-эстетическое разв'!AF14="","",IF('Физическое развитие'!T13="","",('Социально-коммуникативное разви'!S14+'Познавательное развитие'!U14+'Речевое развитие'!W13+'Художественно-эстетическое разв'!AD14+'Художественно-эстетическое разв'!AE14+'Художественно-эстетическое разв'!AF14+'Физическое развитие'!T13)/7)))))))</f>
        <v/>
      </c>
      <c r="AJ13" s="151" t="str">
        <f>'целевые ориентиры'!AH13</f>
        <v/>
      </c>
      <c r="AK13" s="172" t="str">
        <f>IF('Речевое развитие'!D13="","",IF('Речевое развитие'!D13=2,"сформирован",IF('Речевое развитие'!D13=0,"не сформирован", "в стадии формирования")))</f>
        <v/>
      </c>
      <c r="AL13" s="150" t="str">
        <f>IF('Речевое развитие'!F13="","",IF('Речевое развитие'!F13=2,"сформирован",IF('Речевое развитие'!F13=0,"не сформирован", "в стадии формирования")))</f>
        <v/>
      </c>
      <c r="AM13" s="150" t="str">
        <f>IF('Речевое развитие'!H13="","",IF('Речевое развитие'!H13=2,"сформирован",IF('Речевое развитие'!H13=0,"не сформирован", "в стадии формирования")))</f>
        <v/>
      </c>
      <c r="AN13" s="150" t="str">
        <f>IF('Речевое развитие'!I13="","",IF('Речевое развитие'!I13=2,"сформирован",IF('Речевое развитие'!I13=0,"не сформирован", "в стадии формирования")))</f>
        <v/>
      </c>
      <c r="AO13" s="150" t="str">
        <f>IF('Речевое развитие'!J13="","",IF('Речевое развитие'!J13=2,"сформирован",IF('Речевое развитие'!J13=0,"не сформирован", "в стадии формирования")))</f>
        <v/>
      </c>
      <c r="AP13" s="150" t="str">
        <f>IF('Речевое развитие'!K13="","",IF('Речевое развитие'!K13=2,"сформирован",IF('Речевое развитие'!K13=0,"не сформирован", "в стадии формирования")))</f>
        <v/>
      </c>
      <c r="AQ13" s="150" t="str">
        <f>IF('Речевое развитие'!M13="","",IF('Речевое развитие'!M13=2,"сформирован",IF('Речевое развитие'!M13=0,"не сформирован", "в стадии формирования")))</f>
        <v/>
      </c>
      <c r="AR13" s="150" t="str">
        <f>IF('Речевое развитие'!N13="","",IF('Речевое развитие'!N13=2,"сформирован",IF('Речевое развитие'!N13=0,"не сформирован", "в стадии формирования")))</f>
        <v/>
      </c>
      <c r="AS13" s="150" t="str">
        <f>IF('Речевое развитие'!O13="","",IF('Речевое развитие'!O13=2,"сформирован",IF('Речевое развитие'!O13=0,"не сформирован", "в стадии формирования")))</f>
        <v/>
      </c>
      <c r="AT13" s="180" t="str">
        <f>IF('Речевое развитие'!D13="","",IF('Речевое развитие'!F13="","",IF('Речевое развитие'!H13="","",IF('Речевое развитие'!I13="","",IF('Речевое развитие'!J13="","",IF('Речевое развитие'!K13="","",IF('Речевое развитие'!M13="","",IF('Речевое развитие'!N13="","",IF('Речевое развитие'!O13="","",('Речевое развитие'!D13+'Речевое развитие'!F13+'Речевое развитие'!H13+'Речевое развитие'!I13+'Речевое развитие'!J13+'Речевое развитие'!K13+'Речевое развитие'!M13+'Речевое развитие'!N13+'Речевое развитие'!O13)/9)))))))))</f>
        <v/>
      </c>
      <c r="AU13" s="151" t="str">
        <f>'целевые ориентиры'!AR13</f>
        <v/>
      </c>
      <c r="AV13" s="150" t="str">
        <f>IF('Физическое развитие'!D13="","",IF('Физическое развитие'!D13=2,"сформирован",IF('Физическое развитие'!D13=0,"не сформирован", "в стадии формирования")))</f>
        <v/>
      </c>
      <c r="AW13" s="150" t="str">
        <f>IF('Физическое развитие'!E13="","",IF('Физическое развитие'!E13=2,"сформирован",IF('Физическое развитие'!E13=0,"не сформирован", "в стадии формирования")))</f>
        <v/>
      </c>
      <c r="AX13" s="150" t="str">
        <f>IF('Физическое развитие'!G13="","",IF('Физическое развитие'!G13=2,"сформирован",IF('Физическое развитие'!G13=0,"не сформирован", "в стадии формирования")))</f>
        <v/>
      </c>
      <c r="AY13" s="150" t="e">
        <f>IF('Физическое развитие'!#REF!="","",IF('Физическое развитие'!#REF!=2,"сформирован",IF('Физическое развитие'!#REF!=0,"не сформирован", "в стадии формирования")))</f>
        <v>#REF!</v>
      </c>
      <c r="AZ13" s="150" t="str">
        <f>IF('Физическое развитие'!H13="","",IF('Физическое развитие'!H13=2,"сформирован",IF('Физическое развитие'!H13=0,"не сформирован", "в стадии формирования")))</f>
        <v/>
      </c>
      <c r="BA13" s="150" t="str">
        <f>IF('Физическое развитие'!I13="","",IF('Физическое развитие'!I13=2,"сформирован",IF('Физическое развитие'!I13=0,"не сформирован", "в стадии формирования")))</f>
        <v/>
      </c>
      <c r="BB13" s="150" t="str">
        <f>IF('Физическое развитие'!N13="","",IF('Физическое развитие'!N13=2,"сформирован",IF('Физическое развитие'!N13=0,"не сформирован", "в стадии формирования")))</f>
        <v/>
      </c>
      <c r="BC13" s="150" t="str">
        <f>IF('Физическое развитие'!O13="","",IF('Физическое развитие'!O13=2,"сформирован",IF('Физическое развитие'!O13=0,"не сформирован", "в стадии формирования")))</f>
        <v/>
      </c>
      <c r="BD13" s="150" t="str">
        <f>IF('Физическое развитие'!P13="","",IF('Физическое развитие'!P13=2,"сформирован",IF('Физическое развитие'!P13=0,"не сформирован", "в стадии формирования")))</f>
        <v/>
      </c>
      <c r="BE13" s="150" t="str">
        <f>IF('Физическое развитие'!S13="","",IF('Физическое развитие'!S13=2,"сформирован",IF('Физическое развитие'!S13=0,"не сформирован", "в стадии формирования")))</f>
        <v/>
      </c>
      <c r="BF13" s="150" t="str">
        <f>IF('Физическое развитие'!D13="","",IF('Физическое развитие'!E13="","",IF('Физическое развитие'!G13="","",IF('Физическое развитие'!#REF!="","",IF('Физическое развитие'!H13="","",IF('Физическое развитие'!I13="","",IF('Физическое развитие'!N13="","",IF('Физическое развитие'!O13="","",IF('Физическое развитие'!P13="","",IF('Физическое развитие'!S13="","",('Физическое развитие'!D13+'Физическое развитие'!E13+'Физическое развитие'!G13+'Физическое развитие'!#REF!+'Физическое развитие'!H13+'Физическое развитие'!I13+'Физическое развитие'!N13+'Физическое развитие'!O13+'Физическое развитие'!P13+'Физическое развитие'!S13)/10))))))))))</f>
        <v/>
      </c>
      <c r="BG13" s="151" t="str">
        <f>'целевые ориентиры'!BG13</f>
        <v/>
      </c>
      <c r="BH13" s="150" t="str">
        <f>IF('Социально-коммуникативное разви'!Q14="","",IF('Социально-коммуникативное разви'!Q14=2,"сформирован",IF('Социально-коммуникативное разви'!Q14=0,"не сформирован", "в стадии формирования")))</f>
        <v/>
      </c>
      <c r="BI13" s="150" t="str">
        <f>IF('Социально-коммуникативное разви'!AD14="","",IF('Социально-коммуникативное разви'!AD14=2,"сформирован",IF('Социально-коммуникативное разви'!AD14=0,"не сформирован", "в стадии формирования")))</f>
        <v/>
      </c>
      <c r="BJ13" s="150" t="str">
        <f>IF('Социально-коммуникативное разви'!AF14="","",IF('Социально-коммуникативное разви'!AF14=2,"сформирован",IF('Социально-коммуникативное разви'!AF14=0,"не сформирован", "в стадии формирования")))</f>
        <v/>
      </c>
      <c r="BK13" s="150" t="str">
        <f>IF('Социально-коммуникативное разви'!AG14="","",IF('Социально-коммуникативное разви'!AG14=2,"сформирован",IF('Социально-коммуникативное разви'!AG14=0,"не сформирован", "в стадии формирования")))</f>
        <v/>
      </c>
      <c r="BL13" s="150" t="str">
        <f>IF('Социально-коммуникативное разви'!AH14="","",IF('Социально-коммуникативное разви'!AH14=2,"сформирован",IF('Социально-коммуникативное разви'!AH14=0,"не сформирован", "в стадии формирования")))</f>
        <v/>
      </c>
      <c r="BM13" s="150" t="str">
        <f>IF('Социально-коммуникативное разви'!AI14="","",IF('Социально-коммуникативное разви'!AI14=2,"сформирован",IF('Социально-коммуникативное разви'!AI14=0,"не сформирован", "в стадии формирования")))</f>
        <v/>
      </c>
      <c r="BN13" s="150" t="str">
        <f>IF('Социально-коммуникативное разви'!AJ14="","",IF('Социально-коммуникативное разви'!AJ14=2,"сформирован",IF('Социально-коммуникативное разви'!AJ14=0,"не сформирован", "в стадии формирования")))</f>
        <v/>
      </c>
      <c r="BO13" s="150" t="str">
        <f>IF('Социально-коммуникативное разви'!AK14="","",IF('Социально-коммуникативное разви'!AK14=2,"сформирован",IF('Социально-коммуникативное разви'!AK14=0,"не сформирован", "в стадии формирования")))</f>
        <v/>
      </c>
      <c r="BP13" s="150" t="str">
        <f>IF('Социально-коммуникативное разви'!AL14="","",IF('Социально-коммуникативное разви'!AL14=2,"сформирован",IF('Социально-коммуникативное разви'!AL14=0,"не сформирован", "в стадии формирования")))</f>
        <v/>
      </c>
      <c r="BQ13" s="150" t="str">
        <f>IF('Социально-коммуникативное разви'!AM14="","",IF('Социально-коммуникативное разви'!AM14=2,"сформирован",IF('Социально-коммуникативное разви'!AM14=0,"не сформирован", "в стадии формирования")))</f>
        <v/>
      </c>
      <c r="BR13"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3" s="150" t="str">
        <f>IF('Физическое развитие'!N13="","",IF('Физическое развитие'!N13=2,"сформирован",IF('Физическое развитие'!N13=0,"не сформирован", "в стадии формирования")))</f>
        <v/>
      </c>
      <c r="BT13" s="150" t="str">
        <f>IF('Физическое развитие'!Q13="","",IF('Физическое развитие'!Q13=2,"сформирован",IF('Физическое развитие'!Q13=0,"не сформирован", "в стадии формирования")))</f>
        <v/>
      </c>
      <c r="BU13" s="150" t="str">
        <f>IF('Физическое развитие'!U13="","",IF('Физическое развитие'!U13=2,"сформирован",IF('Физическое развитие'!U13=0,"не сформирован", "в стадии формирования")))</f>
        <v/>
      </c>
      <c r="BV13" s="150" t="str">
        <f>IF('Физическое развитие'!X13="","",IF('Физическое развитие'!X13=2,"сформирован",IF('Физическое развитие'!X13=0,"не сформирован", "в стадии формирования")))</f>
        <v/>
      </c>
      <c r="BW13" s="150" t="str">
        <f>IF('Физическое развитие'!Y13="","",IF('Физическое развитие'!Y13=2,"сформирован",IF('Физическое развитие'!Y13=0,"не сформирован", "в стадии формирования")))</f>
        <v/>
      </c>
      <c r="BX13" s="150" t="e">
        <f>IF('Физическое развитие'!#REF!="","",IF('Физическое развитие'!#REF!=2,"сформирован",IF('Физическое развитие'!#REF!=0,"не сформирован", "в стадии формирования")))</f>
        <v>#REF!</v>
      </c>
      <c r="BY13" s="150" t="str">
        <f>IF('Физическое развитие'!Z13="","",IF('Физическое развитие'!Z13=2,"сформирован",IF('Физическое развитие'!Z13=0,"не сформирован", "в стадии формирования")))</f>
        <v/>
      </c>
      <c r="BZ13" s="150" t="e">
        <f>IF('Физическое развитие'!#REF!="","",IF('Физическое развитие'!#REF!=2,"сформирован",IF('Физическое развитие'!#REF!=0,"не сформирован", "в стадии формирования")))</f>
        <v>#REF!</v>
      </c>
      <c r="CA13" s="180" t="str">
        <f>IF('Социально-коммуникативное разви'!Q14="","",IF('Социально-коммуникативное разви'!AD14="","",IF('Социально-коммуникативное разви'!AF14="","",IF('Социально-коммуникативное разви'!AG14="","",IF('Социально-коммуникативное разви'!AH14="","",IF('Социально-коммуникативное разви'!AI14="","",IF('Социально-коммуникативное разви'!AJ14="","",IF('Социально-коммуникативное разви'!AK14="","",IF('Социально-коммуникативное разви'!AL14="","",IF('Социально-коммуникативное разви'!AM14="","",IF('Социально-коммуникативное разви'!#REF!="","",IF('Физическое развитие'!N13="","",IF('Физическое развитие'!Q13="","",IF('Физическое развитие'!U13="","",IF('Физическое развитие'!X13="","",IF('Физическое развитие'!Y13="","",IF('Физическое развитие'!#REF!="","",IF('Физическое развитие'!Z13="","",IF('Физическое развитие'!#REF!="","",('Социально-коммуникативное разви'!Q14+'Социально-коммуникативное разви'!AD14+'Социально-коммуникативное разви'!AF14+'Социально-коммуникативное разви'!AG14+'Социально-коммуникативное разви'!AH14+'Социально-коммуникативное разви'!AI14+'Социально-коммуникативное разви'!AJ14+'Социально-коммуникативное разви'!AK14+'Социально-коммуникативное разви'!AL14+'Социально-коммуникативное разви'!AM14+'Социально-коммуникативное разви'!#REF!+'Физическое развитие'!N13+'Физическое развитие'!Q13+'Физическое развитие'!U13+'Физическое развитие'!X13+'Физическое развитие'!Y13+'Физическое развитие'!#REF!+'Физическое развитие'!#REF!)/19)))))))))))))))))))</f>
        <v/>
      </c>
      <c r="CB13" s="151" t="str">
        <f>'целевые ориентиры'!BY13</f>
        <v/>
      </c>
      <c r="CC13"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3" s="150" t="str">
        <f>IF('Социально-коммуникативное разви'!M14="","",IF('Социально-коммуникативное разви'!M14=2,"сформирован",IF('Социально-коммуникативное разви'!M14=0,"не сформирован", "в стадии формирования")))</f>
        <v/>
      </c>
      <c r="CE13"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3" s="150" t="str">
        <f>IF('Социально-коммуникативное разви'!O14="","",IF('Социально-коммуникативное разви'!O14=2,"сформирован",IF('Социально-коммуникативное разви'!O14=0,"не сформирован", "в стадии формирования")))</f>
        <v/>
      </c>
      <c r="CG13" s="150" t="str">
        <f>IF('Социально-коммуникативное разви'!T14="","",IF('Социально-коммуникативное разви'!T14=2,"сформирован",IF('Социально-коммуникативное разви'!T14=0,"не сформирован", "в стадии формирования")))</f>
        <v/>
      </c>
      <c r="CH13" s="150" t="str">
        <f>IF('Познавательное развитие'!D14="","",IF('Познавательное развитие'!D14=2,"сформирован",IF('Познавательное развитие'!D14=0,"не сформирован", "в стадии формирования")))</f>
        <v/>
      </c>
      <c r="CI13" s="150" t="str">
        <f>IF('Познавательное развитие'!E14="","",IF('Познавательное развитие'!E14=2,"сформирован",IF('Познавательное развитие'!E14=0,"не сформирован", "в стадии формирования")))</f>
        <v/>
      </c>
      <c r="CJ13" s="150" t="e">
        <f>IF('Познавательное развитие'!#REF!="","",IF('Познавательное развитие'!#REF!=2,"сформирован",IF('Познавательное развитие'!#REF!=0,"не сформирован", "в стадии формирования")))</f>
        <v>#REF!</v>
      </c>
      <c r="CK13" s="150" t="str">
        <f>IF('Познавательное развитие'!F14="","",IF('Познавательное развитие'!F14=2,"сформирован",IF('Познавательное развитие'!F14=0,"не сформирован", "в стадии формирования")))</f>
        <v/>
      </c>
      <c r="CL13" s="150" t="str">
        <f>IF('Познавательное развитие'!I14="","",IF('Познавательное развитие'!I14=2,"сформирован",IF('Познавательное развитие'!I14=0,"не сформирован", "в стадии формирования")))</f>
        <v/>
      </c>
      <c r="CM13" s="150" t="str">
        <f>IF('Познавательное развитие'!J14="","",IF('Познавательное развитие'!J14=2,"сформирован",IF('Познавательное развитие'!J14=0,"не сформирован", "в стадии формирования")))</f>
        <v/>
      </c>
      <c r="CN13" s="150" t="str">
        <f>IF('Познавательное развитие'!K14="","",IF('Познавательное развитие'!K14=2,"сформирован",IF('Познавательное развитие'!K14=0,"не сформирован", "в стадии формирования")))</f>
        <v/>
      </c>
      <c r="CO13" s="150" t="str">
        <f>IF('Познавательное развитие'!L14="","",IF('Познавательное развитие'!L14=2,"сформирован",IF('Познавательное развитие'!L14=0,"не сформирован", "в стадии формирования")))</f>
        <v/>
      </c>
      <c r="CP13" s="150" t="e">
        <f>IF('Познавательное развитие'!#REF!="","",IF('Познавательное развитие'!#REF!=2,"сформирован",IF('Познавательное развитие'!#REF!=0,"не сформирован", "в стадии формирования")))</f>
        <v>#REF!</v>
      </c>
      <c r="CQ13" s="150" t="str">
        <f>IF('Познавательное развитие'!M14="","",IF('Познавательное развитие'!M14=2,"сформирован",IF('Познавательное развитие'!M14=0,"не сформирован", "в стадии формирования")))</f>
        <v/>
      </c>
      <c r="CR13" s="150" t="str">
        <f>IF('Познавательное развитие'!S14="","",IF('Познавательное развитие'!S14=2,"сформирован",IF('Познавательное развитие'!S14=0,"не сформирован", "в стадии формирования")))</f>
        <v/>
      </c>
      <c r="CS13" s="150" t="str">
        <f>IF('Познавательное развитие'!T14="","",IF('Познавательное развитие'!T14=2,"сформирован",IF('Познавательное развитие'!T14=0,"не сформирован", "в стадии формирования")))</f>
        <v/>
      </c>
      <c r="CT13" s="150" t="str">
        <f>IF('Познавательное развитие'!V14="","",IF('Познавательное развитие'!V14=2,"сформирован",IF('Познавательное развитие'!V14=0,"не сформирован", "в стадии формирования")))</f>
        <v/>
      </c>
      <c r="CU13" s="150" t="str">
        <f>IF('Познавательное развитие'!AD14="","",IF('Познавательное развитие'!AD14=2,"сформирован",IF('Познавательное развитие'!AD14=0,"не сформирован", "в стадии формирования")))</f>
        <v/>
      </c>
      <c r="CV13" s="150" t="e">
        <f>IF('Познавательное развитие'!#REF!="","",IF('Познавательное развитие'!#REF!=2,"сформирован",IF('Познавательное развитие'!#REF!=0,"не сформирован", "в стадии формирования")))</f>
        <v>#REF!</v>
      </c>
      <c r="CW13" s="150" t="str">
        <f>IF('Познавательное развитие'!AI14="","",IF('Познавательное развитие'!AI14=2,"сформирован",IF('Познавательное развитие'!AI14=0,"не сформирован", "в стадии формирования")))</f>
        <v/>
      </c>
      <c r="CX13" s="150" t="str">
        <f>IF('Познавательное развитие'!AK14="","",IF('Познавательное развитие'!AK14=2,"сформирован",IF('Познавательное развитие'!AK14=0,"не сформирован", "в стадии формирования")))</f>
        <v/>
      </c>
      <c r="CY13" s="150" t="e">
        <f>IF('Познавательное развитие'!#REF!="","",IF('Познавательное развитие'!#REF!=2,"сформирован",IF('Познавательное развитие'!#REF!=0,"не сформирован", "в стадии формирования")))</f>
        <v>#REF!</v>
      </c>
      <c r="CZ13" s="150" t="str">
        <f>IF('Познавательное развитие'!AL14="","",IF('Познавательное развитие'!AL14=2,"сформирован",IF('Познавательное развитие'!AL14=0,"не сформирован", "в стадии формирования")))</f>
        <v/>
      </c>
      <c r="DA13" s="150" t="str">
        <f>IF('Речевое развитие'!S13="","",IF('Речевое развитие'!S13=2,"сформирован",IF('Речевое развитие'!S13=0,"не сформирован", "в стадии формирования")))</f>
        <v/>
      </c>
      <c r="DB13" s="150" t="str">
        <f>IF('Речевое развитие'!T13="","",IF('Речевое развитие'!T13=2,"сформирован",IF('Речевое развитие'!T13=0,"не сформирован", "в стадии формирования")))</f>
        <v/>
      </c>
      <c r="DC13" s="150" t="str">
        <f>IF('Речевое развитие'!U13="","",IF('Речевое развитие'!U13=2,"сформирован",IF('Речевое развитие'!U13=0,"не сформирован", "в стадии формирования")))</f>
        <v/>
      </c>
      <c r="DD13" s="150" t="str">
        <f>IF('Речевое развитие'!V13="","",IF('Речевое развитие'!V13=2,"сформирован",IF('Речевое развитие'!V13=0,"не сформирован", "в стадии формирования")))</f>
        <v/>
      </c>
      <c r="DE13" s="150" t="str">
        <f>IF('Художественно-эстетическое разв'!D14="","",IF('Художественно-эстетическое разв'!D14=2,"сформирован",IF('Художественно-эстетическое разв'!D14=0,"не сформирован", "в стадии формирования")))</f>
        <v/>
      </c>
      <c r="DF13" s="150" t="str">
        <f>IF('Художественно-эстетическое разв'!O14="","",IF('Художественно-эстетическое разв'!O14=2,"сформирован",IF('Художественно-эстетическое разв'!O14=0,"не сформирован", "в стадии формирования")))</f>
        <v/>
      </c>
      <c r="DG13" s="150" t="str">
        <f>IF('Художественно-эстетическое разв'!T14="","",IF('Художественно-эстетическое разв'!T14=2,"сформирован",IF('Художественно-эстетическое разв'!T14=0,"не сформирован", "в стадии формирования")))</f>
        <v/>
      </c>
      <c r="DH13" s="180" t="e">
        <f>IF('Социально-коммуникативное разви'!#REF!="","",IF('Социально-коммуникативное разви'!M14="","",IF('Социально-коммуникативное разви'!#REF!="","",IF('Социально-коммуникативное разви'!O14="","",IF('Социально-коммуникативное разви'!T14="","",IF('Познавательное развитие'!D14="","",IF('Познавательное развитие'!E14="","",IF('Познавательное развитие'!#REF!="","",IF('Познавательное развитие'!F14="","",IF('Познавательное развитие'!I14="","",IF('Познавательное развитие'!J14="","",IF('Познавательное развитие'!K14="","",IF('Познавательное развитие'!L14="","",IF('Познавательное развитие'!#REF!="","",IF('Познавательное развитие'!M14="","",IF('Познавательное развитие'!S14="","",IF('Познавательное развитие'!T14="","",IF('Познавательное развитие'!V14="","",IF('Познавательное развитие'!AD14="","",IF('Познавательное развитие'!#REF!="","",IF('Познавательное развитие'!AI14="","",IF('Познавательное развитие'!AK14="","",IF('Познавательное развитие'!#REF!="","",IF('Познавательное развитие'!AL14="","",IF('Речевое развитие'!S13="","",IF('Речевое развитие'!T13="","",IF('Речевое развитие'!U13="","",IF('Речевое развитие'!V13="","",IF('Художественно-эстетическое разв'!D14="","",IF('Художественно-эстетическое разв'!O14="","",IF('Художественно-эстетическое разв'!T14="","",('Социально-коммуникативное разви'!#REF!+'Социально-коммуникативное разви'!M14+'Социально-коммуникативное разви'!#REF!+'Социально-коммуникативное разви'!O14+'Социально-коммуникативное разви'!T14+'Познавательное развитие'!D14+'Познавательное развитие'!E14+'Познавательное развитие'!#REF!+'Познавательное развитие'!F14+'Познавательное развитие'!I14+'Познавательное развитие'!J14+'Познавательное развитие'!K14+'Познавательное развитие'!L14+'Познавательное развитие'!#REF!+'Познавательное развитие'!M14+'Познавательное развитие'!S14+'Познавательное развитие'!T14+'Познавательное развитие'!V14+'Познавательное развитие'!AD14+'Познавательное развитие'!#REF!+'Познавательное развитие'!AI14+'Познавательное развитие'!AK14+'Познавательное развитие'!#REF!+'Познавательное развитие'!AL14+'Речевое развитие'!S13+'Речевое развитие'!T13+'Речевое развитие'!U13+'Речевое развитие'!V13+'Художественно-эстетическое разв'!D14+'Художественно-эстетическое разв'!O14+'Художественно-эстетическое разв'!T14)/31)))))))))))))))))))))))))))))))</f>
        <v>#REF!</v>
      </c>
      <c r="DI13" s="151" t="str">
        <f>'целевые ориентиры'!DC13</f>
        <v/>
      </c>
    </row>
    <row r="14" spans="1:127" s="96" customFormat="1">
      <c r="A14" s="96">
        <f>список!A12</f>
        <v>11</v>
      </c>
      <c r="B14" s="153" t="str">
        <f>IF(список!B12="","",список!B12)</f>
        <v/>
      </c>
      <c r="C14" s="149">
        <f>IF(список!C12="","",список!C12)</f>
        <v>0</v>
      </c>
      <c r="D14" s="155" t="str">
        <f>IF('Социально-коммуникативное разви'!R15="","",IF('Социально-коммуникативное разви'!R15=2,"сформирован",IF('Социально-коммуникативное разви'!R15=0,"не сформирован", "в стадии формирования")))</f>
        <v/>
      </c>
      <c r="E14" s="96" t="str">
        <f>IF('Социально-коммуникативное разви'!X15="","",IF('Социально-коммуникативное разви'!X15=2,"сформирован",IF('Социально-коммуникативное разви'!X15=0,"не сформирован", "в стадии формирования")))</f>
        <v/>
      </c>
      <c r="F14" s="96" t="str">
        <f>IF('Социально-коммуникативное разви'!Y15="","",IF('Социально-коммуникативное разви'!Y15=2,"сформирован",IF('Социально-коммуникативное разви'!Y15=0,"не сформирован", "в стадии формирования")))</f>
        <v/>
      </c>
      <c r="G14" s="96" t="str">
        <f>IF('Социально-коммуникативное разви'!Z15="","",IF('Социально-коммуникативное разви'!Z15=2,"сформирован",IF('Социально-коммуникативное разви'!Z15=0,"не сформирован", "в стадии формирования")))</f>
        <v/>
      </c>
      <c r="H14" s="96" t="str">
        <f>IF('Социально-коммуникативное разви'!AA15="","",IF('Социально-коммуникативное разви'!AA15=2,"сформирован",IF('Социально-коммуникативное разви'!AA15=0,"не сформирован", "в стадии формирования")))</f>
        <v/>
      </c>
      <c r="I14"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4" s="96" t="str">
        <f>IF('Познавательное развитие'!H15="","",IF('Познавательное развитие'!H15=2,"сформирован",IF('Познавательное развитие'!H15=0,"не сформирован", "в стадии формирования")))</f>
        <v/>
      </c>
      <c r="K14" s="96" t="e">
        <f>IF('Познавательное развитие'!#REF!="","",IF('Познавательное развитие'!#REF!=2,"сформирован",IF('Познавательное развитие'!#REF!=0,"не сформирован", "в стадии формирования")))</f>
        <v>#REF!</v>
      </c>
      <c r="L14" s="96" t="str">
        <f>IF('Речевое развитие'!X14="","",IF('Речевое развитие'!X14=2,"сформирован",IF('Речевое развитие'!X14=0,"не сформирован", "в стадии формирования")))</f>
        <v/>
      </c>
      <c r="M14" s="96" t="str">
        <f>IF('Художественно-эстетическое разв'!D15="","",IF('Художественно-эстетическое разв'!D15=2,"сформирован",IF('Художественно-эстетическое разв'!D15=0,"не сформирован", "в стадии формирования")))</f>
        <v/>
      </c>
      <c r="N14" s="149" t="str">
        <f>IF('Физическое развитие'!M14="","",IF('Физическое развитие'!M14=2,"сформирован",IF('Физическое развитие'!M14=0,"не сформирован", "в стадии формирования")))</f>
        <v/>
      </c>
      <c r="O14" s="166" t="str">
        <f>IF('Социально-коммуникативное разви'!R15="","",IF('Социально-коммуникативное разви'!X15="","",IF('Социально-коммуникативное разви'!Y15="","",IF('Социально-коммуникативное разви'!Z15="","",IF('Социально-коммуникативное разви'!AA15="","",IF('Социально-коммуникативное разви'!#REF!="","",IF('Познавательное развитие'!#REF!="","",IF('Познавательное развитие'!#REF!="","",IF('Речевое развитие'!X14="","",IF('Художественно-эстетическое разв'!D15="","",IF('Физическое развитие'!M14="","",('Социально-коммуникативное разви'!R15+'Социально-коммуникативное разви'!X15+'Социально-коммуникативное разви'!Y15+'Социально-коммуникативное разви'!Z15+'Социально-коммуникативное разви'!AA15+'Социально-коммуникативное разви'!#REF!+'Познавательное развитие'!#REF!+'Познавательное развитие'!#REF!+'Речевое развитие'!X14+'Художественно-эстетическое разв'!D15+'Физическое развитие'!M14)/11)))))))))))</f>
        <v/>
      </c>
      <c r="P14" s="151" t="str">
        <f>'целевые ориентиры'!M14</f>
        <v/>
      </c>
      <c r="Q14" s="177" t="str">
        <f>IF('Социально-коммуникативное разви'!E15="","",IF('Социально-коммуникативное разви'!E15=2,"сформирован",IF('Социально-коммуникативное разви'!E15=0,"не сформирован", "в стадии формирования")))</f>
        <v/>
      </c>
      <c r="R14" s="177" t="str">
        <f>IF('Социально-коммуникативное разви'!F15="","",IF('Социально-коммуникативное разви'!F15=2,"сформирован",IF('Социально-коммуникативное разви'!F15=0,"не сформирован", "в стадии формирования")))</f>
        <v/>
      </c>
      <c r="S14" s="177" t="str">
        <f>IF('Социально-коммуникативное разви'!G15="","",IF('Социально-коммуникативное разви'!G15=2,"сформирован",IF('Социально-коммуникативное разви'!G15=0,"не сформирован", "в стадии формирования")))</f>
        <v/>
      </c>
      <c r="T14" s="177" t="str">
        <f>IF('Социально-коммуникативное разви'!H15="","",IF('Социально-коммуникативное разви'!H15=2,"сформирован",IF('Социально-коммуникативное разви'!H15=0,"не сформирован", "в стадии формирования")))</f>
        <v/>
      </c>
      <c r="U14" s="177" t="str">
        <f>IF('Социально-коммуникативное разви'!I15="","",IF('Социально-коммуникативное разви'!I15=2,"сформирован",IF('Социально-коммуникативное разви'!I15=0,"не сформирован", "в стадии формирования")))</f>
        <v/>
      </c>
      <c r="V14" s="178" t="str">
        <f>IF('Социально-коммуникативное разви'!J15="","",IF('Социально-коммуникативное разви'!J15=2,"сформирован",IF('Социально-коммуникативное разви'!J15=0,"не сформирован", "в стадии формирования")))</f>
        <v/>
      </c>
      <c r="W14" s="178" t="str">
        <f>IF('Социально-коммуникативное разви'!K15="","",IF('Социально-коммуникативное разви'!K15=2,"сформирован",IF('Социально-коммуникативное разви'!K15=0,"не сформирован", "в стадии формирования")))</f>
        <v/>
      </c>
      <c r="X14" s="178" t="str">
        <f>IF('Социально-коммуникативное разви'!L15="","",IF('Социально-коммуникативное разви'!L15=2,"сформирован",IF('Социально-коммуникативное разви'!L15=0,"не сформирован", "в стадии формирования")))</f>
        <v/>
      </c>
      <c r="Y14" s="179" t="str">
        <f>IF('Социально-коммуникативное разви'!W15="","",IF('Социально-коммуникативное разви'!W15=2,"сформирован",IF('Социально-коммуникативное разви'!W15=0,"не сформирован", "в стадии формирования")))</f>
        <v/>
      </c>
      <c r="Z14" s="180" t="str">
        <f>IF('Социально-коммуникативное разви'!E15="","",IF('Социально-коммуникативное разви'!F15="","",IF('Социально-коммуникативное разви'!G15="","",IF('Социально-коммуникативное разви'!H15="","",IF('Социально-коммуникативное разви'!I15="","",IF('Социально-коммуникативное разви'!J15="","",IF('Социально-коммуникативное разви'!K15="","",IF('Социально-коммуникативное разви'!L15="","",IF('Социально-коммуникативное разви'!W15="","",('Социально-коммуникативное разви'!E15+'Социально-коммуникативное разви'!F15+'Социально-коммуникативное разви'!G15+'Социально-коммуникативное разви'!H15+'Социально-коммуникативное разви'!I15+'Социально-коммуникативное разви'!J15+'Социально-коммуникативное разви'!K15+'Социально-коммуникативное разви'!L15+'Социально-коммуникативное разви'!W15)/9)))))))))</f>
        <v/>
      </c>
      <c r="AA14" s="151" t="str">
        <f>'целевые ориентиры'!X14</f>
        <v/>
      </c>
      <c r="AB14" s="172" t="str">
        <f>IF('Социально-коммуникативное разви'!S15="","",IF('Социально-коммуникативное разви'!S15=2,"сформирован",IF('Социально-коммуникативное разви'!S15=0,"не сформирован", "в стадии формирования")))</f>
        <v/>
      </c>
      <c r="AC14" s="171" t="str">
        <f>IF('Познавательное развитие'!U15="","",IF('Познавательное развитие'!U15=2,"сформирован",IF('Познавательное развитие'!U15=0,"не сформирован", "в стадии формирования")))</f>
        <v/>
      </c>
      <c r="AD14" s="170" t="str">
        <f>IF('Речевое развитие'!W14="","",IF('Речевое развитие'!W14=2,"сформирован",IF('Речевое развитие'!W14=0,"не сформирован", "в стадии формирования")))</f>
        <v/>
      </c>
      <c r="AE14" s="181" t="str">
        <f>IF('Художественно-эстетическое разв'!AD15="","",IF('Художественно-эстетическое разв'!AD15=2,"сформирован",IF('Художественно-эстетическое разв'!AD15=0,"не сформирован", "в стадии формирования")))</f>
        <v/>
      </c>
      <c r="AF14" s="181" t="str">
        <f>IF('Художественно-эстетическое разв'!AE15="","",IF('Художественно-эстетическое разв'!AE15=2,"сформирован",IF('Художественно-эстетическое разв'!AE15=0,"не сформирован", "в стадии формирования")))</f>
        <v/>
      </c>
      <c r="AG14" s="181" t="str">
        <f>IF('Художественно-эстетическое разв'!AF15="","",IF('Художественно-эстетическое разв'!AF15=2,"сформирован",IF('Художественно-эстетическое разв'!AF15=0,"не сформирован", "в стадии формирования")))</f>
        <v/>
      </c>
      <c r="AH14" s="170" t="str">
        <f>IF('Физическое развитие'!T14="","",IF('Физическое развитие'!T14=2,"сформирован",IF('Физическое развитие'!T14=0,"не сформирован", "в стадии формирования")))</f>
        <v/>
      </c>
      <c r="AI14" s="180" t="str">
        <f>IF('Социально-коммуникативное разви'!S15="","",IF('Познавательное развитие'!U15="","",IF('Речевое развитие'!W14="","",IF('Художественно-эстетическое разв'!AD15="","",IF('Художественно-эстетическое разв'!AE15="","",IF('Художественно-эстетическое разв'!AF15="","",IF('Физическое развитие'!T14="","",('Социально-коммуникативное разви'!S15+'Познавательное развитие'!U15+'Речевое развитие'!W14+'Художественно-эстетическое разв'!AD15+'Художественно-эстетическое разв'!AE15+'Художественно-эстетическое разв'!AF15+'Физическое развитие'!T14)/7)))))))</f>
        <v/>
      </c>
      <c r="AJ14" s="151" t="str">
        <f>'целевые ориентиры'!AH14</f>
        <v/>
      </c>
      <c r="AK14" s="172" t="str">
        <f>IF('Речевое развитие'!D14="","",IF('Речевое развитие'!D14=2,"сформирован",IF('Речевое развитие'!D14=0,"не сформирован", "в стадии формирования")))</f>
        <v/>
      </c>
      <c r="AL14" s="150" t="str">
        <f>IF('Речевое развитие'!F14="","",IF('Речевое развитие'!F14=2,"сформирован",IF('Речевое развитие'!F14=0,"не сформирован", "в стадии формирования")))</f>
        <v/>
      </c>
      <c r="AM14" s="150" t="str">
        <f>IF('Речевое развитие'!H14="","",IF('Речевое развитие'!H14=2,"сформирован",IF('Речевое развитие'!H14=0,"не сформирован", "в стадии формирования")))</f>
        <v/>
      </c>
      <c r="AN14" s="150" t="str">
        <f>IF('Речевое развитие'!I14="","",IF('Речевое развитие'!I14=2,"сформирован",IF('Речевое развитие'!I14=0,"не сформирован", "в стадии формирования")))</f>
        <v/>
      </c>
      <c r="AO14" s="150" t="str">
        <f>IF('Речевое развитие'!J14="","",IF('Речевое развитие'!J14=2,"сформирован",IF('Речевое развитие'!J14=0,"не сформирован", "в стадии формирования")))</f>
        <v/>
      </c>
      <c r="AP14" s="150" t="str">
        <f>IF('Речевое развитие'!K14="","",IF('Речевое развитие'!K14=2,"сформирован",IF('Речевое развитие'!K14=0,"не сформирован", "в стадии формирования")))</f>
        <v/>
      </c>
      <c r="AQ14" s="150" t="str">
        <f>IF('Речевое развитие'!M14="","",IF('Речевое развитие'!M14=2,"сформирован",IF('Речевое развитие'!M14=0,"не сформирован", "в стадии формирования")))</f>
        <v/>
      </c>
      <c r="AR14" s="150" t="str">
        <f>IF('Речевое развитие'!N14="","",IF('Речевое развитие'!N14=2,"сформирован",IF('Речевое развитие'!N14=0,"не сформирован", "в стадии формирования")))</f>
        <v/>
      </c>
      <c r="AS14" s="150" t="str">
        <f>IF('Речевое развитие'!O14="","",IF('Речевое развитие'!O14=2,"сформирован",IF('Речевое развитие'!O14=0,"не сформирован", "в стадии формирования")))</f>
        <v/>
      </c>
      <c r="AT14" s="180" t="str">
        <f>IF('Речевое развитие'!D14="","",IF('Речевое развитие'!F14="","",IF('Речевое развитие'!H14="","",IF('Речевое развитие'!I14="","",IF('Речевое развитие'!J14="","",IF('Речевое развитие'!K14="","",IF('Речевое развитие'!M14="","",IF('Речевое развитие'!N14="","",IF('Речевое развитие'!O14="","",('Речевое развитие'!D14+'Речевое развитие'!F14+'Речевое развитие'!H14+'Речевое развитие'!I14+'Речевое развитие'!J14+'Речевое развитие'!K14+'Речевое развитие'!M14+'Речевое развитие'!N14+'Речевое развитие'!O14)/9)))))))))</f>
        <v/>
      </c>
      <c r="AU14" s="151" t="str">
        <f>'целевые ориентиры'!AR14</f>
        <v/>
      </c>
      <c r="AV14" s="150" t="str">
        <f>IF('Физическое развитие'!D14="","",IF('Физическое развитие'!D14=2,"сформирован",IF('Физическое развитие'!D14=0,"не сформирован", "в стадии формирования")))</f>
        <v/>
      </c>
      <c r="AW14" s="150" t="str">
        <f>IF('Физическое развитие'!E14="","",IF('Физическое развитие'!E14=2,"сформирован",IF('Физическое развитие'!E14=0,"не сформирован", "в стадии формирования")))</f>
        <v/>
      </c>
      <c r="AX14" s="150" t="str">
        <f>IF('Физическое развитие'!G14="","",IF('Физическое развитие'!G14=2,"сформирован",IF('Физическое развитие'!G14=0,"не сформирован", "в стадии формирования")))</f>
        <v/>
      </c>
      <c r="AY14" s="150" t="e">
        <f>IF('Физическое развитие'!#REF!="","",IF('Физическое развитие'!#REF!=2,"сформирован",IF('Физическое развитие'!#REF!=0,"не сформирован", "в стадии формирования")))</f>
        <v>#REF!</v>
      </c>
      <c r="AZ14" s="150" t="str">
        <f>IF('Физическое развитие'!H14="","",IF('Физическое развитие'!H14=2,"сформирован",IF('Физическое развитие'!H14=0,"не сформирован", "в стадии формирования")))</f>
        <v/>
      </c>
      <c r="BA14" s="150" t="str">
        <f>IF('Физическое развитие'!I14="","",IF('Физическое развитие'!I14=2,"сформирован",IF('Физическое развитие'!I14=0,"не сформирован", "в стадии формирования")))</f>
        <v/>
      </c>
      <c r="BB14" s="150" t="str">
        <f>IF('Физическое развитие'!N14="","",IF('Физическое развитие'!N14=2,"сформирован",IF('Физическое развитие'!N14=0,"не сформирован", "в стадии формирования")))</f>
        <v/>
      </c>
      <c r="BC14" s="150" t="str">
        <f>IF('Физическое развитие'!O14="","",IF('Физическое развитие'!O14=2,"сформирован",IF('Физическое развитие'!O14=0,"не сформирован", "в стадии формирования")))</f>
        <v/>
      </c>
      <c r="BD14" s="150" t="str">
        <f>IF('Физическое развитие'!P14="","",IF('Физическое развитие'!P14=2,"сформирован",IF('Физическое развитие'!P14=0,"не сформирован", "в стадии формирования")))</f>
        <v/>
      </c>
      <c r="BE14" s="150" t="str">
        <f>IF('Физическое развитие'!S14="","",IF('Физическое развитие'!S14=2,"сформирован",IF('Физическое развитие'!S14=0,"не сформирован", "в стадии формирования")))</f>
        <v/>
      </c>
      <c r="BF14" s="150" t="str">
        <f>IF('Физическое развитие'!D14="","",IF('Физическое развитие'!E14="","",IF('Физическое развитие'!G14="","",IF('Физическое развитие'!#REF!="","",IF('Физическое развитие'!H14="","",IF('Физическое развитие'!I14="","",IF('Физическое развитие'!N14="","",IF('Физическое развитие'!O14="","",IF('Физическое развитие'!P14="","",IF('Физическое развитие'!S14="","",('Физическое развитие'!D14+'Физическое развитие'!E14+'Физическое развитие'!G14+'Физическое развитие'!#REF!+'Физическое развитие'!H14+'Физическое развитие'!I14+'Физическое развитие'!N14+'Физическое развитие'!O14+'Физическое развитие'!P14+'Физическое развитие'!S14)/10))))))))))</f>
        <v/>
      </c>
      <c r="BG14" s="151" t="str">
        <f>'целевые ориентиры'!BG14</f>
        <v/>
      </c>
      <c r="BH14" s="150" t="str">
        <f>IF('Социально-коммуникативное разви'!Q15="","",IF('Социально-коммуникативное разви'!Q15=2,"сформирован",IF('Социально-коммуникативное разви'!Q15=0,"не сформирован", "в стадии формирования")))</f>
        <v/>
      </c>
      <c r="BI14" s="150" t="str">
        <f>IF('Социально-коммуникативное разви'!AD15="","",IF('Социально-коммуникативное разви'!AD15=2,"сформирован",IF('Социально-коммуникативное разви'!AD15=0,"не сформирован", "в стадии формирования")))</f>
        <v/>
      </c>
      <c r="BJ14" s="150" t="str">
        <f>IF('Социально-коммуникативное разви'!AF15="","",IF('Социально-коммуникативное разви'!AF15=2,"сформирован",IF('Социально-коммуникативное разви'!AF15=0,"не сформирован", "в стадии формирования")))</f>
        <v/>
      </c>
      <c r="BK14" s="150" t="str">
        <f>IF('Социально-коммуникативное разви'!AG15="","",IF('Социально-коммуникативное разви'!AG15=2,"сформирован",IF('Социально-коммуникативное разви'!AG15=0,"не сформирован", "в стадии формирования")))</f>
        <v/>
      </c>
      <c r="BL14" s="150" t="str">
        <f>IF('Социально-коммуникативное разви'!AH15="","",IF('Социально-коммуникативное разви'!AH15=2,"сформирован",IF('Социально-коммуникативное разви'!AH15=0,"не сформирован", "в стадии формирования")))</f>
        <v/>
      </c>
      <c r="BM14" s="150" t="str">
        <f>IF('Социально-коммуникативное разви'!AI15="","",IF('Социально-коммуникативное разви'!AI15=2,"сформирован",IF('Социально-коммуникативное разви'!AI15=0,"не сформирован", "в стадии формирования")))</f>
        <v/>
      </c>
      <c r="BN14" s="150" t="str">
        <f>IF('Социально-коммуникативное разви'!AJ15="","",IF('Социально-коммуникативное разви'!AJ15=2,"сформирован",IF('Социально-коммуникативное разви'!AJ15=0,"не сформирован", "в стадии формирования")))</f>
        <v/>
      </c>
      <c r="BO14" s="150" t="str">
        <f>IF('Социально-коммуникативное разви'!AK15="","",IF('Социально-коммуникативное разви'!AK15=2,"сформирован",IF('Социально-коммуникативное разви'!AK15=0,"не сформирован", "в стадии формирования")))</f>
        <v/>
      </c>
      <c r="BP14" s="150" t="str">
        <f>IF('Социально-коммуникативное разви'!AL15="","",IF('Социально-коммуникативное разви'!AL15=2,"сформирован",IF('Социально-коммуникативное разви'!AL15=0,"не сформирован", "в стадии формирования")))</f>
        <v/>
      </c>
      <c r="BQ14" s="150" t="str">
        <f>IF('Социально-коммуникативное разви'!AM15="","",IF('Социально-коммуникативное разви'!AM15=2,"сформирован",IF('Социально-коммуникативное разви'!AM15=0,"не сформирован", "в стадии формирования")))</f>
        <v/>
      </c>
      <c r="BR1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4" s="150" t="str">
        <f>IF('Физическое развитие'!N14="","",IF('Физическое развитие'!N14=2,"сформирован",IF('Физическое развитие'!N14=0,"не сформирован", "в стадии формирования")))</f>
        <v/>
      </c>
      <c r="BT14" s="150" t="str">
        <f>IF('Физическое развитие'!Q14="","",IF('Физическое развитие'!Q14=2,"сформирован",IF('Физическое развитие'!Q14=0,"не сформирован", "в стадии формирования")))</f>
        <v/>
      </c>
      <c r="BU14" s="150" t="str">
        <f>IF('Физическое развитие'!U14="","",IF('Физическое развитие'!U14=2,"сформирован",IF('Физическое развитие'!U14=0,"не сформирован", "в стадии формирования")))</f>
        <v/>
      </c>
      <c r="BV14" s="150" t="str">
        <f>IF('Физическое развитие'!X14="","",IF('Физическое развитие'!X14=2,"сформирован",IF('Физическое развитие'!X14=0,"не сформирован", "в стадии формирования")))</f>
        <v/>
      </c>
      <c r="BW14" s="150" t="str">
        <f>IF('Физическое развитие'!Y14="","",IF('Физическое развитие'!Y14=2,"сформирован",IF('Физическое развитие'!Y14=0,"не сформирован", "в стадии формирования")))</f>
        <v/>
      </c>
      <c r="BX14" s="150" t="e">
        <f>IF('Физическое развитие'!#REF!="","",IF('Физическое развитие'!#REF!=2,"сформирован",IF('Физическое развитие'!#REF!=0,"не сформирован", "в стадии формирования")))</f>
        <v>#REF!</v>
      </c>
      <c r="BY14" s="150" t="str">
        <f>IF('Физическое развитие'!Z14="","",IF('Физическое развитие'!Z14=2,"сформирован",IF('Физическое развитие'!Z14=0,"не сформирован", "в стадии формирования")))</f>
        <v/>
      </c>
      <c r="BZ14" s="150" t="e">
        <f>IF('Физическое развитие'!#REF!="","",IF('Физическое развитие'!#REF!=2,"сформирован",IF('Физическое развитие'!#REF!=0,"не сформирован", "в стадии формирования")))</f>
        <v>#REF!</v>
      </c>
      <c r="CA14" s="180" t="str">
        <f>IF('Социально-коммуникативное разви'!Q15="","",IF('Социально-коммуникативное разви'!AD15="","",IF('Социально-коммуникативное разви'!AF15="","",IF('Социально-коммуникативное разви'!AG15="","",IF('Социально-коммуникативное разви'!AH15="","",IF('Социально-коммуникативное разви'!AI15="","",IF('Социально-коммуникативное разви'!AJ15="","",IF('Социально-коммуникативное разви'!AK15="","",IF('Социально-коммуникативное разви'!AL15="","",IF('Социально-коммуникативное разви'!AM15="","",IF('Социально-коммуникативное разви'!#REF!="","",IF('Физическое развитие'!N14="","",IF('Физическое развитие'!Q14="","",IF('Физическое развитие'!U14="","",IF('Физическое развитие'!X14="","",IF('Физическое развитие'!Y14="","",IF('Физическое развитие'!#REF!="","",IF('Физическое развитие'!Z14="","",IF('Физическое развитие'!#REF!="","",('Социально-коммуникативное разви'!Q15+'Социально-коммуникативное разви'!AD15+'Социально-коммуникативное разви'!AF15+'Социально-коммуникативное разви'!AG15+'Социально-коммуникативное разви'!AH15+'Социально-коммуникативное разви'!AI15+'Социально-коммуникативное разви'!AJ15+'Социально-коммуникативное разви'!AK15+'Социально-коммуникативное разви'!AL15+'Социально-коммуникативное разви'!AM15+'Социально-коммуникативное разви'!#REF!+'Физическое развитие'!N14+'Физическое развитие'!Q14+'Физическое развитие'!U14+'Физическое развитие'!X14+'Физическое развитие'!Y14+'Физическое развитие'!#REF!+'Физическое развитие'!#REF!)/19)))))))))))))))))))</f>
        <v/>
      </c>
      <c r="CB14" s="151" t="str">
        <f>'целевые ориентиры'!BY14</f>
        <v/>
      </c>
      <c r="CC1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4" s="150" t="str">
        <f>IF('Социально-коммуникативное разви'!M15="","",IF('Социально-коммуникативное разви'!M15=2,"сформирован",IF('Социально-коммуникативное разви'!M15=0,"не сформирован", "в стадии формирования")))</f>
        <v/>
      </c>
      <c r="CE1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4" s="150" t="str">
        <f>IF('Социально-коммуникативное разви'!O15="","",IF('Социально-коммуникативное разви'!O15=2,"сформирован",IF('Социально-коммуникативное разви'!O15=0,"не сформирован", "в стадии формирования")))</f>
        <v/>
      </c>
      <c r="CG14" s="150" t="str">
        <f>IF('Социально-коммуникативное разви'!T15="","",IF('Социально-коммуникативное разви'!T15=2,"сформирован",IF('Социально-коммуникативное разви'!T15=0,"не сформирован", "в стадии формирования")))</f>
        <v/>
      </c>
      <c r="CH14" s="150" t="str">
        <f>IF('Познавательное развитие'!D15="","",IF('Познавательное развитие'!D15=2,"сформирован",IF('Познавательное развитие'!D15=0,"не сформирован", "в стадии формирования")))</f>
        <v/>
      </c>
      <c r="CI14" s="150" t="str">
        <f>IF('Познавательное развитие'!E15="","",IF('Познавательное развитие'!E15=2,"сформирован",IF('Познавательное развитие'!E15=0,"не сформирован", "в стадии формирования")))</f>
        <v/>
      </c>
      <c r="CJ14" s="150" t="e">
        <f>IF('Познавательное развитие'!#REF!="","",IF('Познавательное развитие'!#REF!=2,"сформирован",IF('Познавательное развитие'!#REF!=0,"не сформирован", "в стадии формирования")))</f>
        <v>#REF!</v>
      </c>
      <c r="CK14" s="150" t="str">
        <f>IF('Познавательное развитие'!F15="","",IF('Познавательное развитие'!F15=2,"сформирован",IF('Познавательное развитие'!F15=0,"не сформирован", "в стадии формирования")))</f>
        <v/>
      </c>
      <c r="CL14" s="150" t="str">
        <f>IF('Познавательное развитие'!I15="","",IF('Познавательное развитие'!I15=2,"сформирован",IF('Познавательное развитие'!I15=0,"не сформирован", "в стадии формирования")))</f>
        <v/>
      </c>
      <c r="CM14" s="150" t="str">
        <f>IF('Познавательное развитие'!J15="","",IF('Познавательное развитие'!J15=2,"сформирован",IF('Познавательное развитие'!J15=0,"не сформирован", "в стадии формирования")))</f>
        <v/>
      </c>
      <c r="CN14" s="150" t="str">
        <f>IF('Познавательное развитие'!K15="","",IF('Познавательное развитие'!K15=2,"сформирован",IF('Познавательное развитие'!K15=0,"не сформирован", "в стадии формирования")))</f>
        <v/>
      </c>
      <c r="CO14" s="150" t="str">
        <f>IF('Познавательное развитие'!L15="","",IF('Познавательное развитие'!L15=2,"сформирован",IF('Познавательное развитие'!L15=0,"не сформирован", "в стадии формирования")))</f>
        <v/>
      </c>
      <c r="CP14" s="150" t="e">
        <f>IF('Познавательное развитие'!#REF!="","",IF('Познавательное развитие'!#REF!=2,"сформирован",IF('Познавательное развитие'!#REF!=0,"не сформирован", "в стадии формирования")))</f>
        <v>#REF!</v>
      </c>
      <c r="CQ14" s="150" t="str">
        <f>IF('Познавательное развитие'!M15="","",IF('Познавательное развитие'!M15=2,"сформирован",IF('Познавательное развитие'!M15=0,"не сформирован", "в стадии формирования")))</f>
        <v/>
      </c>
      <c r="CR14" s="150" t="str">
        <f>IF('Познавательное развитие'!S15="","",IF('Познавательное развитие'!S15=2,"сформирован",IF('Познавательное развитие'!S15=0,"не сформирован", "в стадии формирования")))</f>
        <v/>
      </c>
      <c r="CS14" s="150" t="str">
        <f>IF('Познавательное развитие'!T15="","",IF('Познавательное развитие'!T15=2,"сформирован",IF('Познавательное развитие'!T15=0,"не сформирован", "в стадии формирования")))</f>
        <v/>
      </c>
      <c r="CT14" s="150" t="str">
        <f>IF('Познавательное развитие'!V15="","",IF('Познавательное развитие'!V15=2,"сформирован",IF('Познавательное развитие'!V15=0,"не сформирован", "в стадии формирования")))</f>
        <v/>
      </c>
      <c r="CU14" s="150" t="str">
        <f>IF('Познавательное развитие'!AD15="","",IF('Познавательное развитие'!AD15=2,"сформирован",IF('Познавательное развитие'!AD15=0,"не сформирован", "в стадии формирования")))</f>
        <v/>
      </c>
      <c r="CV14" s="150" t="e">
        <f>IF('Познавательное развитие'!#REF!="","",IF('Познавательное развитие'!#REF!=2,"сформирован",IF('Познавательное развитие'!#REF!=0,"не сформирован", "в стадии формирования")))</f>
        <v>#REF!</v>
      </c>
      <c r="CW14" s="150" t="str">
        <f>IF('Познавательное развитие'!AI15="","",IF('Познавательное развитие'!AI15=2,"сформирован",IF('Познавательное развитие'!AI15=0,"не сформирован", "в стадии формирования")))</f>
        <v/>
      </c>
      <c r="CX14" s="150" t="str">
        <f>IF('Познавательное развитие'!AK15="","",IF('Познавательное развитие'!AK15=2,"сформирован",IF('Познавательное развитие'!AK15=0,"не сформирован", "в стадии формирования")))</f>
        <v/>
      </c>
      <c r="CY14" s="150" t="e">
        <f>IF('Познавательное развитие'!#REF!="","",IF('Познавательное развитие'!#REF!=2,"сформирован",IF('Познавательное развитие'!#REF!=0,"не сформирован", "в стадии формирования")))</f>
        <v>#REF!</v>
      </c>
      <c r="CZ14" s="150" t="str">
        <f>IF('Познавательное развитие'!AL15="","",IF('Познавательное развитие'!AL15=2,"сформирован",IF('Познавательное развитие'!AL15=0,"не сформирован", "в стадии формирования")))</f>
        <v/>
      </c>
      <c r="DA14" s="150" t="str">
        <f>IF('Речевое развитие'!S14="","",IF('Речевое развитие'!S14=2,"сформирован",IF('Речевое развитие'!S14=0,"не сформирован", "в стадии формирования")))</f>
        <v/>
      </c>
      <c r="DB14" s="150" t="str">
        <f>IF('Речевое развитие'!T14="","",IF('Речевое развитие'!T14=2,"сформирован",IF('Речевое развитие'!T14=0,"не сформирован", "в стадии формирования")))</f>
        <v/>
      </c>
      <c r="DC14" s="150" t="str">
        <f>IF('Речевое развитие'!U14="","",IF('Речевое развитие'!U14=2,"сформирован",IF('Речевое развитие'!U14=0,"не сформирован", "в стадии формирования")))</f>
        <v/>
      </c>
      <c r="DD14" s="150" t="str">
        <f>IF('Речевое развитие'!V14="","",IF('Речевое развитие'!V14=2,"сформирован",IF('Речевое развитие'!V14=0,"не сформирован", "в стадии формирования")))</f>
        <v/>
      </c>
      <c r="DE14" s="150" t="str">
        <f>IF('Художественно-эстетическое разв'!D15="","",IF('Художественно-эстетическое разв'!D15=2,"сформирован",IF('Художественно-эстетическое разв'!D15=0,"не сформирован", "в стадии формирования")))</f>
        <v/>
      </c>
      <c r="DF14" s="150" t="str">
        <f>IF('Художественно-эстетическое разв'!O15="","",IF('Художественно-эстетическое разв'!O15=2,"сформирован",IF('Художественно-эстетическое разв'!O15=0,"не сформирован", "в стадии формирования")))</f>
        <v/>
      </c>
      <c r="DG14" s="150" t="str">
        <f>IF('Художественно-эстетическое разв'!T15="","",IF('Художественно-эстетическое разв'!T15=2,"сформирован",IF('Художественно-эстетическое разв'!T15=0,"не сформирован", "в стадии формирования")))</f>
        <v/>
      </c>
      <c r="DH14" s="180" t="e">
        <f>IF('Социально-коммуникативное разви'!#REF!="","",IF('Социально-коммуникативное разви'!M15="","",IF('Социально-коммуникативное разви'!#REF!="","",IF('Социально-коммуникативное разви'!O15="","",IF('Социально-коммуникативное разви'!T15="","",IF('Познавательное развитие'!D15="","",IF('Познавательное развитие'!E15="","",IF('Познавательное развитие'!#REF!="","",IF('Познавательное развитие'!F15="","",IF('Познавательное развитие'!I15="","",IF('Познавательное развитие'!J15="","",IF('Познавательное развитие'!K15="","",IF('Познавательное развитие'!L15="","",IF('Познавательное развитие'!#REF!="","",IF('Познавательное развитие'!M15="","",IF('Познавательное развитие'!S15="","",IF('Познавательное развитие'!T15="","",IF('Познавательное развитие'!V15="","",IF('Познавательное развитие'!AD15="","",IF('Познавательное развитие'!#REF!="","",IF('Познавательное развитие'!AI15="","",IF('Познавательное развитие'!AK15="","",IF('Познавательное развитие'!#REF!="","",IF('Познавательное развитие'!AL15="","",IF('Речевое развитие'!S14="","",IF('Речевое развитие'!T14="","",IF('Речевое развитие'!U14="","",IF('Речевое развитие'!V14="","",IF('Художественно-эстетическое разв'!D15="","",IF('Художественно-эстетическое разв'!O15="","",IF('Художественно-эстетическое разв'!T15="","",('Социально-коммуникативное разви'!#REF!+'Социально-коммуникативное разви'!M15+'Социально-коммуникативное разви'!#REF!+'Социально-коммуникативное разви'!O15+'Социально-коммуникативное разви'!T15+'Познавательное развитие'!D15+'Познавательное развитие'!E15+'Познавательное развитие'!#REF!+'Познавательное развитие'!F15+'Познавательное развитие'!I15+'Познавательное развитие'!J15+'Познавательное развитие'!K15+'Познавательное развитие'!L15+'Познавательное развитие'!#REF!+'Познавательное развитие'!M15+'Познавательное развитие'!S15+'Познавательное развитие'!T15+'Познавательное развитие'!V15+'Познавательное развитие'!AD15+'Познавательное развитие'!#REF!+'Познавательное развитие'!AI15+'Познавательное развитие'!AK15+'Познавательное развитие'!#REF!+'Познавательное развитие'!AL15+'Речевое развитие'!S14+'Речевое развитие'!T14+'Речевое развитие'!U14+'Речевое развитие'!V14+'Художественно-эстетическое разв'!D15+'Художественно-эстетическое разв'!O15+'Художественно-эстетическое разв'!T15)/31)))))))))))))))))))))))))))))))</f>
        <v>#REF!</v>
      </c>
      <c r="DI14" s="151" t="str">
        <f>'целевые ориентиры'!DC14</f>
        <v/>
      </c>
    </row>
    <row r="15" spans="1:127" s="96" customFormat="1">
      <c r="A15" s="96">
        <f>список!A13</f>
        <v>12</v>
      </c>
      <c r="B15" s="153" t="str">
        <f>IF(список!B13="","",список!B13)</f>
        <v/>
      </c>
      <c r="C15" s="149">
        <f>IF(список!C13="","",список!C13)</f>
        <v>0</v>
      </c>
      <c r="D15" s="155" t="str">
        <f>IF('Социально-коммуникативное разви'!R16="","",IF('Социально-коммуникативное разви'!R16=2,"сформирован",IF('Социально-коммуникативное разви'!R16=0,"не сформирован", "в стадии формирования")))</f>
        <v/>
      </c>
      <c r="E15" s="96" t="str">
        <f>IF('Социально-коммуникативное разви'!X16="","",IF('Социально-коммуникативное разви'!X16=2,"сформирован",IF('Социально-коммуникативное разви'!X16=0,"не сформирован", "в стадии формирования")))</f>
        <v/>
      </c>
      <c r="F15" s="96" t="str">
        <f>IF('Социально-коммуникативное разви'!Y16="","",IF('Социально-коммуникативное разви'!Y16=2,"сформирован",IF('Социально-коммуникативное разви'!Y16=0,"не сформирован", "в стадии формирования")))</f>
        <v/>
      </c>
      <c r="G15" s="96" t="str">
        <f>IF('Социально-коммуникативное разви'!Z16="","",IF('Социально-коммуникативное разви'!Z16=2,"сформирован",IF('Социально-коммуникативное разви'!Z16=0,"не сформирован", "в стадии формирования")))</f>
        <v/>
      </c>
      <c r="H15" s="96" t="str">
        <f>IF('Социально-коммуникативное разви'!AA16="","",IF('Социально-коммуникативное разви'!AA16=2,"сформирован",IF('Социально-коммуникативное разви'!AA16=0,"не сформирован", "в стадии формирования")))</f>
        <v/>
      </c>
      <c r="I15"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5" s="96" t="str">
        <f>IF('Познавательное развитие'!H16="","",IF('Познавательное развитие'!H16=2,"сформирован",IF('Познавательное развитие'!H16=0,"не сформирован", "в стадии формирования")))</f>
        <v/>
      </c>
      <c r="K15" s="96" t="e">
        <f>IF('Познавательное развитие'!#REF!="","",IF('Познавательное развитие'!#REF!=2,"сформирован",IF('Познавательное развитие'!#REF!=0,"не сформирован", "в стадии формирования")))</f>
        <v>#REF!</v>
      </c>
      <c r="L15" s="96" t="str">
        <f>IF('Речевое развитие'!X15="","",IF('Речевое развитие'!X15=2,"сформирован",IF('Речевое развитие'!X15=0,"не сформирован", "в стадии формирования")))</f>
        <v/>
      </c>
      <c r="M15" s="96" t="str">
        <f>IF('Художественно-эстетическое разв'!D16="","",IF('Художественно-эстетическое разв'!D16=2,"сформирован",IF('Художественно-эстетическое разв'!D16=0,"не сформирован", "в стадии формирования")))</f>
        <v/>
      </c>
      <c r="N15" s="149" t="str">
        <f>IF('Физическое развитие'!M15="","",IF('Физическое развитие'!M15=2,"сформирован",IF('Физическое развитие'!M15=0,"не сформирован", "в стадии формирования")))</f>
        <v/>
      </c>
      <c r="O15" s="166" t="str">
        <f>IF('Социально-коммуникативное разви'!R16="","",IF('Социально-коммуникативное разви'!X16="","",IF('Социально-коммуникативное разви'!Y16="","",IF('Социально-коммуникативное разви'!Z16="","",IF('Социально-коммуникативное разви'!AA16="","",IF('Социально-коммуникативное разви'!#REF!="","",IF('Познавательное развитие'!#REF!="","",IF('Познавательное развитие'!#REF!="","",IF('Речевое развитие'!X15="","",IF('Художественно-эстетическое разв'!D16="","",IF('Физическое развитие'!M15="","",('Социально-коммуникативное разви'!R16+'Социально-коммуникативное разви'!X16+'Социально-коммуникативное разви'!Y16+'Социально-коммуникативное разви'!Z16+'Социально-коммуникативное разви'!AA16+'Социально-коммуникативное разви'!#REF!+'Познавательное развитие'!#REF!+'Познавательное развитие'!#REF!+'Речевое развитие'!X15+'Художественно-эстетическое разв'!D16+'Физическое развитие'!M15)/11)))))))))))</f>
        <v/>
      </c>
      <c r="P15" s="151" t="str">
        <f>'целевые ориентиры'!M15</f>
        <v/>
      </c>
      <c r="Q15" s="177" t="str">
        <f>IF('Социально-коммуникативное разви'!E16="","",IF('Социально-коммуникативное разви'!E16=2,"сформирован",IF('Социально-коммуникативное разви'!E16=0,"не сформирован", "в стадии формирования")))</f>
        <v/>
      </c>
      <c r="R15" s="177" t="str">
        <f>IF('Социально-коммуникативное разви'!F16="","",IF('Социально-коммуникативное разви'!F16=2,"сформирован",IF('Социально-коммуникативное разви'!F16=0,"не сформирован", "в стадии формирования")))</f>
        <v/>
      </c>
      <c r="S15" s="177" t="str">
        <f>IF('Социально-коммуникативное разви'!G16="","",IF('Социально-коммуникативное разви'!G16=2,"сформирован",IF('Социально-коммуникативное разви'!G16=0,"не сформирован", "в стадии формирования")))</f>
        <v/>
      </c>
      <c r="T15" s="177" t="str">
        <f>IF('Социально-коммуникативное разви'!H16="","",IF('Социально-коммуникативное разви'!H16=2,"сформирован",IF('Социально-коммуникативное разви'!H16=0,"не сформирован", "в стадии формирования")))</f>
        <v/>
      </c>
      <c r="U15" s="177" t="str">
        <f>IF('Социально-коммуникативное разви'!I16="","",IF('Социально-коммуникативное разви'!I16=2,"сформирован",IF('Социально-коммуникативное разви'!I16=0,"не сформирован", "в стадии формирования")))</f>
        <v/>
      </c>
      <c r="V15" s="178" t="str">
        <f>IF('Социально-коммуникативное разви'!J16="","",IF('Социально-коммуникативное разви'!J16=2,"сформирован",IF('Социально-коммуникативное разви'!J16=0,"не сформирован", "в стадии формирования")))</f>
        <v/>
      </c>
      <c r="W15" s="178" t="str">
        <f>IF('Социально-коммуникативное разви'!K16="","",IF('Социально-коммуникативное разви'!K16=2,"сформирован",IF('Социально-коммуникативное разви'!K16=0,"не сформирован", "в стадии формирования")))</f>
        <v/>
      </c>
      <c r="X15" s="178" t="str">
        <f>IF('Социально-коммуникативное разви'!L16="","",IF('Социально-коммуникативное разви'!L16=2,"сформирован",IF('Социально-коммуникативное разви'!L16=0,"не сформирован", "в стадии формирования")))</f>
        <v/>
      </c>
      <c r="Y15" s="179" t="str">
        <f>IF('Социально-коммуникативное разви'!W16="","",IF('Социально-коммуникативное разви'!W16=2,"сформирован",IF('Социально-коммуникативное разви'!W16=0,"не сформирован", "в стадии формирования")))</f>
        <v/>
      </c>
      <c r="Z15" s="180" t="str">
        <f>IF('Социально-коммуникативное разви'!E16="","",IF('Социально-коммуникативное разви'!F16="","",IF('Социально-коммуникативное разви'!G16="","",IF('Социально-коммуникативное разви'!H16="","",IF('Социально-коммуникативное разви'!I16="","",IF('Социально-коммуникативное разви'!J16="","",IF('Социально-коммуникативное разви'!K16="","",IF('Социально-коммуникативное разви'!L16="","",IF('Социально-коммуникативное разви'!W16="","",('Социально-коммуникативное разви'!E16+'Социально-коммуникативное разви'!F16+'Социально-коммуникативное разви'!G16+'Социально-коммуникативное разви'!H16+'Социально-коммуникативное разви'!I16+'Социально-коммуникативное разви'!J16+'Социально-коммуникативное разви'!K16+'Социально-коммуникативное разви'!L16+'Социально-коммуникативное разви'!W16)/9)))))))))</f>
        <v/>
      </c>
      <c r="AA15" s="151" t="str">
        <f>'целевые ориентиры'!X15</f>
        <v/>
      </c>
      <c r="AB15" s="172" t="str">
        <f>IF('Социально-коммуникативное разви'!S16="","",IF('Социально-коммуникативное разви'!S16=2,"сформирован",IF('Социально-коммуникативное разви'!S16=0,"не сформирован", "в стадии формирования")))</f>
        <v/>
      </c>
      <c r="AC15" s="171" t="str">
        <f>IF('Познавательное развитие'!U16="","",IF('Познавательное развитие'!U16=2,"сформирован",IF('Познавательное развитие'!U16=0,"не сформирован", "в стадии формирования")))</f>
        <v/>
      </c>
      <c r="AD15" s="170" t="str">
        <f>IF('Речевое развитие'!W15="","",IF('Речевое развитие'!W15=2,"сформирован",IF('Речевое развитие'!W15=0,"не сформирован", "в стадии формирования")))</f>
        <v/>
      </c>
      <c r="AE15" s="181" t="str">
        <f>IF('Художественно-эстетическое разв'!AD16="","",IF('Художественно-эстетическое разв'!AD16=2,"сформирован",IF('Художественно-эстетическое разв'!AD16=0,"не сформирован", "в стадии формирования")))</f>
        <v/>
      </c>
      <c r="AF15" s="181" t="str">
        <f>IF('Художественно-эстетическое разв'!AE16="","",IF('Художественно-эстетическое разв'!AE16=2,"сформирован",IF('Художественно-эстетическое разв'!AE16=0,"не сформирован", "в стадии формирования")))</f>
        <v/>
      </c>
      <c r="AG15" s="181" t="str">
        <f>IF('Художественно-эстетическое разв'!AF16="","",IF('Художественно-эстетическое разв'!AF16=2,"сформирован",IF('Художественно-эстетическое разв'!AF16=0,"не сформирован", "в стадии формирования")))</f>
        <v/>
      </c>
      <c r="AH15" s="170" t="str">
        <f>IF('Физическое развитие'!T15="","",IF('Физическое развитие'!T15=2,"сформирован",IF('Физическое развитие'!T15=0,"не сформирован", "в стадии формирования")))</f>
        <v/>
      </c>
      <c r="AI15" s="180" t="str">
        <f>IF('Социально-коммуникативное разви'!S16="","",IF('Познавательное развитие'!U16="","",IF('Речевое развитие'!W15="","",IF('Художественно-эстетическое разв'!AD16="","",IF('Художественно-эстетическое разв'!AE16="","",IF('Художественно-эстетическое разв'!AF16="","",IF('Физическое развитие'!T15="","",('Социально-коммуникативное разви'!S16+'Познавательное развитие'!U16+'Речевое развитие'!W15+'Художественно-эстетическое разв'!AD16+'Художественно-эстетическое разв'!AE16+'Художественно-эстетическое разв'!AF16+'Физическое развитие'!T15)/7)))))))</f>
        <v/>
      </c>
      <c r="AJ15" s="151" t="str">
        <f>'целевые ориентиры'!AH15</f>
        <v/>
      </c>
      <c r="AK15" s="172" t="str">
        <f>IF('Речевое развитие'!D15="","",IF('Речевое развитие'!D15=2,"сформирован",IF('Речевое развитие'!D15=0,"не сформирован", "в стадии формирования")))</f>
        <v/>
      </c>
      <c r="AL15" s="150" t="str">
        <f>IF('Речевое развитие'!F15="","",IF('Речевое развитие'!F15=2,"сформирован",IF('Речевое развитие'!F15=0,"не сформирован", "в стадии формирования")))</f>
        <v/>
      </c>
      <c r="AM15" s="150" t="str">
        <f>IF('Речевое развитие'!H15="","",IF('Речевое развитие'!H15=2,"сформирован",IF('Речевое развитие'!H15=0,"не сформирован", "в стадии формирования")))</f>
        <v/>
      </c>
      <c r="AN15" s="150" t="str">
        <f>IF('Речевое развитие'!I15="","",IF('Речевое развитие'!I15=2,"сформирован",IF('Речевое развитие'!I15=0,"не сформирован", "в стадии формирования")))</f>
        <v/>
      </c>
      <c r="AO15" s="150" t="str">
        <f>IF('Речевое развитие'!J15="","",IF('Речевое развитие'!J15=2,"сформирован",IF('Речевое развитие'!J15=0,"не сформирован", "в стадии формирования")))</f>
        <v/>
      </c>
      <c r="AP15" s="150" t="str">
        <f>IF('Речевое развитие'!K15="","",IF('Речевое развитие'!K15=2,"сформирован",IF('Речевое развитие'!K15=0,"не сформирован", "в стадии формирования")))</f>
        <v/>
      </c>
      <c r="AQ15" s="150" t="str">
        <f>IF('Речевое развитие'!M15="","",IF('Речевое развитие'!M15=2,"сформирован",IF('Речевое развитие'!M15=0,"не сформирован", "в стадии формирования")))</f>
        <v/>
      </c>
      <c r="AR15" s="150" t="str">
        <f>IF('Речевое развитие'!N15="","",IF('Речевое развитие'!N15=2,"сформирован",IF('Речевое развитие'!N15=0,"не сформирован", "в стадии формирования")))</f>
        <v/>
      </c>
      <c r="AS15" s="150" t="str">
        <f>IF('Речевое развитие'!O15="","",IF('Речевое развитие'!O15=2,"сформирован",IF('Речевое развитие'!O15=0,"не сформирован", "в стадии формирования")))</f>
        <v/>
      </c>
      <c r="AT15" s="180" t="str">
        <f>IF('Речевое развитие'!D15="","",IF('Речевое развитие'!F15="","",IF('Речевое развитие'!H15="","",IF('Речевое развитие'!I15="","",IF('Речевое развитие'!J15="","",IF('Речевое развитие'!K15="","",IF('Речевое развитие'!M15="","",IF('Речевое развитие'!N15="","",IF('Речевое развитие'!O15="","",('Речевое развитие'!D15+'Речевое развитие'!F15+'Речевое развитие'!H15+'Речевое развитие'!I15+'Речевое развитие'!J15+'Речевое развитие'!K15+'Речевое развитие'!M15+'Речевое развитие'!N15+'Речевое развитие'!O15)/9)))))))))</f>
        <v/>
      </c>
      <c r="AU15" s="151" t="str">
        <f>'целевые ориентиры'!AR15</f>
        <v/>
      </c>
      <c r="AV15" s="150" t="str">
        <f>IF('Физическое развитие'!D15="","",IF('Физическое развитие'!D15=2,"сформирован",IF('Физическое развитие'!D15=0,"не сформирован", "в стадии формирования")))</f>
        <v/>
      </c>
      <c r="AW15" s="150" t="str">
        <f>IF('Физическое развитие'!E15="","",IF('Физическое развитие'!E15=2,"сформирован",IF('Физическое развитие'!E15=0,"не сформирован", "в стадии формирования")))</f>
        <v/>
      </c>
      <c r="AX15" s="150" t="str">
        <f>IF('Физическое развитие'!G15="","",IF('Физическое развитие'!G15=2,"сформирован",IF('Физическое развитие'!G15=0,"не сформирован", "в стадии формирования")))</f>
        <v/>
      </c>
      <c r="AY15" s="150" t="e">
        <f>IF('Физическое развитие'!#REF!="","",IF('Физическое развитие'!#REF!=2,"сформирован",IF('Физическое развитие'!#REF!=0,"не сформирован", "в стадии формирования")))</f>
        <v>#REF!</v>
      </c>
      <c r="AZ15" s="150" t="str">
        <f>IF('Физическое развитие'!H15="","",IF('Физическое развитие'!H15=2,"сформирован",IF('Физическое развитие'!H15=0,"не сформирован", "в стадии формирования")))</f>
        <v/>
      </c>
      <c r="BA15" s="150" t="str">
        <f>IF('Физическое развитие'!I15="","",IF('Физическое развитие'!I15=2,"сформирован",IF('Физическое развитие'!I15=0,"не сформирован", "в стадии формирования")))</f>
        <v/>
      </c>
      <c r="BB15" s="150" t="str">
        <f>IF('Физическое развитие'!N15="","",IF('Физическое развитие'!N15=2,"сформирован",IF('Физическое развитие'!N15=0,"не сформирован", "в стадии формирования")))</f>
        <v/>
      </c>
      <c r="BC15" s="150" t="str">
        <f>IF('Физическое развитие'!O15="","",IF('Физическое развитие'!O15=2,"сформирован",IF('Физическое развитие'!O15=0,"не сформирован", "в стадии формирования")))</f>
        <v/>
      </c>
      <c r="BD15" s="150" t="str">
        <f>IF('Физическое развитие'!P15="","",IF('Физическое развитие'!P15=2,"сформирован",IF('Физическое развитие'!P15=0,"не сформирован", "в стадии формирования")))</f>
        <v/>
      </c>
      <c r="BE15" s="150" t="str">
        <f>IF('Физическое развитие'!S15="","",IF('Физическое развитие'!S15=2,"сформирован",IF('Физическое развитие'!S15=0,"не сформирован", "в стадии формирования")))</f>
        <v/>
      </c>
      <c r="BF15" s="150" t="str">
        <f>IF('Физическое развитие'!D15="","",IF('Физическое развитие'!E15="","",IF('Физическое развитие'!G15="","",IF('Физическое развитие'!#REF!="","",IF('Физическое развитие'!H15="","",IF('Физическое развитие'!I15="","",IF('Физическое развитие'!N15="","",IF('Физическое развитие'!O15="","",IF('Физическое развитие'!P15="","",IF('Физическое развитие'!S15="","",('Физическое развитие'!D15+'Физическое развитие'!E15+'Физическое развитие'!G15+'Физическое развитие'!#REF!+'Физическое развитие'!H15+'Физическое развитие'!I15+'Физическое развитие'!N15+'Физическое развитие'!O15+'Физическое развитие'!P15+'Физическое развитие'!S15)/10))))))))))</f>
        <v/>
      </c>
      <c r="BG15" s="151" t="str">
        <f>'целевые ориентиры'!BG15</f>
        <v/>
      </c>
      <c r="BH15" s="150" t="str">
        <f>IF('Социально-коммуникативное разви'!Q16="","",IF('Социально-коммуникативное разви'!Q16=2,"сформирован",IF('Социально-коммуникативное разви'!Q16=0,"не сформирован", "в стадии формирования")))</f>
        <v/>
      </c>
      <c r="BI15" s="150" t="str">
        <f>IF('Социально-коммуникативное разви'!AD16="","",IF('Социально-коммуникативное разви'!AD16=2,"сформирован",IF('Социально-коммуникативное разви'!AD16=0,"не сформирован", "в стадии формирования")))</f>
        <v/>
      </c>
      <c r="BJ15" s="150" t="str">
        <f>IF('Социально-коммуникативное разви'!AF16="","",IF('Социально-коммуникативное разви'!AF16=2,"сформирован",IF('Социально-коммуникативное разви'!AF16=0,"не сформирован", "в стадии формирования")))</f>
        <v/>
      </c>
      <c r="BK15" s="150" t="str">
        <f>IF('Социально-коммуникативное разви'!AG16="","",IF('Социально-коммуникативное разви'!AG16=2,"сформирован",IF('Социально-коммуникативное разви'!AG16=0,"не сформирован", "в стадии формирования")))</f>
        <v/>
      </c>
      <c r="BL15" s="150" t="str">
        <f>IF('Социально-коммуникативное разви'!AH16="","",IF('Социально-коммуникативное разви'!AH16=2,"сформирован",IF('Социально-коммуникативное разви'!AH16=0,"не сформирован", "в стадии формирования")))</f>
        <v/>
      </c>
      <c r="BM15" s="150" t="str">
        <f>IF('Социально-коммуникативное разви'!AI16="","",IF('Социально-коммуникативное разви'!AI16=2,"сформирован",IF('Социально-коммуникативное разви'!AI16=0,"не сформирован", "в стадии формирования")))</f>
        <v/>
      </c>
      <c r="BN15" s="150" t="str">
        <f>IF('Социально-коммуникативное разви'!AJ16="","",IF('Социально-коммуникативное разви'!AJ16=2,"сформирован",IF('Социально-коммуникативное разви'!AJ16=0,"не сформирован", "в стадии формирования")))</f>
        <v/>
      </c>
      <c r="BO15" s="150" t="str">
        <f>IF('Социально-коммуникативное разви'!AK16="","",IF('Социально-коммуникативное разви'!AK16=2,"сформирован",IF('Социально-коммуникативное разви'!AK16=0,"не сформирован", "в стадии формирования")))</f>
        <v/>
      </c>
      <c r="BP15" s="150" t="str">
        <f>IF('Социально-коммуникативное разви'!AL16="","",IF('Социально-коммуникативное разви'!AL16=2,"сформирован",IF('Социально-коммуникативное разви'!AL16=0,"не сформирован", "в стадии формирования")))</f>
        <v/>
      </c>
      <c r="BQ15" s="150" t="str">
        <f>IF('Социально-коммуникативное разви'!AM16="","",IF('Социально-коммуникативное разви'!AM16=2,"сформирован",IF('Социально-коммуникативное разви'!AM16=0,"не сформирован", "в стадии формирования")))</f>
        <v/>
      </c>
      <c r="BR1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5" s="150" t="str">
        <f>IF('Физическое развитие'!N15="","",IF('Физическое развитие'!N15=2,"сформирован",IF('Физическое развитие'!N15=0,"не сформирован", "в стадии формирования")))</f>
        <v/>
      </c>
      <c r="BT15" s="150" t="str">
        <f>IF('Физическое развитие'!Q15="","",IF('Физическое развитие'!Q15=2,"сформирован",IF('Физическое развитие'!Q15=0,"не сформирован", "в стадии формирования")))</f>
        <v/>
      </c>
      <c r="BU15" s="150" t="str">
        <f>IF('Физическое развитие'!U15="","",IF('Физическое развитие'!U15=2,"сформирован",IF('Физическое развитие'!U15=0,"не сформирован", "в стадии формирования")))</f>
        <v/>
      </c>
      <c r="BV15" s="150" t="str">
        <f>IF('Физическое развитие'!X15="","",IF('Физическое развитие'!X15=2,"сформирован",IF('Физическое развитие'!X15=0,"не сформирован", "в стадии формирования")))</f>
        <v/>
      </c>
      <c r="BW15" s="150" t="str">
        <f>IF('Физическое развитие'!Y15="","",IF('Физическое развитие'!Y15=2,"сформирован",IF('Физическое развитие'!Y15=0,"не сформирован", "в стадии формирования")))</f>
        <v/>
      </c>
      <c r="BX15" s="150" t="e">
        <f>IF('Физическое развитие'!#REF!="","",IF('Физическое развитие'!#REF!=2,"сформирован",IF('Физическое развитие'!#REF!=0,"не сформирован", "в стадии формирования")))</f>
        <v>#REF!</v>
      </c>
      <c r="BY15" s="150" t="str">
        <f>IF('Физическое развитие'!Z15="","",IF('Физическое развитие'!Z15=2,"сформирован",IF('Физическое развитие'!Z15=0,"не сформирован", "в стадии формирования")))</f>
        <v/>
      </c>
      <c r="BZ15" s="150" t="e">
        <f>IF('Физическое развитие'!#REF!="","",IF('Физическое развитие'!#REF!=2,"сформирован",IF('Физическое развитие'!#REF!=0,"не сформирован", "в стадии формирования")))</f>
        <v>#REF!</v>
      </c>
      <c r="CA15" s="180" t="str">
        <f>IF('Социально-коммуникативное разви'!Q16="","",IF('Социально-коммуникативное разви'!AD16="","",IF('Социально-коммуникативное разви'!AF16="","",IF('Социально-коммуникативное разви'!AG16="","",IF('Социально-коммуникативное разви'!AH16="","",IF('Социально-коммуникативное разви'!AI16="","",IF('Социально-коммуникативное разви'!AJ16="","",IF('Социально-коммуникативное разви'!AK16="","",IF('Социально-коммуникативное разви'!AL16="","",IF('Социально-коммуникативное разви'!AM16="","",IF('Социально-коммуникативное разви'!#REF!="","",IF('Физическое развитие'!N15="","",IF('Физическое развитие'!Q15="","",IF('Физическое развитие'!U15="","",IF('Физическое развитие'!X15="","",IF('Физическое развитие'!Y15="","",IF('Физическое развитие'!#REF!="","",IF('Физическое развитие'!Z15="","",IF('Физическое развитие'!#REF!="","",('Социально-коммуникативное разви'!Q16+'Социально-коммуникативное разви'!AD16+'Социально-коммуникативное разви'!AF16+'Социально-коммуникативное разви'!AG16+'Социально-коммуникативное разви'!AH16+'Социально-коммуникативное разви'!AI16+'Социально-коммуникативное разви'!AJ16+'Социально-коммуникативное разви'!AK16+'Социально-коммуникативное разви'!AL16+'Социально-коммуникативное разви'!AM16+'Социально-коммуникативное разви'!#REF!+'Физическое развитие'!N15+'Физическое развитие'!Q15+'Физическое развитие'!U15+'Физическое развитие'!X15+'Физическое развитие'!Y15+'Физическое развитие'!#REF!+'Физическое развитие'!#REF!)/19)))))))))))))))))))</f>
        <v/>
      </c>
      <c r="CB15" s="151" t="str">
        <f>'целевые ориентиры'!BY15</f>
        <v/>
      </c>
      <c r="CC1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5" s="150" t="str">
        <f>IF('Социально-коммуникативное разви'!M16="","",IF('Социально-коммуникативное разви'!M16=2,"сформирован",IF('Социально-коммуникативное разви'!M16=0,"не сформирован", "в стадии формирования")))</f>
        <v/>
      </c>
      <c r="CE1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5" s="150" t="str">
        <f>IF('Социально-коммуникативное разви'!O16="","",IF('Социально-коммуникативное разви'!O16=2,"сформирован",IF('Социально-коммуникативное разви'!O16=0,"не сформирован", "в стадии формирования")))</f>
        <v/>
      </c>
      <c r="CG15" s="150" t="str">
        <f>IF('Социально-коммуникативное разви'!T16="","",IF('Социально-коммуникативное разви'!T16=2,"сформирован",IF('Социально-коммуникативное разви'!T16=0,"не сформирован", "в стадии формирования")))</f>
        <v/>
      </c>
      <c r="CH15" s="150" t="str">
        <f>IF('Познавательное развитие'!D16="","",IF('Познавательное развитие'!D16=2,"сформирован",IF('Познавательное развитие'!D16=0,"не сформирован", "в стадии формирования")))</f>
        <v/>
      </c>
      <c r="CI15" s="150" t="str">
        <f>IF('Познавательное развитие'!E16="","",IF('Познавательное развитие'!E16=2,"сформирован",IF('Познавательное развитие'!E16=0,"не сформирован", "в стадии формирования")))</f>
        <v/>
      </c>
      <c r="CJ15" s="150" t="e">
        <f>IF('Познавательное развитие'!#REF!="","",IF('Познавательное развитие'!#REF!=2,"сформирован",IF('Познавательное развитие'!#REF!=0,"не сформирован", "в стадии формирования")))</f>
        <v>#REF!</v>
      </c>
      <c r="CK15" s="150" t="str">
        <f>IF('Познавательное развитие'!F16="","",IF('Познавательное развитие'!F16=2,"сформирован",IF('Познавательное развитие'!F16=0,"не сформирован", "в стадии формирования")))</f>
        <v/>
      </c>
      <c r="CL15" s="150" t="str">
        <f>IF('Познавательное развитие'!I16="","",IF('Познавательное развитие'!I16=2,"сформирован",IF('Познавательное развитие'!I16=0,"не сформирован", "в стадии формирования")))</f>
        <v/>
      </c>
      <c r="CM15" s="150" t="str">
        <f>IF('Познавательное развитие'!J16="","",IF('Познавательное развитие'!J16=2,"сформирован",IF('Познавательное развитие'!J16=0,"не сформирован", "в стадии формирования")))</f>
        <v/>
      </c>
      <c r="CN15" s="150" t="str">
        <f>IF('Познавательное развитие'!K16="","",IF('Познавательное развитие'!K16=2,"сформирован",IF('Познавательное развитие'!K16=0,"не сформирован", "в стадии формирования")))</f>
        <v/>
      </c>
      <c r="CO15" s="150" t="str">
        <f>IF('Познавательное развитие'!L16="","",IF('Познавательное развитие'!L16=2,"сформирован",IF('Познавательное развитие'!L16=0,"не сформирован", "в стадии формирования")))</f>
        <v/>
      </c>
      <c r="CP15" s="150" t="e">
        <f>IF('Познавательное развитие'!#REF!="","",IF('Познавательное развитие'!#REF!=2,"сформирован",IF('Познавательное развитие'!#REF!=0,"не сформирован", "в стадии формирования")))</f>
        <v>#REF!</v>
      </c>
      <c r="CQ15" s="150" t="str">
        <f>IF('Познавательное развитие'!M16="","",IF('Познавательное развитие'!M16=2,"сформирован",IF('Познавательное развитие'!M16=0,"не сформирован", "в стадии формирования")))</f>
        <v/>
      </c>
      <c r="CR15" s="150" t="str">
        <f>IF('Познавательное развитие'!S16="","",IF('Познавательное развитие'!S16=2,"сформирован",IF('Познавательное развитие'!S16=0,"не сформирован", "в стадии формирования")))</f>
        <v/>
      </c>
      <c r="CS15" s="150" t="str">
        <f>IF('Познавательное развитие'!T16="","",IF('Познавательное развитие'!T16=2,"сформирован",IF('Познавательное развитие'!T16=0,"не сформирован", "в стадии формирования")))</f>
        <v/>
      </c>
      <c r="CT15" s="150" t="str">
        <f>IF('Познавательное развитие'!V16="","",IF('Познавательное развитие'!V16=2,"сформирован",IF('Познавательное развитие'!V16=0,"не сформирован", "в стадии формирования")))</f>
        <v/>
      </c>
      <c r="CU15" s="150" t="str">
        <f>IF('Познавательное развитие'!AD16="","",IF('Познавательное развитие'!AD16=2,"сформирован",IF('Познавательное развитие'!AD16=0,"не сформирован", "в стадии формирования")))</f>
        <v/>
      </c>
      <c r="CV15" s="150" t="e">
        <f>IF('Познавательное развитие'!#REF!="","",IF('Познавательное развитие'!#REF!=2,"сформирован",IF('Познавательное развитие'!#REF!=0,"не сформирован", "в стадии формирования")))</f>
        <v>#REF!</v>
      </c>
      <c r="CW15" s="150" t="str">
        <f>IF('Познавательное развитие'!AI16="","",IF('Познавательное развитие'!AI16=2,"сформирован",IF('Познавательное развитие'!AI16=0,"не сформирован", "в стадии формирования")))</f>
        <v/>
      </c>
      <c r="CX15" s="150" t="str">
        <f>IF('Познавательное развитие'!AK16="","",IF('Познавательное развитие'!AK16=2,"сформирован",IF('Познавательное развитие'!AK16=0,"не сформирован", "в стадии формирования")))</f>
        <v/>
      </c>
      <c r="CY15" s="150" t="e">
        <f>IF('Познавательное развитие'!#REF!="","",IF('Познавательное развитие'!#REF!=2,"сформирован",IF('Познавательное развитие'!#REF!=0,"не сформирован", "в стадии формирования")))</f>
        <v>#REF!</v>
      </c>
      <c r="CZ15" s="150" t="str">
        <f>IF('Познавательное развитие'!AL16="","",IF('Познавательное развитие'!AL16=2,"сформирован",IF('Познавательное развитие'!AL16=0,"не сформирован", "в стадии формирования")))</f>
        <v/>
      </c>
      <c r="DA15" s="150" t="str">
        <f>IF('Речевое развитие'!S15="","",IF('Речевое развитие'!S15=2,"сформирован",IF('Речевое развитие'!S15=0,"не сформирован", "в стадии формирования")))</f>
        <v/>
      </c>
      <c r="DB15" s="150" t="str">
        <f>IF('Речевое развитие'!T15="","",IF('Речевое развитие'!T15=2,"сформирован",IF('Речевое развитие'!T15=0,"не сформирован", "в стадии формирования")))</f>
        <v/>
      </c>
      <c r="DC15" s="150" t="str">
        <f>IF('Речевое развитие'!U15="","",IF('Речевое развитие'!U15=2,"сформирован",IF('Речевое развитие'!U15=0,"не сформирован", "в стадии формирования")))</f>
        <v/>
      </c>
      <c r="DD15" s="150" t="str">
        <f>IF('Речевое развитие'!V15="","",IF('Речевое развитие'!V15=2,"сформирован",IF('Речевое развитие'!V15=0,"не сформирован", "в стадии формирования")))</f>
        <v/>
      </c>
      <c r="DE15" s="150" t="str">
        <f>IF('Художественно-эстетическое разв'!D16="","",IF('Художественно-эстетическое разв'!D16=2,"сформирован",IF('Художественно-эстетическое разв'!D16=0,"не сформирован", "в стадии формирования")))</f>
        <v/>
      </c>
      <c r="DF15" s="150" t="str">
        <f>IF('Художественно-эстетическое разв'!O16="","",IF('Художественно-эстетическое разв'!O16=2,"сформирован",IF('Художественно-эстетическое разв'!O16=0,"не сформирован", "в стадии формирования")))</f>
        <v/>
      </c>
      <c r="DG15" s="150" t="str">
        <f>IF('Художественно-эстетическое разв'!T16="","",IF('Художественно-эстетическое разв'!T16=2,"сформирован",IF('Художественно-эстетическое разв'!T16=0,"не сформирован", "в стадии формирования")))</f>
        <v/>
      </c>
      <c r="DH15" s="180" t="e">
        <f>IF('Социально-коммуникативное разви'!#REF!="","",IF('Социально-коммуникативное разви'!M16="","",IF('Социально-коммуникативное разви'!#REF!="","",IF('Социально-коммуникативное разви'!O16="","",IF('Социально-коммуникативное разви'!T16="","",IF('Познавательное развитие'!D16="","",IF('Познавательное развитие'!E16="","",IF('Познавательное развитие'!#REF!="","",IF('Познавательное развитие'!F16="","",IF('Познавательное развитие'!I16="","",IF('Познавательное развитие'!J16="","",IF('Познавательное развитие'!K16="","",IF('Познавательное развитие'!L16="","",IF('Познавательное развитие'!#REF!="","",IF('Познавательное развитие'!M16="","",IF('Познавательное развитие'!S16="","",IF('Познавательное развитие'!T16="","",IF('Познавательное развитие'!V16="","",IF('Познавательное развитие'!AD16="","",IF('Познавательное развитие'!#REF!="","",IF('Познавательное развитие'!AI16="","",IF('Познавательное развитие'!AK16="","",IF('Познавательное развитие'!#REF!="","",IF('Познавательное развитие'!AL16="","",IF('Речевое развитие'!S15="","",IF('Речевое развитие'!T15="","",IF('Речевое развитие'!U15="","",IF('Речевое развитие'!V15="","",IF('Художественно-эстетическое разв'!D16="","",IF('Художественно-эстетическое разв'!O16="","",IF('Художественно-эстетическое разв'!T16="","",('Социально-коммуникативное разви'!#REF!+'Социально-коммуникативное разви'!M16+'Социально-коммуникативное разви'!#REF!+'Социально-коммуникативное разви'!O16+'Социально-коммуникативное разви'!T16+'Познавательное развитие'!D16+'Познавательное развитие'!E16+'Познавательное развитие'!#REF!+'Познавательное развитие'!F16+'Познавательное развитие'!I16+'Познавательное развитие'!J16+'Познавательное развитие'!K16+'Познавательное развитие'!L16+'Познавательное развитие'!#REF!+'Познавательное развитие'!M16+'Познавательное развитие'!S16+'Познавательное развитие'!T16+'Познавательное развитие'!V16+'Познавательное развитие'!AD16+'Познавательное развитие'!#REF!+'Познавательное развитие'!AI16+'Познавательное развитие'!AK16+'Познавательное развитие'!#REF!+'Познавательное развитие'!AL16+'Речевое развитие'!S15+'Речевое развитие'!T15+'Речевое развитие'!U15+'Речевое развитие'!V15+'Художественно-эстетическое разв'!D16+'Художественно-эстетическое разв'!O16+'Художественно-эстетическое разв'!T16)/31)))))))))))))))))))))))))))))))</f>
        <v>#REF!</v>
      </c>
      <c r="DI15" s="151" t="str">
        <f>'целевые ориентиры'!DC15</f>
        <v/>
      </c>
    </row>
    <row r="16" spans="1:127" s="96" customFormat="1">
      <c r="A16" s="96">
        <f>список!A14</f>
        <v>13</v>
      </c>
      <c r="B16" s="153" t="str">
        <f>IF(список!B14="","",список!B14)</f>
        <v/>
      </c>
      <c r="C16" s="149">
        <f>IF(список!C14="","",список!C14)</f>
        <v>0</v>
      </c>
      <c r="D16" s="155" t="str">
        <f>IF('Социально-коммуникативное разви'!R17="","",IF('Социально-коммуникативное разви'!R17=2,"сформирован",IF('Социально-коммуникативное разви'!R17=0,"не сформирован", "в стадии формирования")))</f>
        <v/>
      </c>
      <c r="E16" s="96" t="str">
        <f>IF('Социально-коммуникативное разви'!X17="","",IF('Социально-коммуникативное разви'!X17=2,"сформирован",IF('Социально-коммуникативное разви'!X17=0,"не сформирован", "в стадии формирования")))</f>
        <v/>
      </c>
      <c r="F16" s="96" t="str">
        <f>IF('Социально-коммуникативное разви'!Y17="","",IF('Социально-коммуникативное разви'!Y17=2,"сформирован",IF('Социально-коммуникативное разви'!Y17=0,"не сформирован", "в стадии формирования")))</f>
        <v/>
      </c>
      <c r="G16" s="96" t="str">
        <f>IF('Социально-коммуникативное разви'!Z17="","",IF('Социально-коммуникативное разви'!Z17=2,"сформирован",IF('Социально-коммуникативное разви'!Z17=0,"не сформирован", "в стадии формирования")))</f>
        <v/>
      </c>
      <c r="H16" s="96" t="str">
        <f>IF('Социально-коммуникативное разви'!AA17="","",IF('Социально-коммуникативное разви'!AA17=2,"сформирован",IF('Социально-коммуникативное разви'!AA17=0,"не сформирован", "в стадии формирования")))</f>
        <v/>
      </c>
      <c r="I16"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6" s="96" t="str">
        <f>IF('Познавательное развитие'!H17="","",IF('Познавательное развитие'!H17=2,"сформирован",IF('Познавательное развитие'!H17=0,"не сформирован", "в стадии формирования")))</f>
        <v/>
      </c>
      <c r="K16" s="96" t="e">
        <f>IF('Познавательное развитие'!#REF!="","",IF('Познавательное развитие'!#REF!=2,"сформирован",IF('Познавательное развитие'!#REF!=0,"не сформирован", "в стадии формирования")))</f>
        <v>#REF!</v>
      </c>
      <c r="L16" s="96" t="str">
        <f>IF('Речевое развитие'!X16="","",IF('Речевое развитие'!X16=2,"сформирован",IF('Речевое развитие'!X16=0,"не сформирован", "в стадии формирования")))</f>
        <v/>
      </c>
      <c r="M16" s="96" t="str">
        <f>IF('Художественно-эстетическое разв'!D17="","",IF('Художественно-эстетическое разв'!D17=2,"сформирован",IF('Художественно-эстетическое разв'!D17=0,"не сформирован", "в стадии формирования")))</f>
        <v/>
      </c>
      <c r="N16" s="149" t="str">
        <f>IF('Физическое развитие'!M16="","",IF('Физическое развитие'!M16=2,"сформирован",IF('Физическое развитие'!M16=0,"не сформирован", "в стадии формирования")))</f>
        <v/>
      </c>
      <c r="O16" s="166" t="str">
        <f>IF('Социально-коммуникативное разви'!R17="","",IF('Социально-коммуникативное разви'!X17="","",IF('Социально-коммуникативное разви'!Y17="","",IF('Социально-коммуникативное разви'!Z17="","",IF('Социально-коммуникативное разви'!AA17="","",IF('Социально-коммуникативное разви'!#REF!="","",IF('Познавательное развитие'!#REF!="","",IF('Познавательное развитие'!#REF!="","",IF('Речевое развитие'!X16="","",IF('Художественно-эстетическое разв'!D17="","",IF('Физическое развитие'!M16="","",('Социально-коммуникативное разви'!R17+'Социально-коммуникативное разви'!X17+'Социально-коммуникативное разви'!Y17+'Социально-коммуникативное разви'!Z17+'Социально-коммуникативное разви'!AA17+'Социально-коммуникативное разви'!#REF!+'Познавательное развитие'!#REF!+'Познавательное развитие'!#REF!+'Речевое развитие'!X16+'Художественно-эстетическое разв'!D17+'Физическое развитие'!M16)/11)))))))))))</f>
        <v/>
      </c>
      <c r="P16" s="151" t="str">
        <f>'целевые ориентиры'!M16</f>
        <v/>
      </c>
      <c r="Q16" s="177" t="str">
        <f>IF('Социально-коммуникативное разви'!E17="","",IF('Социально-коммуникативное разви'!E17=2,"сформирован",IF('Социально-коммуникативное разви'!E17=0,"не сформирован", "в стадии формирования")))</f>
        <v/>
      </c>
      <c r="R16" s="177" t="str">
        <f>IF('Социально-коммуникативное разви'!F17="","",IF('Социально-коммуникативное разви'!F17=2,"сформирован",IF('Социально-коммуникативное разви'!F17=0,"не сформирован", "в стадии формирования")))</f>
        <v/>
      </c>
      <c r="S16" s="177" t="str">
        <f>IF('Социально-коммуникативное разви'!G17="","",IF('Социально-коммуникативное разви'!G17=2,"сформирован",IF('Социально-коммуникативное разви'!G17=0,"не сформирован", "в стадии формирования")))</f>
        <v/>
      </c>
      <c r="T16" s="177" t="str">
        <f>IF('Социально-коммуникативное разви'!H17="","",IF('Социально-коммуникативное разви'!H17=2,"сформирован",IF('Социально-коммуникативное разви'!H17=0,"не сформирован", "в стадии формирования")))</f>
        <v/>
      </c>
      <c r="U16" s="177" t="str">
        <f>IF('Социально-коммуникативное разви'!I17="","",IF('Социально-коммуникативное разви'!I17=2,"сформирован",IF('Социально-коммуникативное разви'!I17=0,"не сформирован", "в стадии формирования")))</f>
        <v/>
      </c>
      <c r="V16" s="178" t="str">
        <f>IF('Социально-коммуникативное разви'!J17="","",IF('Социально-коммуникативное разви'!J17=2,"сформирован",IF('Социально-коммуникативное разви'!J17=0,"не сформирован", "в стадии формирования")))</f>
        <v/>
      </c>
      <c r="W16" s="178" t="str">
        <f>IF('Социально-коммуникативное разви'!K17="","",IF('Социально-коммуникативное разви'!K17=2,"сформирован",IF('Социально-коммуникативное разви'!K17=0,"не сформирован", "в стадии формирования")))</f>
        <v/>
      </c>
      <c r="X16" s="178" t="str">
        <f>IF('Социально-коммуникативное разви'!L17="","",IF('Социально-коммуникативное разви'!L17=2,"сформирован",IF('Социально-коммуникативное разви'!L17=0,"не сформирован", "в стадии формирования")))</f>
        <v/>
      </c>
      <c r="Y16" s="179" t="str">
        <f>IF('Социально-коммуникативное разви'!W17="","",IF('Социально-коммуникативное разви'!W17=2,"сформирован",IF('Социально-коммуникативное разви'!W17=0,"не сформирован", "в стадии формирования")))</f>
        <v/>
      </c>
      <c r="Z16" s="180" t="str">
        <f>IF('Социально-коммуникативное разви'!E17="","",IF('Социально-коммуникативное разви'!F17="","",IF('Социально-коммуникативное разви'!G17="","",IF('Социально-коммуникативное разви'!H17="","",IF('Социально-коммуникативное разви'!I17="","",IF('Социально-коммуникативное разви'!J17="","",IF('Социально-коммуникативное разви'!K17="","",IF('Социально-коммуникативное разви'!L17="","",IF('Социально-коммуникативное разви'!W17="","",('Социально-коммуникативное разви'!E17+'Социально-коммуникативное разви'!F17+'Социально-коммуникативное разви'!G17+'Социально-коммуникативное разви'!H17+'Социально-коммуникативное разви'!I17+'Социально-коммуникативное разви'!J17+'Социально-коммуникативное разви'!K17+'Социально-коммуникативное разви'!L17+'Социально-коммуникативное разви'!W17)/9)))))))))</f>
        <v/>
      </c>
      <c r="AA16" s="151" t="str">
        <f>'целевые ориентиры'!X16</f>
        <v/>
      </c>
      <c r="AB16" s="172" t="str">
        <f>IF('Социально-коммуникативное разви'!S17="","",IF('Социально-коммуникативное разви'!S17=2,"сформирован",IF('Социально-коммуникативное разви'!S17=0,"не сформирован", "в стадии формирования")))</f>
        <v/>
      </c>
      <c r="AC16" s="171" t="str">
        <f>IF('Познавательное развитие'!U17="","",IF('Познавательное развитие'!U17=2,"сформирован",IF('Познавательное развитие'!U17=0,"не сформирован", "в стадии формирования")))</f>
        <v/>
      </c>
      <c r="AD16" s="170" t="str">
        <f>IF('Речевое развитие'!W16="","",IF('Речевое развитие'!W16=2,"сформирован",IF('Речевое развитие'!W16=0,"не сформирован", "в стадии формирования")))</f>
        <v/>
      </c>
      <c r="AE16" s="181" t="str">
        <f>IF('Художественно-эстетическое разв'!AD17="","",IF('Художественно-эстетическое разв'!AD17=2,"сформирован",IF('Художественно-эстетическое разв'!AD17=0,"не сформирован", "в стадии формирования")))</f>
        <v/>
      </c>
      <c r="AF16" s="181" t="str">
        <f>IF('Художественно-эстетическое разв'!AE17="","",IF('Художественно-эстетическое разв'!AE17=2,"сформирован",IF('Художественно-эстетическое разв'!AE17=0,"не сформирован", "в стадии формирования")))</f>
        <v/>
      </c>
      <c r="AG16" s="181" t="str">
        <f>IF('Художественно-эстетическое разв'!AF17="","",IF('Художественно-эстетическое разв'!AF17=2,"сформирован",IF('Художественно-эстетическое разв'!AF17=0,"не сформирован", "в стадии формирования")))</f>
        <v/>
      </c>
      <c r="AH16" s="170" t="str">
        <f>IF('Физическое развитие'!T16="","",IF('Физическое развитие'!T16=2,"сформирован",IF('Физическое развитие'!T16=0,"не сформирован", "в стадии формирования")))</f>
        <v/>
      </c>
      <c r="AI16" s="180" t="str">
        <f>IF('Социально-коммуникативное разви'!S17="","",IF('Познавательное развитие'!U17="","",IF('Речевое развитие'!W16="","",IF('Художественно-эстетическое разв'!AD17="","",IF('Художественно-эстетическое разв'!AE17="","",IF('Художественно-эстетическое разв'!AF17="","",IF('Физическое развитие'!T16="","",('Социально-коммуникативное разви'!S17+'Познавательное развитие'!U17+'Речевое развитие'!W16+'Художественно-эстетическое разв'!AD17+'Художественно-эстетическое разв'!AE17+'Художественно-эстетическое разв'!AF17+'Физическое развитие'!T16)/7)))))))</f>
        <v/>
      </c>
      <c r="AJ16" s="151" t="str">
        <f>'целевые ориентиры'!AH16</f>
        <v/>
      </c>
      <c r="AK16" s="172" t="str">
        <f>IF('Речевое развитие'!D16="","",IF('Речевое развитие'!D16=2,"сформирован",IF('Речевое развитие'!D16=0,"не сформирован", "в стадии формирования")))</f>
        <v/>
      </c>
      <c r="AL16" s="150" t="str">
        <f>IF('Речевое развитие'!F16="","",IF('Речевое развитие'!F16=2,"сформирован",IF('Речевое развитие'!F16=0,"не сформирован", "в стадии формирования")))</f>
        <v/>
      </c>
      <c r="AM16" s="150" t="str">
        <f>IF('Речевое развитие'!H16="","",IF('Речевое развитие'!H16=2,"сформирован",IF('Речевое развитие'!H16=0,"не сформирован", "в стадии формирования")))</f>
        <v/>
      </c>
      <c r="AN16" s="150" t="str">
        <f>IF('Речевое развитие'!I16="","",IF('Речевое развитие'!I16=2,"сформирован",IF('Речевое развитие'!I16=0,"не сформирован", "в стадии формирования")))</f>
        <v/>
      </c>
      <c r="AO16" s="150" t="str">
        <f>IF('Речевое развитие'!J16="","",IF('Речевое развитие'!J16=2,"сформирован",IF('Речевое развитие'!J16=0,"не сформирован", "в стадии формирования")))</f>
        <v/>
      </c>
      <c r="AP16" s="150" t="str">
        <f>IF('Речевое развитие'!K16="","",IF('Речевое развитие'!K16=2,"сформирован",IF('Речевое развитие'!K16=0,"не сформирован", "в стадии формирования")))</f>
        <v/>
      </c>
      <c r="AQ16" s="150" t="str">
        <f>IF('Речевое развитие'!M16="","",IF('Речевое развитие'!M16=2,"сформирован",IF('Речевое развитие'!M16=0,"не сформирован", "в стадии формирования")))</f>
        <v/>
      </c>
      <c r="AR16" s="150" t="str">
        <f>IF('Речевое развитие'!N16="","",IF('Речевое развитие'!N16=2,"сформирован",IF('Речевое развитие'!N16=0,"не сформирован", "в стадии формирования")))</f>
        <v/>
      </c>
      <c r="AS16" s="150" t="str">
        <f>IF('Речевое развитие'!O16="","",IF('Речевое развитие'!O16=2,"сформирован",IF('Речевое развитие'!O16=0,"не сформирован", "в стадии формирования")))</f>
        <v/>
      </c>
      <c r="AT16" s="180" t="str">
        <f>IF('Речевое развитие'!D16="","",IF('Речевое развитие'!F16="","",IF('Речевое развитие'!H16="","",IF('Речевое развитие'!I16="","",IF('Речевое развитие'!J16="","",IF('Речевое развитие'!K16="","",IF('Речевое развитие'!M16="","",IF('Речевое развитие'!N16="","",IF('Речевое развитие'!O16="","",('Речевое развитие'!D16+'Речевое развитие'!F16+'Речевое развитие'!H16+'Речевое развитие'!I16+'Речевое развитие'!J16+'Речевое развитие'!K16+'Речевое развитие'!M16+'Речевое развитие'!N16+'Речевое развитие'!O16)/9)))))))))</f>
        <v/>
      </c>
      <c r="AU16" s="151" t="str">
        <f>'целевые ориентиры'!AR16</f>
        <v/>
      </c>
      <c r="AV16" s="150" t="str">
        <f>IF('Физическое развитие'!D16="","",IF('Физическое развитие'!D16=2,"сформирован",IF('Физическое развитие'!D16=0,"не сформирован", "в стадии формирования")))</f>
        <v/>
      </c>
      <c r="AW16" s="150" t="str">
        <f>IF('Физическое развитие'!E16="","",IF('Физическое развитие'!E16=2,"сформирован",IF('Физическое развитие'!E16=0,"не сформирован", "в стадии формирования")))</f>
        <v/>
      </c>
      <c r="AX16" s="150" t="str">
        <f>IF('Физическое развитие'!G16="","",IF('Физическое развитие'!G16=2,"сформирован",IF('Физическое развитие'!G16=0,"не сформирован", "в стадии формирования")))</f>
        <v/>
      </c>
      <c r="AY16" s="150" t="e">
        <f>IF('Физическое развитие'!#REF!="","",IF('Физическое развитие'!#REF!=2,"сформирован",IF('Физическое развитие'!#REF!=0,"не сформирован", "в стадии формирования")))</f>
        <v>#REF!</v>
      </c>
      <c r="AZ16" s="150" t="str">
        <f>IF('Физическое развитие'!H16="","",IF('Физическое развитие'!H16=2,"сформирован",IF('Физическое развитие'!H16=0,"не сформирован", "в стадии формирования")))</f>
        <v/>
      </c>
      <c r="BA16" s="150" t="str">
        <f>IF('Физическое развитие'!I16="","",IF('Физическое развитие'!I16=2,"сформирован",IF('Физическое развитие'!I16=0,"не сформирован", "в стадии формирования")))</f>
        <v/>
      </c>
      <c r="BB16" s="150" t="str">
        <f>IF('Физическое развитие'!N16="","",IF('Физическое развитие'!N16=2,"сформирован",IF('Физическое развитие'!N16=0,"не сформирован", "в стадии формирования")))</f>
        <v/>
      </c>
      <c r="BC16" s="150" t="str">
        <f>IF('Физическое развитие'!O16="","",IF('Физическое развитие'!O16=2,"сформирован",IF('Физическое развитие'!O16=0,"не сформирован", "в стадии формирования")))</f>
        <v/>
      </c>
      <c r="BD16" s="150" t="str">
        <f>IF('Физическое развитие'!P16="","",IF('Физическое развитие'!P16=2,"сформирован",IF('Физическое развитие'!P16=0,"не сформирован", "в стадии формирования")))</f>
        <v/>
      </c>
      <c r="BE16" s="150" t="str">
        <f>IF('Физическое развитие'!S16="","",IF('Физическое развитие'!S16=2,"сформирован",IF('Физическое развитие'!S16=0,"не сформирован", "в стадии формирования")))</f>
        <v/>
      </c>
      <c r="BF16" s="150" t="str">
        <f>IF('Физическое развитие'!D16="","",IF('Физическое развитие'!E16="","",IF('Физическое развитие'!G16="","",IF('Физическое развитие'!#REF!="","",IF('Физическое развитие'!H16="","",IF('Физическое развитие'!I16="","",IF('Физическое развитие'!N16="","",IF('Физическое развитие'!O16="","",IF('Физическое развитие'!P16="","",IF('Физическое развитие'!S16="","",('Физическое развитие'!D16+'Физическое развитие'!E16+'Физическое развитие'!G16+'Физическое развитие'!#REF!+'Физическое развитие'!H16+'Физическое развитие'!I16+'Физическое развитие'!N16+'Физическое развитие'!O16+'Физическое развитие'!P16+'Физическое развитие'!S16)/10))))))))))</f>
        <v/>
      </c>
      <c r="BG16" s="151" t="str">
        <f>'целевые ориентиры'!BG16</f>
        <v/>
      </c>
      <c r="BH16" s="150" t="str">
        <f>IF('Социально-коммуникативное разви'!Q17="","",IF('Социально-коммуникативное разви'!Q17=2,"сформирован",IF('Социально-коммуникативное разви'!Q17=0,"не сформирован", "в стадии формирования")))</f>
        <v/>
      </c>
      <c r="BI16" s="150" t="str">
        <f>IF('Социально-коммуникативное разви'!AD17="","",IF('Социально-коммуникативное разви'!AD17=2,"сформирован",IF('Социально-коммуникативное разви'!AD17=0,"не сформирован", "в стадии формирования")))</f>
        <v/>
      </c>
      <c r="BJ16" s="150" t="str">
        <f>IF('Социально-коммуникативное разви'!AF17="","",IF('Социально-коммуникативное разви'!AF17=2,"сформирован",IF('Социально-коммуникативное разви'!AF17=0,"не сформирован", "в стадии формирования")))</f>
        <v/>
      </c>
      <c r="BK16" s="150" t="str">
        <f>IF('Социально-коммуникативное разви'!AG17="","",IF('Социально-коммуникативное разви'!AG17=2,"сформирован",IF('Социально-коммуникативное разви'!AG17=0,"не сформирован", "в стадии формирования")))</f>
        <v/>
      </c>
      <c r="BL16" s="150" t="str">
        <f>IF('Социально-коммуникативное разви'!AH17="","",IF('Социально-коммуникативное разви'!AH17=2,"сформирован",IF('Социально-коммуникативное разви'!AH17=0,"не сформирован", "в стадии формирования")))</f>
        <v/>
      </c>
      <c r="BM16" s="150" t="str">
        <f>IF('Социально-коммуникативное разви'!AI17="","",IF('Социально-коммуникативное разви'!AI17=2,"сформирован",IF('Социально-коммуникативное разви'!AI17=0,"не сформирован", "в стадии формирования")))</f>
        <v/>
      </c>
      <c r="BN16" s="150" t="str">
        <f>IF('Социально-коммуникативное разви'!AJ17="","",IF('Социально-коммуникативное разви'!AJ17=2,"сформирован",IF('Социально-коммуникативное разви'!AJ17=0,"не сформирован", "в стадии формирования")))</f>
        <v/>
      </c>
      <c r="BO16" s="150" t="str">
        <f>IF('Социально-коммуникативное разви'!AK17="","",IF('Социально-коммуникативное разви'!AK17=2,"сформирован",IF('Социально-коммуникативное разви'!AK17=0,"не сформирован", "в стадии формирования")))</f>
        <v/>
      </c>
      <c r="BP16" s="150" t="str">
        <f>IF('Социально-коммуникативное разви'!AL17="","",IF('Социально-коммуникативное разви'!AL17=2,"сформирован",IF('Социально-коммуникативное разви'!AL17=0,"не сформирован", "в стадии формирования")))</f>
        <v/>
      </c>
      <c r="BQ16" s="150" t="str">
        <f>IF('Социально-коммуникативное разви'!AM17="","",IF('Социально-коммуникативное разви'!AM17=2,"сформирован",IF('Социально-коммуникативное разви'!AM17=0,"не сформирован", "в стадии формирования")))</f>
        <v/>
      </c>
      <c r="BR1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6" s="150" t="str">
        <f>IF('Физическое развитие'!N16="","",IF('Физическое развитие'!N16=2,"сформирован",IF('Физическое развитие'!N16=0,"не сформирован", "в стадии формирования")))</f>
        <v/>
      </c>
      <c r="BT16" s="150" t="str">
        <f>IF('Физическое развитие'!Q16="","",IF('Физическое развитие'!Q16=2,"сформирован",IF('Физическое развитие'!Q16=0,"не сформирован", "в стадии формирования")))</f>
        <v/>
      </c>
      <c r="BU16" s="150" t="str">
        <f>IF('Физическое развитие'!U16="","",IF('Физическое развитие'!U16=2,"сформирован",IF('Физическое развитие'!U16=0,"не сформирован", "в стадии формирования")))</f>
        <v/>
      </c>
      <c r="BV16" s="150" t="str">
        <f>IF('Физическое развитие'!X16="","",IF('Физическое развитие'!X16=2,"сформирован",IF('Физическое развитие'!X16=0,"не сформирован", "в стадии формирования")))</f>
        <v/>
      </c>
      <c r="BW16" s="150" t="str">
        <f>IF('Физическое развитие'!Y16="","",IF('Физическое развитие'!Y16=2,"сформирован",IF('Физическое развитие'!Y16=0,"не сформирован", "в стадии формирования")))</f>
        <v/>
      </c>
      <c r="BX16" s="150" t="e">
        <f>IF('Физическое развитие'!#REF!="","",IF('Физическое развитие'!#REF!=2,"сформирован",IF('Физическое развитие'!#REF!=0,"не сформирован", "в стадии формирования")))</f>
        <v>#REF!</v>
      </c>
      <c r="BY16" s="150" t="str">
        <f>IF('Физическое развитие'!Z16="","",IF('Физическое развитие'!Z16=2,"сформирован",IF('Физическое развитие'!Z16=0,"не сформирован", "в стадии формирования")))</f>
        <v/>
      </c>
      <c r="BZ16" s="150" t="e">
        <f>IF('Физическое развитие'!#REF!="","",IF('Физическое развитие'!#REF!=2,"сформирован",IF('Физическое развитие'!#REF!=0,"не сформирован", "в стадии формирования")))</f>
        <v>#REF!</v>
      </c>
      <c r="CA16" s="180" t="str">
        <f>IF('Социально-коммуникативное разви'!Q17="","",IF('Социально-коммуникативное разви'!AD17="","",IF('Социально-коммуникативное разви'!AF17="","",IF('Социально-коммуникативное разви'!AG17="","",IF('Социально-коммуникативное разви'!AH17="","",IF('Социально-коммуникативное разви'!AI17="","",IF('Социально-коммуникативное разви'!AJ17="","",IF('Социально-коммуникативное разви'!AK17="","",IF('Социально-коммуникативное разви'!AL17="","",IF('Социально-коммуникативное разви'!AM17="","",IF('Социально-коммуникативное разви'!#REF!="","",IF('Физическое развитие'!N16="","",IF('Физическое развитие'!Q16="","",IF('Физическое развитие'!U16="","",IF('Физическое развитие'!X16="","",IF('Физическое развитие'!Y16="","",IF('Физическое развитие'!#REF!="","",IF('Физическое развитие'!Z16="","",IF('Физическое развитие'!#REF!="","",('Социально-коммуникативное разви'!Q17+'Социально-коммуникативное разви'!AD17+'Социально-коммуникативное разви'!AF17+'Социально-коммуникативное разви'!AG17+'Социально-коммуникативное разви'!AH17+'Социально-коммуникативное разви'!AI17+'Социально-коммуникативное разви'!AJ17+'Социально-коммуникативное разви'!AK17+'Социально-коммуникативное разви'!AL17+'Социально-коммуникативное разви'!AM17+'Социально-коммуникативное разви'!#REF!+'Физическое развитие'!N16+'Физическое развитие'!Q16+'Физическое развитие'!U16+'Физическое развитие'!X16+'Физическое развитие'!Y16+'Физическое развитие'!#REF!+'Физическое развитие'!#REF!)/19)))))))))))))))))))</f>
        <v/>
      </c>
      <c r="CB16" s="151" t="str">
        <f>'целевые ориентиры'!BY16</f>
        <v/>
      </c>
      <c r="CC1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6" s="150" t="str">
        <f>IF('Социально-коммуникативное разви'!M17="","",IF('Социально-коммуникативное разви'!M17=2,"сформирован",IF('Социально-коммуникативное разви'!M17=0,"не сформирован", "в стадии формирования")))</f>
        <v/>
      </c>
      <c r="CE1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6" s="150" t="str">
        <f>IF('Социально-коммуникативное разви'!O17="","",IF('Социально-коммуникативное разви'!O17=2,"сформирован",IF('Социально-коммуникативное разви'!O17=0,"не сформирован", "в стадии формирования")))</f>
        <v/>
      </c>
      <c r="CG16" s="150" t="str">
        <f>IF('Социально-коммуникативное разви'!T17="","",IF('Социально-коммуникативное разви'!T17=2,"сформирован",IF('Социально-коммуникативное разви'!T17=0,"не сформирован", "в стадии формирования")))</f>
        <v/>
      </c>
      <c r="CH16" s="150" t="str">
        <f>IF('Познавательное развитие'!D17="","",IF('Познавательное развитие'!D17=2,"сформирован",IF('Познавательное развитие'!D17=0,"не сформирован", "в стадии формирования")))</f>
        <v/>
      </c>
      <c r="CI16" s="150" t="str">
        <f>IF('Познавательное развитие'!E17="","",IF('Познавательное развитие'!E17=2,"сформирован",IF('Познавательное развитие'!E17=0,"не сформирован", "в стадии формирования")))</f>
        <v/>
      </c>
      <c r="CJ16" s="150" t="e">
        <f>IF('Познавательное развитие'!#REF!="","",IF('Познавательное развитие'!#REF!=2,"сформирован",IF('Познавательное развитие'!#REF!=0,"не сформирован", "в стадии формирования")))</f>
        <v>#REF!</v>
      </c>
      <c r="CK16" s="150" t="str">
        <f>IF('Познавательное развитие'!F17="","",IF('Познавательное развитие'!F17=2,"сформирован",IF('Познавательное развитие'!F17=0,"не сформирован", "в стадии формирования")))</f>
        <v/>
      </c>
      <c r="CL16" s="150" t="str">
        <f>IF('Познавательное развитие'!I17="","",IF('Познавательное развитие'!I17=2,"сформирован",IF('Познавательное развитие'!I17=0,"не сформирован", "в стадии формирования")))</f>
        <v/>
      </c>
      <c r="CM16" s="150" t="str">
        <f>IF('Познавательное развитие'!J17="","",IF('Познавательное развитие'!J17=2,"сформирован",IF('Познавательное развитие'!J17=0,"не сформирован", "в стадии формирования")))</f>
        <v/>
      </c>
      <c r="CN16" s="150" t="str">
        <f>IF('Познавательное развитие'!K17="","",IF('Познавательное развитие'!K17=2,"сформирован",IF('Познавательное развитие'!K17=0,"не сформирован", "в стадии формирования")))</f>
        <v/>
      </c>
      <c r="CO16" s="150" t="str">
        <f>IF('Познавательное развитие'!L17="","",IF('Познавательное развитие'!L17=2,"сформирован",IF('Познавательное развитие'!L17=0,"не сформирован", "в стадии формирования")))</f>
        <v/>
      </c>
      <c r="CP16" s="150" t="e">
        <f>IF('Познавательное развитие'!#REF!="","",IF('Познавательное развитие'!#REF!=2,"сформирован",IF('Познавательное развитие'!#REF!=0,"не сформирован", "в стадии формирования")))</f>
        <v>#REF!</v>
      </c>
      <c r="CQ16" s="150" t="str">
        <f>IF('Познавательное развитие'!M17="","",IF('Познавательное развитие'!M17=2,"сформирован",IF('Познавательное развитие'!M17=0,"не сформирован", "в стадии формирования")))</f>
        <v/>
      </c>
      <c r="CR16" s="150" t="str">
        <f>IF('Познавательное развитие'!S17="","",IF('Познавательное развитие'!S17=2,"сформирован",IF('Познавательное развитие'!S17=0,"не сформирован", "в стадии формирования")))</f>
        <v/>
      </c>
      <c r="CS16" s="150" t="str">
        <f>IF('Познавательное развитие'!T17="","",IF('Познавательное развитие'!T17=2,"сформирован",IF('Познавательное развитие'!T17=0,"не сформирован", "в стадии формирования")))</f>
        <v/>
      </c>
      <c r="CT16" s="150" t="str">
        <f>IF('Познавательное развитие'!V17="","",IF('Познавательное развитие'!V17=2,"сформирован",IF('Познавательное развитие'!V17=0,"не сформирован", "в стадии формирования")))</f>
        <v/>
      </c>
      <c r="CU16" s="150" t="str">
        <f>IF('Познавательное развитие'!AD17="","",IF('Познавательное развитие'!AD17=2,"сформирован",IF('Познавательное развитие'!AD17=0,"не сформирован", "в стадии формирования")))</f>
        <v/>
      </c>
      <c r="CV16" s="150" t="e">
        <f>IF('Познавательное развитие'!#REF!="","",IF('Познавательное развитие'!#REF!=2,"сформирован",IF('Познавательное развитие'!#REF!=0,"не сформирован", "в стадии формирования")))</f>
        <v>#REF!</v>
      </c>
      <c r="CW16" s="150" t="str">
        <f>IF('Познавательное развитие'!AI17="","",IF('Познавательное развитие'!AI17=2,"сформирован",IF('Познавательное развитие'!AI17=0,"не сформирован", "в стадии формирования")))</f>
        <v/>
      </c>
      <c r="CX16" s="150" t="str">
        <f>IF('Познавательное развитие'!AK17="","",IF('Познавательное развитие'!AK17=2,"сформирован",IF('Познавательное развитие'!AK17=0,"не сформирован", "в стадии формирования")))</f>
        <v/>
      </c>
      <c r="CY16" s="150" t="e">
        <f>IF('Познавательное развитие'!#REF!="","",IF('Познавательное развитие'!#REF!=2,"сформирован",IF('Познавательное развитие'!#REF!=0,"не сформирован", "в стадии формирования")))</f>
        <v>#REF!</v>
      </c>
      <c r="CZ16" s="150" t="str">
        <f>IF('Познавательное развитие'!AL17="","",IF('Познавательное развитие'!AL17=2,"сформирован",IF('Познавательное развитие'!AL17=0,"не сформирован", "в стадии формирования")))</f>
        <v/>
      </c>
      <c r="DA16" s="150" t="str">
        <f>IF('Речевое развитие'!S16="","",IF('Речевое развитие'!S16=2,"сформирован",IF('Речевое развитие'!S16=0,"не сформирован", "в стадии формирования")))</f>
        <v/>
      </c>
      <c r="DB16" s="150" t="str">
        <f>IF('Речевое развитие'!T16="","",IF('Речевое развитие'!T16=2,"сформирован",IF('Речевое развитие'!T16=0,"не сформирован", "в стадии формирования")))</f>
        <v/>
      </c>
      <c r="DC16" s="150" t="str">
        <f>IF('Речевое развитие'!U16="","",IF('Речевое развитие'!U16=2,"сформирован",IF('Речевое развитие'!U16=0,"не сформирован", "в стадии формирования")))</f>
        <v/>
      </c>
      <c r="DD16" s="150" t="str">
        <f>IF('Речевое развитие'!V16="","",IF('Речевое развитие'!V16=2,"сформирован",IF('Речевое развитие'!V16=0,"не сформирован", "в стадии формирования")))</f>
        <v/>
      </c>
      <c r="DE16" s="150" t="str">
        <f>IF('Художественно-эстетическое разв'!D17="","",IF('Художественно-эстетическое разв'!D17=2,"сформирован",IF('Художественно-эстетическое разв'!D17=0,"не сформирован", "в стадии формирования")))</f>
        <v/>
      </c>
      <c r="DF16" s="150" t="str">
        <f>IF('Художественно-эстетическое разв'!O17="","",IF('Художественно-эстетическое разв'!O17=2,"сформирован",IF('Художественно-эстетическое разв'!O17=0,"не сформирован", "в стадии формирования")))</f>
        <v/>
      </c>
      <c r="DG16" s="150" t="str">
        <f>IF('Художественно-эстетическое разв'!T17="","",IF('Художественно-эстетическое разв'!T17=2,"сформирован",IF('Художественно-эстетическое разв'!T17=0,"не сформирован", "в стадии формирования")))</f>
        <v/>
      </c>
      <c r="DH16" s="180" t="e">
        <f>IF('Социально-коммуникативное разви'!#REF!="","",IF('Социально-коммуникативное разви'!M17="","",IF('Социально-коммуникативное разви'!#REF!="","",IF('Социально-коммуникативное разви'!O17="","",IF('Социально-коммуникативное разви'!T17="","",IF('Познавательное развитие'!D17="","",IF('Познавательное развитие'!E17="","",IF('Познавательное развитие'!#REF!="","",IF('Познавательное развитие'!F17="","",IF('Познавательное развитие'!I17="","",IF('Познавательное развитие'!J17="","",IF('Познавательное развитие'!K17="","",IF('Познавательное развитие'!L17="","",IF('Познавательное развитие'!#REF!="","",IF('Познавательное развитие'!M17="","",IF('Познавательное развитие'!S17="","",IF('Познавательное развитие'!T17="","",IF('Познавательное развитие'!V17="","",IF('Познавательное развитие'!AD17="","",IF('Познавательное развитие'!#REF!="","",IF('Познавательное развитие'!AI17="","",IF('Познавательное развитие'!AK17="","",IF('Познавательное развитие'!#REF!="","",IF('Познавательное развитие'!AL17="","",IF('Речевое развитие'!S16="","",IF('Речевое развитие'!T16="","",IF('Речевое развитие'!U16="","",IF('Речевое развитие'!V16="","",IF('Художественно-эстетическое разв'!D17="","",IF('Художественно-эстетическое разв'!O17="","",IF('Художественно-эстетическое разв'!T17="","",('Социально-коммуникативное разви'!#REF!+'Социально-коммуникативное разви'!M17+'Социально-коммуникативное разви'!#REF!+'Социально-коммуникативное разви'!O17+'Социально-коммуникативное разви'!T17+'Познавательное развитие'!D17+'Познавательное развитие'!E17+'Познавательное развитие'!#REF!+'Познавательное развитие'!F17+'Познавательное развитие'!I17+'Познавательное развитие'!J17+'Познавательное развитие'!K17+'Познавательное развитие'!L17+'Познавательное развитие'!#REF!+'Познавательное развитие'!M17+'Познавательное развитие'!S17+'Познавательное развитие'!T17+'Познавательное развитие'!V17+'Познавательное развитие'!AD17+'Познавательное развитие'!#REF!+'Познавательное развитие'!AI17+'Познавательное развитие'!AK17+'Познавательное развитие'!#REF!+'Познавательное развитие'!AL17+'Речевое развитие'!S16+'Речевое развитие'!T16+'Речевое развитие'!U16+'Речевое развитие'!V16+'Художественно-эстетическое разв'!D17+'Художественно-эстетическое разв'!O17+'Художественно-эстетическое разв'!T17)/31)))))))))))))))))))))))))))))))</f>
        <v>#REF!</v>
      </c>
      <c r="DI16" s="151" t="str">
        <f>'целевые ориентиры'!DC16</f>
        <v/>
      </c>
    </row>
    <row r="17" spans="1:113" s="96" customFormat="1">
      <c r="A17" s="96">
        <f>список!A15</f>
        <v>14</v>
      </c>
      <c r="B17" s="153" t="str">
        <f>IF(список!B15="","",список!B15)</f>
        <v/>
      </c>
      <c r="C17" s="149">
        <f>IF(список!C15="","",список!C15)</f>
        <v>0</v>
      </c>
      <c r="D17" s="155" t="str">
        <f>IF('Социально-коммуникативное разви'!R18="","",IF('Социально-коммуникативное разви'!R18=2,"сформирован",IF('Социально-коммуникативное разви'!R18=0,"не сформирован", "в стадии формирования")))</f>
        <v/>
      </c>
      <c r="E17" s="96" t="str">
        <f>IF('Социально-коммуникативное разви'!X18="","",IF('Социально-коммуникативное разви'!X18=2,"сформирован",IF('Социально-коммуникативное разви'!X18=0,"не сформирован", "в стадии формирования")))</f>
        <v/>
      </c>
      <c r="F17" s="96" t="str">
        <f>IF('Социально-коммуникативное разви'!Y18="","",IF('Социально-коммуникативное разви'!Y18=2,"сформирован",IF('Социально-коммуникативное разви'!Y18=0,"не сформирован", "в стадии формирования")))</f>
        <v/>
      </c>
      <c r="G17" s="96" t="str">
        <f>IF('Социально-коммуникативное разви'!Z18="","",IF('Социально-коммуникативное разви'!Z18=2,"сформирован",IF('Социально-коммуникативное разви'!Z18=0,"не сформирован", "в стадии формирования")))</f>
        <v/>
      </c>
      <c r="H17" s="96" t="str">
        <f>IF('Социально-коммуникативное разви'!AA18="","",IF('Социально-коммуникативное разви'!AA18=2,"сформирован",IF('Социально-коммуникативное разви'!AA18=0,"не сформирован", "в стадии формирования")))</f>
        <v/>
      </c>
      <c r="I17"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7" s="96" t="str">
        <f>IF('Познавательное развитие'!H18="","",IF('Познавательное развитие'!H18=2,"сформирован",IF('Познавательное развитие'!H18=0,"не сформирован", "в стадии формирования")))</f>
        <v/>
      </c>
      <c r="K17" s="96" t="e">
        <f>IF('Познавательное развитие'!#REF!="","",IF('Познавательное развитие'!#REF!=2,"сформирован",IF('Познавательное развитие'!#REF!=0,"не сформирован", "в стадии формирования")))</f>
        <v>#REF!</v>
      </c>
      <c r="L17" s="96" t="str">
        <f>IF('Речевое развитие'!X17="","",IF('Речевое развитие'!X17=2,"сформирован",IF('Речевое развитие'!X17=0,"не сформирован", "в стадии формирования")))</f>
        <v/>
      </c>
      <c r="M17" s="96" t="str">
        <f>IF('Художественно-эстетическое разв'!D18="","",IF('Художественно-эстетическое разв'!D18=2,"сформирован",IF('Художественно-эстетическое разв'!D18=0,"не сформирован", "в стадии формирования")))</f>
        <v/>
      </c>
      <c r="N17" s="149" t="str">
        <f>IF('Физическое развитие'!M17="","",IF('Физическое развитие'!M17=2,"сформирован",IF('Физическое развитие'!M17=0,"не сформирован", "в стадии формирования")))</f>
        <v/>
      </c>
      <c r="O17" s="166" t="str">
        <f>IF('Социально-коммуникативное разви'!R18="","",IF('Социально-коммуникативное разви'!X18="","",IF('Социально-коммуникативное разви'!Y18="","",IF('Социально-коммуникативное разви'!Z18="","",IF('Социально-коммуникативное разви'!AA18="","",IF('Социально-коммуникативное разви'!#REF!="","",IF('Познавательное развитие'!#REF!="","",IF('Познавательное развитие'!#REF!="","",IF('Речевое развитие'!X17="","",IF('Художественно-эстетическое разв'!D18="","",IF('Физическое развитие'!M17="","",('Социально-коммуникативное разви'!R18+'Социально-коммуникативное разви'!X18+'Социально-коммуникативное разви'!Y18+'Социально-коммуникативное разви'!Z18+'Социально-коммуникативное разви'!AA18+'Социально-коммуникативное разви'!#REF!+'Познавательное развитие'!#REF!+'Познавательное развитие'!#REF!+'Речевое развитие'!X17+'Художественно-эстетическое разв'!D18+'Физическое развитие'!M17)/11)))))))))))</f>
        <v/>
      </c>
      <c r="P17" s="151" t="str">
        <f>'целевые ориентиры'!M17</f>
        <v/>
      </c>
      <c r="Q17" s="177" t="str">
        <f>IF('Социально-коммуникативное разви'!E18="","",IF('Социально-коммуникативное разви'!E18=2,"сформирован",IF('Социально-коммуникативное разви'!E18=0,"не сформирован", "в стадии формирования")))</f>
        <v/>
      </c>
      <c r="R17" s="177" t="str">
        <f>IF('Социально-коммуникативное разви'!F18="","",IF('Социально-коммуникативное разви'!F18=2,"сформирован",IF('Социально-коммуникативное разви'!F18=0,"не сформирован", "в стадии формирования")))</f>
        <v/>
      </c>
      <c r="S17" s="177" t="str">
        <f>IF('Социально-коммуникативное разви'!G18="","",IF('Социально-коммуникативное разви'!G18=2,"сформирован",IF('Социально-коммуникативное разви'!G18=0,"не сформирован", "в стадии формирования")))</f>
        <v/>
      </c>
      <c r="T17" s="177" t="str">
        <f>IF('Социально-коммуникативное разви'!H18="","",IF('Социально-коммуникативное разви'!H18=2,"сформирован",IF('Социально-коммуникативное разви'!H18=0,"не сформирован", "в стадии формирования")))</f>
        <v/>
      </c>
      <c r="U17" s="177" t="str">
        <f>IF('Социально-коммуникативное разви'!I18="","",IF('Социально-коммуникативное разви'!I18=2,"сформирован",IF('Социально-коммуникативное разви'!I18=0,"не сформирован", "в стадии формирования")))</f>
        <v/>
      </c>
      <c r="V17" s="178" t="str">
        <f>IF('Социально-коммуникативное разви'!J18="","",IF('Социально-коммуникативное разви'!J18=2,"сформирован",IF('Социально-коммуникативное разви'!J18=0,"не сформирован", "в стадии формирования")))</f>
        <v/>
      </c>
      <c r="W17" s="178" t="str">
        <f>IF('Социально-коммуникативное разви'!K18="","",IF('Социально-коммуникативное разви'!K18=2,"сформирован",IF('Социально-коммуникативное разви'!K18=0,"не сформирован", "в стадии формирования")))</f>
        <v/>
      </c>
      <c r="X17" s="178" t="str">
        <f>IF('Социально-коммуникативное разви'!L18="","",IF('Социально-коммуникативное разви'!L18=2,"сформирован",IF('Социально-коммуникативное разви'!L18=0,"не сформирован", "в стадии формирования")))</f>
        <v/>
      </c>
      <c r="Y17" s="179" t="str">
        <f>IF('Социально-коммуникативное разви'!W18="","",IF('Социально-коммуникативное разви'!W18=2,"сформирован",IF('Социально-коммуникативное разви'!W18=0,"не сформирован", "в стадии формирования")))</f>
        <v/>
      </c>
      <c r="Z17" s="180" t="str">
        <f>IF('Социально-коммуникативное разви'!E18="","",IF('Социально-коммуникативное разви'!F18="","",IF('Социально-коммуникативное разви'!G18="","",IF('Социально-коммуникативное разви'!H18="","",IF('Социально-коммуникативное разви'!I18="","",IF('Социально-коммуникативное разви'!J18="","",IF('Социально-коммуникативное разви'!K18="","",IF('Социально-коммуникативное разви'!L18="","",IF('Социально-коммуникативное разви'!W18="","",('Социально-коммуникативное разви'!E18+'Социально-коммуникативное разви'!F18+'Социально-коммуникативное разви'!G18+'Социально-коммуникативное разви'!H18+'Социально-коммуникативное разви'!I18+'Социально-коммуникативное разви'!J18+'Социально-коммуникативное разви'!K18+'Социально-коммуникативное разви'!L18+'Социально-коммуникативное разви'!W18)/9)))))))))</f>
        <v/>
      </c>
      <c r="AA17" s="151" t="str">
        <f>'целевые ориентиры'!X17</f>
        <v/>
      </c>
      <c r="AB17" s="172" t="str">
        <f>IF('Социально-коммуникативное разви'!S18="","",IF('Социально-коммуникативное разви'!S18=2,"сформирован",IF('Социально-коммуникативное разви'!S18=0,"не сформирован", "в стадии формирования")))</f>
        <v/>
      </c>
      <c r="AC17" s="171" t="str">
        <f>IF('Познавательное развитие'!U18="","",IF('Познавательное развитие'!U18=2,"сформирован",IF('Познавательное развитие'!U18=0,"не сформирован", "в стадии формирования")))</f>
        <v/>
      </c>
      <c r="AD17" s="170" t="str">
        <f>IF('Речевое развитие'!W17="","",IF('Речевое развитие'!W17=2,"сформирован",IF('Речевое развитие'!W17=0,"не сформирован", "в стадии формирования")))</f>
        <v/>
      </c>
      <c r="AE17" s="181" t="str">
        <f>IF('Художественно-эстетическое разв'!AD18="","",IF('Художественно-эстетическое разв'!AD18=2,"сформирован",IF('Художественно-эстетическое разв'!AD18=0,"не сформирован", "в стадии формирования")))</f>
        <v/>
      </c>
      <c r="AF17" s="181" t="str">
        <f>IF('Художественно-эстетическое разв'!AE18="","",IF('Художественно-эстетическое разв'!AE18=2,"сформирован",IF('Художественно-эстетическое разв'!AE18=0,"не сформирован", "в стадии формирования")))</f>
        <v/>
      </c>
      <c r="AG17" s="181" t="str">
        <f>IF('Художественно-эстетическое разв'!AF18="","",IF('Художественно-эстетическое разв'!AF18=2,"сформирован",IF('Художественно-эстетическое разв'!AF18=0,"не сформирован", "в стадии формирования")))</f>
        <v/>
      </c>
      <c r="AH17" s="170" t="str">
        <f>IF('Физическое развитие'!T17="","",IF('Физическое развитие'!T17=2,"сформирован",IF('Физическое развитие'!T17=0,"не сформирован", "в стадии формирования")))</f>
        <v/>
      </c>
      <c r="AI17" s="180" t="str">
        <f>IF('Социально-коммуникативное разви'!S18="","",IF('Познавательное развитие'!U18="","",IF('Речевое развитие'!W17="","",IF('Художественно-эстетическое разв'!AD18="","",IF('Художественно-эстетическое разв'!AE18="","",IF('Художественно-эстетическое разв'!AF18="","",IF('Физическое развитие'!T17="","",('Социально-коммуникативное разви'!S18+'Познавательное развитие'!U18+'Речевое развитие'!W17+'Художественно-эстетическое разв'!AD18+'Художественно-эстетическое разв'!AE18+'Художественно-эстетическое разв'!AF18+'Физическое развитие'!T17)/7)))))))</f>
        <v/>
      </c>
      <c r="AJ17" s="151" t="str">
        <f>'целевые ориентиры'!AH17</f>
        <v/>
      </c>
      <c r="AK17" s="172" t="str">
        <f>IF('Речевое развитие'!D17="","",IF('Речевое развитие'!D17=2,"сформирован",IF('Речевое развитие'!D17=0,"не сформирован", "в стадии формирования")))</f>
        <v/>
      </c>
      <c r="AL17" s="150" t="str">
        <f>IF('Речевое развитие'!F17="","",IF('Речевое развитие'!F17=2,"сформирован",IF('Речевое развитие'!F17=0,"не сформирован", "в стадии формирования")))</f>
        <v/>
      </c>
      <c r="AM17" s="150" t="str">
        <f>IF('Речевое развитие'!H17="","",IF('Речевое развитие'!H17=2,"сформирован",IF('Речевое развитие'!H17=0,"не сформирован", "в стадии формирования")))</f>
        <v/>
      </c>
      <c r="AN17" s="150" t="str">
        <f>IF('Речевое развитие'!I17="","",IF('Речевое развитие'!I17=2,"сформирован",IF('Речевое развитие'!I17=0,"не сформирован", "в стадии формирования")))</f>
        <v/>
      </c>
      <c r="AO17" s="150" t="str">
        <f>IF('Речевое развитие'!J17="","",IF('Речевое развитие'!J17=2,"сформирован",IF('Речевое развитие'!J17=0,"не сформирован", "в стадии формирования")))</f>
        <v/>
      </c>
      <c r="AP17" s="150" t="str">
        <f>IF('Речевое развитие'!K17="","",IF('Речевое развитие'!K17=2,"сформирован",IF('Речевое развитие'!K17=0,"не сформирован", "в стадии формирования")))</f>
        <v/>
      </c>
      <c r="AQ17" s="150" t="str">
        <f>IF('Речевое развитие'!M17="","",IF('Речевое развитие'!M17=2,"сформирован",IF('Речевое развитие'!M17=0,"не сформирован", "в стадии формирования")))</f>
        <v/>
      </c>
      <c r="AR17" s="150" t="str">
        <f>IF('Речевое развитие'!N17="","",IF('Речевое развитие'!N17=2,"сформирован",IF('Речевое развитие'!N17=0,"не сформирован", "в стадии формирования")))</f>
        <v/>
      </c>
      <c r="AS17" s="150" t="str">
        <f>IF('Речевое развитие'!O17="","",IF('Речевое развитие'!O17=2,"сформирован",IF('Речевое развитие'!O17=0,"не сформирован", "в стадии формирования")))</f>
        <v/>
      </c>
      <c r="AT17" s="180" t="str">
        <f>IF('Речевое развитие'!D17="","",IF('Речевое развитие'!F17="","",IF('Речевое развитие'!H17="","",IF('Речевое развитие'!I17="","",IF('Речевое развитие'!J17="","",IF('Речевое развитие'!K17="","",IF('Речевое развитие'!M17="","",IF('Речевое развитие'!N17="","",IF('Речевое развитие'!O17="","",('Речевое развитие'!D17+'Речевое развитие'!F17+'Речевое развитие'!H17+'Речевое развитие'!I17+'Речевое развитие'!J17+'Речевое развитие'!K17+'Речевое развитие'!M17+'Речевое развитие'!N17+'Речевое развитие'!O17)/9)))))))))</f>
        <v/>
      </c>
      <c r="AU17" s="151" t="str">
        <f>'целевые ориентиры'!AR17</f>
        <v/>
      </c>
      <c r="AV17" s="150" t="str">
        <f>IF('Физическое развитие'!D17="","",IF('Физическое развитие'!D17=2,"сформирован",IF('Физическое развитие'!D17=0,"не сформирован", "в стадии формирования")))</f>
        <v/>
      </c>
      <c r="AW17" s="150" t="str">
        <f>IF('Физическое развитие'!E17="","",IF('Физическое развитие'!E17=2,"сформирован",IF('Физическое развитие'!E17=0,"не сформирован", "в стадии формирования")))</f>
        <v/>
      </c>
      <c r="AX17" s="150" t="str">
        <f>IF('Физическое развитие'!G17="","",IF('Физическое развитие'!G17=2,"сформирован",IF('Физическое развитие'!G17=0,"не сформирован", "в стадии формирования")))</f>
        <v/>
      </c>
      <c r="AY17" s="150" t="e">
        <f>IF('Физическое развитие'!#REF!="","",IF('Физическое развитие'!#REF!=2,"сформирован",IF('Физическое развитие'!#REF!=0,"не сформирован", "в стадии формирования")))</f>
        <v>#REF!</v>
      </c>
      <c r="AZ17" s="150" t="str">
        <f>IF('Физическое развитие'!H17="","",IF('Физическое развитие'!H17=2,"сформирован",IF('Физическое развитие'!H17=0,"не сформирован", "в стадии формирования")))</f>
        <v/>
      </c>
      <c r="BA17" s="150" t="str">
        <f>IF('Физическое развитие'!I17="","",IF('Физическое развитие'!I17=2,"сформирован",IF('Физическое развитие'!I17=0,"не сформирован", "в стадии формирования")))</f>
        <v/>
      </c>
      <c r="BB17" s="150" t="str">
        <f>IF('Физическое развитие'!N17="","",IF('Физическое развитие'!N17=2,"сформирован",IF('Физическое развитие'!N17=0,"не сформирован", "в стадии формирования")))</f>
        <v/>
      </c>
      <c r="BC17" s="150" t="str">
        <f>IF('Физическое развитие'!O17="","",IF('Физическое развитие'!O17=2,"сформирован",IF('Физическое развитие'!O17=0,"не сформирован", "в стадии формирования")))</f>
        <v/>
      </c>
      <c r="BD17" s="150" t="str">
        <f>IF('Физическое развитие'!P17="","",IF('Физическое развитие'!P17=2,"сформирован",IF('Физическое развитие'!P17=0,"не сформирован", "в стадии формирования")))</f>
        <v/>
      </c>
      <c r="BE17" s="150" t="str">
        <f>IF('Физическое развитие'!S17="","",IF('Физическое развитие'!S17=2,"сформирован",IF('Физическое развитие'!S17=0,"не сформирован", "в стадии формирования")))</f>
        <v/>
      </c>
      <c r="BF17" s="150" t="str">
        <f>IF('Физическое развитие'!D17="","",IF('Физическое развитие'!E17="","",IF('Физическое развитие'!G17="","",IF('Физическое развитие'!#REF!="","",IF('Физическое развитие'!H17="","",IF('Физическое развитие'!I17="","",IF('Физическое развитие'!N17="","",IF('Физическое развитие'!O17="","",IF('Физическое развитие'!P17="","",IF('Физическое развитие'!S17="","",('Физическое развитие'!D17+'Физическое развитие'!E17+'Физическое развитие'!G17+'Физическое развитие'!#REF!+'Физическое развитие'!H17+'Физическое развитие'!I17+'Физическое развитие'!N17+'Физическое развитие'!O17+'Физическое развитие'!P17+'Физическое развитие'!S17)/10))))))))))</f>
        <v/>
      </c>
      <c r="BG17" s="151" t="str">
        <f>'целевые ориентиры'!BG17</f>
        <v/>
      </c>
      <c r="BH17" s="150" t="str">
        <f>IF('Социально-коммуникативное разви'!Q18="","",IF('Социально-коммуникативное разви'!Q18=2,"сформирован",IF('Социально-коммуникативное разви'!Q18=0,"не сформирован", "в стадии формирования")))</f>
        <v/>
      </c>
      <c r="BI17" s="150" t="str">
        <f>IF('Социально-коммуникативное разви'!AD18="","",IF('Социально-коммуникативное разви'!AD18=2,"сформирован",IF('Социально-коммуникативное разви'!AD18=0,"не сформирован", "в стадии формирования")))</f>
        <v/>
      </c>
      <c r="BJ17" s="150" t="str">
        <f>IF('Социально-коммуникативное разви'!AF18="","",IF('Социально-коммуникативное разви'!AF18=2,"сформирован",IF('Социально-коммуникативное разви'!AF18=0,"не сформирован", "в стадии формирования")))</f>
        <v/>
      </c>
      <c r="BK17" s="150" t="str">
        <f>IF('Социально-коммуникативное разви'!AG18="","",IF('Социально-коммуникативное разви'!AG18=2,"сформирован",IF('Социально-коммуникативное разви'!AG18=0,"не сформирован", "в стадии формирования")))</f>
        <v/>
      </c>
      <c r="BL17" s="150" t="str">
        <f>IF('Социально-коммуникативное разви'!AH18="","",IF('Социально-коммуникативное разви'!AH18=2,"сформирован",IF('Социально-коммуникативное разви'!AH18=0,"не сформирован", "в стадии формирования")))</f>
        <v/>
      </c>
      <c r="BM17" s="150" t="str">
        <f>IF('Социально-коммуникативное разви'!AI18="","",IF('Социально-коммуникативное разви'!AI18=2,"сформирован",IF('Социально-коммуникативное разви'!AI18=0,"не сформирован", "в стадии формирования")))</f>
        <v/>
      </c>
      <c r="BN17" s="150" t="str">
        <f>IF('Социально-коммуникативное разви'!AJ18="","",IF('Социально-коммуникативное разви'!AJ18=2,"сформирован",IF('Социально-коммуникативное разви'!AJ18=0,"не сформирован", "в стадии формирования")))</f>
        <v/>
      </c>
      <c r="BO17" s="150" t="str">
        <f>IF('Социально-коммуникативное разви'!AK18="","",IF('Социально-коммуникативное разви'!AK18=2,"сформирован",IF('Социально-коммуникативное разви'!AK18=0,"не сформирован", "в стадии формирования")))</f>
        <v/>
      </c>
      <c r="BP17" s="150" t="str">
        <f>IF('Социально-коммуникативное разви'!AL18="","",IF('Социально-коммуникативное разви'!AL18=2,"сформирован",IF('Социально-коммуникативное разви'!AL18=0,"не сформирован", "в стадии формирования")))</f>
        <v/>
      </c>
      <c r="BQ17" s="150" t="str">
        <f>IF('Социально-коммуникативное разви'!AM18="","",IF('Социально-коммуникативное разви'!AM18=2,"сформирован",IF('Социально-коммуникативное разви'!AM18=0,"не сформирован", "в стадии формирования")))</f>
        <v/>
      </c>
      <c r="BR17"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7" s="150" t="str">
        <f>IF('Физическое развитие'!N17="","",IF('Физическое развитие'!N17=2,"сформирован",IF('Физическое развитие'!N17=0,"не сформирован", "в стадии формирования")))</f>
        <v/>
      </c>
      <c r="BT17" s="150" t="str">
        <f>IF('Физическое развитие'!Q17="","",IF('Физическое развитие'!Q17=2,"сформирован",IF('Физическое развитие'!Q17=0,"не сформирован", "в стадии формирования")))</f>
        <v/>
      </c>
      <c r="BU17" s="150" t="str">
        <f>IF('Физическое развитие'!U17="","",IF('Физическое развитие'!U17=2,"сформирован",IF('Физическое развитие'!U17=0,"не сформирован", "в стадии формирования")))</f>
        <v/>
      </c>
      <c r="BV17" s="150" t="str">
        <f>IF('Физическое развитие'!X17="","",IF('Физическое развитие'!X17=2,"сформирован",IF('Физическое развитие'!X17=0,"не сформирован", "в стадии формирования")))</f>
        <v/>
      </c>
      <c r="BW17" s="150" t="str">
        <f>IF('Физическое развитие'!Y17="","",IF('Физическое развитие'!Y17=2,"сформирован",IF('Физическое развитие'!Y17=0,"не сформирован", "в стадии формирования")))</f>
        <v/>
      </c>
      <c r="BX17" s="150" t="e">
        <f>IF('Физическое развитие'!#REF!="","",IF('Физическое развитие'!#REF!=2,"сформирован",IF('Физическое развитие'!#REF!=0,"не сформирован", "в стадии формирования")))</f>
        <v>#REF!</v>
      </c>
      <c r="BY17" s="150" t="str">
        <f>IF('Физическое развитие'!Z17="","",IF('Физическое развитие'!Z17=2,"сформирован",IF('Физическое развитие'!Z17=0,"не сформирован", "в стадии формирования")))</f>
        <v/>
      </c>
      <c r="BZ17" s="150" t="e">
        <f>IF('Физическое развитие'!#REF!="","",IF('Физическое развитие'!#REF!=2,"сформирован",IF('Физическое развитие'!#REF!=0,"не сформирован", "в стадии формирования")))</f>
        <v>#REF!</v>
      </c>
      <c r="CA17" s="180" t="str">
        <f>IF('Социально-коммуникативное разви'!Q18="","",IF('Социально-коммуникативное разви'!AD18="","",IF('Социально-коммуникативное разви'!AF18="","",IF('Социально-коммуникативное разви'!AG18="","",IF('Социально-коммуникативное разви'!AH18="","",IF('Социально-коммуникативное разви'!AI18="","",IF('Социально-коммуникативное разви'!AJ18="","",IF('Социально-коммуникативное разви'!AK18="","",IF('Социально-коммуникативное разви'!AL18="","",IF('Социально-коммуникативное разви'!AM18="","",IF('Социально-коммуникативное разви'!#REF!="","",IF('Физическое развитие'!N17="","",IF('Физическое развитие'!Q17="","",IF('Физическое развитие'!U17="","",IF('Физическое развитие'!X17="","",IF('Физическое развитие'!Y17="","",IF('Физическое развитие'!#REF!="","",IF('Физическое развитие'!Z17="","",IF('Физическое развитие'!#REF!="","",('Социально-коммуникативное разви'!Q18+'Социально-коммуникативное разви'!AD18+'Социально-коммуникативное разви'!AF18+'Социально-коммуникативное разви'!AG18+'Социально-коммуникативное разви'!AH18+'Социально-коммуникативное разви'!AI18+'Социально-коммуникативное разви'!AJ18+'Социально-коммуникативное разви'!AK18+'Социально-коммуникативное разви'!AL18+'Социально-коммуникативное разви'!AM18+'Социально-коммуникативное разви'!#REF!+'Физическое развитие'!N17+'Физическое развитие'!Q17+'Физическое развитие'!U17+'Физическое развитие'!X17+'Физическое развитие'!Y17+'Физическое развитие'!#REF!+'Физическое развитие'!#REF!)/19)))))))))))))))))))</f>
        <v/>
      </c>
      <c r="CB17" s="151" t="str">
        <f>'целевые ориентиры'!BY17</f>
        <v/>
      </c>
      <c r="CC17"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7" s="150" t="str">
        <f>IF('Социально-коммуникативное разви'!M18="","",IF('Социально-коммуникативное разви'!M18=2,"сформирован",IF('Социально-коммуникативное разви'!M18=0,"не сформирован", "в стадии формирования")))</f>
        <v/>
      </c>
      <c r="CE17"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7" s="150" t="str">
        <f>IF('Социально-коммуникативное разви'!O18="","",IF('Социально-коммуникативное разви'!O18=2,"сформирован",IF('Социально-коммуникативное разви'!O18=0,"не сформирован", "в стадии формирования")))</f>
        <v/>
      </c>
      <c r="CG17" s="150" t="str">
        <f>IF('Социально-коммуникативное разви'!T18="","",IF('Социально-коммуникативное разви'!T18=2,"сформирован",IF('Социально-коммуникативное разви'!T18=0,"не сформирован", "в стадии формирования")))</f>
        <v/>
      </c>
      <c r="CH17" s="150" t="str">
        <f>IF('Познавательное развитие'!D18="","",IF('Познавательное развитие'!D18=2,"сформирован",IF('Познавательное развитие'!D18=0,"не сформирован", "в стадии формирования")))</f>
        <v/>
      </c>
      <c r="CI17" s="150" t="str">
        <f>IF('Познавательное развитие'!E18="","",IF('Познавательное развитие'!E18=2,"сформирован",IF('Познавательное развитие'!E18=0,"не сформирован", "в стадии формирования")))</f>
        <v/>
      </c>
      <c r="CJ17" s="150" t="e">
        <f>IF('Познавательное развитие'!#REF!="","",IF('Познавательное развитие'!#REF!=2,"сформирован",IF('Познавательное развитие'!#REF!=0,"не сформирован", "в стадии формирования")))</f>
        <v>#REF!</v>
      </c>
      <c r="CK17" s="150" t="str">
        <f>IF('Познавательное развитие'!F18="","",IF('Познавательное развитие'!F18=2,"сформирован",IF('Познавательное развитие'!F18=0,"не сформирован", "в стадии формирования")))</f>
        <v/>
      </c>
      <c r="CL17" s="150" t="str">
        <f>IF('Познавательное развитие'!I18="","",IF('Познавательное развитие'!I18=2,"сформирован",IF('Познавательное развитие'!I18=0,"не сформирован", "в стадии формирования")))</f>
        <v/>
      </c>
      <c r="CM17" s="150" t="str">
        <f>IF('Познавательное развитие'!J18="","",IF('Познавательное развитие'!J18=2,"сформирован",IF('Познавательное развитие'!J18=0,"не сформирован", "в стадии формирования")))</f>
        <v/>
      </c>
      <c r="CN17" s="150" t="str">
        <f>IF('Познавательное развитие'!K18="","",IF('Познавательное развитие'!K18=2,"сформирован",IF('Познавательное развитие'!K18=0,"не сформирован", "в стадии формирования")))</f>
        <v/>
      </c>
      <c r="CO17" s="150" t="str">
        <f>IF('Познавательное развитие'!L18="","",IF('Познавательное развитие'!L18=2,"сформирован",IF('Познавательное развитие'!L18=0,"не сформирован", "в стадии формирования")))</f>
        <v/>
      </c>
      <c r="CP17" s="150" t="e">
        <f>IF('Познавательное развитие'!#REF!="","",IF('Познавательное развитие'!#REF!=2,"сформирован",IF('Познавательное развитие'!#REF!=0,"не сформирован", "в стадии формирования")))</f>
        <v>#REF!</v>
      </c>
      <c r="CQ17" s="150" t="str">
        <f>IF('Познавательное развитие'!M18="","",IF('Познавательное развитие'!M18=2,"сформирован",IF('Познавательное развитие'!M18=0,"не сформирован", "в стадии формирования")))</f>
        <v/>
      </c>
      <c r="CR17" s="150" t="str">
        <f>IF('Познавательное развитие'!S18="","",IF('Познавательное развитие'!S18=2,"сформирован",IF('Познавательное развитие'!S18=0,"не сформирован", "в стадии формирования")))</f>
        <v/>
      </c>
      <c r="CS17" s="150" t="str">
        <f>IF('Познавательное развитие'!T18="","",IF('Познавательное развитие'!T18=2,"сформирован",IF('Познавательное развитие'!T18=0,"не сформирован", "в стадии формирования")))</f>
        <v/>
      </c>
      <c r="CT17" s="150" t="str">
        <f>IF('Познавательное развитие'!V18="","",IF('Познавательное развитие'!V18=2,"сформирован",IF('Познавательное развитие'!V18=0,"не сформирован", "в стадии формирования")))</f>
        <v/>
      </c>
      <c r="CU17" s="150" t="str">
        <f>IF('Познавательное развитие'!AD18="","",IF('Познавательное развитие'!AD18=2,"сформирован",IF('Познавательное развитие'!AD18=0,"не сформирован", "в стадии формирования")))</f>
        <v/>
      </c>
      <c r="CV17" s="150" t="e">
        <f>IF('Познавательное развитие'!#REF!="","",IF('Познавательное развитие'!#REF!=2,"сформирован",IF('Познавательное развитие'!#REF!=0,"не сформирован", "в стадии формирования")))</f>
        <v>#REF!</v>
      </c>
      <c r="CW17" s="150" t="str">
        <f>IF('Познавательное развитие'!AI18="","",IF('Познавательное развитие'!AI18=2,"сформирован",IF('Познавательное развитие'!AI18=0,"не сформирован", "в стадии формирования")))</f>
        <v/>
      </c>
      <c r="CX17" s="150" t="str">
        <f>IF('Познавательное развитие'!AK18="","",IF('Познавательное развитие'!AK18=2,"сформирован",IF('Познавательное развитие'!AK18=0,"не сформирован", "в стадии формирования")))</f>
        <v/>
      </c>
      <c r="CY17" s="150" t="e">
        <f>IF('Познавательное развитие'!#REF!="","",IF('Познавательное развитие'!#REF!=2,"сформирован",IF('Познавательное развитие'!#REF!=0,"не сформирован", "в стадии формирования")))</f>
        <v>#REF!</v>
      </c>
      <c r="CZ17" s="150" t="str">
        <f>IF('Познавательное развитие'!AL18="","",IF('Познавательное развитие'!AL18=2,"сформирован",IF('Познавательное развитие'!AL18=0,"не сформирован", "в стадии формирования")))</f>
        <v/>
      </c>
      <c r="DA17" s="150" t="str">
        <f>IF('Речевое развитие'!S17="","",IF('Речевое развитие'!S17=2,"сформирован",IF('Речевое развитие'!S17=0,"не сформирован", "в стадии формирования")))</f>
        <v/>
      </c>
      <c r="DB17" s="150" t="str">
        <f>IF('Речевое развитие'!T17="","",IF('Речевое развитие'!T17=2,"сформирован",IF('Речевое развитие'!T17=0,"не сформирован", "в стадии формирования")))</f>
        <v/>
      </c>
      <c r="DC17" s="150" t="str">
        <f>IF('Речевое развитие'!U17="","",IF('Речевое развитие'!U17=2,"сформирован",IF('Речевое развитие'!U17=0,"не сформирован", "в стадии формирования")))</f>
        <v/>
      </c>
      <c r="DD17" s="150" t="str">
        <f>IF('Речевое развитие'!V17="","",IF('Речевое развитие'!V17=2,"сформирован",IF('Речевое развитие'!V17=0,"не сформирован", "в стадии формирования")))</f>
        <v/>
      </c>
      <c r="DE17" s="150" t="str">
        <f>IF('Художественно-эстетическое разв'!D18="","",IF('Художественно-эстетическое разв'!D18=2,"сформирован",IF('Художественно-эстетическое разв'!D18=0,"не сформирован", "в стадии формирования")))</f>
        <v/>
      </c>
      <c r="DF17" s="150" t="str">
        <f>IF('Художественно-эстетическое разв'!O18="","",IF('Художественно-эстетическое разв'!O18=2,"сформирован",IF('Художественно-эстетическое разв'!O18=0,"не сформирован", "в стадии формирования")))</f>
        <v/>
      </c>
      <c r="DG17" s="150" t="str">
        <f>IF('Художественно-эстетическое разв'!T18="","",IF('Художественно-эстетическое разв'!T18=2,"сформирован",IF('Художественно-эстетическое разв'!T18=0,"не сформирован", "в стадии формирования")))</f>
        <v/>
      </c>
      <c r="DH17" s="180" t="e">
        <f>IF('Социально-коммуникативное разви'!#REF!="","",IF('Социально-коммуникативное разви'!M18="","",IF('Социально-коммуникативное разви'!#REF!="","",IF('Социально-коммуникативное разви'!O18="","",IF('Социально-коммуникативное разви'!T18="","",IF('Познавательное развитие'!D18="","",IF('Познавательное развитие'!E18="","",IF('Познавательное развитие'!#REF!="","",IF('Познавательное развитие'!F18="","",IF('Познавательное развитие'!I18="","",IF('Познавательное развитие'!J18="","",IF('Познавательное развитие'!K18="","",IF('Познавательное развитие'!L18="","",IF('Познавательное развитие'!#REF!="","",IF('Познавательное развитие'!M18="","",IF('Познавательное развитие'!S18="","",IF('Познавательное развитие'!T18="","",IF('Познавательное развитие'!V18="","",IF('Познавательное развитие'!AD18="","",IF('Познавательное развитие'!#REF!="","",IF('Познавательное развитие'!AI18="","",IF('Познавательное развитие'!AK18="","",IF('Познавательное развитие'!#REF!="","",IF('Познавательное развитие'!AL18="","",IF('Речевое развитие'!S17="","",IF('Речевое развитие'!T17="","",IF('Речевое развитие'!U17="","",IF('Речевое развитие'!V17="","",IF('Художественно-эстетическое разв'!D18="","",IF('Художественно-эстетическое разв'!O18="","",IF('Художественно-эстетическое разв'!T18="","",('Социально-коммуникативное разви'!#REF!+'Социально-коммуникативное разви'!M18+'Социально-коммуникативное разви'!#REF!+'Социально-коммуникативное разви'!O18+'Социально-коммуникативное разви'!T18+'Познавательное развитие'!D18+'Познавательное развитие'!E18+'Познавательное развитие'!#REF!+'Познавательное развитие'!F18+'Познавательное развитие'!I18+'Познавательное развитие'!J18+'Познавательное развитие'!K18+'Познавательное развитие'!L18+'Познавательное развитие'!#REF!+'Познавательное развитие'!M18+'Познавательное развитие'!S18+'Познавательное развитие'!T18+'Познавательное развитие'!V18+'Познавательное развитие'!AD18+'Познавательное развитие'!#REF!+'Познавательное развитие'!AI18+'Познавательное развитие'!AK18+'Познавательное развитие'!#REF!+'Познавательное развитие'!AL18+'Речевое развитие'!S17+'Речевое развитие'!T17+'Речевое развитие'!U17+'Речевое развитие'!V17+'Художественно-эстетическое разв'!D18+'Художественно-эстетическое разв'!O18+'Художественно-эстетическое разв'!T18)/31)))))))))))))))))))))))))))))))</f>
        <v>#REF!</v>
      </c>
      <c r="DI17" s="151" t="str">
        <f>'целевые ориентиры'!DC17</f>
        <v/>
      </c>
    </row>
    <row r="18" spans="1:113" s="96" customFormat="1">
      <c r="A18" s="96">
        <f>список!A16</f>
        <v>15</v>
      </c>
      <c r="B18" s="153" t="str">
        <f>IF(список!B16="","",список!B16)</f>
        <v/>
      </c>
      <c r="C18" s="149">
        <f>IF(список!C16="","",список!C16)</f>
        <v>0</v>
      </c>
      <c r="D18" s="155" t="str">
        <f>IF('Социально-коммуникативное разви'!R19="","",IF('Социально-коммуникативное разви'!R19=2,"сформирован",IF('Социально-коммуникативное разви'!R19=0,"не сформирован", "в стадии формирования")))</f>
        <v/>
      </c>
      <c r="E18" s="96" t="str">
        <f>IF('Социально-коммуникативное разви'!X19="","",IF('Социально-коммуникативное разви'!X19=2,"сформирован",IF('Социально-коммуникативное разви'!X19=0,"не сформирован", "в стадии формирования")))</f>
        <v/>
      </c>
      <c r="F18" s="96" t="str">
        <f>IF('Социально-коммуникативное разви'!Y19="","",IF('Социально-коммуникативное разви'!Y19=2,"сформирован",IF('Социально-коммуникативное разви'!Y19=0,"не сформирован", "в стадии формирования")))</f>
        <v/>
      </c>
      <c r="G18" s="96" t="str">
        <f>IF('Социально-коммуникативное разви'!Z19="","",IF('Социально-коммуникативное разви'!Z19=2,"сформирован",IF('Социально-коммуникативное разви'!Z19=0,"не сформирован", "в стадии формирования")))</f>
        <v/>
      </c>
      <c r="H18" s="96" t="str">
        <f>IF('Социально-коммуникативное разви'!AA19="","",IF('Социально-коммуникативное разви'!AA19=2,"сформирован",IF('Социально-коммуникативное разви'!AA19=0,"не сформирован", "в стадии формирования")))</f>
        <v/>
      </c>
      <c r="I18"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8" s="96" t="str">
        <f>IF('Познавательное развитие'!H19="","",IF('Познавательное развитие'!H19=2,"сформирован",IF('Познавательное развитие'!H19=0,"не сформирован", "в стадии формирования")))</f>
        <v/>
      </c>
      <c r="K18" s="96" t="e">
        <f>IF('Познавательное развитие'!#REF!="","",IF('Познавательное развитие'!#REF!=2,"сформирован",IF('Познавательное развитие'!#REF!=0,"не сформирован", "в стадии формирования")))</f>
        <v>#REF!</v>
      </c>
      <c r="L18" s="96" t="str">
        <f>IF('Речевое развитие'!X18="","",IF('Речевое развитие'!X18=2,"сформирован",IF('Речевое развитие'!X18=0,"не сформирован", "в стадии формирования")))</f>
        <v/>
      </c>
      <c r="M18" s="96" t="str">
        <f>IF('Художественно-эстетическое разв'!D19="","",IF('Художественно-эстетическое разв'!D19=2,"сформирован",IF('Художественно-эстетическое разв'!D19=0,"не сформирован", "в стадии формирования")))</f>
        <v/>
      </c>
      <c r="N18" s="149" t="str">
        <f>IF('Физическое развитие'!M18="","",IF('Физическое развитие'!M18=2,"сформирован",IF('Физическое развитие'!M18=0,"не сформирован", "в стадии формирования")))</f>
        <v/>
      </c>
      <c r="O18" s="166" t="str">
        <f>IF('Социально-коммуникативное разви'!R19="","",IF('Социально-коммуникативное разви'!X19="","",IF('Социально-коммуникативное разви'!Y19="","",IF('Социально-коммуникативное разви'!Z19="","",IF('Социально-коммуникативное разви'!AA19="","",IF('Социально-коммуникативное разви'!#REF!="","",IF('Познавательное развитие'!#REF!="","",IF('Познавательное развитие'!#REF!="","",IF('Речевое развитие'!X18="","",IF('Художественно-эстетическое разв'!D19="","",IF('Физическое развитие'!M18="","",('Социально-коммуникативное разви'!R19+'Социально-коммуникативное разви'!X19+'Социально-коммуникативное разви'!Y19+'Социально-коммуникативное разви'!Z19+'Социально-коммуникативное разви'!AA19+'Социально-коммуникативное разви'!#REF!+'Познавательное развитие'!#REF!+'Познавательное развитие'!#REF!+'Речевое развитие'!X18+'Художественно-эстетическое разв'!D19+'Физическое развитие'!M18)/11)))))))))))</f>
        <v/>
      </c>
      <c r="P18" s="151" t="str">
        <f>'целевые ориентиры'!M18</f>
        <v/>
      </c>
      <c r="Q18" s="177" t="str">
        <f>IF('Социально-коммуникативное разви'!E19="","",IF('Социально-коммуникативное разви'!E19=2,"сформирован",IF('Социально-коммуникативное разви'!E19=0,"не сформирован", "в стадии формирования")))</f>
        <v/>
      </c>
      <c r="R18" s="177" t="str">
        <f>IF('Социально-коммуникативное разви'!F19="","",IF('Социально-коммуникативное разви'!F19=2,"сформирован",IF('Социально-коммуникативное разви'!F19=0,"не сформирован", "в стадии формирования")))</f>
        <v/>
      </c>
      <c r="S18" s="177" t="str">
        <f>IF('Социально-коммуникативное разви'!G19="","",IF('Социально-коммуникативное разви'!G19=2,"сформирован",IF('Социально-коммуникативное разви'!G19=0,"не сформирован", "в стадии формирования")))</f>
        <v/>
      </c>
      <c r="T18" s="177" t="str">
        <f>IF('Социально-коммуникативное разви'!H19="","",IF('Социально-коммуникативное разви'!H19=2,"сформирован",IF('Социально-коммуникативное разви'!H19=0,"не сформирован", "в стадии формирования")))</f>
        <v/>
      </c>
      <c r="U18" s="177" t="str">
        <f>IF('Социально-коммуникативное разви'!I19="","",IF('Социально-коммуникативное разви'!I19=2,"сформирован",IF('Социально-коммуникативное разви'!I19=0,"не сформирован", "в стадии формирования")))</f>
        <v/>
      </c>
      <c r="V18" s="178" t="str">
        <f>IF('Социально-коммуникативное разви'!J19="","",IF('Социально-коммуникативное разви'!J19=2,"сформирован",IF('Социально-коммуникативное разви'!J19=0,"не сформирован", "в стадии формирования")))</f>
        <v/>
      </c>
      <c r="W18" s="178" t="str">
        <f>IF('Социально-коммуникативное разви'!K19="","",IF('Социально-коммуникативное разви'!K19=2,"сформирован",IF('Социально-коммуникативное разви'!K19=0,"не сформирован", "в стадии формирования")))</f>
        <v/>
      </c>
      <c r="X18" s="178" t="str">
        <f>IF('Социально-коммуникативное разви'!L19="","",IF('Социально-коммуникативное разви'!L19=2,"сформирован",IF('Социально-коммуникативное разви'!L19=0,"не сформирован", "в стадии формирования")))</f>
        <v/>
      </c>
      <c r="Y18" s="179" t="str">
        <f>IF('Социально-коммуникативное разви'!W19="","",IF('Социально-коммуникативное разви'!W19=2,"сформирован",IF('Социально-коммуникативное разви'!W19=0,"не сформирован", "в стадии формирования")))</f>
        <v/>
      </c>
      <c r="Z18" s="180" t="str">
        <f>IF('Социально-коммуникативное разви'!E19="","",IF('Социально-коммуникативное разви'!F19="","",IF('Социально-коммуникативное разви'!G19="","",IF('Социально-коммуникативное разви'!H19="","",IF('Социально-коммуникативное разви'!I19="","",IF('Социально-коммуникативное разви'!J19="","",IF('Социально-коммуникативное разви'!K19="","",IF('Социально-коммуникативное разви'!L19="","",IF('Социально-коммуникативное разви'!W19="","",('Социально-коммуникативное разви'!E19+'Социально-коммуникативное разви'!F19+'Социально-коммуникативное разви'!G19+'Социально-коммуникативное разви'!H19+'Социально-коммуникативное разви'!I19+'Социально-коммуникативное разви'!J19+'Социально-коммуникативное разви'!K19+'Социально-коммуникативное разви'!L19+'Социально-коммуникативное разви'!W19)/9)))))))))</f>
        <v/>
      </c>
      <c r="AA18" s="151" t="str">
        <f>'целевые ориентиры'!X18</f>
        <v/>
      </c>
      <c r="AB18" s="172" t="str">
        <f>IF('Социально-коммуникативное разви'!S19="","",IF('Социально-коммуникативное разви'!S19=2,"сформирован",IF('Социально-коммуникативное разви'!S19=0,"не сформирован", "в стадии формирования")))</f>
        <v/>
      </c>
      <c r="AC18" s="171" t="str">
        <f>IF('Познавательное развитие'!U19="","",IF('Познавательное развитие'!U19=2,"сформирован",IF('Познавательное развитие'!U19=0,"не сформирован", "в стадии формирования")))</f>
        <v/>
      </c>
      <c r="AD18" s="170" t="str">
        <f>IF('Речевое развитие'!W18="","",IF('Речевое развитие'!W18=2,"сформирован",IF('Речевое развитие'!W18=0,"не сформирован", "в стадии формирования")))</f>
        <v/>
      </c>
      <c r="AE18" s="181" t="str">
        <f>IF('Художественно-эстетическое разв'!AD19="","",IF('Художественно-эстетическое разв'!AD19=2,"сформирован",IF('Художественно-эстетическое разв'!AD19=0,"не сформирован", "в стадии формирования")))</f>
        <v/>
      </c>
      <c r="AF18" s="181" t="str">
        <f>IF('Художественно-эстетическое разв'!AE19="","",IF('Художественно-эстетическое разв'!AE19=2,"сформирован",IF('Художественно-эстетическое разв'!AE19=0,"не сформирован", "в стадии формирования")))</f>
        <v/>
      </c>
      <c r="AG18" s="181" t="str">
        <f>IF('Художественно-эстетическое разв'!AF19="","",IF('Художественно-эстетическое разв'!AF19=2,"сформирован",IF('Художественно-эстетическое разв'!AF19=0,"не сформирован", "в стадии формирования")))</f>
        <v/>
      </c>
      <c r="AH18" s="170" t="str">
        <f>IF('Физическое развитие'!T18="","",IF('Физическое развитие'!T18=2,"сформирован",IF('Физическое развитие'!T18=0,"не сформирован", "в стадии формирования")))</f>
        <v/>
      </c>
      <c r="AI18" s="180" t="str">
        <f>IF('Социально-коммуникативное разви'!S19="","",IF('Познавательное развитие'!U19="","",IF('Речевое развитие'!W18="","",IF('Художественно-эстетическое разв'!AD19="","",IF('Художественно-эстетическое разв'!AE19="","",IF('Художественно-эстетическое разв'!AF19="","",IF('Физическое развитие'!T18="","",('Социально-коммуникативное разви'!S19+'Познавательное развитие'!U19+'Речевое развитие'!W18+'Художественно-эстетическое разв'!AD19+'Художественно-эстетическое разв'!AE19+'Художественно-эстетическое разв'!AF19+'Физическое развитие'!T18)/7)))))))</f>
        <v/>
      </c>
      <c r="AJ18" s="151" t="str">
        <f>'целевые ориентиры'!AH18</f>
        <v/>
      </c>
      <c r="AK18" s="172" t="str">
        <f>IF('Речевое развитие'!D18="","",IF('Речевое развитие'!D18=2,"сформирован",IF('Речевое развитие'!D18=0,"не сформирован", "в стадии формирования")))</f>
        <v/>
      </c>
      <c r="AL18" s="150" t="str">
        <f>IF('Речевое развитие'!F18="","",IF('Речевое развитие'!F18=2,"сформирован",IF('Речевое развитие'!F18=0,"не сформирован", "в стадии формирования")))</f>
        <v/>
      </c>
      <c r="AM18" s="150" t="str">
        <f>IF('Речевое развитие'!H18="","",IF('Речевое развитие'!H18=2,"сформирован",IF('Речевое развитие'!H18=0,"не сформирован", "в стадии формирования")))</f>
        <v/>
      </c>
      <c r="AN18" s="150" t="str">
        <f>IF('Речевое развитие'!I18="","",IF('Речевое развитие'!I18=2,"сформирован",IF('Речевое развитие'!I18=0,"не сформирован", "в стадии формирования")))</f>
        <v/>
      </c>
      <c r="AO18" s="150" t="str">
        <f>IF('Речевое развитие'!J18="","",IF('Речевое развитие'!J18=2,"сформирован",IF('Речевое развитие'!J18=0,"не сформирован", "в стадии формирования")))</f>
        <v/>
      </c>
      <c r="AP18" s="150" t="str">
        <f>IF('Речевое развитие'!K18="","",IF('Речевое развитие'!K18=2,"сформирован",IF('Речевое развитие'!K18=0,"не сформирован", "в стадии формирования")))</f>
        <v/>
      </c>
      <c r="AQ18" s="150" t="str">
        <f>IF('Речевое развитие'!M18="","",IF('Речевое развитие'!M18=2,"сформирован",IF('Речевое развитие'!M18=0,"не сформирован", "в стадии формирования")))</f>
        <v/>
      </c>
      <c r="AR18" s="150" t="str">
        <f>IF('Речевое развитие'!N18="","",IF('Речевое развитие'!N18=2,"сформирован",IF('Речевое развитие'!N18=0,"не сформирован", "в стадии формирования")))</f>
        <v/>
      </c>
      <c r="AS18" s="150" t="str">
        <f>IF('Речевое развитие'!O18="","",IF('Речевое развитие'!O18=2,"сформирован",IF('Речевое развитие'!O18=0,"не сформирован", "в стадии формирования")))</f>
        <v/>
      </c>
      <c r="AT18" s="180" t="str">
        <f>IF('Речевое развитие'!D18="","",IF('Речевое развитие'!F18="","",IF('Речевое развитие'!H18="","",IF('Речевое развитие'!I18="","",IF('Речевое развитие'!J18="","",IF('Речевое развитие'!K18="","",IF('Речевое развитие'!M18="","",IF('Речевое развитие'!N18="","",IF('Речевое развитие'!O18="","",('Речевое развитие'!D18+'Речевое развитие'!F18+'Речевое развитие'!H18+'Речевое развитие'!I18+'Речевое развитие'!J18+'Речевое развитие'!K18+'Речевое развитие'!M18+'Речевое развитие'!N18+'Речевое развитие'!O18)/9)))))))))</f>
        <v/>
      </c>
      <c r="AU18" s="151" t="str">
        <f>'целевые ориентиры'!AR18</f>
        <v/>
      </c>
      <c r="AV18" s="150" t="str">
        <f>IF('Физическое развитие'!D18="","",IF('Физическое развитие'!D18=2,"сформирован",IF('Физическое развитие'!D18=0,"не сформирован", "в стадии формирования")))</f>
        <v/>
      </c>
      <c r="AW18" s="150" t="str">
        <f>IF('Физическое развитие'!E18="","",IF('Физическое развитие'!E18=2,"сформирован",IF('Физическое развитие'!E18=0,"не сформирован", "в стадии формирования")))</f>
        <v/>
      </c>
      <c r="AX18" s="150" t="str">
        <f>IF('Физическое развитие'!G18="","",IF('Физическое развитие'!G18=2,"сформирован",IF('Физическое развитие'!G18=0,"не сформирован", "в стадии формирования")))</f>
        <v/>
      </c>
      <c r="AY18" s="150" t="e">
        <f>IF('Физическое развитие'!#REF!="","",IF('Физическое развитие'!#REF!=2,"сформирован",IF('Физическое развитие'!#REF!=0,"не сформирован", "в стадии формирования")))</f>
        <v>#REF!</v>
      </c>
      <c r="AZ18" s="150" t="str">
        <f>IF('Физическое развитие'!H18="","",IF('Физическое развитие'!H18=2,"сформирован",IF('Физическое развитие'!H18=0,"не сформирован", "в стадии формирования")))</f>
        <v/>
      </c>
      <c r="BA18" s="150" t="str">
        <f>IF('Физическое развитие'!I18="","",IF('Физическое развитие'!I18=2,"сформирован",IF('Физическое развитие'!I18=0,"не сформирован", "в стадии формирования")))</f>
        <v/>
      </c>
      <c r="BB18" s="150" t="str">
        <f>IF('Физическое развитие'!N18="","",IF('Физическое развитие'!N18=2,"сформирован",IF('Физическое развитие'!N18=0,"не сформирован", "в стадии формирования")))</f>
        <v/>
      </c>
      <c r="BC18" s="150" t="str">
        <f>IF('Физическое развитие'!O18="","",IF('Физическое развитие'!O18=2,"сформирован",IF('Физическое развитие'!O18=0,"не сформирован", "в стадии формирования")))</f>
        <v/>
      </c>
      <c r="BD18" s="150" t="str">
        <f>IF('Физическое развитие'!P18="","",IF('Физическое развитие'!P18=2,"сформирован",IF('Физическое развитие'!P18=0,"не сформирован", "в стадии формирования")))</f>
        <v/>
      </c>
      <c r="BE18" s="150" t="str">
        <f>IF('Физическое развитие'!S18="","",IF('Физическое развитие'!S18=2,"сформирован",IF('Физическое развитие'!S18=0,"не сформирован", "в стадии формирования")))</f>
        <v/>
      </c>
      <c r="BF18" s="150" t="str">
        <f>IF('Физическое развитие'!D18="","",IF('Физическое развитие'!E18="","",IF('Физическое развитие'!G18="","",IF('Физическое развитие'!#REF!="","",IF('Физическое развитие'!H18="","",IF('Физическое развитие'!I18="","",IF('Физическое развитие'!N18="","",IF('Физическое развитие'!O18="","",IF('Физическое развитие'!P18="","",IF('Физическое развитие'!S18="","",('Физическое развитие'!D18+'Физическое развитие'!E18+'Физическое развитие'!G18+'Физическое развитие'!#REF!+'Физическое развитие'!H18+'Физическое развитие'!I18+'Физическое развитие'!N18+'Физическое развитие'!O18+'Физическое развитие'!P18+'Физическое развитие'!S18)/10))))))))))</f>
        <v/>
      </c>
      <c r="BG18" s="151" t="str">
        <f>'целевые ориентиры'!BG18</f>
        <v/>
      </c>
      <c r="BH18" s="150" t="str">
        <f>IF('Социально-коммуникативное разви'!Q19="","",IF('Социально-коммуникативное разви'!Q19=2,"сформирован",IF('Социально-коммуникативное разви'!Q19=0,"не сформирован", "в стадии формирования")))</f>
        <v/>
      </c>
      <c r="BI18" s="150" t="str">
        <f>IF('Социально-коммуникативное разви'!AD19="","",IF('Социально-коммуникативное разви'!AD19=2,"сформирован",IF('Социально-коммуникативное разви'!AD19=0,"не сформирован", "в стадии формирования")))</f>
        <v/>
      </c>
      <c r="BJ18" s="150" t="str">
        <f>IF('Социально-коммуникативное разви'!AF19="","",IF('Социально-коммуникативное разви'!AF19=2,"сформирован",IF('Социально-коммуникативное разви'!AF19=0,"не сформирован", "в стадии формирования")))</f>
        <v/>
      </c>
      <c r="BK18" s="150" t="str">
        <f>IF('Социально-коммуникативное разви'!AG19="","",IF('Социально-коммуникативное разви'!AG19=2,"сформирован",IF('Социально-коммуникативное разви'!AG19=0,"не сформирован", "в стадии формирования")))</f>
        <v/>
      </c>
      <c r="BL18" s="150" t="str">
        <f>IF('Социально-коммуникативное разви'!AH19="","",IF('Социально-коммуникативное разви'!AH19=2,"сформирован",IF('Социально-коммуникативное разви'!AH19=0,"не сформирован", "в стадии формирования")))</f>
        <v/>
      </c>
      <c r="BM18" s="150" t="str">
        <f>IF('Социально-коммуникативное разви'!AI19="","",IF('Социально-коммуникативное разви'!AI19=2,"сформирован",IF('Социально-коммуникативное разви'!AI19=0,"не сформирован", "в стадии формирования")))</f>
        <v/>
      </c>
      <c r="BN18" s="150" t="str">
        <f>IF('Социально-коммуникативное разви'!AJ19="","",IF('Социально-коммуникативное разви'!AJ19=2,"сформирован",IF('Социально-коммуникативное разви'!AJ19=0,"не сформирован", "в стадии формирования")))</f>
        <v/>
      </c>
      <c r="BO18" s="150" t="str">
        <f>IF('Социально-коммуникативное разви'!AK19="","",IF('Социально-коммуникативное разви'!AK19=2,"сформирован",IF('Социально-коммуникативное разви'!AK19=0,"не сформирован", "в стадии формирования")))</f>
        <v/>
      </c>
      <c r="BP18" s="150" t="str">
        <f>IF('Социально-коммуникативное разви'!AL19="","",IF('Социально-коммуникативное разви'!AL19=2,"сформирован",IF('Социально-коммуникативное разви'!AL19=0,"не сформирован", "в стадии формирования")))</f>
        <v/>
      </c>
      <c r="BQ18" s="150" t="str">
        <f>IF('Социально-коммуникативное разви'!AM19="","",IF('Социально-коммуникативное разви'!AM19=2,"сформирован",IF('Социально-коммуникативное разви'!AM19=0,"не сформирован", "в стадии формирования")))</f>
        <v/>
      </c>
      <c r="BR18"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8" s="150" t="str">
        <f>IF('Физическое развитие'!N18="","",IF('Физическое развитие'!N18=2,"сформирован",IF('Физическое развитие'!N18=0,"не сформирован", "в стадии формирования")))</f>
        <v/>
      </c>
      <c r="BT18" s="150" t="str">
        <f>IF('Физическое развитие'!Q18="","",IF('Физическое развитие'!Q18=2,"сформирован",IF('Физическое развитие'!Q18=0,"не сформирован", "в стадии формирования")))</f>
        <v/>
      </c>
      <c r="BU18" s="150" t="str">
        <f>IF('Физическое развитие'!U18="","",IF('Физическое развитие'!U18=2,"сформирован",IF('Физическое развитие'!U18=0,"не сформирован", "в стадии формирования")))</f>
        <v/>
      </c>
      <c r="BV18" s="150" t="str">
        <f>IF('Физическое развитие'!X18="","",IF('Физическое развитие'!X18=2,"сформирован",IF('Физическое развитие'!X18=0,"не сформирован", "в стадии формирования")))</f>
        <v/>
      </c>
      <c r="BW18" s="150" t="str">
        <f>IF('Физическое развитие'!Y18="","",IF('Физическое развитие'!Y18=2,"сформирован",IF('Физическое развитие'!Y18=0,"не сформирован", "в стадии формирования")))</f>
        <v/>
      </c>
      <c r="BX18" s="150" t="e">
        <f>IF('Физическое развитие'!#REF!="","",IF('Физическое развитие'!#REF!=2,"сформирован",IF('Физическое развитие'!#REF!=0,"не сформирован", "в стадии формирования")))</f>
        <v>#REF!</v>
      </c>
      <c r="BY18" s="150" t="str">
        <f>IF('Физическое развитие'!Z18="","",IF('Физическое развитие'!Z18=2,"сформирован",IF('Физическое развитие'!Z18=0,"не сформирован", "в стадии формирования")))</f>
        <v/>
      </c>
      <c r="BZ18" s="150" t="e">
        <f>IF('Физическое развитие'!#REF!="","",IF('Физическое развитие'!#REF!=2,"сформирован",IF('Физическое развитие'!#REF!=0,"не сформирован", "в стадии формирования")))</f>
        <v>#REF!</v>
      </c>
      <c r="CA18" s="180" t="str">
        <f>IF('Социально-коммуникативное разви'!Q19="","",IF('Социально-коммуникативное разви'!AD19="","",IF('Социально-коммуникативное разви'!AF19="","",IF('Социально-коммуникативное разви'!AG19="","",IF('Социально-коммуникативное разви'!AH19="","",IF('Социально-коммуникативное разви'!AI19="","",IF('Социально-коммуникативное разви'!AJ19="","",IF('Социально-коммуникативное разви'!AK19="","",IF('Социально-коммуникативное разви'!AL19="","",IF('Социально-коммуникативное разви'!AM19="","",IF('Социально-коммуникативное разви'!#REF!="","",IF('Физическое развитие'!N18="","",IF('Физическое развитие'!Q18="","",IF('Физическое развитие'!U18="","",IF('Физическое развитие'!X18="","",IF('Физическое развитие'!Y18="","",IF('Физическое развитие'!#REF!="","",IF('Физическое развитие'!Z18="","",IF('Физическое развитие'!#REF!="","",('Социально-коммуникативное разви'!Q19+'Социально-коммуникативное разви'!AD19+'Социально-коммуникативное разви'!AF19+'Социально-коммуникативное разви'!AG19+'Социально-коммуникативное разви'!AH19+'Социально-коммуникативное разви'!AI19+'Социально-коммуникативное разви'!AJ19+'Социально-коммуникативное разви'!AK19+'Социально-коммуникативное разви'!AL19+'Социально-коммуникативное разви'!AM19+'Социально-коммуникативное разви'!#REF!+'Физическое развитие'!N18+'Физическое развитие'!Q18+'Физическое развитие'!U18+'Физическое развитие'!X18+'Физическое развитие'!Y18+'Физическое развитие'!#REF!+'Физическое развитие'!#REF!)/19)))))))))))))))))))</f>
        <v/>
      </c>
      <c r="CB18" s="151" t="str">
        <f>'целевые ориентиры'!BY18</f>
        <v/>
      </c>
      <c r="CC18"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8" s="150" t="str">
        <f>IF('Социально-коммуникативное разви'!M19="","",IF('Социально-коммуникативное разви'!M19=2,"сформирован",IF('Социально-коммуникативное разви'!M19=0,"не сформирован", "в стадии формирования")))</f>
        <v/>
      </c>
      <c r="CE18"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8" s="150" t="str">
        <f>IF('Социально-коммуникативное разви'!O19="","",IF('Социально-коммуникативное разви'!O19=2,"сформирован",IF('Социально-коммуникативное разви'!O19=0,"не сформирован", "в стадии формирования")))</f>
        <v/>
      </c>
      <c r="CG18" s="150" t="str">
        <f>IF('Социально-коммуникативное разви'!T19="","",IF('Социально-коммуникативное разви'!T19=2,"сформирован",IF('Социально-коммуникативное разви'!T19=0,"не сформирован", "в стадии формирования")))</f>
        <v/>
      </c>
      <c r="CH18" s="150" t="str">
        <f>IF('Познавательное развитие'!D19="","",IF('Познавательное развитие'!D19=2,"сформирован",IF('Познавательное развитие'!D19=0,"не сформирован", "в стадии формирования")))</f>
        <v/>
      </c>
      <c r="CI18" s="150" t="str">
        <f>IF('Познавательное развитие'!E19="","",IF('Познавательное развитие'!E19=2,"сформирован",IF('Познавательное развитие'!E19=0,"не сформирован", "в стадии формирования")))</f>
        <v/>
      </c>
      <c r="CJ18" s="150" t="e">
        <f>IF('Познавательное развитие'!#REF!="","",IF('Познавательное развитие'!#REF!=2,"сформирован",IF('Познавательное развитие'!#REF!=0,"не сформирован", "в стадии формирования")))</f>
        <v>#REF!</v>
      </c>
      <c r="CK18" s="150" t="str">
        <f>IF('Познавательное развитие'!F19="","",IF('Познавательное развитие'!F19=2,"сформирован",IF('Познавательное развитие'!F19=0,"не сформирован", "в стадии формирования")))</f>
        <v/>
      </c>
      <c r="CL18" s="150" t="str">
        <f>IF('Познавательное развитие'!I19="","",IF('Познавательное развитие'!I19=2,"сформирован",IF('Познавательное развитие'!I19=0,"не сформирован", "в стадии формирования")))</f>
        <v/>
      </c>
      <c r="CM18" s="150" t="str">
        <f>IF('Познавательное развитие'!J19="","",IF('Познавательное развитие'!J19=2,"сформирован",IF('Познавательное развитие'!J19=0,"не сформирован", "в стадии формирования")))</f>
        <v/>
      </c>
      <c r="CN18" s="150" t="str">
        <f>IF('Познавательное развитие'!K19="","",IF('Познавательное развитие'!K19=2,"сформирован",IF('Познавательное развитие'!K19=0,"не сформирован", "в стадии формирования")))</f>
        <v/>
      </c>
      <c r="CO18" s="150" t="str">
        <f>IF('Познавательное развитие'!L19="","",IF('Познавательное развитие'!L19=2,"сформирован",IF('Познавательное развитие'!L19=0,"не сформирован", "в стадии формирования")))</f>
        <v/>
      </c>
      <c r="CP18" s="150" t="e">
        <f>IF('Познавательное развитие'!#REF!="","",IF('Познавательное развитие'!#REF!=2,"сформирован",IF('Познавательное развитие'!#REF!=0,"не сформирован", "в стадии формирования")))</f>
        <v>#REF!</v>
      </c>
      <c r="CQ18" s="150" t="str">
        <f>IF('Познавательное развитие'!M19="","",IF('Познавательное развитие'!M19=2,"сформирован",IF('Познавательное развитие'!M19=0,"не сформирован", "в стадии формирования")))</f>
        <v/>
      </c>
      <c r="CR18" s="150" t="str">
        <f>IF('Познавательное развитие'!S19="","",IF('Познавательное развитие'!S19=2,"сформирован",IF('Познавательное развитие'!S19=0,"не сформирован", "в стадии формирования")))</f>
        <v/>
      </c>
      <c r="CS18" s="150" t="str">
        <f>IF('Познавательное развитие'!T19="","",IF('Познавательное развитие'!T19=2,"сформирован",IF('Познавательное развитие'!T19=0,"не сформирован", "в стадии формирования")))</f>
        <v/>
      </c>
      <c r="CT18" s="150" t="str">
        <f>IF('Познавательное развитие'!V19="","",IF('Познавательное развитие'!V19=2,"сформирован",IF('Познавательное развитие'!V19=0,"не сформирован", "в стадии формирования")))</f>
        <v/>
      </c>
      <c r="CU18" s="150" t="str">
        <f>IF('Познавательное развитие'!AD19="","",IF('Познавательное развитие'!AD19=2,"сформирован",IF('Познавательное развитие'!AD19=0,"не сформирован", "в стадии формирования")))</f>
        <v/>
      </c>
      <c r="CV18" s="150" t="e">
        <f>IF('Познавательное развитие'!#REF!="","",IF('Познавательное развитие'!#REF!=2,"сформирован",IF('Познавательное развитие'!#REF!=0,"не сформирован", "в стадии формирования")))</f>
        <v>#REF!</v>
      </c>
      <c r="CW18" s="150" t="str">
        <f>IF('Познавательное развитие'!AI19="","",IF('Познавательное развитие'!AI19=2,"сформирован",IF('Познавательное развитие'!AI19=0,"не сформирован", "в стадии формирования")))</f>
        <v/>
      </c>
      <c r="CX18" s="150" t="str">
        <f>IF('Познавательное развитие'!AK19="","",IF('Познавательное развитие'!AK19=2,"сформирован",IF('Познавательное развитие'!AK19=0,"не сформирован", "в стадии формирования")))</f>
        <v/>
      </c>
      <c r="CY18" s="150" t="e">
        <f>IF('Познавательное развитие'!#REF!="","",IF('Познавательное развитие'!#REF!=2,"сформирован",IF('Познавательное развитие'!#REF!=0,"не сформирован", "в стадии формирования")))</f>
        <v>#REF!</v>
      </c>
      <c r="CZ18" s="150" t="str">
        <f>IF('Познавательное развитие'!AL19="","",IF('Познавательное развитие'!AL19=2,"сформирован",IF('Познавательное развитие'!AL19=0,"не сформирован", "в стадии формирования")))</f>
        <v/>
      </c>
      <c r="DA18" s="150" t="str">
        <f>IF('Речевое развитие'!S18="","",IF('Речевое развитие'!S18=2,"сформирован",IF('Речевое развитие'!S18=0,"не сформирован", "в стадии формирования")))</f>
        <v/>
      </c>
      <c r="DB18" s="150" t="str">
        <f>IF('Речевое развитие'!T18="","",IF('Речевое развитие'!T18=2,"сформирован",IF('Речевое развитие'!T18=0,"не сформирован", "в стадии формирования")))</f>
        <v/>
      </c>
      <c r="DC18" s="150" t="str">
        <f>IF('Речевое развитие'!U18="","",IF('Речевое развитие'!U18=2,"сформирован",IF('Речевое развитие'!U18=0,"не сформирован", "в стадии формирования")))</f>
        <v/>
      </c>
      <c r="DD18" s="150" t="str">
        <f>IF('Речевое развитие'!V18="","",IF('Речевое развитие'!V18=2,"сформирован",IF('Речевое развитие'!V18=0,"не сформирован", "в стадии формирования")))</f>
        <v/>
      </c>
      <c r="DE18" s="150" t="str">
        <f>IF('Художественно-эстетическое разв'!D19="","",IF('Художественно-эстетическое разв'!D19=2,"сформирован",IF('Художественно-эстетическое разв'!D19=0,"не сформирован", "в стадии формирования")))</f>
        <v/>
      </c>
      <c r="DF18" s="150" t="str">
        <f>IF('Художественно-эстетическое разв'!O19="","",IF('Художественно-эстетическое разв'!O19=2,"сформирован",IF('Художественно-эстетическое разв'!O19=0,"не сформирован", "в стадии формирования")))</f>
        <v/>
      </c>
      <c r="DG18" s="150" t="str">
        <f>IF('Художественно-эстетическое разв'!T19="","",IF('Художественно-эстетическое разв'!T19=2,"сформирован",IF('Художественно-эстетическое разв'!T19=0,"не сформирован", "в стадии формирования")))</f>
        <v/>
      </c>
      <c r="DH18" s="180" t="e">
        <f>IF('Социально-коммуникативное разви'!#REF!="","",IF('Социально-коммуникативное разви'!M19="","",IF('Социально-коммуникативное разви'!#REF!="","",IF('Социально-коммуникативное разви'!O19="","",IF('Социально-коммуникативное разви'!T19="","",IF('Познавательное развитие'!D19="","",IF('Познавательное развитие'!E19="","",IF('Познавательное развитие'!#REF!="","",IF('Познавательное развитие'!F19="","",IF('Познавательное развитие'!I19="","",IF('Познавательное развитие'!J19="","",IF('Познавательное развитие'!K19="","",IF('Познавательное развитие'!L19="","",IF('Познавательное развитие'!#REF!="","",IF('Познавательное развитие'!M19="","",IF('Познавательное развитие'!S19="","",IF('Познавательное развитие'!T19="","",IF('Познавательное развитие'!V19="","",IF('Познавательное развитие'!AD19="","",IF('Познавательное развитие'!#REF!="","",IF('Познавательное развитие'!AI19="","",IF('Познавательное развитие'!AK19="","",IF('Познавательное развитие'!#REF!="","",IF('Познавательное развитие'!AL19="","",IF('Речевое развитие'!S18="","",IF('Речевое развитие'!T18="","",IF('Речевое развитие'!U18="","",IF('Речевое развитие'!V18="","",IF('Художественно-эстетическое разв'!D19="","",IF('Художественно-эстетическое разв'!O19="","",IF('Художественно-эстетическое разв'!T19="","",('Социально-коммуникативное разви'!#REF!+'Социально-коммуникативное разви'!M19+'Социально-коммуникативное разви'!#REF!+'Социально-коммуникативное разви'!O19+'Социально-коммуникативное разви'!T19+'Познавательное развитие'!D19+'Познавательное развитие'!E19+'Познавательное развитие'!#REF!+'Познавательное развитие'!F19+'Познавательное развитие'!I19+'Познавательное развитие'!J19+'Познавательное развитие'!K19+'Познавательное развитие'!L19+'Познавательное развитие'!#REF!+'Познавательное развитие'!M19+'Познавательное развитие'!S19+'Познавательное развитие'!T19+'Познавательное развитие'!V19+'Познавательное развитие'!AD19+'Познавательное развитие'!#REF!+'Познавательное развитие'!AI19+'Познавательное развитие'!AK19+'Познавательное развитие'!#REF!+'Познавательное развитие'!AL19+'Речевое развитие'!S18+'Речевое развитие'!T18+'Речевое развитие'!U18+'Речевое развитие'!V18+'Художественно-эстетическое разв'!D19+'Художественно-эстетическое разв'!O19+'Художественно-эстетическое разв'!T19)/31)))))))))))))))))))))))))))))))</f>
        <v>#REF!</v>
      </c>
      <c r="DI18" s="151" t="str">
        <f>'целевые ориентиры'!DC18</f>
        <v/>
      </c>
    </row>
    <row r="19" spans="1:113" s="96" customFormat="1">
      <c r="A19" s="96">
        <f>список!A17</f>
        <v>16</v>
      </c>
      <c r="B19" s="153" t="str">
        <f>IF(список!B17="","",список!B17)</f>
        <v/>
      </c>
      <c r="C19" s="149">
        <f>IF(список!C17="","",список!C17)</f>
        <v>0</v>
      </c>
      <c r="D19" s="155" t="str">
        <f>IF('Социально-коммуникативное разви'!R20="","",IF('Социально-коммуникативное разви'!R20=2,"сформирован",IF('Социально-коммуникативное разви'!R20=0,"не сформирован", "в стадии формирования")))</f>
        <v/>
      </c>
      <c r="E19" s="96" t="str">
        <f>IF('Социально-коммуникативное разви'!X20="","",IF('Социально-коммуникативное разви'!X20=2,"сформирован",IF('Социально-коммуникативное разви'!X20=0,"не сформирован", "в стадии формирования")))</f>
        <v/>
      </c>
      <c r="F19" s="96" t="str">
        <f>IF('Социально-коммуникативное разви'!Y20="","",IF('Социально-коммуникативное разви'!Y20=2,"сформирован",IF('Социально-коммуникативное разви'!Y20=0,"не сформирован", "в стадии формирования")))</f>
        <v/>
      </c>
      <c r="G19" s="96" t="str">
        <f>IF('Социально-коммуникативное разви'!Z20="","",IF('Социально-коммуникативное разви'!Z20=2,"сформирован",IF('Социально-коммуникативное разви'!Z20=0,"не сформирован", "в стадии формирования")))</f>
        <v/>
      </c>
      <c r="H19" s="96" t="str">
        <f>IF('Социально-коммуникативное разви'!AA20="","",IF('Социально-коммуникативное разви'!AA20=2,"сформирован",IF('Социально-коммуникативное разви'!AA20=0,"не сформирован", "в стадии формирования")))</f>
        <v/>
      </c>
      <c r="I19"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19" s="96" t="str">
        <f>IF('Познавательное развитие'!H20="","",IF('Познавательное развитие'!H20=2,"сформирован",IF('Познавательное развитие'!H20=0,"не сформирован", "в стадии формирования")))</f>
        <v/>
      </c>
      <c r="K19" s="96" t="e">
        <f>IF('Познавательное развитие'!#REF!="","",IF('Познавательное развитие'!#REF!=2,"сформирован",IF('Познавательное развитие'!#REF!=0,"не сформирован", "в стадии формирования")))</f>
        <v>#REF!</v>
      </c>
      <c r="L19" s="96" t="str">
        <f>IF('Речевое развитие'!X19="","",IF('Речевое развитие'!X19=2,"сформирован",IF('Речевое развитие'!X19=0,"не сформирован", "в стадии формирования")))</f>
        <v/>
      </c>
      <c r="M19" s="96" t="str">
        <f>IF('Художественно-эстетическое разв'!D20="","",IF('Художественно-эстетическое разв'!D20=2,"сформирован",IF('Художественно-эстетическое разв'!D20=0,"не сформирован", "в стадии формирования")))</f>
        <v/>
      </c>
      <c r="N19" s="149" t="str">
        <f>IF('Физическое развитие'!M19="","",IF('Физическое развитие'!M19=2,"сформирован",IF('Физическое развитие'!M19=0,"не сформирован", "в стадии формирования")))</f>
        <v/>
      </c>
      <c r="O19" s="166" t="str">
        <f>IF('Социально-коммуникативное разви'!R20="","",IF('Социально-коммуникативное разви'!X20="","",IF('Социально-коммуникативное разви'!Y20="","",IF('Социально-коммуникативное разви'!Z20="","",IF('Социально-коммуникативное разви'!AA20="","",IF('Социально-коммуникативное разви'!#REF!="","",IF('Познавательное развитие'!#REF!="","",IF('Познавательное развитие'!#REF!="","",IF('Речевое развитие'!X19="","",IF('Художественно-эстетическое разв'!D20="","",IF('Физическое развитие'!M19="","",('Социально-коммуникативное разви'!R20+'Социально-коммуникативное разви'!X20+'Социально-коммуникативное разви'!Y20+'Социально-коммуникативное разви'!Z20+'Социально-коммуникативное разви'!AA20+'Социально-коммуникативное разви'!#REF!+'Познавательное развитие'!#REF!+'Познавательное развитие'!#REF!+'Речевое развитие'!X19+'Художественно-эстетическое разв'!D20+'Физическое развитие'!M19)/11)))))))))))</f>
        <v/>
      </c>
      <c r="P19" s="151" t="str">
        <f>'целевые ориентиры'!M19</f>
        <v/>
      </c>
      <c r="Q19" s="177" t="str">
        <f>IF('Социально-коммуникативное разви'!E20="","",IF('Социально-коммуникативное разви'!E20=2,"сформирован",IF('Социально-коммуникативное разви'!E20=0,"не сформирован", "в стадии формирования")))</f>
        <v/>
      </c>
      <c r="R19" s="177" t="str">
        <f>IF('Социально-коммуникативное разви'!F20="","",IF('Социально-коммуникативное разви'!F20=2,"сформирован",IF('Социально-коммуникативное разви'!F20=0,"не сформирован", "в стадии формирования")))</f>
        <v/>
      </c>
      <c r="S19" s="177" t="str">
        <f>IF('Социально-коммуникативное разви'!G20="","",IF('Социально-коммуникативное разви'!G20=2,"сформирован",IF('Социально-коммуникативное разви'!G20=0,"не сформирован", "в стадии формирования")))</f>
        <v/>
      </c>
      <c r="T19" s="177" t="str">
        <f>IF('Социально-коммуникативное разви'!H20="","",IF('Социально-коммуникативное разви'!H20=2,"сформирован",IF('Социально-коммуникативное разви'!H20=0,"не сформирован", "в стадии формирования")))</f>
        <v/>
      </c>
      <c r="U19" s="177" t="str">
        <f>IF('Социально-коммуникативное разви'!I20="","",IF('Социально-коммуникативное разви'!I20=2,"сформирован",IF('Социально-коммуникативное разви'!I20=0,"не сформирован", "в стадии формирования")))</f>
        <v/>
      </c>
      <c r="V19" s="178" t="str">
        <f>IF('Социально-коммуникативное разви'!J20="","",IF('Социально-коммуникативное разви'!J20=2,"сформирован",IF('Социально-коммуникативное разви'!J20=0,"не сформирован", "в стадии формирования")))</f>
        <v/>
      </c>
      <c r="W19" s="178" t="str">
        <f>IF('Социально-коммуникативное разви'!K20="","",IF('Социально-коммуникативное разви'!K20=2,"сформирован",IF('Социально-коммуникативное разви'!K20=0,"не сформирован", "в стадии формирования")))</f>
        <v/>
      </c>
      <c r="X19" s="178" t="str">
        <f>IF('Социально-коммуникативное разви'!L20="","",IF('Социально-коммуникативное разви'!L20=2,"сформирован",IF('Социально-коммуникативное разви'!L20=0,"не сформирован", "в стадии формирования")))</f>
        <v/>
      </c>
      <c r="Y19" s="179" t="str">
        <f>IF('Социально-коммуникативное разви'!W20="","",IF('Социально-коммуникативное разви'!W20=2,"сформирован",IF('Социально-коммуникативное разви'!W20=0,"не сформирован", "в стадии формирования")))</f>
        <v/>
      </c>
      <c r="Z19" s="180" t="str">
        <f>IF('Социально-коммуникативное разви'!E20="","",IF('Социально-коммуникативное разви'!F20="","",IF('Социально-коммуникативное разви'!G20="","",IF('Социально-коммуникативное разви'!H20="","",IF('Социально-коммуникативное разви'!I20="","",IF('Социально-коммуникативное разви'!J20="","",IF('Социально-коммуникативное разви'!K20="","",IF('Социально-коммуникативное разви'!L20="","",IF('Социально-коммуникативное разви'!W20="","",('Социально-коммуникативное разви'!E20+'Социально-коммуникативное разви'!F20+'Социально-коммуникативное разви'!G20+'Социально-коммуникативное разви'!H20+'Социально-коммуникативное разви'!I20+'Социально-коммуникативное разви'!J20+'Социально-коммуникативное разви'!K20+'Социально-коммуникативное разви'!L20+'Социально-коммуникативное разви'!W20)/9)))))))))</f>
        <v/>
      </c>
      <c r="AA19" s="151" t="str">
        <f>'целевые ориентиры'!X19</f>
        <v/>
      </c>
      <c r="AB19" s="172" t="str">
        <f>IF('Социально-коммуникативное разви'!S20="","",IF('Социально-коммуникативное разви'!S20=2,"сформирован",IF('Социально-коммуникативное разви'!S20=0,"не сформирован", "в стадии формирования")))</f>
        <v/>
      </c>
      <c r="AC19" s="171" t="str">
        <f>IF('Познавательное развитие'!U20="","",IF('Познавательное развитие'!U20=2,"сформирован",IF('Познавательное развитие'!U20=0,"не сформирован", "в стадии формирования")))</f>
        <v/>
      </c>
      <c r="AD19" s="170" t="str">
        <f>IF('Речевое развитие'!W19="","",IF('Речевое развитие'!W19=2,"сформирован",IF('Речевое развитие'!W19=0,"не сформирован", "в стадии формирования")))</f>
        <v/>
      </c>
      <c r="AE19" s="181" t="str">
        <f>IF('Художественно-эстетическое разв'!AD20="","",IF('Художественно-эстетическое разв'!AD20=2,"сформирован",IF('Художественно-эстетическое разв'!AD20=0,"не сформирован", "в стадии формирования")))</f>
        <v/>
      </c>
      <c r="AF19" s="181" t="str">
        <f>IF('Художественно-эстетическое разв'!AE20="","",IF('Художественно-эстетическое разв'!AE20=2,"сформирован",IF('Художественно-эстетическое разв'!AE20=0,"не сформирован", "в стадии формирования")))</f>
        <v/>
      </c>
      <c r="AG19" s="181" t="str">
        <f>IF('Художественно-эстетическое разв'!AF20="","",IF('Художественно-эстетическое разв'!AF20=2,"сформирован",IF('Художественно-эстетическое разв'!AF20=0,"не сформирован", "в стадии формирования")))</f>
        <v/>
      </c>
      <c r="AH19" s="170" t="str">
        <f>IF('Физическое развитие'!T19="","",IF('Физическое развитие'!T19=2,"сформирован",IF('Физическое развитие'!T19=0,"не сформирован", "в стадии формирования")))</f>
        <v/>
      </c>
      <c r="AI19" s="180" t="str">
        <f>IF('Социально-коммуникативное разви'!S20="","",IF('Познавательное развитие'!U20="","",IF('Речевое развитие'!W19="","",IF('Художественно-эстетическое разв'!AD20="","",IF('Художественно-эстетическое разв'!AE20="","",IF('Художественно-эстетическое разв'!AF20="","",IF('Физическое развитие'!T19="","",('Социально-коммуникативное разви'!S20+'Познавательное развитие'!U20+'Речевое развитие'!W19+'Художественно-эстетическое разв'!AD20+'Художественно-эстетическое разв'!AE20+'Художественно-эстетическое разв'!AF20+'Физическое развитие'!T19)/7)))))))</f>
        <v/>
      </c>
      <c r="AJ19" s="151" t="str">
        <f>'целевые ориентиры'!AH19</f>
        <v/>
      </c>
      <c r="AK19" s="172" t="str">
        <f>IF('Речевое развитие'!D19="","",IF('Речевое развитие'!D19=2,"сформирован",IF('Речевое развитие'!D19=0,"не сформирован", "в стадии формирования")))</f>
        <v/>
      </c>
      <c r="AL19" s="150" t="str">
        <f>IF('Речевое развитие'!F19="","",IF('Речевое развитие'!F19=2,"сформирован",IF('Речевое развитие'!F19=0,"не сформирован", "в стадии формирования")))</f>
        <v/>
      </c>
      <c r="AM19" s="150" t="str">
        <f>IF('Речевое развитие'!H19="","",IF('Речевое развитие'!H19=2,"сформирован",IF('Речевое развитие'!H19=0,"не сформирован", "в стадии формирования")))</f>
        <v/>
      </c>
      <c r="AN19" s="150" t="str">
        <f>IF('Речевое развитие'!I19="","",IF('Речевое развитие'!I19=2,"сформирован",IF('Речевое развитие'!I19=0,"не сформирован", "в стадии формирования")))</f>
        <v/>
      </c>
      <c r="AO19" s="150" t="str">
        <f>IF('Речевое развитие'!J19="","",IF('Речевое развитие'!J19=2,"сформирован",IF('Речевое развитие'!J19=0,"не сформирован", "в стадии формирования")))</f>
        <v/>
      </c>
      <c r="AP19" s="150" t="str">
        <f>IF('Речевое развитие'!K19="","",IF('Речевое развитие'!K19=2,"сформирован",IF('Речевое развитие'!K19=0,"не сформирован", "в стадии формирования")))</f>
        <v/>
      </c>
      <c r="AQ19" s="150" t="str">
        <f>IF('Речевое развитие'!M19="","",IF('Речевое развитие'!M19=2,"сформирован",IF('Речевое развитие'!M19=0,"не сформирован", "в стадии формирования")))</f>
        <v/>
      </c>
      <c r="AR19" s="150" t="str">
        <f>IF('Речевое развитие'!N19="","",IF('Речевое развитие'!N19=2,"сформирован",IF('Речевое развитие'!N19=0,"не сформирован", "в стадии формирования")))</f>
        <v/>
      </c>
      <c r="AS19" s="150" t="str">
        <f>IF('Речевое развитие'!O19="","",IF('Речевое развитие'!O19=2,"сформирован",IF('Речевое развитие'!O19=0,"не сформирован", "в стадии формирования")))</f>
        <v/>
      </c>
      <c r="AT19" s="180" t="str">
        <f>IF('Речевое развитие'!D19="","",IF('Речевое развитие'!F19="","",IF('Речевое развитие'!H19="","",IF('Речевое развитие'!I19="","",IF('Речевое развитие'!J19="","",IF('Речевое развитие'!K19="","",IF('Речевое развитие'!M19="","",IF('Речевое развитие'!N19="","",IF('Речевое развитие'!O19="","",('Речевое развитие'!D19+'Речевое развитие'!F19+'Речевое развитие'!H19+'Речевое развитие'!I19+'Речевое развитие'!J19+'Речевое развитие'!K19+'Речевое развитие'!M19+'Речевое развитие'!N19+'Речевое развитие'!O19)/9)))))))))</f>
        <v/>
      </c>
      <c r="AU19" s="151" t="str">
        <f>'целевые ориентиры'!AR19</f>
        <v/>
      </c>
      <c r="AV19" s="150" t="str">
        <f>IF('Физическое развитие'!D19="","",IF('Физическое развитие'!D19=2,"сформирован",IF('Физическое развитие'!D19=0,"не сформирован", "в стадии формирования")))</f>
        <v/>
      </c>
      <c r="AW19" s="150" t="str">
        <f>IF('Физическое развитие'!E19="","",IF('Физическое развитие'!E19=2,"сформирован",IF('Физическое развитие'!E19=0,"не сформирован", "в стадии формирования")))</f>
        <v/>
      </c>
      <c r="AX19" s="150" t="str">
        <f>IF('Физическое развитие'!G19="","",IF('Физическое развитие'!G19=2,"сформирован",IF('Физическое развитие'!G19=0,"не сформирован", "в стадии формирования")))</f>
        <v/>
      </c>
      <c r="AY19" s="150" t="e">
        <f>IF('Физическое развитие'!#REF!="","",IF('Физическое развитие'!#REF!=2,"сформирован",IF('Физическое развитие'!#REF!=0,"не сформирован", "в стадии формирования")))</f>
        <v>#REF!</v>
      </c>
      <c r="AZ19" s="150" t="str">
        <f>IF('Физическое развитие'!H19="","",IF('Физическое развитие'!H19=2,"сформирован",IF('Физическое развитие'!H19=0,"не сформирован", "в стадии формирования")))</f>
        <v/>
      </c>
      <c r="BA19" s="150" t="str">
        <f>IF('Физическое развитие'!I19="","",IF('Физическое развитие'!I19=2,"сформирован",IF('Физическое развитие'!I19=0,"не сформирован", "в стадии формирования")))</f>
        <v/>
      </c>
      <c r="BB19" s="150" t="str">
        <f>IF('Физическое развитие'!N19="","",IF('Физическое развитие'!N19=2,"сформирован",IF('Физическое развитие'!N19=0,"не сформирован", "в стадии формирования")))</f>
        <v/>
      </c>
      <c r="BC19" s="150" t="str">
        <f>IF('Физическое развитие'!O19="","",IF('Физическое развитие'!O19=2,"сформирован",IF('Физическое развитие'!O19=0,"не сформирован", "в стадии формирования")))</f>
        <v/>
      </c>
      <c r="BD19" s="150" t="str">
        <f>IF('Физическое развитие'!P19="","",IF('Физическое развитие'!P19=2,"сформирован",IF('Физическое развитие'!P19=0,"не сформирован", "в стадии формирования")))</f>
        <v/>
      </c>
      <c r="BE19" s="150" t="str">
        <f>IF('Физическое развитие'!S19="","",IF('Физическое развитие'!S19=2,"сформирован",IF('Физическое развитие'!S19=0,"не сформирован", "в стадии формирования")))</f>
        <v/>
      </c>
      <c r="BF19" s="150" t="str">
        <f>IF('Физическое развитие'!D19="","",IF('Физическое развитие'!E19="","",IF('Физическое развитие'!G19="","",IF('Физическое развитие'!#REF!="","",IF('Физическое развитие'!H19="","",IF('Физическое развитие'!I19="","",IF('Физическое развитие'!N19="","",IF('Физическое развитие'!O19="","",IF('Физическое развитие'!P19="","",IF('Физическое развитие'!S19="","",('Физическое развитие'!D19+'Физическое развитие'!E19+'Физическое развитие'!G19+'Физическое развитие'!#REF!+'Физическое развитие'!H19+'Физическое развитие'!I19+'Физическое развитие'!N19+'Физическое развитие'!O19+'Физическое развитие'!P19+'Физическое развитие'!S19)/10))))))))))</f>
        <v/>
      </c>
      <c r="BG19" s="151" t="str">
        <f>'целевые ориентиры'!BG19</f>
        <v/>
      </c>
      <c r="BH19" s="150" t="str">
        <f>IF('Социально-коммуникативное разви'!Q20="","",IF('Социально-коммуникативное разви'!Q20=2,"сформирован",IF('Социально-коммуникативное разви'!Q20=0,"не сформирован", "в стадии формирования")))</f>
        <v/>
      </c>
      <c r="BI19" s="150" t="str">
        <f>IF('Социально-коммуникативное разви'!AD20="","",IF('Социально-коммуникативное разви'!AD20=2,"сформирован",IF('Социально-коммуникативное разви'!AD20=0,"не сформирован", "в стадии формирования")))</f>
        <v/>
      </c>
      <c r="BJ19" s="150" t="str">
        <f>IF('Социально-коммуникативное разви'!AF20="","",IF('Социально-коммуникативное разви'!AF20=2,"сформирован",IF('Социально-коммуникативное разви'!AF20=0,"не сформирован", "в стадии формирования")))</f>
        <v/>
      </c>
      <c r="BK19" s="150" t="str">
        <f>IF('Социально-коммуникативное разви'!AG20="","",IF('Социально-коммуникативное разви'!AG20=2,"сформирован",IF('Социально-коммуникативное разви'!AG20=0,"не сформирован", "в стадии формирования")))</f>
        <v/>
      </c>
      <c r="BL19" s="150" t="str">
        <f>IF('Социально-коммуникативное разви'!AH20="","",IF('Социально-коммуникативное разви'!AH20=2,"сформирован",IF('Социально-коммуникативное разви'!AH20=0,"не сформирован", "в стадии формирования")))</f>
        <v/>
      </c>
      <c r="BM19" s="150" t="str">
        <f>IF('Социально-коммуникативное разви'!AI20="","",IF('Социально-коммуникативное разви'!AI20=2,"сформирован",IF('Социально-коммуникативное разви'!AI20=0,"не сформирован", "в стадии формирования")))</f>
        <v/>
      </c>
      <c r="BN19" s="150" t="str">
        <f>IF('Социально-коммуникативное разви'!AJ20="","",IF('Социально-коммуникативное разви'!AJ20=2,"сформирован",IF('Социально-коммуникативное разви'!AJ20=0,"не сформирован", "в стадии формирования")))</f>
        <v/>
      </c>
      <c r="BO19" s="150" t="str">
        <f>IF('Социально-коммуникативное разви'!AK20="","",IF('Социально-коммуникативное разви'!AK20=2,"сформирован",IF('Социально-коммуникативное разви'!AK20=0,"не сформирован", "в стадии формирования")))</f>
        <v/>
      </c>
      <c r="BP19" s="150" t="str">
        <f>IF('Социально-коммуникативное разви'!AL20="","",IF('Социально-коммуникативное разви'!AL20=2,"сформирован",IF('Социально-коммуникативное разви'!AL20=0,"не сформирован", "в стадии формирования")))</f>
        <v/>
      </c>
      <c r="BQ19" s="150" t="str">
        <f>IF('Социально-коммуникативное разви'!AM20="","",IF('Социально-коммуникативное разви'!AM20=2,"сформирован",IF('Социально-коммуникативное разви'!AM20=0,"не сформирован", "в стадии формирования")))</f>
        <v/>
      </c>
      <c r="BR19"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19" s="150" t="str">
        <f>IF('Физическое развитие'!N19="","",IF('Физическое развитие'!N19=2,"сформирован",IF('Физическое развитие'!N19=0,"не сформирован", "в стадии формирования")))</f>
        <v/>
      </c>
      <c r="BT19" s="150" t="str">
        <f>IF('Физическое развитие'!Q19="","",IF('Физическое развитие'!Q19=2,"сформирован",IF('Физическое развитие'!Q19=0,"не сформирован", "в стадии формирования")))</f>
        <v/>
      </c>
      <c r="BU19" s="150" t="str">
        <f>IF('Физическое развитие'!U19="","",IF('Физическое развитие'!U19=2,"сформирован",IF('Физическое развитие'!U19=0,"не сформирован", "в стадии формирования")))</f>
        <v/>
      </c>
      <c r="BV19" s="150" t="str">
        <f>IF('Физическое развитие'!X19="","",IF('Физическое развитие'!X19=2,"сформирован",IF('Физическое развитие'!X19=0,"не сформирован", "в стадии формирования")))</f>
        <v/>
      </c>
      <c r="BW19" s="150" t="str">
        <f>IF('Физическое развитие'!Y19="","",IF('Физическое развитие'!Y19=2,"сформирован",IF('Физическое развитие'!Y19=0,"не сформирован", "в стадии формирования")))</f>
        <v/>
      </c>
      <c r="BX19" s="150" t="e">
        <f>IF('Физическое развитие'!#REF!="","",IF('Физическое развитие'!#REF!=2,"сформирован",IF('Физическое развитие'!#REF!=0,"не сформирован", "в стадии формирования")))</f>
        <v>#REF!</v>
      </c>
      <c r="BY19" s="150" t="str">
        <f>IF('Физическое развитие'!Z19="","",IF('Физическое развитие'!Z19=2,"сформирован",IF('Физическое развитие'!Z19=0,"не сформирован", "в стадии формирования")))</f>
        <v/>
      </c>
      <c r="BZ19" s="150" t="e">
        <f>IF('Физическое развитие'!#REF!="","",IF('Физическое развитие'!#REF!=2,"сформирован",IF('Физическое развитие'!#REF!=0,"не сформирован", "в стадии формирования")))</f>
        <v>#REF!</v>
      </c>
      <c r="CA19" s="180" t="str">
        <f>IF('Социально-коммуникативное разви'!Q20="","",IF('Социально-коммуникативное разви'!AD20="","",IF('Социально-коммуникативное разви'!AF20="","",IF('Социально-коммуникативное разви'!AG20="","",IF('Социально-коммуникативное разви'!AH20="","",IF('Социально-коммуникативное разви'!AI20="","",IF('Социально-коммуникативное разви'!AJ20="","",IF('Социально-коммуникативное разви'!AK20="","",IF('Социально-коммуникативное разви'!AL20="","",IF('Социально-коммуникативное разви'!AM20="","",IF('Социально-коммуникативное разви'!#REF!="","",IF('Физическое развитие'!N19="","",IF('Физическое развитие'!Q19="","",IF('Физическое развитие'!U19="","",IF('Физическое развитие'!X19="","",IF('Физическое развитие'!Y19="","",IF('Физическое развитие'!#REF!="","",IF('Физическое развитие'!Z19="","",IF('Физическое развитие'!#REF!="","",('Социально-коммуникативное разви'!Q20+'Социально-коммуникативное разви'!AD20+'Социально-коммуникативное разви'!AF20+'Социально-коммуникативное разви'!AG20+'Социально-коммуникативное разви'!AH20+'Социально-коммуникативное разви'!AI20+'Социально-коммуникативное разви'!AJ20+'Социально-коммуникативное разви'!AK20+'Социально-коммуникативное разви'!AL20+'Социально-коммуникативное разви'!AM20+'Социально-коммуникативное разви'!#REF!+'Физическое развитие'!N19+'Физическое развитие'!Q19+'Физическое развитие'!U19+'Физическое развитие'!X19+'Физическое развитие'!Y19+'Физическое развитие'!#REF!+'Физическое развитие'!#REF!)/19)))))))))))))))))))</f>
        <v/>
      </c>
      <c r="CB19" s="151" t="str">
        <f>'целевые ориентиры'!BY19</f>
        <v/>
      </c>
      <c r="CC19"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19" s="150" t="str">
        <f>IF('Социально-коммуникативное разви'!M20="","",IF('Социально-коммуникативное разви'!M20=2,"сформирован",IF('Социально-коммуникативное разви'!M20=0,"не сформирован", "в стадии формирования")))</f>
        <v/>
      </c>
      <c r="CE19"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19" s="150" t="str">
        <f>IF('Социально-коммуникативное разви'!O20="","",IF('Социально-коммуникативное разви'!O20=2,"сформирован",IF('Социально-коммуникативное разви'!O20=0,"не сформирован", "в стадии формирования")))</f>
        <v/>
      </c>
      <c r="CG19" s="150" t="str">
        <f>IF('Социально-коммуникативное разви'!T20="","",IF('Социально-коммуникативное разви'!T20=2,"сформирован",IF('Социально-коммуникативное разви'!T20=0,"не сформирован", "в стадии формирования")))</f>
        <v/>
      </c>
      <c r="CH19" s="150" t="str">
        <f>IF('Познавательное развитие'!D20="","",IF('Познавательное развитие'!D20=2,"сформирован",IF('Познавательное развитие'!D20=0,"не сформирован", "в стадии формирования")))</f>
        <v/>
      </c>
      <c r="CI19" s="150" t="str">
        <f>IF('Познавательное развитие'!E20="","",IF('Познавательное развитие'!E20=2,"сформирован",IF('Познавательное развитие'!E20=0,"не сформирован", "в стадии формирования")))</f>
        <v/>
      </c>
      <c r="CJ19" s="150" t="e">
        <f>IF('Познавательное развитие'!#REF!="","",IF('Познавательное развитие'!#REF!=2,"сформирован",IF('Познавательное развитие'!#REF!=0,"не сформирован", "в стадии формирования")))</f>
        <v>#REF!</v>
      </c>
      <c r="CK19" s="150" t="str">
        <f>IF('Познавательное развитие'!F20="","",IF('Познавательное развитие'!F20=2,"сформирован",IF('Познавательное развитие'!F20=0,"не сформирован", "в стадии формирования")))</f>
        <v/>
      </c>
      <c r="CL19" s="150" t="str">
        <f>IF('Познавательное развитие'!I20="","",IF('Познавательное развитие'!I20=2,"сформирован",IF('Познавательное развитие'!I20=0,"не сформирован", "в стадии формирования")))</f>
        <v/>
      </c>
      <c r="CM19" s="150" t="str">
        <f>IF('Познавательное развитие'!J20="","",IF('Познавательное развитие'!J20=2,"сформирован",IF('Познавательное развитие'!J20=0,"не сформирован", "в стадии формирования")))</f>
        <v/>
      </c>
      <c r="CN19" s="150" t="str">
        <f>IF('Познавательное развитие'!K20="","",IF('Познавательное развитие'!K20=2,"сформирован",IF('Познавательное развитие'!K20=0,"не сформирован", "в стадии формирования")))</f>
        <v/>
      </c>
      <c r="CO19" s="150" t="str">
        <f>IF('Познавательное развитие'!L20="","",IF('Познавательное развитие'!L20=2,"сформирован",IF('Познавательное развитие'!L20=0,"не сформирован", "в стадии формирования")))</f>
        <v/>
      </c>
      <c r="CP19" s="150" t="e">
        <f>IF('Познавательное развитие'!#REF!="","",IF('Познавательное развитие'!#REF!=2,"сформирован",IF('Познавательное развитие'!#REF!=0,"не сформирован", "в стадии формирования")))</f>
        <v>#REF!</v>
      </c>
      <c r="CQ19" s="150" t="str">
        <f>IF('Познавательное развитие'!M20="","",IF('Познавательное развитие'!M20=2,"сформирован",IF('Познавательное развитие'!M20=0,"не сформирован", "в стадии формирования")))</f>
        <v/>
      </c>
      <c r="CR19" s="150" t="str">
        <f>IF('Познавательное развитие'!S20="","",IF('Познавательное развитие'!S20=2,"сформирован",IF('Познавательное развитие'!S20=0,"не сформирован", "в стадии формирования")))</f>
        <v/>
      </c>
      <c r="CS19" s="150" t="str">
        <f>IF('Познавательное развитие'!T20="","",IF('Познавательное развитие'!T20=2,"сформирован",IF('Познавательное развитие'!T20=0,"не сформирован", "в стадии формирования")))</f>
        <v/>
      </c>
      <c r="CT19" s="150" t="str">
        <f>IF('Познавательное развитие'!V20="","",IF('Познавательное развитие'!V20=2,"сформирован",IF('Познавательное развитие'!V20=0,"не сформирован", "в стадии формирования")))</f>
        <v/>
      </c>
      <c r="CU19" s="150" t="str">
        <f>IF('Познавательное развитие'!AD20="","",IF('Познавательное развитие'!AD20=2,"сформирован",IF('Познавательное развитие'!AD20=0,"не сформирован", "в стадии формирования")))</f>
        <v/>
      </c>
      <c r="CV19" s="150" t="e">
        <f>IF('Познавательное развитие'!#REF!="","",IF('Познавательное развитие'!#REF!=2,"сформирован",IF('Познавательное развитие'!#REF!=0,"не сформирован", "в стадии формирования")))</f>
        <v>#REF!</v>
      </c>
      <c r="CW19" s="150" t="str">
        <f>IF('Познавательное развитие'!AI20="","",IF('Познавательное развитие'!AI20=2,"сформирован",IF('Познавательное развитие'!AI20=0,"не сформирован", "в стадии формирования")))</f>
        <v/>
      </c>
      <c r="CX19" s="150" t="str">
        <f>IF('Познавательное развитие'!AK20="","",IF('Познавательное развитие'!AK20=2,"сформирован",IF('Познавательное развитие'!AK20=0,"не сформирован", "в стадии формирования")))</f>
        <v/>
      </c>
      <c r="CY19" s="150" t="e">
        <f>IF('Познавательное развитие'!#REF!="","",IF('Познавательное развитие'!#REF!=2,"сформирован",IF('Познавательное развитие'!#REF!=0,"не сформирован", "в стадии формирования")))</f>
        <v>#REF!</v>
      </c>
      <c r="CZ19" s="150" t="str">
        <f>IF('Познавательное развитие'!AL20="","",IF('Познавательное развитие'!AL20=2,"сформирован",IF('Познавательное развитие'!AL20=0,"не сформирован", "в стадии формирования")))</f>
        <v/>
      </c>
      <c r="DA19" s="150" t="str">
        <f>IF('Речевое развитие'!S19="","",IF('Речевое развитие'!S19=2,"сформирован",IF('Речевое развитие'!S19=0,"не сформирован", "в стадии формирования")))</f>
        <v/>
      </c>
      <c r="DB19" s="150" t="str">
        <f>IF('Речевое развитие'!T19="","",IF('Речевое развитие'!T19=2,"сформирован",IF('Речевое развитие'!T19=0,"не сформирован", "в стадии формирования")))</f>
        <v/>
      </c>
      <c r="DC19" s="150" t="str">
        <f>IF('Речевое развитие'!U19="","",IF('Речевое развитие'!U19=2,"сформирован",IF('Речевое развитие'!U19=0,"не сформирован", "в стадии формирования")))</f>
        <v/>
      </c>
      <c r="DD19" s="150" t="str">
        <f>IF('Речевое развитие'!V19="","",IF('Речевое развитие'!V19=2,"сформирован",IF('Речевое развитие'!V19=0,"не сформирован", "в стадии формирования")))</f>
        <v/>
      </c>
      <c r="DE19" s="150" t="str">
        <f>IF('Художественно-эстетическое разв'!D20="","",IF('Художественно-эстетическое разв'!D20=2,"сформирован",IF('Художественно-эстетическое разв'!D20=0,"не сформирован", "в стадии формирования")))</f>
        <v/>
      </c>
      <c r="DF19" s="150" t="str">
        <f>IF('Художественно-эстетическое разв'!O20="","",IF('Художественно-эстетическое разв'!O20=2,"сформирован",IF('Художественно-эстетическое разв'!O20=0,"не сформирован", "в стадии формирования")))</f>
        <v/>
      </c>
      <c r="DG19" s="150" t="str">
        <f>IF('Художественно-эстетическое разв'!T20="","",IF('Художественно-эстетическое разв'!T20=2,"сформирован",IF('Художественно-эстетическое разв'!T20=0,"не сформирован", "в стадии формирования")))</f>
        <v/>
      </c>
      <c r="DH19" s="180" t="e">
        <f>IF('Социально-коммуникативное разви'!#REF!="","",IF('Социально-коммуникативное разви'!M20="","",IF('Социально-коммуникативное разви'!#REF!="","",IF('Социально-коммуникативное разви'!O20="","",IF('Социально-коммуникативное разви'!T20="","",IF('Познавательное развитие'!D20="","",IF('Познавательное развитие'!E20="","",IF('Познавательное развитие'!#REF!="","",IF('Познавательное развитие'!F20="","",IF('Познавательное развитие'!I20="","",IF('Познавательное развитие'!J20="","",IF('Познавательное развитие'!K20="","",IF('Познавательное развитие'!L20="","",IF('Познавательное развитие'!#REF!="","",IF('Познавательное развитие'!M20="","",IF('Познавательное развитие'!S20="","",IF('Познавательное развитие'!T20="","",IF('Познавательное развитие'!V20="","",IF('Познавательное развитие'!AD20="","",IF('Познавательное развитие'!#REF!="","",IF('Познавательное развитие'!AI20="","",IF('Познавательное развитие'!AK20="","",IF('Познавательное развитие'!#REF!="","",IF('Познавательное развитие'!AL20="","",IF('Речевое развитие'!S19="","",IF('Речевое развитие'!T19="","",IF('Речевое развитие'!U19="","",IF('Речевое развитие'!V19="","",IF('Художественно-эстетическое разв'!D20="","",IF('Художественно-эстетическое разв'!O20="","",IF('Художественно-эстетическое разв'!T20="","",('Социально-коммуникативное разви'!#REF!+'Социально-коммуникативное разви'!M20+'Социально-коммуникативное разви'!#REF!+'Социально-коммуникативное разви'!O20+'Социально-коммуникативное разви'!T20+'Познавательное развитие'!D20+'Познавательное развитие'!E20+'Познавательное развитие'!#REF!+'Познавательное развитие'!F20+'Познавательное развитие'!I20+'Познавательное развитие'!J20+'Познавательное развитие'!K20+'Познавательное развитие'!L20+'Познавательное развитие'!#REF!+'Познавательное развитие'!M20+'Познавательное развитие'!S20+'Познавательное развитие'!T20+'Познавательное развитие'!V20+'Познавательное развитие'!AD20+'Познавательное развитие'!#REF!+'Познавательное развитие'!AI20+'Познавательное развитие'!AK20+'Познавательное развитие'!#REF!+'Познавательное развитие'!AL20+'Речевое развитие'!S19+'Речевое развитие'!T19+'Речевое развитие'!U19+'Речевое развитие'!V19+'Художественно-эстетическое разв'!D20+'Художественно-эстетическое разв'!O20+'Художественно-эстетическое разв'!T20)/31)))))))))))))))))))))))))))))))</f>
        <v>#REF!</v>
      </c>
      <c r="DI19" s="151" t="str">
        <f>'целевые ориентиры'!DC19</f>
        <v/>
      </c>
    </row>
    <row r="20" spans="1:113" s="96" customFormat="1">
      <c r="A20" s="96">
        <f>список!A18</f>
        <v>17</v>
      </c>
      <c r="B20" s="153" t="str">
        <f>IF(список!B18="","",список!B18)</f>
        <v/>
      </c>
      <c r="C20" s="149">
        <f>IF(список!C18="","",список!C18)</f>
        <v>0</v>
      </c>
      <c r="D20" s="155" t="str">
        <f>IF('Социально-коммуникативное разви'!R21="","",IF('Социально-коммуникативное разви'!R21=2,"сформирован",IF('Социально-коммуникативное разви'!R21=0,"не сформирован", "в стадии формирования")))</f>
        <v/>
      </c>
      <c r="E20" s="96" t="str">
        <f>IF('Социально-коммуникативное разви'!X21="","",IF('Социально-коммуникативное разви'!X21=2,"сформирован",IF('Социально-коммуникативное разви'!X21=0,"не сформирован", "в стадии формирования")))</f>
        <v/>
      </c>
      <c r="F20" s="96" t="str">
        <f>IF('Социально-коммуникативное разви'!Y21="","",IF('Социально-коммуникативное разви'!Y21=2,"сформирован",IF('Социально-коммуникативное разви'!Y21=0,"не сформирован", "в стадии формирования")))</f>
        <v/>
      </c>
      <c r="G20" s="96" t="str">
        <f>IF('Социально-коммуникативное разви'!Z21="","",IF('Социально-коммуникативное разви'!Z21=2,"сформирован",IF('Социально-коммуникативное разви'!Z21=0,"не сформирован", "в стадии формирования")))</f>
        <v/>
      </c>
      <c r="H20" s="96" t="str">
        <f>IF('Социально-коммуникативное разви'!AA21="","",IF('Социально-коммуникативное разви'!AA21=2,"сформирован",IF('Социально-коммуникативное разви'!AA21=0,"не сформирован", "в стадии формирования")))</f>
        <v/>
      </c>
      <c r="I20"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0" s="96" t="str">
        <f>IF('Познавательное развитие'!H21="","",IF('Познавательное развитие'!H21=2,"сформирован",IF('Познавательное развитие'!H21=0,"не сформирован", "в стадии формирования")))</f>
        <v/>
      </c>
      <c r="K20" s="96" t="e">
        <f>IF('Познавательное развитие'!#REF!="","",IF('Познавательное развитие'!#REF!=2,"сформирован",IF('Познавательное развитие'!#REF!=0,"не сформирован", "в стадии формирования")))</f>
        <v>#REF!</v>
      </c>
      <c r="L20" s="96" t="str">
        <f>IF('Речевое развитие'!X20="","",IF('Речевое развитие'!X20=2,"сформирован",IF('Речевое развитие'!X20=0,"не сформирован", "в стадии формирования")))</f>
        <v/>
      </c>
      <c r="M20" s="96" t="str">
        <f>IF('Художественно-эстетическое разв'!D21="","",IF('Художественно-эстетическое разв'!D21=2,"сформирован",IF('Художественно-эстетическое разв'!D21=0,"не сформирован", "в стадии формирования")))</f>
        <v/>
      </c>
      <c r="N20" s="149" t="str">
        <f>IF('Физическое развитие'!M20="","",IF('Физическое развитие'!M20=2,"сформирован",IF('Физическое развитие'!M20=0,"не сформирован", "в стадии формирования")))</f>
        <v/>
      </c>
      <c r="O20" s="166" t="str">
        <f>IF('Социально-коммуникативное разви'!R21="","",IF('Социально-коммуникативное разви'!X21="","",IF('Социально-коммуникативное разви'!Y21="","",IF('Социально-коммуникативное разви'!Z21="","",IF('Социально-коммуникативное разви'!AA21="","",IF('Социально-коммуникативное разви'!#REF!="","",IF('Познавательное развитие'!#REF!="","",IF('Познавательное развитие'!#REF!="","",IF('Речевое развитие'!X20="","",IF('Художественно-эстетическое разв'!D21="","",IF('Физическое развитие'!M20="","",('Социально-коммуникативное разви'!R21+'Социально-коммуникативное разви'!X21+'Социально-коммуникативное разви'!Y21+'Социально-коммуникативное разви'!Z21+'Социально-коммуникативное разви'!AA21+'Социально-коммуникативное разви'!#REF!+'Познавательное развитие'!#REF!+'Познавательное развитие'!#REF!+'Речевое развитие'!X20+'Художественно-эстетическое разв'!D21+'Физическое развитие'!M20)/11)))))))))))</f>
        <v/>
      </c>
      <c r="P20" s="151" t="str">
        <f>'целевые ориентиры'!M20</f>
        <v/>
      </c>
      <c r="Q20" s="177" t="str">
        <f>IF('Социально-коммуникативное разви'!E21="","",IF('Социально-коммуникативное разви'!E21=2,"сформирован",IF('Социально-коммуникативное разви'!E21=0,"не сформирован", "в стадии формирования")))</f>
        <v/>
      </c>
      <c r="R20" s="177" t="str">
        <f>IF('Социально-коммуникативное разви'!F21="","",IF('Социально-коммуникативное разви'!F21=2,"сформирован",IF('Социально-коммуникативное разви'!F21=0,"не сформирован", "в стадии формирования")))</f>
        <v/>
      </c>
      <c r="S20" s="177" t="str">
        <f>IF('Социально-коммуникативное разви'!G21="","",IF('Социально-коммуникативное разви'!G21=2,"сформирован",IF('Социально-коммуникативное разви'!G21=0,"не сформирован", "в стадии формирования")))</f>
        <v/>
      </c>
      <c r="T20" s="177" t="str">
        <f>IF('Социально-коммуникативное разви'!H21="","",IF('Социально-коммуникативное разви'!H21=2,"сформирован",IF('Социально-коммуникативное разви'!H21=0,"не сформирован", "в стадии формирования")))</f>
        <v/>
      </c>
      <c r="U20" s="177" t="str">
        <f>IF('Социально-коммуникативное разви'!I21="","",IF('Социально-коммуникативное разви'!I21=2,"сформирован",IF('Социально-коммуникативное разви'!I21=0,"не сформирован", "в стадии формирования")))</f>
        <v/>
      </c>
      <c r="V20" s="178" t="str">
        <f>IF('Социально-коммуникативное разви'!J21="","",IF('Социально-коммуникативное разви'!J21=2,"сформирован",IF('Социально-коммуникативное разви'!J21=0,"не сформирован", "в стадии формирования")))</f>
        <v/>
      </c>
      <c r="W20" s="178" t="str">
        <f>IF('Социально-коммуникативное разви'!K21="","",IF('Социально-коммуникативное разви'!K21=2,"сформирован",IF('Социально-коммуникативное разви'!K21=0,"не сформирован", "в стадии формирования")))</f>
        <v/>
      </c>
      <c r="X20" s="178" t="str">
        <f>IF('Социально-коммуникативное разви'!L21="","",IF('Социально-коммуникативное разви'!L21=2,"сформирован",IF('Социально-коммуникативное разви'!L21=0,"не сформирован", "в стадии формирования")))</f>
        <v/>
      </c>
      <c r="Y20" s="179" t="str">
        <f>IF('Социально-коммуникативное разви'!W21="","",IF('Социально-коммуникативное разви'!W21=2,"сформирован",IF('Социально-коммуникативное разви'!W21=0,"не сформирован", "в стадии формирования")))</f>
        <v/>
      </c>
      <c r="Z20" s="180" t="str">
        <f>IF('Социально-коммуникативное разви'!E21="","",IF('Социально-коммуникативное разви'!F21="","",IF('Социально-коммуникативное разви'!G21="","",IF('Социально-коммуникативное разви'!H21="","",IF('Социально-коммуникативное разви'!I21="","",IF('Социально-коммуникативное разви'!J21="","",IF('Социально-коммуникативное разви'!K21="","",IF('Социально-коммуникативное разви'!L21="","",IF('Социально-коммуникативное разви'!W21="","",('Социально-коммуникативное разви'!E21+'Социально-коммуникативное разви'!F21+'Социально-коммуникативное разви'!G21+'Социально-коммуникативное разви'!H21+'Социально-коммуникативное разви'!I21+'Социально-коммуникативное разви'!J21+'Социально-коммуникативное разви'!K21+'Социально-коммуникативное разви'!L21+'Социально-коммуникативное разви'!W21)/9)))))))))</f>
        <v/>
      </c>
      <c r="AA20" s="151" t="str">
        <f>'целевые ориентиры'!X20</f>
        <v/>
      </c>
      <c r="AB20" s="172" t="str">
        <f>IF('Социально-коммуникативное разви'!S21="","",IF('Социально-коммуникативное разви'!S21=2,"сформирован",IF('Социально-коммуникативное разви'!S21=0,"не сформирован", "в стадии формирования")))</f>
        <v/>
      </c>
      <c r="AC20" s="171" t="str">
        <f>IF('Познавательное развитие'!U21="","",IF('Познавательное развитие'!U21=2,"сформирован",IF('Познавательное развитие'!U21=0,"не сформирован", "в стадии формирования")))</f>
        <v/>
      </c>
      <c r="AD20" s="170" t="str">
        <f>IF('Речевое развитие'!W20="","",IF('Речевое развитие'!W20=2,"сформирован",IF('Речевое развитие'!W20=0,"не сформирован", "в стадии формирования")))</f>
        <v/>
      </c>
      <c r="AE20" s="181" t="str">
        <f>IF('Художественно-эстетическое разв'!AD21="","",IF('Художественно-эстетическое разв'!AD21=2,"сформирован",IF('Художественно-эстетическое разв'!AD21=0,"не сформирован", "в стадии формирования")))</f>
        <v/>
      </c>
      <c r="AF20" s="181" t="str">
        <f>IF('Художественно-эстетическое разв'!AE21="","",IF('Художественно-эстетическое разв'!AE21=2,"сформирован",IF('Художественно-эстетическое разв'!AE21=0,"не сформирован", "в стадии формирования")))</f>
        <v/>
      </c>
      <c r="AG20" s="181" t="str">
        <f>IF('Художественно-эстетическое разв'!AF21="","",IF('Художественно-эстетическое разв'!AF21=2,"сформирован",IF('Художественно-эстетическое разв'!AF21=0,"не сформирован", "в стадии формирования")))</f>
        <v/>
      </c>
      <c r="AH20" s="170" t="str">
        <f>IF('Физическое развитие'!T20="","",IF('Физическое развитие'!T20=2,"сформирован",IF('Физическое развитие'!T20=0,"не сформирован", "в стадии формирования")))</f>
        <v/>
      </c>
      <c r="AI20" s="180" t="str">
        <f>IF('Социально-коммуникативное разви'!S21="","",IF('Познавательное развитие'!U21="","",IF('Речевое развитие'!W20="","",IF('Художественно-эстетическое разв'!AD21="","",IF('Художественно-эстетическое разв'!AE21="","",IF('Художественно-эстетическое разв'!AF21="","",IF('Физическое развитие'!T20="","",('Социально-коммуникативное разви'!S21+'Познавательное развитие'!U21+'Речевое развитие'!W20+'Художественно-эстетическое разв'!AD21+'Художественно-эстетическое разв'!AE21+'Художественно-эстетическое разв'!AF21+'Физическое развитие'!T20)/7)))))))</f>
        <v/>
      </c>
      <c r="AJ20" s="151" t="str">
        <f>'целевые ориентиры'!AH20</f>
        <v/>
      </c>
      <c r="AK20" s="172" t="str">
        <f>IF('Речевое развитие'!D20="","",IF('Речевое развитие'!D20=2,"сформирован",IF('Речевое развитие'!D20=0,"не сформирован", "в стадии формирования")))</f>
        <v/>
      </c>
      <c r="AL20" s="150" t="str">
        <f>IF('Речевое развитие'!F20="","",IF('Речевое развитие'!F20=2,"сформирован",IF('Речевое развитие'!F20=0,"не сформирован", "в стадии формирования")))</f>
        <v/>
      </c>
      <c r="AM20" s="150" t="str">
        <f>IF('Речевое развитие'!H20="","",IF('Речевое развитие'!H20=2,"сформирован",IF('Речевое развитие'!H20=0,"не сформирован", "в стадии формирования")))</f>
        <v/>
      </c>
      <c r="AN20" s="150" t="str">
        <f>IF('Речевое развитие'!I20="","",IF('Речевое развитие'!I20=2,"сформирован",IF('Речевое развитие'!I20=0,"не сформирован", "в стадии формирования")))</f>
        <v/>
      </c>
      <c r="AO20" s="150" t="str">
        <f>IF('Речевое развитие'!J20="","",IF('Речевое развитие'!J20=2,"сформирован",IF('Речевое развитие'!J20=0,"не сформирован", "в стадии формирования")))</f>
        <v/>
      </c>
      <c r="AP20" s="150" t="str">
        <f>IF('Речевое развитие'!K20="","",IF('Речевое развитие'!K20=2,"сформирован",IF('Речевое развитие'!K20=0,"не сформирован", "в стадии формирования")))</f>
        <v/>
      </c>
      <c r="AQ20" s="150" t="str">
        <f>IF('Речевое развитие'!M20="","",IF('Речевое развитие'!M20=2,"сформирован",IF('Речевое развитие'!M20=0,"не сформирован", "в стадии формирования")))</f>
        <v/>
      </c>
      <c r="AR20" s="150" t="str">
        <f>IF('Речевое развитие'!N20="","",IF('Речевое развитие'!N20=2,"сформирован",IF('Речевое развитие'!N20=0,"не сформирован", "в стадии формирования")))</f>
        <v/>
      </c>
      <c r="AS20" s="150" t="str">
        <f>IF('Речевое развитие'!O20="","",IF('Речевое развитие'!O20=2,"сформирован",IF('Речевое развитие'!O20=0,"не сформирован", "в стадии формирования")))</f>
        <v/>
      </c>
      <c r="AT20" s="180" t="str">
        <f>IF('Речевое развитие'!D20="","",IF('Речевое развитие'!F20="","",IF('Речевое развитие'!H20="","",IF('Речевое развитие'!I20="","",IF('Речевое развитие'!J20="","",IF('Речевое развитие'!K20="","",IF('Речевое развитие'!M20="","",IF('Речевое развитие'!N20="","",IF('Речевое развитие'!O20="","",('Речевое развитие'!D20+'Речевое развитие'!F20+'Речевое развитие'!H20+'Речевое развитие'!I20+'Речевое развитие'!J20+'Речевое развитие'!K20+'Речевое развитие'!M20+'Речевое развитие'!N20+'Речевое развитие'!O20)/9)))))))))</f>
        <v/>
      </c>
      <c r="AU20" s="151" t="str">
        <f>'целевые ориентиры'!AR20</f>
        <v/>
      </c>
      <c r="AV20" s="150" t="str">
        <f>IF('Физическое развитие'!D20="","",IF('Физическое развитие'!D20=2,"сформирован",IF('Физическое развитие'!D20=0,"не сформирован", "в стадии формирования")))</f>
        <v/>
      </c>
      <c r="AW20" s="150" t="str">
        <f>IF('Физическое развитие'!E20="","",IF('Физическое развитие'!E20=2,"сформирован",IF('Физическое развитие'!E20=0,"не сформирован", "в стадии формирования")))</f>
        <v/>
      </c>
      <c r="AX20" s="150" t="str">
        <f>IF('Физическое развитие'!G20="","",IF('Физическое развитие'!G20=2,"сформирован",IF('Физическое развитие'!G20=0,"не сформирован", "в стадии формирования")))</f>
        <v/>
      </c>
      <c r="AY20" s="150" t="e">
        <f>IF('Физическое развитие'!#REF!="","",IF('Физическое развитие'!#REF!=2,"сформирован",IF('Физическое развитие'!#REF!=0,"не сформирован", "в стадии формирования")))</f>
        <v>#REF!</v>
      </c>
      <c r="AZ20" s="150" t="str">
        <f>IF('Физическое развитие'!H20="","",IF('Физическое развитие'!H20=2,"сформирован",IF('Физическое развитие'!H20=0,"не сформирован", "в стадии формирования")))</f>
        <v/>
      </c>
      <c r="BA20" s="150" t="str">
        <f>IF('Физическое развитие'!I20="","",IF('Физическое развитие'!I20=2,"сформирован",IF('Физическое развитие'!I20=0,"не сформирован", "в стадии формирования")))</f>
        <v/>
      </c>
      <c r="BB20" s="150" t="str">
        <f>IF('Физическое развитие'!N20="","",IF('Физическое развитие'!N20=2,"сформирован",IF('Физическое развитие'!N20=0,"не сформирован", "в стадии формирования")))</f>
        <v/>
      </c>
      <c r="BC20" s="150" t="str">
        <f>IF('Физическое развитие'!O20="","",IF('Физическое развитие'!O20=2,"сформирован",IF('Физическое развитие'!O20=0,"не сформирован", "в стадии формирования")))</f>
        <v/>
      </c>
      <c r="BD20" s="150" t="str">
        <f>IF('Физическое развитие'!P20="","",IF('Физическое развитие'!P20=2,"сформирован",IF('Физическое развитие'!P20=0,"не сформирован", "в стадии формирования")))</f>
        <v/>
      </c>
      <c r="BE20" s="150" t="str">
        <f>IF('Физическое развитие'!S20="","",IF('Физическое развитие'!S20=2,"сформирован",IF('Физическое развитие'!S20=0,"не сформирован", "в стадии формирования")))</f>
        <v/>
      </c>
      <c r="BF20" s="150" t="str">
        <f>IF('Физическое развитие'!D20="","",IF('Физическое развитие'!E20="","",IF('Физическое развитие'!G20="","",IF('Физическое развитие'!#REF!="","",IF('Физическое развитие'!H20="","",IF('Физическое развитие'!I20="","",IF('Физическое развитие'!N20="","",IF('Физическое развитие'!O20="","",IF('Физическое развитие'!P20="","",IF('Физическое развитие'!S20="","",('Физическое развитие'!D20+'Физическое развитие'!E20+'Физическое развитие'!G20+'Физическое развитие'!#REF!+'Физическое развитие'!H20+'Физическое развитие'!I20+'Физическое развитие'!N20+'Физическое развитие'!O20+'Физическое развитие'!P20+'Физическое развитие'!S20)/10))))))))))</f>
        <v/>
      </c>
      <c r="BG20" s="151" t="str">
        <f>'целевые ориентиры'!BG20</f>
        <v/>
      </c>
      <c r="BH20" s="150" t="str">
        <f>IF('Социально-коммуникативное разви'!Q21="","",IF('Социально-коммуникативное разви'!Q21=2,"сформирован",IF('Социально-коммуникативное разви'!Q21=0,"не сформирован", "в стадии формирования")))</f>
        <v/>
      </c>
      <c r="BI20" s="150" t="str">
        <f>IF('Социально-коммуникативное разви'!AD21="","",IF('Социально-коммуникативное разви'!AD21=2,"сформирован",IF('Социально-коммуникативное разви'!AD21=0,"не сформирован", "в стадии формирования")))</f>
        <v/>
      </c>
      <c r="BJ20" s="150" t="str">
        <f>IF('Социально-коммуникативное разви'!AF21="","",IF('Социально-коммуникативное разви'!AF21=2,"сформирован",IF('Социально-коммуникативное разви'!AF21=0,"не сформирован", "в стадии формирования")))</f>
        <v/>
      </c>
      <c r="BK20" s="150" t="str">
        <f>IF('Социально-коммуникативное разви'!AG21="","",IF('Социально-коммуникативное разви'!AG21=2,"сформирован",IF('Социально-коммуникативное разви'!AG21=0,"не сформирован", "в стадии формирования")))</f>
        <v/>
      </c>
      <c r="BL20" s="150" t="str">
        <f>IF('Социально-коммуникативное разви'!AH21="","",IF('Социально-коммуникативное разви'!AH21=2,"сформирован",IF('Социально-коммуникативное разви'!AH21=0,"не сформирован", "в стадии формирования")))</f>
        <v/>
      </c>
      <c r="BM20" s="150" t="str">
        <f>IF('Социально-коммуникативное разви'!AI21="","",IF('Социально-коммуникативное разви'!AI21=2,"сформирован",IF('Социально-коммуникативное разви'!AI21=0,"не сформирован", "в стадии формирования")))</f>
        <v/>
      </c>
      <c r="BN20" s="150" t="str">
        <f>IF('Социально-коммуникативное разви'!AJ21="","",IF('Социально-коммуникативное разви'!AJ21=2,"сформирован",IF('Социально-коммуникативное разви'!AJ21=0,"не сформирован", "в стадии формирования")))</f>
        <v/>
      </c>
      <c r="BO20" s="150" t="str">
        <f>IF('Социально-коммуникативное разви'!AK21="","",IF('Социально-коммуникативное разви'!AK21=2,"сформирован",IF('Социально-коммуникативное разви'!AK21=0,"не сформирован", "в стадии формирования")))</f>
        <v/>
      </c>
      <c r="BP20" s="150" t="str">
        <f>IF('Социально-коммуникативное разви'!AL21="","",IF('Социально-коммуникативное разви'!AL21=2,"сформирован",IF('Социально-коммуникативное разви'!AL21=0,"не сформирован", "в стадии формирования")))</f>
        <v/>
      </c>
      <c r="BQ20" s="150" t="str">
        <f>IF('Социально-коммуникативное разви'!AM21="","",IF('Социально-коммуникативное разви'!AM21=2,"сформирован",IF('Социально-коммуникативное разви'!AM21=0,"не сформирован", "в стадии формирования")))</f>
        <v/>
      </c>
      <c r="BR20"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20" s="150" t="str">
        <f>IF('Физическое развитие'!N20="","",IF('Физическое развитие'!N20=2,"сформирован",IF('Физическое развитие'!N20=0,"не сформирован", "в стадии формирования")))</f>
        <v/>
      </c>
      <c r="BT20" s="150" t="str">
        <f>IF('Физическое развитие'!Q20="","",IF('Физическое развитие'!Q20=2,"сформирован",IF('Физическое развитие'!Q20=0,"не сформирован", "в стадии формирования")))</f>
        <v/>
      </c>
      <c r="BU20" s="150" t="str">
        <f>IF('Физическое развитие'!U20="","",IF('Физическое развитие'!U20=2,"сформирован",IF('Физическое развитие'!U20=0,"не сформирован", "в стадии формирования")))</f>
        <v/>
      </c>
      <c r="BV20" s="150" t="str">
        <f>IF('Физическое развитие'!X20="","",IF('Физическое развитие'!X20=2,"сформирован",IF('Физическое развитие'!X20=0,"не сформирован", "в стадии формирования")))</f>
        <v/>
      </c>
      <c r="BW20" s="150" t="str">
        <f>IF('Физическое развитие'!Y20="","",IF('Физическое развитие'!Y20=2,"сформирован",IF('Физическое развитие'!Y20=0,"не сформирован", "в стадии формирования")))</f>
        <v/>
      </c>
      <c r="BX20" s="150" t="e">
        <f>IF('Физическое развитие'!#REF!="","",IF('Физическое развитие'!#REF!=2,"сформирован",IF('Физическое развитие'!#REF!=0,"не сформирован", "в стадии формирования")))</f>
        <v>#REF!</v>
      </c>
      <c r="BY20" s="150" t="str">
        <f>IF('Физическое развитие'!Z20="","",IF('Физическое развитие'!Z20=2,"сформирован",IF('Физическое развитие'!Z20=0,"не сформирован", "в стадии формирования")))</f>
        <v/>
      </c>
      <c r="BZ20" s="150" t="e">
        <f>IF('Физическое развитие'!#REF!="","",IF('Физическое развитие'!#REF!=2,"сформирован",IF('Физическое развитие'!#REF!=0,"не сформирован", "в стадии формирования")))</f>
        <v>#REF!</v>
      </c>
      <c r="CA20" s="180" t="str">
        <f>IF('Социально-коммуникативное разви'!Q21="","",IF('Социально-коммуникативное разви'!AD21="","",IF('Социально-коммуникативное разви'!AF21="","",IF('Социально-коммуникативное разви'!AG21="","",IF('Социально-коммуникативное разви'!AH21="","",IF('Социально-коммуникативное разви'!AI21="","",IF('Социально-коммуникативное разви'!AJ21="","",IF('Социально-коммуникативное разви'!AK21="","",IF('Социально-коммуникативное разви'!AL21="","",IF('Социально-коммуникативное разви'!AM21="","",IF('Социально-коммуникативное разви'!#REF!="","",IF('Физическое развитие'!N20="","",IF('Физическое развитие'!Q20="","",IF('Физическое развитие'!U20="","",IF('Физическое развитие'!X20="","",IF('Физическое развитие'!Y20="","",IF('Физическое развитие'!#REF!="","",IF('Физическое развитие'!Z20="","",IF('Физическое развитие'!#REF!="","",('Социально-коммуникативное разви'!Q21+'Социально-коммуникативное разви'!AD21+'Социально-коммуникативное разви'!AF21+'Социально-коммуникативное разви'!AG21+'Социально-коммуникативное разви'!AH21+'Социально-коммуникативное разви'!AI21+'Социально-коммуникативное разви'!AJ21+'Социально-коммуникативное разви'!AK21+'Социально-коммуникативное разви'!AL21+'Социально-коммуникативное разви'!AM21+'Социально-коммуникативное разви'!#REF!+'Физическое развитие'!N20+'Физическое развитие'!Q20+'Физическое развитие'!U20+'Физическое развитие'!X20+'Физическое развитие'!Y20+'Физическое развитие'!#REF!+'Физическое развитие'!#REF!)/19)))))))))))))))))))</f>
        <v/>
      </c>
      <c r="CB20" s="151" t="str">
        <f>'целевые ориентиры'!BY20</f>
        <v/>
      </c>
      <c r="CC20"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20" s="150" t="str">
        <f>IF('Социально-коммуникативное разви'!M21="","",IF('Социально-коммуникативное разви'!M21=2,"сформирован",IF('Социально-коммуникативное разви'!M21=0,"не сформирован", "в стадии формирования")))</f>
        <v/>
      </c>
      <c r="CE20"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20" s="150" t="str">
        <f>IF('Социально-коммуникативное разви'!O21="","",IF('Социально-коммуникативное разви'!O21=2,"сформирован",IF('Социально-коммуникативное разви'!O21=0,"не сформирован", "в стадии формирования")))</f>
        <v/>
      </c>
      <c r="CG20" s="150" t="str">
        <f>IF('Социально-коммуникативное разви'!T21="","",IF('Социально-коммуникативное разви'!T21=2,"сформирован",IF('Социально-коммуникативное разви'!T21=0,"не сформирован", "в стадии формирования")))</f>
        <v/>
      </c>
      <c r="CH20" s="150" t="str">
        <f>IF('Познавательное развитие'!D21="","",IF('Познавательное развитие'!D21=2,"сформирован",IF('Познавательное развитие'!D21=0,"не сформирован", "в стадии формирования")))</f>
        <v/>
      </c>
      <c r="CI20" s="150" t="str">
        <f>IF('Познавательное развитие'!E21="","",IF('Познавательное развитие'!E21=2,"сформирован",IF('Познавательное развитие'!E21=0,"не сформирован", "в стадии формирования")))</f>
        <v/>
      </c>
      <c r="CJ20" s="150" t="e">
        <f>IF('Познавательное развитие'!#REF!="","",IF('Познавательное развитие'!#REF!=2,"сформирован",IF('Познавательное развитие'!#REF!=0,"не сформирован", "в стадии формирования")))</f>
        <v>#REF!</v>
      </c>
      <c r="CK20" s="150" t="str">
        <f>IF('Познавательное развитие'!F21="","",IF('Познавательное развитие'!F21=2,"сформирован",IF('Познавательное развитие'!F21=0,"не сформирован", "в стадии формирования")))</f>
        <v/>
      </c>
      <c r="CL20" s="150" t="str">
        <f>IF('Познавательное развитие'!I21="","",IF('Познавательное развитие'!I21=2,"сформирован",IF('Познавательное развитие'!I21=0,"не сформирован", "в стадии формирования")))</f>
        <v/>
      </c>
      <c r="CM20" s="150" t="str">
        <f>IF('Познавательное развитие'!J21="","",IF('Познавательное развитие'!J21=2,"сформирован",IF('Познавательное развитие'!J21=0,"не сформирован", "в стадии формирования")))</f>
        <v/>
      </c>
      <c r="CN20" s="150" t="str">
        <f>IF('Познавательное развитие'!K21="","",IF('Познавательное развитие'!K21=2,"сформирован",IF('Познавательное развитие'!K21=0,"не сформирован", "в стадии формирования")))</f>
        <v/>
      </c>
      <c r="CO20" s="150" t="str">
        <f>IF('Познавательное развитие'!L21="","",IF('Познавательное развитие'!L21=2,"сформирован",IF('Познавательное развитие'!L21=0,"не сформирован", "в стадии формирования")))</f>
        <v/>
      </c>
      <c r="CP20" s="150" t="e">
        <f>IF('Познавательное развитие'!#REF!="","",IF('Познавательное развитие'!#REF!=2,"сформирован",IF('Познавательное развитие'!#REF!=0,"не сформирован", "в стадии формирования")))</f>
        <v>#REF!</v>
      </c>
      <c r="CQ20" s="150" t="str">
        <f>IF('Познавательное развитие'!M21="","",IF('Познавательное развитие'!M21=2,"сформирован",IF('Познавательное развитие'!M21=0,"не сформирован", "в стадии формирования")))</f>
        <v/>
      </c>
      <c r="CR20" s="150" t="str">
        <f>IF('Познавательное развитие'!S21="","",IF('Познавательное развитие'!S21=2,"сформирован",IF('Познавательное развитие'!S21=0,"не сформирован", "в стадии формирования")))</f>
        <v/>
      </c>
      <c r="CS20" s="150" t="str">
        <f>IF('Познавательное развитие'!T21="","",IF('Познавательное развитие'!T21=2,"сформирован",IF('Познавательное развитие'!T21=0,"не сформирован", "в стадии формирования")))</f>
        <v/>
      </c>
      <c r="CT20" s="150" t="str">
        <f>IF('Познавательное развитие'!V21="","",IF('Познавательное развитие'!V21=2,"сформирован",IF('Познавательное развитие'!V21=0,"не сформирован", "в стадии формирования")))</f>
        <v/>
      </c>
      <c r="CU20" s="150" t="str">
        <f>IF('Познавательное развитие'!AD21="","",IF('Познавательное развитие'!AD21=2,"сформирован",IF('Познавательное развитие'!AD21=0,"не сформирован", "в стадии формирования")))</f>
        <v/>
      </c>
      <c r="CV20" s="150" t="e">
        <f>IF('Познавательное развитие'!#REF!="","",IF('Познавательное развитие'!#REF!=2,"сформирован",IF('Познавательное развитие'!#REF!=0,"не сформирован", "в стадии формирования")))</f>
        <v>#REF!</v>
      </c>
      <c r="CW20" s="150" t="str">
        <f>IF('Познавательное развитие'!AI21="","",IF('Познавательное развитие'!AI21=2,"сформирован",IF('Познавательное развитие'!AI21=0,"не сформирован", "в стадии формирования")))</f>
        <v/>
      </c>
      <c r="CX20" s="150" t="str">
        <f>IF('Познавательное развитие'!AK21="","",IF('Познавательное развитие'!AK21=2,"сформирован",IF('Познавательное развитие'!AK21=0,"не сформирован", "в стадии формирования")))</f>
        <v/>
      </c>
      <c r="CY20" s="150" t="e">
        <f>IF('Познавательное развитие'!#REF!="","",IF('Познавательное развитие'!#REF!=2,"сформирован",IF('Познавательное развитие'!#REF!=0,"не сформирован", "в стадии формирования")))</f>
        <v>#REF!</v>
      </c>
      <c r="CZ20" s="150" t="str">
        <f>IF('Познавательное развитие'!AL21="","",IF('Познавательное развитие'!AL21=2,"сформирован",IF('Познавательное развитие'!AL21=0,"не сформирован", "в стадии формирования")))</f>
        <v/>
      </c>
      <c r="DA20" s="150" t="str">
        <f>IF('Речевое развитие'!S20="","",IF('Речевое развитие'!S20=2,"сформирован",IF('Речевое развитие'!S20=0,"не сформирован", "в стадии формирования")))</f>
        <v/>
      </c>
      <c r="DB20" s="150" t="str">
        <f>IF('Речевое развитие'!T20="","",IF('Речевое развитие'!T20=2,"сформирован",IF('Речевое развитие'!T20=0,"не сформирован", "в стадии формирования")))</f>
        <v/>
      </c>
      <c r="DC20" s="150" t="str">
        <f>IF('Речевое развитие'!U20="","",IF('Речевое развитие'!U20=2,"сформирован",IF('Речевое развитие'!U20=0,"не сформирован", "в стадии формирования")))</f>
        <v/>
      </c>
      <c r="DD20" s="150" t="str">
        <f>IF('Речевое развитие'!V20="","",IF('Речевое развитие'!V20=2,"сформирован",IF('Речевое развитие'!V20=0,"не сформирован", "в стадии формирования")))</f>
        <v/>
      </c>
      <c r="DE20" s="150" t="str">
        <f>IF('Художественно-эстетическое разв'!D21="","",IF('Художественно-эстетическое разв'!D21=2,"сформирован",IF('Художественно-эстетическое разв'!D21=0,"не сформирован", "в стадии формирования")))</f>
        <v/>
      </c>
      <c r="DF20" s="150" t="str">
        <f>IF('Художественно-эстетическое разв'!O21="","",IF('Художественно-эстетическое разв'!O21=2,"сформирован",IF('Художественно-эстетическое разв'!O21=0,"не сформирован", "в стадии формирования")))</f>
        <v/>
      </c>
      <c r="DG20" s="150" t="str">
        <f>IF('Художественно-эстетическое разв'!T21="","",IF('Художественно-эстетическое разв'!T21=2,"сформирован",IF('Художественно-эстетическое разв'!T21=0,"не сформирован", "в стадии формирования")))</f>
        <v/>
      </c>
      <c r="DH20" s="180" t="e">
        <f>IF('Социально-коммуникативное разви'!#REF!="","",IF('Социально-коммуникативное разви'!M21="","",IF('Социально-коммуникативное разви'!#REF!="","",IF('Социально-коммуникативное разви'!O21="","",IF('Социально-коммуникативное разви'!T21="","",IF('Познавательное развитие'!D21="","",IF('Познавательное развитие'!E21="","",IF('Познавательное развитие'!#REF!="","",IF('Познавательное развитие'!F21="","",IF('Познавательное развитие'!I21="","",IF('Познавательное развитие'!J21="","",IF('Познавательное развитие'!K21="","",IF('Познавательное развитие'!L21="","",IF('Познавательное развитие'!#REF!="","",IF('Познавательное развитие'!M21="","",IF('Познавательное развитие'!S21="","",IF('Познавательное развитие'!T21="","",IF('Познавательное развитие'!V21="","",IF('Познавательное развитие'!AD21="","",IF('Познавательное развитие'!#REF!="","",IF('Познавательное развитие'!AI21="","",IF('Познавательное развитие'!AK21="","",IF('Познавательное развитие'!#REF!="","",IF('Познавательное развитие'!AL21="","",IF('Речевое развитие'!S20="","",IF('Речевое развитие'!T20="","",IF('Речевое развитие'!U20="","",IF('Речевое развитие'!V20="","",IF('Художественно-эстетическое разв'!D21="","",IF('Художественно-эстетическое разв'!O21="","",IF('Художественно-эстетическое разв'!T21="","",('Социально-коммуникативное разви'!#REF!+'Социально-коммуникативное разви'!M21+'Социально-коммуникативное разви'!#REF!+'Социально-коммуникативное разви'!O21+'Социально-коммуникативное разви'!T21+'Познавательное развитие'!D21+'Познавательное развитие'!E21+'Познавательное развитие'!#REF!+'Познавательное развитие'!F21+'Познавательное развитие'!I21+'Познавательное развитие'!J21+'Познавательное развитие'!K21+'Познавательное развитие'!L21+'Познавательное развитие'!#REF!+'Познавательное развитие'!M21+'Познавательное развитие'!S21+'Познавательное развитие'!T21+'Познавательное развитие'!V21+'Познавательное развитие'!AD21+'Познавательное развитие'!#REF!+'Познавательное развитие'!AI21+'Познавательное развитие'!AK21+'Познавательное развитие'!#REF!+'Познавательное развитие'!AL21+'Речевое развитие'!S20+'Речевое развитие'!T20+'Речевое развитие'!U20+'Речевое развитие'!V20+'Художественно-эстетическое разв'!D21+'Художественно-эстетическое разв'!O21+'Художественно-эстетическое разв'!T21)/31)))))))))))))))))))))))))))))))</f>
        <v>#REF!</v>
      </c>
      <c r="DI20" s="151" t="str">
        <f>'целевые ориентиры'!DC20</f>
        <v/>
      </c>
    </row>
    <row r="21" spans="1:113" s="96" customFormat="1">
      <c r="A21" s="96">
        <f>список!A19</f>
        <v>18</v>
      </c>
      <c r="B21" s="153" t="str">
        <f>IF(список!B19="","",список!B19)</f>
        <v/>
      </c>
      <c r="C21" s="149">
        <f>IF(список!C19="","",список!C19)</f>
        <v>0</v>
      </c>
      <c r="D21" s="155" t="str">
        <f>IF('Социально-коммуникативное разви'!R22="","",IF('Социально-коммуникативное разви'!R22=2,"сформирован",IF('Социально-коммуникативное разви'!R22=0,"не сформирован", "в стадии формирования")))</f>
        <v/>
      </c>
      <c r="E21" s="96" t="str">
        <f>IF('Социально-коммуникативное разви'!X22="","",IF('Социально-коммуникативное разви'!X22=2,"сформирован",IF('Социально-коммуникативное разви'!X22=0,"не сформирован", "в стадии формирования")))</f>
        <v/>
      </c>
      <c r="F21" s="96" t="str">
        <f>IF('Социально-коммуникативное разви'!Y22="","",IF('Социально-коммуникативное разви'!Y22=2,"сформирован",IF('Социально-коммуникативное разви'!Y22=0,"не сформирован", "в стадии формирования")))</f>
        <v/>
      </c>
      <c r="G21" s="96" t="str">
        <f>IF('Социально-коммуникативное разви'!Z22="","",IF('Социально-коммуникативное разви'!Z22=2,"сформирован",IF('Социально-коммуникативное разви'!Z22=0,"не сформирован", "в стадии формирования")))</f>
        <v/>
      </c>
      <c r="H21" s="96" t="str">
        <f>IF('Социально-коммуникативное разви'!AA22="","",IF('Социально-коммуникативное разви'!AA22=2,"сформирован",IF('Социально-коммуникативное разви'!AA22=0,"не сформирован", "в стадии формирования")))</f>
        <v/>
      </c>
      <c r="I21"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1" s="96" t="str">
        <f>IF('Познавательное развитие'!H22="","",IF('Познавательное развитие'!H22=2,"сформирован",IF('Познавательное развитие'!H22=0,"не сформирован", "в стадии формирования")))</f>
        <v/>
      </c>
      <c r="K21" s="96" t="e">
        <f>IF('Познавательное развитие'!#REF!="","",IF('Познавательное развитие'!#REF!=2,"сформирован",IF('Познавательное развитие'!#REF!=0,"не сформирован", "в стадии формирования")))</f>
        <v>#REF!</v>
      </c>
      <c r="L21" s="96" t="str">
        <f>IF('Речевое развитие'!X21="","",IF('Речевое развитие'!X21=2,"сформирован",IF('Речевое развитие'!X21=0,"не сформирован", "в стадии формирования")))</f>
        <v/>
      </c>
      <c r="M21" s="96" t="str">
        <f>IF('Художественно-эстетическое разв'!D22="","",IF('Художественно-эстетическое разв'!D22=2,"сформирован",IF('Художественно-эстетическое разв'!D22=0,"не сформирован", "в стадии формирования")))</f>
        <v/>
      </c>
      <c r="N21" s="149" t="str">
        <f>IF('Физическое развитие'!M21="","",IF('Физическое развитие'!M21=2,"сформирован",IF('Физическое развитие'!M21=0,"не сформирован", "в стадии формирования")))</f>
        <v/>
      </c>
      <c r="O21" s="166" t="str">
        <f>IF('Социально-коммуникативное разви'!R22="","",IF('Социально-коммуникативное разви'!X22="","",IF('Социально-коммуникативное разви'!Y22="","",IF('Социально-коммуникативное разви'!Z22="","",IF('Социально-коммуникативное разви'!AA22="","",IF('Социально-коммуникативное разви'!#REF!="","",IF('Познавательное развитие'!#REF!="","",IF('Познавательное развитие'!#REF!="","",IF('Речевое развитие'!X21="","",IF('Художественно-эстетическое разв'!D22="","",IF('Физическое развитие'!M21="","",('Социально-коммуникативное разви'!R22+'Социально-коммуникативное разви'!X22+'Социально-коммуникативное разви'!Y22+'Социально-коммуникативное разви'!Z22+'Социально-коммуникативное разви'!AA22+'Социально-коммуникативное разви'!#REF!+'Познавательное развитие'!#REF!+'Познавательное развитие'!#REF!+'Речевое развитие'!X21+'Художественно-эстетическое разв'!D22+'Физическое развитие'!M21)/11)))))))))))</f>
        <v/>
      </c>
      <c r="P21" s="151" t="str">
        <f>'целевые ориентиры'!M21</f>
        <v/>
      </c>
      <c r="Q21" s="177" t="str">
        <f>IF('Социально-коммуникативное разви'!E22="","",IF('Социально-коммуникативное разви'!E22=2,"сформирован",IF('Социально-коммуникативное разви'!E22=0,"не сформирован", "в стадии формирования")))</f>
        <v/>
      </c>
      <c r="R21" s="177" t="str">
        <f>IF('Социально-коммуникативное разви'!F22="","",IF('Социально-коммуникативное разви'!F22=2,"сформирован",IF('Социально-коммуникативное разви'!F22=0,"не сформирован", "в стадии формирования")))</f>
        <v/>
      </c>
      <c r="S21" s="177" t="str">
        <f>IF('Социально-коммуникативное разви'!G22="","",IF('Социально-коммуникативное разви'!G22=2,"сформирован",IF('Социально-коммуникативное разви'!G22=0,"не сформирован", "в стадии формирования")))</f>
        <v/>
      </c>
      <c r="T21" s="177" t="str">
        <f>IF('Социально-коммуникативное разви'!H22="","",IF('Социально-коммуникативное разви'!H22=2,"сформирован",IF('Социально-коммуникативное разви'!H22=0,"не сформирован", "в стадии формирования")))</f>
        <v/>
      </c>
      <c r="U21" s="177" t="str">
        <f>IF('Социально-коммуникативное разви'!I22="","",IF('Социально-коммуникативное разви'!I22=2,"сформирован",IF('Социально-коммуникативное разви'!I22=0,"не сформирован", "в стадии формирования")))</f>
        <v/>
      </c>
      <c r="V21" s="178" t="str">
        <f>IF('Социально-коммуникативное разви'!J22="","",IF('Социально-коммуникативное разви'!J22=2,"сформирован",IF('Социально-коммуникативное разви'!J22=0,"не сформирован", "в стадии формирования")))</f>
        <v/>
      </c>
      <c r="W21" s="178" t="str">
        <f>IF('Социально-коммуникативное разви'!K22="","",IF('Социально-коммуникативное разви'!K22=2,"сформирован",IF('Социально-коммуникативное разви'!K22=0,"не сформирован", "в стадии формирования")))</f>
        <v/>
      </c>
      <c r="X21" s="178" t="str">
        <f>IF('Социально-коммуникативное разви'!L22="","",IF('Социально-коммуникативное разви'!L22=2,"сформирован",IF('Социально-коммуникативное разви'!L22=0,"не сформирован", "в стадии формирования")))</f>
        <v/>
      </c>
      <c r="Y21" s="179" t="str">
        <f>IF('Социально-коммуникативное разви'!W22="","",IF('Социально-коммуникативное разви'!W22=2,"сформирован",IF('Социально-коммуникативное разви'!W22=0,"не сформирован", "в стадии формирования")))</f>
        <v/>
      </c>
      <c r="Z21" s="180" t="str">
        <f>IF('Социально-коммуникативное разви'!E22="","",IF('Социально-коммуникативное разви'!F22="","",IF('Социально-коммуникативное разви'!G22="","",IF('Социально-коммуникативное разви'!H22="","",IF('Социально-коммуникативное разви'!I22="","",IF('Социально-коммуникативное разви'!J22="","",IF('Социально-коммуникативное разви'!K22="","",IF('Социально-коммуникативное разви'!L22="","",IF('Социально-коммуникативное разви'!W22="","",('Социально-коммуникативное разви'!E22+'Социально-коммуникативное разви'!F22+'Социально-коммуникативное разви'!G22+'Социально-коммуникативное разви'!H22+'Социально-коммуникативное разви'!I22+'Социально-коммуникативное разви'!J22+'Социально-коммуникативное разви'!K22+'Социально-коммуникативное разви'!L22+'Социально-коммуникативное разви'!W22)/9)))))))))</f>
        <v/>
      </c>
      <c r="AA21" s="151" t="str">
        <f>'целевые ориентиры'!X21</f>
        <v/>
      </c>
      <c r="AB21" s="172" t="str">
        <f>IF('Социально-коммуникативное разви'!S22="","",IF('Социально-коммуникативное разви'!S22=2,"сформирован",IF('Социально-коммуникативное разви'!S22=0,"не сформирован", "в стадии формирования")))</f>
        <v/>
      </c>
      <c r="AC21" s="171" t="str">
        <f>IF('Познавательное развитие'!U22="","",IF('Познавательное развитие'!U22=2,"сформирован",IF('Познавательное развитие'!U22=0,"не сформирован", "в стадии формирования")))</f>
        <v/>
      </c>
      <c r="AD21" s="170" t="str">
        <f>IF('Речевое развитие'!W21="","",IF('Речевое развитие'!W21=2,"сформирован",IF('Речевое развитие'!W21=0,"не сформирован", "в стадии формирования")))</f>
        <v/>
      </c>
      <c r="AE21" s="181" t="str">
        <f>IF('Художественно-эстетическое разв'!AD22="","",IF('Художественно-эстетическое разв'!AD22=2,"сформирован",IF('Художественно-эстетическое разв'!AD22=0,"не сформирован", "в стадии формирования")))</f>
        <v/>
      </c>
      <c r="AF21" s="181" t="str">
        <f>IF('Художественно-эстетическое разв'!AE22="","",IF('Художественно-эстетическое разв'!AE22=2,"сформирован",IF('Художественно-эстетическое разв'!AE22=0,"не сформирован", "в стадии формирования")))</f>
        <v/>
      </c>
      <c r="AG21" s="181" t="str">
        <f>IF('Художественно-эстетическое разв'!AF22="","",IF('Художественно-эстетическое разв'!AF22=2,"сформирован",IF('Художественно-эстетическое разв'!AF22=0,"не сформирован", "в стадии формирования")))</f>
        <v/>
      </c>
      <c r="AH21" s="170" t="str">
        <f>IF('Физическое развитие'!T21="","",IF('Физическое развитие'!T21=2,"сформирован",IF('Физическое развитие'!T21=0,"не сформирован", "в стадии формирования")))</f>
        <v/>
      </c>
      <c r="AI21" s="180" t="str">
        <f>IF('Социально-коммуникативное разви'!S22="","",IF('Познавательное развитие'!U22="","",IF('Речевое развитие'!W21="","",IF('Художественно-эстетическое разв'!AD22="","",IF('Художественно-эстетическое разв'!AE22="","",IF('Художественно-эстетическое разв'!AF22="","",IF('Физическое развитие'!T21="","",('Социально-коммуникативное разви'!S22+'Познавательное развитие'!U22+'Речевое развитие'!W21+'Художественно-эстетическое разв'!AD22+'Художественно-эстетическое разв'!AE22+'Художественно-эстетическое разв'!AF22+'Физическое развитие'!T21)/7)))))))</f>
        <v/>
      </c>
      <c r="AJ21" s="151" t="str">
        <f>'целевые ориентиры'!AH21</f>
        <v/>
      </c>
      <c r="AK21" s="172" t="str">
        <f>IF('Речевое развитие'!D21="","",IF('Речевое развитие'!D21=2,"сформирован",IF('Речевое развитие'!D21=0,"не сформирован", "в стадии формирования")))</f>
        <v/>
      </c>
      <c r="AL21" s="150" t="str">
        <f>IF('Речевое развитие'!F21="","",IF('Речевое развитие'!F21=2,"сформирован",IF('Речевое развитие'!F21=0,"не сформирован", "в стадии формирования")))</f>
        <v/>
      </c>
      <c r="AM21" s="150" t="str">
        <f>IF('Речевое развитие'!H21="","",IF('Речевое развитие'!H21=2,"сформирован",IF('Речевое развитие'!H21=0,"не сформирован", "в стадии формирования")))</f>
        <v/>
      </c>
      <c r="AN21" s="150" t="str">
        <f>IF('Речевое развитие'!I21="","",IF('Речевое развитие'!I21=2,"сформирован",IF('Речевое развитие'!I21=0,"не сформирован", "в стадии формирования")))</f>
        <v/>
      </c>
      <c r="AO21" s="150" t="str">
        <f>IF('Речевое развитие'!J21="","",IF('Речевое развитие'!J21=2,"сформирован",IF('Речевое развитие'!J21=0,"не сформирован", "в стадии формирования")))</f>
        <v/>
      </c>
      <c r="AP21" s="150" t="str">
        <f>IF('Речевое развитие'!K21="","",IF('Речевое развитие'!K21=2,"сформирован",IF('Речевое развитие'!K21=0,"не сформирован", "в стадии формирования")))</f>
        <v/>
      </c>
      <c r="AQ21" s="150" t="str">
        <f>IF('Речевое развитие'!M21="","",IF('Речевое развитие'!M21=2,"сформирован",IF('Речевое развитие'!M21=0,"не сформирован", "в стадии формирования")))</f>
        <v/>
      </c>
      <c r="AR21" s="150" t="str">
        <f>IF('Речевое развитие'!N21="","",IF('Речевое развитие'!N21=2,"сформирован",IF('Речевое развитие'!N21=0,"не сформирован", "в стадии формирования")))</f>
        <v/>
      </c>
      <c r="AS21" s="150" t="str">
        <f>IF('Речевое развитие'!O21="","",IF('Речевое развитие'!O21=2,"сформирован",IF('Речевое развитие'!O21=0,"не сформирован", "в стадии формирования")))</f>
        <v/>
      </c>
      <c r="AT21" s="180" t="str">
        <f>IF('Речевое развитие'!D21="","",IF('Речевое развитие'!F21="","",IF('Речевое развитие'!H21="","",IF('Речевое развитие'!I21="","",IF('Речевое развитие'!J21="","",IF('Речевое развитие'!K21="","",IF('Речевое развитие'!M21="","",IF('Речевое развитие'!N21="","",IF('Речевое развитие'!O21="","",('Речевое развитие'!D21+'Речевое развитие'!F21+'Речевое развитие'!H21+'Речевое развитие'!I21+'Речевое развитие'!J21+'Речевое развитие'!K21+'Речевое развитие'!M21+'Речевое развитие'!N21+'Речевое развитие'!O21)/9)))))))))</f>
        <v/>
      </c>
      <c r="AU21" s="151" t="str">
        <f>'целевые ориентиры'!AR21</f>
        <v/>
      </c>
      <c r="AV21" s="150" t="str">
        <f>IF('Физическое развитие'!D21="","",IF('Физическое развитие'!D21=2,"сформирован",IF('Физическое развитие'!D21=0,"не сформирован", "в стадии формирования")))</f>
        <v/>
      </c>
      <c r="AW21" s="150" t="str">
        <f>IF('Физическое развитие'!E21="","",IF('Физическое развитие'!E21=2,"сформирован",IF('Физическое развитие'!E21=0,"не сформирован", "в стадии формирования")))</f>
        <v/>
      </c>
      <c r="AX21" s="150" t="str">
        <f>IF('Физическое развитие'!G21="","",IF('Физическое развитие'!G21=2,"сформирован",IF('Физическое развитие'!G21=0,"не сформирован", "в стадии формирования")))</f>
        <v/>
      </c>
      <c r="AY21" s="150" t="e">
        <f>IF('Физическое развитие'!#REF!="","",IF('Физическое развитие'!#REF!=2,"сформирован",IF('Физическое развитие'!#REF!=0,"не сформирован", "в стадии формирования")))</f>
        <v>#REF!</v>
      </c>
      <c r="AZ21" s="150" t="str">
        <f>IF('Физическое развитие'!H21="","",IF('Физическое развитие'!H21=2,"сформирован",IF('Физическое развитие'!H21=0,"не сформирован", "в стадии формирования")))</f>
        <v/>
      </c>
      <c r="BA21" s="150" t="str">
        <f>IF('Физическое развитие'!I21="","",IF('Физическое развитие'!I21=2,"сформирован",IF('Физическое развитие'!I21=0,"не сформирован", "в стадии формирования")))</f>
        <v/>
      </c>
      <c r="BB21" s="150" t="str">
        <f>IF('Физическое развитие'!N21="","",IF('Физическое развитие'!N21=2,"сформирован",IF('Физическое развитие'!N21=0,"не сформирован", "в стадии формирования")))</f>
        <v/>
      </c>
      <c r="BC21" s="150" t="str">
        <f>IF('Физическое развитие'!O21="","",IF('Физическое развитие'!O21=2,"сформирован",IF('Физическое развитие'!O21=0,"не сформирован", "в стадии формирования")))</f>
        <v/>
      </c>
      <c r="BD21" s="150" t="str">
        <f>IF('Физическое развитие'!P21="","",IF('Физическое развитие'!P21=2,"сформирован",IF('Физическое развитие'!P21=0,"не сформирован", "в стадии формирования")))</f>
        <v/>
      </c>
      <c r="BE21" s="150" t="str">
        <f>IF('Физическое развитие'!S21="","",IF('Физическое развитие'!S21=2,"сформирован",IF('Физическое развитие'!S21=0,"не сформирован", "в стадии формирования")))</f>
        <v/>
      </c>
      <c r="BF21" s="150" t="str">
        <f>IF('Физическое развитие'!D21="","",IF('Физическое развитие'!E21="","",IF('Физическое развитие'!G21="","",IF('Физическое развитие'!#REF!="","",IF('Физическое развитие'!H21="","",IF('Физическое развитие'!I21="","",IF('Физическое развитие'!N21="","",IF('Физическое развитие'!O21="","",IF('Физическое развитие'!P21="","",IF('Физическое развитие'!S21="","",('Физическое развитие'!D21+'Физическое развитие'!E21+'Физическое развитие'!G21+'Физическое развитие'!#REF!+'Физическое развитие'!H21+'Физическое развитие'!I21+'Физическое развитие'!N21+'Физическое развитие'!O21+'Физическое развитие'!P21+'Физическое развитие'!S21)/10))))))))))</f>
        <v/>
      </c>
      <c r="BG21" s="151" t="str">
        <f>'целевые ориентиры'!BG21</f>
        <v/>
      </c>
      <c r="BH21" s="150" t="str">
        <f>IF('Социально-коммуникативное разви'!Q22="","",IF('Социально-коммуникативное разви'!Q22=2,"сформирован",IF('Социально-коммуникативное разви'!Q22=0,"не сформирован", "в стадии формирования")))</f>
        <v/>
      </c>
      <c r="BI21" s="150" t="str">
        <f>IF('Социально-коммуникативное разви'!AD22="","",IF('Социально-коммуникативное разви'!AD22=2,"сформирован",IF('Социально-коммуникативное разви'!AD22=0,"не сформирован", "в стадии формирования")))</f>
        <v/>
      </c>
      <c r="BJ21" s="150" t="str">
        <f>IF('Социально-коммуникативное разви'!AF22="","",IF('Социально-коммуникативное разви'!AF22=2,"сформирован",IF('Социально-коммуникативное разви'!AF22=0,"не сформирован", "в стадии формирования")))</f>
        <v/>
      </c>
      <c r="BK21" s="150" t="str">
        <f>IF('Социально-коммуникативное разви'!AG22="","",IF('Социально-коммуникативное разви'!AG22=2,"сформирован",IF('Социально-коммуникативное разви'!AG22=0,"не сформирован", "в стадии формирования")))</f>
        <v/>
      </c>
      <c r="BL21" s="150" t="str">
        <f>IF('Социально-коммуникативное разви'!AH22="","",IF('Социально-коммуникативное разви'!AH22=2,"сформирован",IF('Социально-коммуникативное разви'!AH22=0,"не сформирован", "в стадии формирования")))</f>
        <v/>
      </c>
      <c r="BM21" s="150" t="str">
        <f>IF('Социально-коммуникативное разви'!AI22="","",IF('Социально-коммуникативное разви'!AI22=2,"сформирован",IF('Социально-коммуникативное разви'!AI22=0,"не сформирован", "в стадии формирования")))</f>
        <v/>
      </c>
      <c r="BN21" s="150" t="str">
        <f>IF('Социально-коммуникативное разви'!AJ22="","",IF('Социально-коммуникативное разви'!AJ22=2,"сформирован",IF('Социально-коммуникативное разви'!AJ22=0,"не сформирован", "в стадии формирования")))</f>
        <v/>
      </c>
      <c r="BO21" s="150" t="str">
        <f>IF('Социально-коммуникативное разви'!AK22="","",IF('Социально-коммуникативное разви'!AK22=2,"сформирован",IF('Социально-коммуникативное разви'!AK22=0,"не сформирован", "в стадии формирования")))</f>
        <v/>
      </c>
      <c r="BP21" s="150" t="str">
        <f>IF('Социально-коммуникативное разви'!AL22="","",IF('Социально-коммуникативное разви'!AL22=2,"сформирован",IF('Социально-коммуникативное разви'!AL22=0,"не сформирован", "в стадии формирования")))</f>
        <v/>
      </c>
      <c r="BQ21" s="150" t="str">
        <f>IF('Социально-коммуникативное разви'!AM22="","",IF('Социально-коммуникативное разви'!AM22=2,"сформирован",IF('Социально-коммуникативное разви'!AM22=0,"не сформирован", "в стадии формирования")))</f>
        <v/>
      </c>
      <c r="BR21"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21" s="150" t="str">
        <f>IF('Физическое развитие'!N21="","",IF('Физическое развитие'!N21=2,"сформирован",IF('Физическое развитие'!N21=0,"не сформирован", "в стадии формирования")))</f>
        <v/>
      </c>
      <c r="BT21" s="150" t="str">
        <f>IF('Физическое развитие'!Q21="","",IF('Физическое развитие'!Q21=2,"сформирован",IF('Физическое развитие'!Q21=0,"не сформирован", "в стадии формирования")))</f>
        <v/>
      </c>
      <c r="BU21" s="150" t="str">
        <f>IF('Физическое развитие'!U21="","",IF('Физическое развитие'!U21=2,"сформирован",IF('Физическое развитие'!U21=0,"не сформирован", "в стадии формирования")))</f>
        <v/>
      </c>
      <c r="BV21" s="150" t="str">
        <f>IF('Физическое развитие'!X21="","",IF('Физическое развитие'!X21=2,"сформирован",IF('Физическое развитие'!X21=0,"не сформирован", "в стадии формирования")))</f>
        <v/>
      </c>
      <c r="BW21" s="150" t="str">
        <f>IF('Физическое развитие'!Y21="","",IF('Физическое развитие'!Y21=2,"сформирован",IF('Физическое развитие'!Y21=0,"не сформирован", "в стадии формирования")))</f>
        <v/>
      </c>
      <c r="BX21" s="150" t="e">
        <f>IF('Физическое развитие'!#REF!="","",IF('Физическое развитие'!#REF!=2,"сформирован",IF('Физическое развитие'!#REF!=0,"не сформирован", "в стадии формирования")))</f>
        <v>#REF!</v>
      </c>
      <c r="BY21" s="150" t="str">
        <f>IF('Физическое развитие'!Z21="","",IF('Физическое развитие'!Z21=2,"сформирован",IF('Физическое развитие'!Z21=0,"не сформирован", "в стадии формирования")))</f>
        <v/>
      </c>
      <c r="BZ21" s="150" t="e">
        <f>IF('Физическое развитие'!#REF!="","",IF('Физическое развитие'!#REF!=2,"сформирован",IF('Физическое развитие'!#REF!=0,"не сформирован", "в стадии формирования")))</f>
        <v>#REF!</v>
      </c>
      <c r="CA21" s="180" t="str">
        <f>IF('Социально-коммуникативное разви'!Q22="","",IF('Социально-коммуникативное разви'!AD22="","",IF('Социально-коммуникативное разви'!AF22="","",IF('Социально-коммуникативное разви'!AG22="","",IF('Социально-коммуникативное разви'!AH22="","",IF('Социально-коммуникативное разви'!AI22="","",IF('Социально-коммуникативное разви'!AJ22="","",IF('Социально-коммуникативное разви'!AK22="","",IF('Социально-коммуникативное разви'!AL22="","",IF('Социально-коммуникативное разви'!AM22="","",IF('Социально-коммуникативное разви'!#REF!="","",IF('Физическое развитие'!N21="","",IF('Физическое развитие'!Q21="","",IF('Физическое развитие'!U21="","",IF('Физическое развитие'!X21="","",IF('Физическое развитие'!Y21="","",IF('Физическое развитие'!#REF!="","",IF('Физическое развитие'!Z21="","",IF('Физическое развитие'!#REF!="","",('Социально-коммуникативное разви'!Q22+'Социально-коммуникативное разви'!AD22+'Социально-коммуникативное разви'!AF22+'Социально-коммуникативное разви'!AG22+'Социально-коммуникативное разви'!AH22+'Социально-коммуникативное разви'!AI22+'Социально-коммуникативное разви'!AJ22+'Социально-коммуникативное разви'!AK22+'Социально-коммуникативное разви'!AL22+'Социально-коммуникативное разви'!AM22+'Социально-коммуникативное разви'!#REF!+'Физическое развитие'!N21+'Физическое развитие'!Q21+'Физическое развитие'!U21+'Физическое развитие'!X21+'Физическое развитие'!Y21+'Физическое развитие'!#REF!+'Физическое развитие'!#REF!)/19)))))))))))))))))))</f>
        <v/>
      </c>
      <c r="CB21" s="151" t="str">
        <f>'целевые ориентиры'!BY21</f>
        <v/>
      </c>
      <c r="CC21"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21" s="150" t="str">
        <f>IF('Социально-коммуникативное разви'!M22="","",IF('Социально-коммуникативное разви'!M22=2,"сформирован",IF('Социально-коммуникативное разви'!M22=0,"не сформирован", "в стадии формирования")))</f>
        <v/>
      </c>
      <c r="CE21"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21" s="150" t="str">
        <f>IF('Социально-коммуникативное разви'!O22="","",IF('Социально-коммуникативное разви'!O22=2,"сформирован",IF('Социально-коммуникативное разви'!O22=0,"не сформирован", "в стадии формирования")))</f>
        <v/>
      </c>
      <c r="CG21" s="150" t="str">
        <f>IF('Социально-коммуникативное разви'!T22="","",IF('Социально-коммуникативное разви'!T22=2,"сформирован",IF('Социально-коммуникативное разви'!T22=0,"не сформирован", "в стадии формирования")))</f>
        <v/>
      </c>
      <c r="CH21" s="150" t="str">
        <f>IF('Познавательное развитие'!D22="","",IF('Познавательное развитие'!D22=2,"сформирован",IF('Познавательное развитие'!D22=0,"не сформирован", "в стадии формирования")))</f>
        <v/>
      </c>
      <c r="CI21" s="150" t="str">
        <f>IF('Познавательное развитие'!E22="","",IF('Познавательное развитие'!E22=2,"сформирован",IF('Познавательное развитие'!E22=0,"не сформирован", "в стадии формирования")))</f>
        <v/>
      </c>
      <c r="CJ21" s="150" t="e">
        <f>IF('Познавательное развитие'!#REF!="","",IF('Познавательное развитие'!#REF!=2,"сформирован",IF('Познавательное развитие'!#REF!=0,"не сформирован", "в стадии формирования")))</f>
        <v>#REF!</v>
      </c>
      <c r="CK21" s="150" t="str">
        <f>IF('Познавательное развитие'!F22="","",IF('Познавательное развитие'!F22=2,"сформирован",IF('Познавательное развитие'!F22=0,"не сформирован", "в стадии формирования")))</f>
        <v/>
      </c>
      <c r="CL21" s="150" t="str">
        <f>IF('Познавательное развитие'!I22="","",IF('Познавательное развитие'!I22=2,"сформирован",IF('Познавательное развитие'!I22=0,"не сформирован", "в стадии формирования")))</f>
        <v/>
      </c>
      <c r="CM21" s="150" t="str">
        <f>IF('Познавательное развитие'!J22="","",IF('Познавательное развитие'!J22=2,"сформирован",IF('Познавательное развитие'!J22=0,"не сформирован", "в стадии формирования")))</f>
        <v/>
      </c>
      <c r="CN21" s="150" t="str">
        <f>IF('Познавательное развитие'!K22="","",IF('Познавательное развитие'!K22=2,"сформирован",IF('Познавательное развитие'!K22=0,"не сформирован", "в стадии формирования")))</f>
        <v/>
      </c>
      <c r="CO21" s="150" t="str">
        <f>IF('Познавательное развитие'!L22="","",IF('Познавательное развитие'!L22=2,"сформирован",IF('Познавательное развитие'!L22=0,"не сформирован", "в стадии формирования")))</f>
        <v/>
      </c>
      <c r="CP21" s="150" t="e">
        <f>IF('Познавательное развитие'!#REF!="","",IF('Познавательное развитие'!#REF!=2,"сформирован",IF('Познавательное развитие'!#REF!=0,"не сформирован", "в стадии формирования")))</f>
        <v>#REF!</v>
      </c>
      <c r="CQ21" s="150" t="str">
        <f>IF('Познавательное развитие'!M22="","",IF('Познавательное развитие'!M22=2,"сформирован",IF('Познавательное развитие'!M22=0,"не сформирован", "в стадии формирования")))</f>
        <v/>
      </c>
      <c r="CR21" s="150" t="str">
        <f>IF('Познавательное развитие'!S22="","",IF('Познавательное развитие'!S22=2,"сформирован",IF('Познавательное развитие'!S22=0,"не сформирован", "в стадии формирования")))</f>
        <v/>
      </c>
      <c r="CS21" s="150" t="str">
        <f>IF('Познавательное развитие'!T22="","",IF('Познавательное развитие'!T22=2,"сформирован",IF('Познавательное развитие'!T22=0,"не сформирован", "в стадии формирования")))</f>
        <v/>
      </c>
      <c r="CT21" s="150" t="str">
        <f>IF('Познавательное развитие'!V22="","",IF('Познавательное развитие'!V22=2,"сформирован",IF('Познавательное развитие'!V22=0,"не сформирован", "в стадии формирования")))</f>
        <v/>
      </c>
      <c r="CU21" s="150" t="str">
        <f>IF('Познавательное развитие'!AD22="","",IF('Познавательное развитие'!AD22=2,"сформирован",IF('Познавательное развитие'!AD22=0,"не сформирован", "в стадии формирования")))</f>
        <v/>
      </c>
      <c r="CV21" s="150" t="e">
        <f>IF('Познавательное развитие'!#REF!="","",IF('Познавательное развитие'!#REF!=2,"сформирован",IF('Познавательное развитие'!#REF!=0,"не сформирован", "в стадии формирования")))</f>
        <v>#REF!</v>
      </c>
      <c r="CW21" s="150" t="str">
        <f>IF('Познавательное развитие'!AI22="","",IF('Познавательное развитие'!AI22=2,"сформирован",IF('Познавательное развитие'!AI22=0,"не сформирован", "в стадии формирования")))</f>
        <v/>
      </c>
      <c r="CX21" s="150" t="str">
        <f>IF('Познавательное развитие'!AK22="","",IF('Познавательное развитие'!AK22=2,"сформирован",IF('Познавательное развитие'!AK22=0,"не сформирован", "в стадии формирования")))</f>
        <v/>
      </c>
      <c r="CY21" s="150" t="e">
        <f>IF('Познавательное развитие'!#REF!="","",IF('Познавательное развитие'!#REF!=2,"сформирован",IF('Познавательное развитие'!#REF!=0,"не сформирован", "в стадии формирования")))</f>
        <v>#REF!</v>
      </c>
      <c r="CZ21" s="150" t="str">
        <f>IF('Познавательное развитие'!AL22="","",IF('Познавательное развитие'!AL22=2,"сформирован",IF('Познавательное развитие'!AL22=0,"не сформирован", "в стадии формирования")))</f>
        <v/>
      </c>
      <c r="DA21" s="150" t="str">
        <f>IF('Речевое развитие'!S21="","",IF('Речевое развитие'!S21=2,"сформирован",IF('Речевое развитие'!S21=0,"не сформирован", "в стадии формирования")))</f>
        <v/>
      </c>
      <c r="DB21" s="150" t="str">
        <f>IF('Речевое развитие'!T21="","",IF('Речевое развитие'!T21=2,"сформирован",IF('Речевое развитие'!T21=0,"не сформирован", "в стадии формирования")))</f>
        <v/>
      </c>
      <c r="DC21" s="150" t="str">
        <f>IF('Речевое развитие'!U21="","",IF('Речевое развитие'!U21=2,"сформирован",IF('Речевое развитие'!U21=0,"не сформирован", "в стадии формирования")))</f>
        <v/>
      </c>
      <c r="DD21" s="150" t="str">
        <f>IF('Речевое развитие'!V21="","",IF('Речевое развитие'!V21=2,"сформирован",IF('Речевое развитие'!V21=0,"не сформирован", "в стадии формирования")))</f>
        <v/>
      </c>
      <c r="DE21" s="150" t="str">
        <f>IF('Художественно-эстетическое разв'!D22="","",IF('Художественно-эстетическое разв'!D22=2,"сформирован",IF('Художественно-эстетическое разв'!D22=0,"не сформирован", "в стадии формирования")))</f>
        <v/>
      </c>
      <c r="DF21" s="150" t="str">
        <f>IF('Художественно-эстетическое разв'!O22="","",IF('Художественно-эстетическое разв'!O22=2,"сформирован",IF('Художественно-эстетическое разв'!O22=0,"не сформирован", "в стадии формирования")))</f>
        <v/>
      </c>
      <c r="DG21" s="150" t="str">
        <f>IF('Художественно-эстетическое разв'!T22="","",IF('Художественно-эстетическое разв'!T22=2,"сформирован",IF('Художественно-эстетическое разв'!T22=0,"не сформирован", "в стадии формирования")))</f>
        <v/>
      </c>
      <c r="DH21" s="180" t="e">
        <f>IF('Социально-коммуникативное разви'!#REF!="","",IF('Социально-коммуникативное разви'!M22="","",IF('Социально-коммуникативное разви'!#REF!="","",IF('Социально-коммуникативное разви'!O22="","",IF('Социально-коммуникативное разви'!T22="","",IF('Познавательное развитие'!D22="","",IF('Познавательное развитие'!E22="","",IF('Познавательное развитие'!#REF!="","",IF('Познавательное развитие'!F22="","",IF('Познавательное развитие'!I22="","",IF('Познавательное развитие'!J22="","",IF('Познавательное развитие'!K22="","",IF('Познавательное развитие'!L22="","",IF('Познавательное развитие'!#REF!="","",IF('Познавательное развитие'!M22="","",IF('Познавательное развитие'!S22="","",IF('Познавательное развитие'!T22="","",IF('Познавательное развитие'!V22="","",IF('Познавательное развитие'!AD22="","",IF('Познавательное развитие'!#REF!="","",IF('Познавательное развитие'!AI22="","",IF('Познавательное развитие'!AK22="","",IF('Познавательное развитие'!#REF!="","",IF('Познавательное развитие'!AL22="","",IF('Речевое развитие'!S21="","",IF('Речевое развитие'!T21="","",IF('Речевое развитие'!U21="","",IF('Речевое развитие'!V21="","",IF('Художественно-эстетическое разв'!D22="","",IF('Художественно-эстетическое разв'!O22="","",IF('Художественно-эстетическое разв'!T22="","",('Социально-коммуникативное разви'!#REF!+'Социально-коммуникативное разви'!M22+'Социально-коммуникативное разви'!#REF!+'Социально-коммуникативное разви'!O22+'Социально-коммуникативное разви'!T22+'Познавательное развитие'!D22+'Познавательное развитие'!E22+'Познавательное развитие'!#REF!+'Познавательное развитие'!F22+'Познавательное развитие'!I22+'Познавательное развитие'!J22+'Познавательное развитие'!K22+'Познавательное развитие'!L22+'Познавательное развитие'!#REF!+'Познавательное развитие'!M22+'Познавательное развитие'!S22+'Познавательное развитие'!T22+'Познавательное развитие'!V22+'Познавательное развитие'!AD22+'Познавательное развитие'!#REF!+'Познавательное развитие'!AI22+'Познавательное развитие'!AK22+'Познавательное развитие'!#REF!+'Познавательное развитие'!AL22+'Речевое развитие'!S21+'Речевое развитие'!T21+'Речевое развитие'!U21+'Речевое развитие'!V21+'Художественно-эстетическое разв'!D22+'Художественно-эстетическое разв'!O22+'Художественно-эстетическое разв'!T22)/31)))))))))))))))))))))))))))))))</f>
        <v>#REF!</v>
      </c>
      <c r="DI21" s="151" t="str">
        <f>'целевые ориентиры'!DC21</f>
        <v/>
      </c>
    </row>
    <row r="22" spans="1:113" s="96" customFormat="1">
      <c r="A22" s="96">
        <f>список!A20</f>
        <v>19</v>
      </c>
      <c r="B22" s="153" t="str">
        <f>IF(список!B20="","",список!B20)</f>
        <v/>
      </c>
      <c r="C22" s="149">
        <f>IF(список!C20="","",список!C20)</f>
        <v>0</v>
      </c>
      <c r="D22" s="155" t="str">
        <f>IF('Социально-коммуникативное разви'!R23="","",IF('Социально-коммуникативное разви'!R23=2,"сформирован",IF('Социально-коммуникативное разви'!R23=0,"не сформирован", "в стадии формирования")))</f>
        <v/>
      </c>
      <c r="E22" s="96" t="str">
        <f>IF('Социально-коммуникативное разви'!X23="","",IF('Социально-коммуникативное разви'!X23=2,"сформирован",IF('Социально-коммуникативное разви'!X23=0,"не сформирован", "в стадии формирования")))</f>
        <v/>
      </c>
      <c r="F22" s="96" t="str">
        <f>IF('Социально-коммуникативное разви'!Y23="","",IF('Социально-коммуникативное разви'!Y23=2,"сформирован",IF('Социально-коммуникативное разви'!Y23=0,"не сформирован", "в стадии формирования")))</f>
        <v/>
      </c>
      <c r="G22" s="96" t="str">
        <f>IF('Социально-коммуникативное разви'!Z23="","",IF('Социально-коммуникативное разви'!Z23=2,"сформирован",IF('Социально-коммуникативное разви'!Z23=0,"не сформирован", "в стадии формирования")))</f>
        <v/>
      </c>
      <c r="H22" s="96" t="str">
        <f>IF('Социально-коммуникативное разви'!AA23="","",IF('Социально-коммуникативное разви'!AA23=2,"сформирован",IF('Социально-коммуникативное разви'!AA23=0,"не сформирован", "в стадии формирования")))</f>
        <v/>
      </c>
      <c r="I22"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2" s="96" t="str">
        <f>IF('Познавательное развитие'!H23="","",IF('Познавательное развитие'!H23=2,"сформирован",IF('Познавательное развитие'!H23=0,"не сформирован", "в стадии формирования")))</f>
        <v/>
      </c>
      <c r="K22" s="96" t="e">
        <f>IF('Познавательное развитие'!#REF!="","",IF('Познавательное развитие'!#REF!=2,"сформирован",IF('Познавательное развитие'!#REF!=0,"не сформирован", "в стадии формирования")))</f>
        <v>#REF!</v>
      </c>
      <c r="L22" s="96" t="str">
        <f>IF('Речевое развитие'!X22="","",IF('Речевое развитие'!X22=2,"сформирован",IF('Речевое развитие'!X22=0,"не сформирован", "в стадии формирования")))</f>
        <v/>
      </c>
      <c r="M22" s="96" t="str">
        <f>IF('Художественно-эстетическое разв'!D23="","",IF('Художественно-эстетическое разв'!D23=2,"сформирован",IF('Художественно-эстетическое разв'!D23=0,"не сформирован", "в стадии формирования")))</f>
        <v/>
      </c>
      <c r="N22" s="149" t="str">
        <f>IF('Физическое развитие'!M22="","",IF('Физическое развитие'!M22=2,"сформирован",IF('Физическое развитие'!M22=0,"не сформирован", "в стадии формирования")))</f>
        <v/>
      </c>
      <c r="O22" s="166" t="str">
        <f>IF('Социально-коммуникативное разви'!R23="","",IF('Социально-коммуникативное разви'!X23="","",IF('Социально-коммуникативное разви'!Y23="","",IF('Социально-коммуникативное разви'!Z23="","",IF('Социально-коммуникативное разви'!AA23="","",IF('Социально-коммуникативное разви'!#REF!="","",IF('Познавательное развитие'!#REF!="","",IF('Познавательное развитие'!#REF!="","",IF('Речевое развитие'!X22="","",IF('Художественно-эстетическое разв'!D23="","",IF('Физическое развитие'!M22="","",('Социально-коммуникативное разви'!R23+'Социально-коммуникативное разви'!X23+'Социально-коммуникативное разви'!Y23+'Социально-коммуникативное разви'!Z23+'Социально-коммуникативное разви'!AA23+'Социально-коммуникативное разви'!#REF!+'Познавательное развитие'!#REF!+'Познавательное развитие'!#REF!+'Речевое развитие'!X22+'Художественно-эстетическое разв'!D23+'Физическое развитие'!M22)/11)))))))))))</f>
        <v/>
      </c>
      <c r="P22" s="151" t="str">
        <f>'целевые ориентиры'!M22</f>
        <v/>
      </c>
      <c r="Q22" s="177" t="str">
        <f>IF('Социально-коммуникативное разви'!E23="","",IF('Социально-коммуникативное разви'!E23=2,"сформирован",IF('Социально-коммуникативное разви'!E23=0,"не сформирован", "в стадии формирования")))</f>
        <v/>
      </c>
      <c r="R22" s="177" t="str">
        <f>IF('Социально-коммуникативное разви'!F23="","",IF('Социально-коммуникативное разви'!F23=2,"сформирован",IF('Социально-коммуникативное разви'!F23=0,"не сформирован", "в стадии формирования")))</f>
        <v/>
      </c>
      <c r="S22" s="177" t="str">
        <f>IF('Социально-коммуникативное разви'!G23="","",IF('Социально-коммуникативное разви'!G23=2,"сформирован",IF('Социально-коммуникативное разви'!G23=0,"не сформирован", "в стадии формирования")))</f>
        <v/>
      </c>
      <c r="T22" s="177" t="str">
        <f>IF('Социально-коммуникативное разви'!H23="","",IF('Социально-коммуникативное разви'!H23=2,"сформирован",IF('Социально-коммуникативное разви'!H23=0,"не сформирован", "в стадии формирования")))</f>
        <v/>
      </c>
      <c r="U22" s="177" t="str">
        <f>IF('Социально-коммуникативное разви'!I23="","",IF('Социально-коммуникативное разви'!I23=2,"сформирован",IF('Социально-коммуникативное разви'!I23=0,"не сформирован", "в стадии формирования")))</f>
        <v/>
      </c>
      <c r="V22" s="178" t="str">
        <f>IF('Социально-коммуникативное разви'!J23="","",IF('Социально-коммуникативное разви'!J23=2,"сформирован",IF('Социально-коммуникативное разви'!J23=0,"не сформирован", "в стадии формирования")))</f>
        <v/>
      </c>
      <c r="W22" s="178" t="str">
        <f>IF('Социально-коммуникативное разви'!K23="","",IF('Социально-коммуникативное разви'!K23=2,"сформирован",IF('Социально-коммуникативное разви'!K23=0,"не сформирован", "в стадии формирования")))</f>
        <v/>
      </c>
      <c r="X22" s="178" t="str">
        <f>IF('Социально-коммуникативное разви'!L23="","",IF('Социально-коммуникативное разви'!L23=2,"сформирован",IF('Социально-коммуникативное разви'!L23=0,"не сформирован", "в стадии формирования")))</f>
        <v/>
      </c>
      <c r="Y22" s="179" t="str">
        <f>IF('Социально-коммуникативное разви'!W23="","",IF('Социально-коммуникативное разви'!W23=2,"сформирован",IF('Социально-коммуникативное разви'!W23=0,"не сформирован", "в стадии формирования")))</f>
        <v/>
      </c>
      <c r="Z22" s="180" t="str">
        <f>IF('Социально-коммуникативное разви'!E23="","",IF('Социально-коммуникативное разви'!F23="","",IF('Социально-коммуникативное разви'!G23="","",IF('Социально-коммуникативное разви'!H23="","",IF('Социально-коммуникативное разви'!I23="","",IF('Социально-коммуникативное разви'!J23="","",IF('Социально-коммуникативное разви'!K23="","",IF('Социально-коммуникативное разви'!L23="","",IF('Социально-коммуникативное разви'!W23="","",('Социально-коммуникативное разви'!E23+'Социально-коммуникативное разви'!F23+'Социально-коммуникативное разви'!G23+'Социально-коммуникативное разви'!H23+'Социально-коммуникативное разви'!I23+'Социально-коммуникативное разви'!J23+'Социально-коммуникативное разви'!K23+'Социально-коммуникативное разви'!L23+'Социально-коммуникативное разви'!W23)/9)))))))))</f>
        <v/>
      </c>
      <c r="AA22" s="151" t="str">
        <f>'целевые ориентиры'!X22</f>
        <v/>
      </c>
      <c r="AB22" s="172" t="str">
        <f>IF('Социально-коммуникативное разви'!S23="","",IF('Социально-коммуникативное разви'!S23=2,"сформирован",IF('Социально-коммуникативное разви'!S23=0,"не сформирован", "в стадии формирования")))</f>
        <v/>
      </c>
      <c r="AC22" s="171" t="str">
        <f>IF('Познавательное развитие'!U23="","",IF('Познавательное развитие'!U23=2,"сформирован",IF('Познавательное развитие'!U23=0,"не сформирован", "в стадии формирования")))</f>
        <v/>
      </c>
      <c r="AD22" s="170" t="str">
        <f>IF('Речевое развитие'!W22="","",IF('Речевое развитие'!W22=2,"сформирован",IF('Речевое развитие'!W22=0,"не сформирован", "в стадии формирования")))</f>
        <v/>
      </c>
      <c r="AE22" s="181" t="str">
        <f>IF('Художественно-эстетическое разв'!AD23="","",IF('Художественно-эстетическое разв'!AD23=2,"сформирован",IF('Художественно-эстетическое разв'!AD23=0,"не сформирован", "в стадии формирования")))</f>
        <v/>
      </c>
      <c r="AF22" s="181" t="str">
        <f>IF('Художественно-эстетическое разв'!AE23="","",IF('Художественно-эстетическое разв'!AE23=2,"сформирован",IF('Художественно-эстетическое разв'!AE23=0,"не сформирован", "в стадии формирования")))</f>
        <v/>
      </c>
      <c r="AG22" s="181" t="str">
        <f>IF('Художественно-эстетическое разв'!AF23="","",IF('Художественно-эстетическое разв'!AF23=2,"сформирован",IF('Художественно-эстетическое разв'!AF23=0,"не сформирован", "в стадии формирования")))</f>
        <v/>
      </c>
      <c r="AH22" s="170" t="str">
        <f>IF('Физическое развитие'!T22="","",IF('Физическое развитие'!T22=2,"сформирован",IF('Физическое развитие'!T22=0,"не сформирован", "в стадии формирования")))</f>
        <v/>
      </c>
      <c r="AI22" s="180" t="str">
        <f>IF('Социально-коммуникативное разви'!S23="","",IF('Познавательное развитие'!U23="","",IF('Речевое развитие'!W22="","",IF('Художественно-эстетическое разв'!AD23="","",IF('Художественно-эстетическое разв'!AE23="","",IF('Художественно-эстетическое разв'!AF23="","",IF('Физическое развитие'!T22="","",('Социально-коммуникативное разви'!S23+'Познавательное развитие'!U23+'Речевое развитие'!W22+'Художественно-эстетическое разв'!AD23+'Художественно-эстетическое разв'!AE23+'Художественно-эстетическое разв'!AF23+'Физическое развитие'!T22)/7)))))))</f>
        <v/>
      </c>
      <c r="AJ22" s="151" t="str">
        <f>'целевые ориентиры'!AH22</f>
        <v/>
      </c>
      <c r="AK22" s="172" t="str">
        <f>IF('Речевое развитие'!D22="","",IF('Речевое развитие'!D22=2,"сформирован",IF('Речевое развитие'!D22=0,"не сформирован", "в стадии формирования")))</f>
        <v/>
      </c>
      <c r="AL22" s="150" t="str">
        <f>IF('Речевое развитие'!F22="","",IF('Речевое развитие'!F22=2,"сформирован",IF('Речевое развитие'!F22=0,"не сформирован", "в стадии формирования")))</f>
        <v/>
      </c>
      <c r="AM22" s="150" t="str">
        <f>IF('Речевое развитие'!H22="","",IF('Речевое развитие'!H22=2,"сформирован",IF('Речевое развитие'!H22=0,"не сформирован", "в стадии формирования")))</f>
        <v/>
      </c>
      <c r="AN22" s="150" t="str">
        <f>IF('Речевое развитие'!I22="","",IF('Речевое развитие'!I22=2,"сформирован",IF('Речевое развитие'!I22=0,"не сформирован", "в стадии формирования")))</f>
        <v/>
      </c>
      <c r="AO22" s="150" t="str">
        <f>IF('Речевое развитие'!J22="","",IF('Речевое развитие'!J22=2,"сформирован",IF('Речевое развитие'!J22=0,"не сформирован", "в стадии формирования")))</f>
        <v/>
      </c>
      <c r="AP22" s="150" t="str">
        <f>IF('Речевое развитие'!K22="","",IF('Речевое развитие'!K22=2,"сформирован",IF('Речевое развитие'!K22=0,"не сформирован", "в стадии формирования")))</f>
        <v/>
      </c>
      <c r="AQ22" s="150" t="str">
        <f>IF('Речевое развитие'!M22="","",IF('Речевое развитие'!M22=2,"сформирован",IF('Речевое развитие'!M22=0,"не сформирован", "в стадии формирования")))</f>
        <v/>
      </c>
      <c r="AR22" s="150" t="str">
        <f>IF('Речевое развитие'!N22="","",IF('Речевое развитие'!N22=2,"сформирован",IF('Речевое развитие'!N22=0,"не сформирован", "в стадии формирования")))</f>
        <v/>
      </c>
      <c r="AS22" s="150" t="str">
        <f>IF('Речевое развитие'!O22="","",IF('Речевое развитие'!O22=2,"сформирован",IF('Речевое развитие'!O22=0,"не сформирован", "в стадии формирования")))</f>
        <v/>
      </c>
      <c r="AT22" s="180" t="str">
        <f>IF('Речевое развитие'!D22="","",IF('Речевое развитие'!F22="","",IF('Речевое развитие'!H22="","",IF('Речевое развитие'!I22="","",IF('Речевое развитие'!J22="","",IF('Речевое развитие'!K22="","",IF('Речевое развитие'!M22="","",IF('Речевое развитие'!N22="","",IF('Речевое развитие'!O22="","",('Речевое развитие'!D22+'Речевое развитие'!F22+'Речевое развитие'!H22+'Речевое развитие'!I22+'Речевое развитие'!J22+'Речевое развитие'!K22+'Речевое развитие'!M22+'Речевое развитие'!N22+'Речевое развитие'!O22)/9)))))))))</f>
        <v/>
      </c>
      <c r="AU22" s="151" t="str">
        <f>'целевые ориентиры'!AR22</f>
        <v/>
      </c>
      <c r="AV22" s="150" t="str">
        <f>IF('Физическое развитие'!D22="","",IF('Физическое развитие'!D22=2,"сформирован",IF('Физическое развитие'!D22=0,"не сформирован", "в стадии формирования")))</f>
        <v/>
      </c>
      <c r="AW22" s="150" t="str">
        <f>IF('Физическое развитие'!E22="","",IF('Физическое развитие'!E22=2,"сформирован",IF('Физическое развитие'!E22=0,"не сформирован", "в стадии формирования")))</f>
        <v/>
      </c>
      <c r="AX22" s="150" t="str">
        <f>IF('Физическое развитие'!G22="","",IF('Физическое развитие'!G22=2,"сформирован",IF('Физическое развитие'!G22=0,"не сформирован", "в стадии формирования")))</f>
        <v/>
      </c>
      <c r="AY22" s="150" t="e">
        <f>IF('Физическое развитие'!#REF!="","",IF('Физическое развитие'!#REF!=2,"сформирован",IF('Физическое развитие'!#REF!=0,"не сформирован", "в стадии формирования")))</f>
        <v>#REF!</v>
      </c>
      <c r="AZ22" s="150" t="str">
        <f>IF('Физическое развитие'!H22="","",IF('Физическое развитие'!H22=2,"сформирован",IF('Физическое развитие'!H22=0,"не сформирован", "в стадии формирования")))</f>
        <v/>
      </c>
      <c r="BA22" s="150" t="str">
        <f>IF('Физическое развитие'!I22="","",IF('Физическое развитие'!I22=2,"сформирован",IF('Физическое развитие'!I22=0,"не сформирован", "в стадии формирования")))</f>
        <v/>
      </c>
      <c r="BB22" s="150" t="str">
        <f>IF('Физическое развитие'!N22="","",IF('Физическое развитие'!N22=2,"сформирован",IF('Физическое развитие'!N22=0,"не сформирован", "в стадии формирования")))</f>
        <v/>
      </c>
      <c r="BC22" s="150" t="str">
        <f>IF('Физическое развитие'!O22="","",IF('Физическое развитие'!O22=2,"сформирован",IF('Физическое развитие'!O22=0,"не сформирован", "в стадии формирования")))</f>
        <v/>
      </c>
      <c r="BD22" s="150" t="str">
        <f>IF('Физическое развитие'!P22="","",IF('Физическое развитие'!P22=2,"сформирован",IF('Физическое развитие'!P22=0,"не сформирован", "в стадии формирования")))</f>
        <v/>
      </c>
      <c r="BE22" s="150" t="str">
        <f>IF('Физическое развитие'!S22="","",IF('Физическое развитие'!S22=2,"сформирован",IF('Физическое развитие'!S22=0,"не сформирован", "в стадии формирования")))</f>
        <v/>
      </c>
      <c r="BF22" s="150" t="str">
        <f>IF('Физическое развитие'!D22="","",IF('Физическое развитие'!E22="","",IF('Физическое развитие'!G22="","",IF('Физическое развитие'!#REF!="","",IF('Физическое развитие'!H22="","",IF('Физическое развитие'!I22="","",IF('Физическое развитие'!N22="","",IF('Физическое развитие'!O22="","",IF('Физическое развитие'!P22="","",IF('Физическое развитие'!S22="","",('Физическое развитие'!D22+'Физическое развитие'!E22+'Физическое развитие'!G22+'Физическое развитие'!#REF!+'Физическое развитие'!H22+'Физическое развитие'!I22+'Физическое развитие'!N22+'Физическое развитие'!O22+'Физическое развитие'!P22+'Физическое развитие'!S22)/10))))))))))</f>
        <v/>
      </c>
      <c r="BG22" s="151" t="str">
        <f>'целевые ориентиры'!BG22</f>
        <v/>
      </c>
      <c r="BH22" s="150" t="str">
        <f>IF('Социально-коммуникативное разви'!Q23="","",IF('Социально-коммуникативное разви'!Q23=2,"сформирован",IF('Социально-коммуникативное разви'!Q23=0,"не сформирован", "в стадии формирования")))</f>
        <v/>
      </c>
      <c r="BI22" s="150" t="str">
        <f>IF('Социально-коммуникативное разви'!AD23="","",IF('Социально-коммуникативное разви'!AD23=2,"сформирован",IF('Социально-коммуникативное разви'!AD23=0,"не сформирован", "в стадии формирования")))</f>
        <v/>
      </c>
      <c r="BJ22" s="150" t="str">
        <f>IF('Социально-коммуникативное разви'!AF23="","",IF('Социально-коммуникативное разви'!AF23=2,"сформирован",IF('Социально-коммуникативное разви'!AF23=0,"не сформирован", "в стадии формирования")))</f>
        <v/>
      </c>
      <c r="BK22" s="150" t="str">
        <f>IF('Социально-коммуникативное разви'!AG23="","",IF('Социально-коммуникативное разви'!AG23=2,"сформирован",IF('Социально-коммуникативное разви'!AG23=0,"не сформирован", "в стадии формирования")))</f>
        <v/>
      </c>
      <c r="BL22" s="150" t="str">
        <f>IF('Социально-коммуникативное разви'!AH23="","",IF('Социально-коммуникативное разви'!AH23=2,"сформирован",IF('Социально-коммуникативное разви'!AH23=0,"не сформирован", "в стадии формирования")))</f>
        <v/>
      </c>
      <c r="BM22" s="150" t="str">
        <f>IF('Социально-коммуникативное разви'!AI23="","",IF('Социально-коммуникативное разви'!AI23=2,"сформирован",IF('Социально-коммуникативное разви'!AI23=0,"не сформирован", "в стадии формирования")))</f>
        <v/>
      </c>
      <c r="BN22" s="150" t="str">
        <f>IF('Социально-коммуникативное разви'!AJ23="","",IF('Социально-коммуникативное разви'!AJ23=2,"сформирован",IF('Социально-коммуникативное разви'!AJ23=0,"не сформирован", "в стадии формирования")))</f>
        <v/>
      </c>
      <c r="BO22" s="150" t="str">
        <f>IF('Социально-коммуникативное разви'!AK23="","",IF('Социально-коммуникативное разви'!AK23=2,"сформирован",IF('Социально-коммуникативное разви'!AK23=0,"не сформирован", "в стадии формирования")))</f>
        <v/>
      </c>
      <c r="BP22" s="150" t="str">
        <f>IF('Социально-коммуникативное разви'!AL23="","",IF('Социально-коммуникативное разви'!AL23=2,"сформирован",IF('Социально-коммуникативное разви'!AL23=0,"не сформирован", "в стадии формирования")))</f>
        <v/>
      </c>
      <c r="BQ22" s="150" t="str">
        <f>IF('Социально-коммуникативное разви'!AM23="","",IF('Социально-коммуникативное разви'!AM23=2,"сформирован",IF('Социально-коммуникативное разви'!AM23=0,"не сформирован", "в стадии формирования")))</f>
        <v/>
      </c>
      <c r="BR2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22" s="150" t="str">
        <f>IF('Физическое развитие'!N22="","",IF('Физическое развитие'!N22=2,"сформирован",IF('Физическое развитие'!N22=0,"не сформирован", "в стадии формирования")))</f>
        <v/>
      </c>
      <c r="BT22" s="150" t="str">
        <f>IF('Физическое развитие'!Q22="","",IF('Физическое развитие'!Q22=2,"сформирован",IF('Физическое развитие'!Q22=0,"не сформирован", "в стадии формирования")))</f>
        <v/>
      </c>
      <c r="BU22" s="150" t="str">
        <f>IF('Физическое развитие'!U22="","",IF('Физическое развитие'!U22=2,"сформирован",IF('Физическое развитие'!U22=0,"не сформирован", "в стадии формирования")))</f>
        <v/>
      </c>
      <c r="BV22" s="150" t="str">
        <f>IF('Физическое развитие'!X22="","",IF('Физическое развитие'!X22=2,"сформирован",IF('Физическое развитие'!X22=0,"не сформирован", "в стадии формирования")))</f>
        <v/>
      </c>
      <c r="BW22" s="150" t="str">
        <f>IF('Физическое развитие'!Y22="","",IF('Физическое развитие'!Y22=2,"сформирован",IF('Физическое развитие'!Y22=0,"не сформирован", "в стадии формирования")))</f>
        <v/>
      </c>
      <c r="BX22" s="150" t="e">
        <f>IF('Физическое развитие'!#REF!="","",IF('Физическое развитие'!#REF!=2,"сформирован",IF('Физическое развитие'!#REF!=0,"не сформирован", "в стадии формирования")))</f>
        <v>#REF!</v>
      </c>
      <c r="BY22" s="150" t="str">
        <f>IF('Физическое развитие'!Z22="","",IF('Физическое развитие'!Z22=2,"сформирован",IF('Физическое развитие'!Z22=0,"не сформирован", "в стадии формирования")))</f>
        <v/>
      </c>
      <c r="BZ22" s="150" t="e">
        <f>IF('Физическое развитие'!#REF!="","",IF('Физическое развитие'!#REF!=2,"сформирован",IF('Физическое развитие'!#REF!=0,"не сформирован", "в стадии формирования")))</f>
        <v>#REF!</v>
      </c>
      <c r="CA22" s="180" t="str">
        <f>IF('Социально-коммуникативное разви'!Q23="","",IF('Социально-коммуникативное разви'!AD23="","",IF('Социально-коммуникативное разви'!AF23="","",IF('Социально-коммуникативное разви'!AG23="","",IF('Социально-коммуникативное разви'!AH23="","",IF('Социально-коммуникативное разви'!AI23="","",IF('Социально-коммуникативное разви'!AJ23="","",IF('Социально-коммуникативное разви'!AK23="","",IF('Социально-коммуникативное разви'!AL23="","",IF('Социально-коммуникативное разви'!AM23="","",IF('Социально-коммуникативное разви'!#REF!="","",IF('Физическое развитие'!N22="","",IF('Физическое развитие'!Q22="","",IF('Физическое развитие'!U22="","",IF('Физическое развитие'!X22="","",IF('Физическое развитие'!Y22="","",IF('Физическое развитие'!#REF!="","",IF('Физическое развитие'!Z22="","",IF('Физическое развитие'!#REF!="","",('Социально-коммуникативное разви'!Q23+'Социально-коммуникативное разви'!AD23+'Социально-коммуникативное разви'!AF23+'Социально-коммуникативное разви'!AG23+'Социально-коммуникативное разви'!AH23+'Социально-коммуникативное разви'!AI23+'Социально-коммуникативное разви'!AJ23+'Социально-коммуникативное разви'!AK23+'Социально-коммуникативное разви'!AL23+'Социально-коммуникативное разви'!AM23+'Социально-коммуникативное разви'!#REF!+'Физическое развитие'!N22+'Физическое развитие'!Q22+'Физическое развитие'!U22+'Физическое развитие'!X22+'Физическое развитие'!Y22+'Физическое развитие'!#REF!+'Физическое развитие'!#REF!)/19)))))))))))))))))))</f>
        <v/>
      </c>
      <c r="CB22" s="151" t="str">
        <f>'целевые ориентиры'!BY22</f>
        <v/>
      </c>
      <c r="CC2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22" s="150" t="str">
        <f>IF('Социально-коммуникативное разви'!M23="","",IF('Социально-коммуникативное разви'!M23=2,"сформирован",IF('Социально-коммуникативное разви'!M23=0,"не сформирован", "в стадии формирования")))</f>
        <v/>
      </c>
      <c r="CE2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22" s="150" t="str">
        <f>IF('Социально-коммуникативное разви'!O23="","",IF('Социально-коммуникативное разви'!O23=2,"сформирован",IF('Социально-коммуникативное разви'!O23=0,"не сформирован", "в стадии формирования")))</f>
        <v/>
      </c>
      <c r="CG22" s="150" t="str">
        <f>IF('Социально-коммуникативное разви'!T23="","",IF('Социально-коммуникативное разви'!T23=2,"сформирован",IF('Социально-коммуникативное разви'!T23=0,"не сформирован", "в стадии формирования")))</f>
        <v/>
      </c>
      <c r="CH22" s="150" t="str">
        <f>IF('Познавательное развитие'!D23="","",IF('Познавательное развитие'!D23=2,"сформирован",IF('Познавательное развитие'!D23=0,"не сформирован", "в стадии формирования")))</f>
        <v/>
      </c>
      <c r="CI22" s="150" t="str">
        <f>IF('Познавательное развитие'!E23="","",IF('Познавательное развитие'!E23=2,"сформирован",IF('Познавательное развитие'!E23=0,"не сформирован", "в стадии формирования")))</f>
        <v/>
      </c>
      <c r="CJ22" s="150" t="e">
        <f>IF('Познавательное развитие'!#REF!="","",IF('Познавательное развитие'!#REF!=2,"сформирован",IF('Познавательное развитие'!#REF!=0,"не сформирован", "в стадии формирования")))</f>
        <v>#REF!</v>
      </c>
      <c r="CK22" s="150" t="str">
        <f>IF('Познавательное развитие'!F23="","",IF('Познавательное развитие'!F23=2,"сформирован",IF('Познавательное развитие'!F23=0,"не сформирован", "в стадии формирования")))</f>
        <v/>
      </c>
      <c r="CL22" s="150" t="str">
        <f>IF('Познавательное развитие'!I23="","",IF('Познавательное развитие'!I23=2,"сформирован",IF('Познавательное развитие'!I23=0,"не сформирован", "в стадии формирования")))</f>
        <v/>
      </c>
      <c r="CM22" s="150" t="str">
        <f>IF('Познавательное развитие'!J23="","",IF('Познавательное развитие'!J23=2,"сформирован",IF('Познавательное развитие'!J23=0,"не сформирован", "в стадии формирования")))</f>
        <v/>
      </c>
      <c r="CN22" s="150" t="str">
        <f>IF('Познавательное развитие'!K23="","",IF('Познавательное развитие'!K23=2,"сформирован",IF('Познавательное развитие'!K23=0,"не сформирован", "в стадии формирования")))</f>
        <v/>
      </c>
      <c r="CO22" s="150" t="str">
        <f>IF('Познавательное развитие'!L23="","",IF('Познавательное развитие'!L23=2,"сформирован",IF('Познавательное развитие'!L23=0,"не сформирован", "в стадии формирования")))</f>
        <v/>
      </c>
      <c r="CP22" s="150" t="e">
        <f>IF('Познавательное развитие'!#REF!="","",IF('Познавательное развитие'!#REF!=2,"сформирован",IF('Познавательное развитие'!#REF!=0,"не сформирован", "в стадии формирования")))</f>
        <v>#REF!</v>
      </c>
      <c r="CQ22" s="150" t="str">
        <f>IF('Познавательное развитие'!M23="","",IF('Познавательное развитие'!M23=2,"сформирован",IF('Познавательное развитие'!M23=0,"не сформирован", "в стадии формирования")))</f>
        <v/>
      </c>
      <c r="CR22" s="150" t="str">
        <f>IF('Познавательное развитие'!S23="","",IF('Познавательное развитие'!S23=2,"сформирован",IF('Познавательное развитие'!S23=0,"не сформирован", "в стадии формирования")))</f>
        <v/>
      </c>
      <c r="CS22" s="150" t="str">
        <f>IF('Познавательное развитие'!T23="","",IF('Познавательное развитие'!T23=2,"сформирован",IF('Познавательное развитие'!T23=0,"не сформирован", "в стадии формирования")))</f>
        <v/>
      </c>
      <c r="CT22" s="150" t="str">
        <f>IF('Познавательное развитие'!V23="","",IF('Познавательное развитие'!V23=2,"сформирован",IF('Познавательное развитие'!V23=0,"не сформирован", "в стадии формирования")))</f>
        <v/>
      </c>
      <c r="CU22" s="150" t="str">
        <f>IF('Познавательное развитие'!AD23="","",IF('Познавательное развитие'!AD23=2,"сформирован",IF('Познавательное развитие'!AD23=0,"не сформирован", "в стадии формирования")))</f>
        <v/>
      </c>
      <c r="CV22" s="150" t="e">
        <f>IF('Познавательное развитие'!#REF!="","",IF('Познавательное развитие'!#REF!=2,"сформирован",IF('Познавательное развитие'!#REF!=0,"не сформирован", "в стадии формирования")))</f>
        <v>#REF!</v>
      </c>
      <c r="CW22" s="150" t="str">
        <f>IF('Познавательное развитие'!AI23="","",IF('Познавательное развитие'!AI23=2,"сформирован",IF('Познавательное развитие'!AI23=0,"не сформирован", "в стадии формирования")))</f>
        <v/>
      </c>
      <c r="CX22" s="150" t="str">
        <f>IF('Познавательное развитие'!AK23="","",IF('Познавательное развитие'!AK23=2,"сформирован",IF('Познавательное развитие'!AK23=0,"не сформирован", "в стадии формирования")))</f>
        <v/>
      </c>
      <c r="CY22" s="150" t="e">
        <f>IF('Познавательное развитие'!#REF!="","",IF('Познавательное развитие'!#REF!=2,"сформирован",IF('Познавательное развитие'!#REF!=0,"не сформирован", "в стадии формирования")))</f>
        <v>#REF!</v>
      </c>
      <c r="CZ22" s="150" t="str">
        <f>IF('Познавательное развитие'!AL23="","",IF('Познавательное развитие'!AL23=2,"сформирован",IF('Познавательное развитие'!AL23=0,"не сформирован", "в стадии формирования")))</f>
        <v/>
      </c>
      <c r="DA22" s="150" t="str">
        <f>IF('Речевое развитие'!S22="","",IF('Речевое развитие'!S22=2,"сформирован",IF('Речевое развитие'!S22=0,"не сформирован", "в стадии формирования")))</f>
        <v/>
      </c>
      <c r="DB22" s="150" t="str">
        <f>IF('Речевое развитие'!T22="","",IF('Речевое развитие'!T22=2,"сформирован",IF('Речевое развитие'!T22=0,"не сформирован", "в стадии формирования")))</f>
        <v/>
      </c>
      <c r="DC22" s="150" t="str">
        <f>IF('Речевое развитие'!U22="","",IF('Речевое развитие'!U22=2,"сформирован",IF('Речевое развитие'!U22=0,"не сформирован", "в стадии формирования")))</f>
        <v/>
      </c>
      <c r="DD22" s="150" t="str">
        <f>IF('Речевое развитие'!V22="","",IF('Речевое развитие'!V22=2,"сформирован",IF('Речевое развитие'!V22=0,"не сформирован", "в стадии формирования")))</f>
        <v/>
      </c>
      <c r="DE22" s="150" t="str">
        <f>IF('Художественно-эстетическое разв'!D23="","",IF('Художественно-эстетическое разв'!D23=2,"сформирован",IF('Художественно-эстетическое разв'!D23=0,"не сформирован", "в стадии формирования")))</f>
        <v/>
      </c>
      <c r="DF22" s="150" t="str">
        <f>IF('Художественно-эстетическое разв'!O23="","",IF('Художественно-эстетическое разв'!O23=2,"сформирован",IF('Художественно-эстетическое разв'!O23=0,"не сформирован", "в стадии формирования")))</f>
        <v/>
      </c>
      <c r="DG22" s="150" t="str">
        <f>IF('Художественно-эстетическое разв'!T23="","",IF('Художественно-эстетическое разв'!T23=2,"сформирован",IF('Художественно-эстетическое разв'!T23=0,"не сформирован", "в стадии формирования")))</f>
        <v/>
      </c>
      <c r="DH22" s="180" t="e">
        <f>IF('Социально-коммуникативное разви'!#REF!="","",IF('Социально-коммуникативное разви'!M23="","",IF('Социально-коммуникативное разви'!#REF!="","",IF('Социально-коммуникативное разви'!O23="","",IF('Социально-коммуникативное разви'!T23="","",IF('Познавательное развитие'!D23="","",IF('Познавательное развитие'!E23="","",IF('Познавательное развитие'!#REF!="","",IF('Познавательное развитие'!F23="","",IF('Познавательное развитие'!I23="","",IF('Познавательное развитие'!J23="","",IF('Познавательное развитие'!K23="","",IF('Познавательное развитие'!L23="","",IF('Познавательное развитие'!#REF!="","",IF('Познавательное развитие'!M23="","",IF('Познавательное развитие'!S23="","",IF('Познавательное развитие'!T23="","",IF('Познавательное развитие'!V23="","",IF('Познавательное развитие'!AD23="","",IF('Познавательное развитие'!#REF!="","",IF('Познавательное развитие'!AI23="","",IF('Познавательное развитие'!AK23="","",IF('Познавательное развитие'!#REF!="","",IF('Познавательное развитие'!AL23="","",IF('Речевое развитие'!S22="","",IF('Речевое развитие'!T22="","",IF('Речевое развитие'!U22="","",IF('Речевое развитие'!V22="","",IF('Художественно-эстетическое разв'!D23="","",IF('Художественно-эстетическое разв'!O23="","",IF('Художественно-эстетическое разв'!T23="","",('Социально-коммуникативное разви'!#REF!+'Социально-коммуникативное разви'!M23+'Социально-коммуникативное разви'!#REF!+'Социально-коммуникативное разви'!O23+'Социально-коммуникативное разви'!T23+'Познавательное развитие'!D23+'Познавательное развитие'!E23+'Познавательное развитие'!#REF!+'Познавательное развитие'!F23+'Познавательное развитие'!I23+'Познавательное развитие'!J23+'Познавательное развитие'!K23+'Познавательное развитие'!L23+'Познавательное развитие'!#REF!+'Познавательное развитие'!M23+'Познавательное развитие'!S23+'Познавательное развитие'!T23+'Познавательное развитие'!V23+'Познавательное развитие'!AD23+'Познавательное развитие'!#REF!+'Познавательное развитие'!AI23+'Познавательное развитие'!AK23+'Познавательное развитие'!#REF!+'Познавательное развитие'!AL23+'Речевое развитие'!S22+'Речевое развитие'!T22+'Речевое развитие'!U22+'Речевое развитие'!V22+'Художественно-эстетическое разв'!D23+'Художественно-эстетическое разв'!O23+'Художественно-эстетическое разв'!T23)/31)))))))))))))))))))))))))))))))</f>
        <v>#REF!</v>
      </c>
      <c r="DI22" s="151" t="str">
        <f>'целевые ориентиры'!DC22</f>
        <v/>
      </c>
    </row>
    <row r="23" spans="1:113" s="96" customFormat="1">
      <c r="A23" s="96">
        <f>список!A21</f>
        <v>20</v>
      </c>
      <c r="B23" s="153" t="str">
        <f>IF(список!B21="","",список!B21)</f>
        <v/>
      </c>
      <c r="C23" s="149">
        <f>IF(список!C21="","",список!C21)</f>
        <v>0</v>
      </c>
      <c r="D23" s="155" t="str">
        <f>IF('Социально-коммуникативное разви'!R24="","",IF('Социально-коммуникативное разви'!R24=2,"сформирован",IF('Социально-коммуникативное разви'!R24=0,"не сформирован", "в стадии формирования")))</f>
        <v/>
      </c>
      <c r="E23" s="96" t="str">
        <f>IF('Социально-коммуникативное разви'!X24="","",IF('Социально-коммуникативное разви'!X24=2,"сформирован",IF('Социально-коммуникативное разви'!X24=0,"не сформирован", "в стадии формирования")))</f>
        <v/>
      </c>
      <c r="F23" s="96" t="str">
        <f>IF('Социально-коммуникативное разви'!Y24="","",IF('Социально-коммуникативное разви'!Y24=2,"сформирован",IF('Социально-коммуникативное разви'!Y24=0,"не сформирован", "в стадии формирования")))</f>
        <v/>
      </c>
      <c r="G23" s="96" t="str">
        <f>IF('Социально-коммуникативное разви'!Z24="","",IF('Социально-коммуникативное разви'!Z24=2,"сформирован",IF('Социально-коммуникативное разви'!Z24=0,"не сформирован", "в стадии формирования")))</f>
        <v/>
      </c>
      <c r="H23" s="96" t="str">
        <f>IF('Социально-коммуникативное разви'!AA24="","",IF('Социально-коммуникативное разви'!AA24=2,"сформирован",IF('Социально-коммуникативное разви'!AA24=0,"не сформирован", "в стадии формирования")))</f>
        <v/>
      </c>
      <c r="I23"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3" s="96" t="str">
        <f>IF('Познавательное развитие'!H24="","",IF('Познавательное развитие'!H24=2,"сформирован",IF('Познавательное развитие'!H24=0,"не сформирован", "в стадии формирования")))</f>
        <v/>
      </c>
      <c r="K23" s="96" t="e">
        <f>IF('Познавательное развитие'!#REF!="","",IF('Познавательное развитие'!#REF!=2,"сформирован",IF('Познавательное развитие'!#REF!=0,"не сформирован", "в стадии формирования")))</f>
        <v>#REF!</v>
      </c>
      <c r="L23" s="96" t="str">
        <f>IF('Речевое развитие'!X23="","",IF('Речевое развитие'!X23=2,"сформирован",IF('Речевое развитие'!X23=0,"не сформирован", "в стадии формирования")))</f>
        <v/>
      </c>
      <c r="M23" s="96" t="str">
        <f>IF('Художественно-эстетическое разв'!D24="","",IF('Художественно-эстетическое разв'!D24=2,"сформирован",IF('Художественно-эстетическое разв'!D24=0,"не сформирован", "в стадии формирования")))</f>
        <v/>
      </c>
      <c r="N23" s="149" t="str">
        <f>IF('Физическое развитие'!M23="","",IF('Физическое развитие'!M23=2,"сформирован",IF('Физическое развитие'!M23=0,"не сформирован", "в стадии формирования")))</f>
        <v/>
      </c>
      <c r="O23" s="166" t="str">
        <f>IF('Социально-коммуникативное разви'!R24="","",IF('Социально-коммуникативное разви'!X24="","",IF('Социально-коммуникативное разви'!Y24="","",IF('Социально-коммуникативное разви'!Z24="","",IF('Социально-коммуникативное разви'!AA24="","",IF('Социально-коммуникативное разви'!#REF!="","",IF('Познавательное развитие'!#REF!="","",IF('Познавательное развитие'!#REF!="","",IF('Речевое развитие'!X23="","",IF('Художественно-эстетическое разв'!D24="","",IF('Физическое развитие'!M23="","",('Социально-коммуникативное разви'!R24+'Социально-коммуникативное разви'!X24+'Социально-коммуникативное разви'!Y24+'Социально-коммуникативное разви'!Z24+'Социально-коммуникативное разви'!AA24+'Социально-коммуникативное разви'!#REF!+'Познавательное развитие'!#REF!+'Познавательное развитие'!#REF!+'Речевое развитие'!X23+'Художественно-эстетическое разв'!D24+'Физическое развитие'!M23)/11)))))))))))</f>
        <v/>
      </c>
      <c r="P23" s="151" t="str">
        <f>'целевые ориентиры'!M23</f>
        <v/>
      </c>
      <c r="Q23" s="177" t="str">
        <f>IF('Социально-коммуникативное разви'!E24="","",IF('Социально-коммуникативное разви'!E24=2,"сформирован",IF('Социально-коммуникативное разви'!E24=0,"не сформирован", "в стадии формирования")))</f>
        <v/>
      </c>
      <c r="R23" s="177" t="str">
        <f>IF('Социально-коммуникативное разви'!F24="","",IF('Социально-коммуникативное разви'!F24=2,"сформирован",IF('Социально-коммуникативное разви'!F24=0,"не сформирован", "в стадии формирования")))</f>
        <v/>
      </c>
      <c r="S23" s="177" t="str">
        <f>IF('Социально-коммуникативное разви'!G24="","",IF('Социально-коммуникативное разви'!G24=2,"сформирован",IF('Социально-коммуникативное разви'!G24=0,"не сформирован", "в стадии формирования")))</f>
        <v/>
      </c>
      <c r="T23" s="177" t="str">
        <f>IF('Социально-коммуникативное разви'!H24="","",IF('Социально-коммуникативное разви'!H24=2,"сформирован",IF('Социально-коммуникативное разви'!H24=0,"не сформирован", "в стадии формирования")))</f>
        <v/>
      </c>
      <c r="U23" s="177" t="str">
        <f>IF('Социально-коммуникативное разви'!I24="","",IF('Социально-коммуникативное разви'!I24=2,"сформирован",IF('Социально-коммуникативное разви'!I24=0,"не сформирован", "в стадии формирования")))</f>
        <v/>
      </c>
      <c r="V23" s="178" t="str">
        <f>IF('Социально-коммуникативное разви'!J24="","",IF('Социально-коммуникативное разви'!J24=2,"сформирован",IF('Социально-коммуникативное разви'!J24=0,"не сформирован", "в стадии формирования")))</f>
        <v/>
      </c>
      <c r="W23" s="178" t="str">
        <f>IF('Социально-коммуникативное разви'!K24="","",IF('Социально-коммуникативное разви'!K24=2,"сформирован",IF('Социально-коммуникативное разви'!K24=0,"не сформирован", "в стадии формирования")))</f>
        <v/>
      </c>
      <c r="X23" s="178" t="str">
        <f>IF('Социально-коммуникативное разви'!L24="","",IF('Социально-коммуникативное разви'!L24=2,"сформирован",IF('Социально-коммуникативное разви'!L24=0,"не сформирован", "в стадии формирования")))</f>
        <v/>
      </c>
      <c r="Y23" s="179" t="str">
        <f>IF('Социально-коммуникативное разви'!W24="","",IF('Социально-коммуникативное разви'!W24=2,"сформирован",IF('Социально-коммуникативное разви'!W24=0,"не сформирован", "в стадии формирования")))</f>
        <v/>
      </c>
      <c r="Z23" s="180" t="str">
        <f>IF('Социально-коммуникативное разви'!E24="","",IF('Социально-коммуникативное разви'!F24="","",IF('Социально-коммуникативное разви'!G24="","",IF('Социально-коммуникативное разви'!H24="","",IF('Социально-коммуникативное разви'!I24="","",IF('Социально-коммуникативное разви'!J24="","",IF('Социально-коммуникативное разви'!K24="","",IF('Социально-коммуникативное разви'!L24="","",IF('Социально-коммуникативное разви'!W24="","",('Социально-коммуникативное разви'!E24+'Социально-коммуникативное разви'!F24+'Социально-коммуникативное разви'!G24+'Социально-коммуникативное разви'!H24+'Социально-коммуникативное разви'!I24+'Социально-коммуникативное разви'!J24+'Социально-коммуникативное разви'!K24+'Социально-коммуникативное разви'!L24+'Социально-коммуникативное разви'!W24)/9)))))))))</f>
        <v/>
      </c>
      <c r="AA23" s="151" t="str">
        <f>'целевые ориентиры'!X23</f>
        <v/>
      </c>
      <c r="AB23" s="172" t="str">
        <f>IF('Социально-коммуникативное разви'!S24="","",IF('Социально-коммуникативное разви'!S24=2,"сформирован",IF('Социально-коммуникативное разви'!S24=0,"не сформирован", "в стадии формирования")))</f>
        <v/>
      </c>
      <c r="AC23" s="171" t="str">
        <f>IF('Познавательное развитие'!U24="","",IF('Познавательное развитие'!U24=2,"сформирован",IF('Познавательное развитие'!U24=0,"не сформирован", "в стадии формирования")))</f>
        <v/>
      </c>
      <c r="AD23" s="170" t="str">
        <f>IF('Речевое развитие'!W23="","",IF('Речевое развитие'!W23=2,"сформирован",IF('Речевое развитие'!W23=0,"не сформирован", "в стадии формирования")))</f>
        <v/>
      </c>
      <c r="AE23" s="181" t="str">
        <f>IF('Художественно-эстетическое разв'!AD24="","",IF('Художественно-эстетическое разв'!AD24=2,"сформирован",IF('Художественно-эстетическое разв'!AD24=0,"не сформирован", "в стадии формирования")))</f>
        <v/>
      </c>
      <c r="AF23" s="181" t="str">
        <f>IF('Художественно-эстетическое разв'!AE24="","",IF('Художественно-эстетическое разв'!AE24=2,"сформирован",IF('Художественно-эстетическое разв'!AE24=0,"не сформирован", "в стадии формирования")))</f>
        <v/>
      </c>
      <c r="AG23" s="181" t="str">
        <f>IF('Художественно-эстетическое разв'!AF24="","",IF('Художественно-эстетическое разв'!AF24=2,"сформирован",IF('Художественно-эстетическое разв'!AF24=0,"не сформирован", "в стадии формирования")))</f>
        <v/>
      </c>
      <c r="AH23" s="170" t="str">
        <f>IF('Физическое развитие'!T23="","",IF('Физическое развитие'!T23=2,"сформирован",IF('Физическое развитие'!T23=0,"не сформирован", "в стадии формирования")))</f>
        <v/>
      </c>
      <c r="AI23" s="180" t="str">
        <f>IF('Социально-коммуникативное разви'!S24="","",IF('Познавательное развитие'!U24="","",IF('Речевое развитие'!W23="","",IF('Художественно-эстетическое разв'!AD24="","",IF('Художественно-эстетическое разв'!AE24="","",IF('Художественно-эстетическое разв'!AF24="","",IF('Физическое развитие'!T23="","",('Социально-коммуникативное разви'!S24+'Познавательное развитие'!U24+'Речевое развитие'!W23+'Художественно-эстетическое разв'!AD24+'Художественно-эстетическое разв'!AE24+'Художественно-эстетическое разв'!AF24+'Физическое развитие'!T23)/7)))))))</f>
        <v/>
      </c>
      <c r="AJ23" s="151" t="str">
        <f>'целевые ориентиры'!AH23</f>
        <v/>
      </c>
      <c r="AK23" s="172" t="str">
        <f>IF('Речевое развитие'!D23="","",IF('Речевое развитие'!D23=2,"сформирован",IF('Речевое развитие'!D23=0,"не сформирован", "в стадии формирования")))</f>
        <v/>
      </c>
      <c r="AL23" s="150" t="str">
        <f>IF('Речевое развитие'!F23="","",IF('Речевое развитие'!F23=2,"сформирован",IF('Речевое развитие'!F23=0,"не сформирован", "в стадии формирования")))</f>
        <v/>
      </c>
      <c r="AM23" s="150" t="str">
        <f>IF('Речевое развитие'!H23="","",IF('Речевое развитие'!H23=2,"сформирован",IF('Речевое развитие'!H23=0,"не сформирован", "в стадии формирования")))</f>
        <v/>
      </c>
      <c r="AN23" s="150" t="str">
        <f>IF('Речевое развитие'!I23="","",IF('Речевое развитие'!I23=2,"сформирован",IF('Речевое развитие'!I23=0,"не сформирован", "в стадии формирования")))</f>
        <v/>
      </c>
      <c r="AO23" s="150" t="str">
        <f>IF('Речевое развитие'!J23="","",IF('Речевое развитие'!J23=2,"сформирован",IF('Речевое развитие'!J23=0,"не сформирован", "в стадии формирования")))</f>
        <v/>
      </c>
      <c r="AP23" s="150" t="str">
        <f>IF('Речевое развитие'!K23="","",IF('Речевое развитие'!K23=2,"сформирован",IF('Речевое развитие'!K23=0,"не сформирован", "в стадии формирования")))</f>
        <v/>
      </c>
      <c r="AQ23" s="150" t="str">
        <f>IF('Речевое развитие'!M23="","",IF('Речевое развитие'!M23=2,"сформирован",IF('Речевое развитие'!M23=0,"не сформирован", "в стадии формирования")))</f>
        <v/>
      </c>
      <c r="AR23" s="150" t="str">
        <f>IF('Речевое развитие'!N23="","",IF('Речевое развитие'!N23=2,"сформирован",IF('Речевое развитие'!N23=0,"не сформирован", "в стадии формирования")))</f>
        <v/>
      </c>
      <c r="AS23" s="150" t="str">
        <f>IF('Речевое развитие'!O23="","",IF('Речевое развитие'!O23=2,"сформирован",IF('Речевое развитие'!O23=0,"не сформирован", "в стадии формирования")))</f>
        <v/>
      </c>
      <c r="AT23" s="180" t="str">
        <f>IF('Речевое развитие'!D23="","",IF('Речевое развитие'!F23="","",IF('Речевое развитие'!H23="","",IF('Речевое развитие'!I23="","",IF('Речевое развитие'!J23="","",IF('Речевое развитие'!K23="","",IF('Речевое развитие'!M23="","",IF('Речевое развитие'!N23="","",IF('Речевое развитие'!O23="","",('Речевое развитие'!D23+'Речевое развитие'!F23+'Речевое развитие'!H23+'Речевое развитие'!I23+'Речевое развитие'!J23+'Речевое развитие'!K23+'Речевое развитие'!M23+'Речевое развитие'!N23+'Речевое развитие'!O23)/9)))))))))</f>
        <v/>
      </c>
      <c r="AU23" s="151" t="str">
        <f>'целевые ориентиры'!AR23</f>
        <v/>
      </c>
      <c r="AV23" s="150" t="str">
        <f>IF('Физическое развитие'!D23="","",IF('Физическое развитие'!D23=2,"сформирован",IF('Физическое развитие'!D23=0,"не сформирован", "в стадии формирования")))</f>
        <v/>
      </c>
      <c r="AW23" s="150" t="str">
        <f>IF('Физическое развитие'!E23="","",IF('Физическое развитие'!E23=2,"сформирован",IF('Физическое развитие'!E23=0,"не сформирован", "в стадии формирования")))</f>
        <v/>
      </c>
      <c r="AX23" s="150" t="str">
        <f>IF('Физическое развитие'!G23="","",IF('Физическое развитие'!G23=2,"сформирован",IF('Физическое развитие'!G23=0,"не сформирован", "в стадии формирования")))</f>
        <v/>
      </c>
      <c r="AY23" s="150" t="e">
        <f>IF('Физическое развитие'!#REF!="","",IF('Физическое развитие'!#REF!=2,"сформирован",IF('Физическое развитие'!#REF!=0,"не сформирован", "в стадии формирования")))</f>
        <v>#REF!</v>
      </c>
      <c r="AZ23" s="150" t="str">
        <f>IF('Физическое развитие'!H23="","",IF('Физическое развитие'!H23=2,"сформирован",IF('Физическое развитие'!H23=0,"не сформирован", "в стадии формирования")))</f>
        <v/>
      </c>
      <c r="BA23" s="150" t="str">
        <f>IF('Физическое развитие'!I23="","",IF('Физическое развитие'!I23=2,"сформирован",IF('Физическое развитие'!I23=0,"не сформирован", "в стадии формирования")))</f>
        <v/>
      </c>
      <c r="BB23" s="150" t="str">
        <f>IF('Физическое развитие'!N23="","",IF('Физическое развитие'!N23=2,"сформирован",IF('Физическое развитие'!N23=0,"не сформирован", "в стадии формирования")))</f>
        <v/>
      </c>
      <c r="BC23" s="150" t="str">
        <f>IF('Физическое развитие'!O23="","",IF('Физическое развитие'!O23=2,"сформирован",IF('Физическое развитие'!O23=0,"не сформирован", "в стадии формирования")))</f>
        <v/>
      </c>
      <c r="BD23" s="150" t="str">
        <f>IF('Физическое развитие'!P23="","",IF('Физическое развитие'!P23=2,"сформирован",IF('Физическое развитие'!P23=0,"не сформирован", "в стадии формирования")))</f>
        <v/>
      </c>
      <c r="BE23" s="150" t="str">
        <f>IF('Физическое развитие'!S23="","",IF('Физическое развитие'!S23=2,"сформирован",IF('Физическое развитие'!S23=0,"не сформирован", "в стадии формирования")))</f>
        <v/>
      </c>
      <c r="BF23" s="150" t="str">
        <f>IF('Физическое развитие'!D23="","",IF('Физическое развитие'!E23="","",IF('Физическое развитие'!G23="","",IF('Физическое развитие'!#REF!="","",IF('Физическое развитие'!H23="","",IF('Физическое развитие'!I23="","",IF('Физическое развитие'!N23="","",IF('Физическое развитие'!O23="","",IF('Физическое развитие'!P23="","",IF('Физическое развитие'!S23="","",('Физическое развитие'!D23+'Физическое развитие'!E23+'Физическое развитие'!G23+'Физическое развитие'!#REF!+'Физическое развитие'!H23+'Физическое развитие'!I23+'Физическое развитие'!N23+'Физическое развитие'!O23+'Физическое развитие'!P23+'Физическое развитие'!S23)/10))))))))))</f>
        <v/>
      </c>
      <c r="BG23" s="151" t="str">
        <f>'целевые ориентиры'!BG23</f>
        <v/>
      </c>
      <c r="BH23" s="150" t="str">
        <f>IF('Социально-коммуникативное разви'!Q24="","",IF('Социально-коммуникативное разви'!Q24=2,"сформирован",IF('Социально-коммуникативное разви'!Q24=0,"не сформирован", "в стадии формирования")))</f>
        <v/>
      </c>
      <c r="BI23" s="150" t="str">
        <f>IF('Социально-коммуникативное разви'!AD24="","",IF('Социально-коммуникативное разви'!AD24=2,"сформирован",IF('Социально-коммуникативное разви'!AD24=0,"не сформирован", "в стадии формирования")))</f>
        <v/>
      </c>
      <c r="BJ23" s="150" t="str">
        <f>IF('Социально-коммуникативное разви'!AF24="","",IF('Социально-коммуникативное разви'!AF24=2,"сформирован",IF('Социально-коммуникативное разви'!AF24=0,"не сформирован", "в стадии формирования")))</f>
        <v/>
      </c>
      <c r="BK23" s="150" t="str">
        <f>IF('Социально-коммуникативное разви'!AG24="","",IF('Социально-коммуникативное разви'!AG24=2,"сформирован",IF('Социально-коммуникативное разви'!AG24=0,"не сформирован", "в стадии формирования")))</f>
        <v/>
      </c>
      <c r="BL23" s="150" t="str">
        <f>IF('Социально-коммуникативное разви'!AH24="","",IF('Социально-коммуникативное разви'!AH24=2,"сформирован",IF('Социально-коммуникативное разви'!AH24=0,"не сформирован", "в стадии формирования")))</f>
        <v/>
      </c>
      <c r="BM23" s="150" t="str">
        <f>IF('Социально-коммуникативное разви'!AI24="","",IF('Социально-коммуникативное разви'!AI24=2,"сформирован",IF('Социально-коммуникативное разви'!AI24=0,"не сформирован", "в стадии формирования")))</f>
        <v/>
      </c>
      <c r="BN23" s="150" t="str">
        <f>IF('Социально-коммуникативное разви'!AJ24="","",IF('Социально-коммуникативное разви'!AJ24=2,"сформирован",IF('Социально-коммуникативное разви'!AJ24=0,"не сформирован", "в стадии формирования")))</f>
        <v/>
      </c>
      <c r="BO23" s="150" t="str">
        <f>IF('Социально-коммуникативное разви'!AK24="","",IF('Социально-коммуникативное разви'!AK24=2,"сформирован",IF('Социально-коммуникативное разви'!AK24=0,"не сформирован", "в стадии формирования")))</f>
        <v/>
      </c>
      <c r="BP23" s="150" t="str">
        <f>IF('Социально-коммуникативное разви'!AL24="","",IF('Социально-коммуникативное разви'!AL24=2,"сформирован",IF('Социально-коммуникативное разви'!AL24=0,"не сформирован", "в стадии формирования")))</f>
        <v/>
      </c>
      <c r="BQ23" s="150" t="str">
        <f>IF('Социально-коммуникативное разви'!AM24="","",IF('Социально-коммуникативное разви'!AM24=2,"сформирован",IF('Социально-коммуникативное разви'!AM24=0,"не сформирован", "в стадии формирования")))</f>
        <v/>
      </c>
      <c r="BR23"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23" s="150" t="str">
        <f>IF('Физическое развитие'!N23="","",IF('Физическое развитие'!N23=2,"сформирован",IF('Физическое развитие'!N23=0,"не сформирован", "в стадии формирования")))</f>
        <v/>
      </c>
      <c r="BT23" s="150" t="str">
        <f>IF('Физическое развитие'!Q23="","",IF('Физическое развитие'!Q23=2,"сформирован",IF('Физическое развитие'!Q23=0,"не сформирован", "в стадии формирования")))</f>
        <v/>
      </c>
      <c r="BU23" s="150" t="str">
        <f>IF('Физическое развитие'!U23="","",IF('Физическое развитие'!U23=2,"сформирован",IF('Физическое развитие'!U23=0,"не сформирован", "в стадии формирования")))</f>
        <v/>
      </c>
      <c r="BV23" s="150" t="str">
        <f>IF('Физическое развитие'!X23="","",IF('Физическое развитие'!X23=2,"сформирован",IF('Физическое развитие'!X23=0,"не сформирован", "в стадии формирования")))</f>
        <v/>
      </c>
      <c r="BW23" s="150" t="str">
        <f>IF('Физическое развитие'!Y23="","",IF('Физическое развитие'!Y23=2,"сформирован",IF('Физическое развитие'!Y23=0,"не сформирован", "в стадии формирования")))</f>
        <v/>
      </c>
      <c r="BX23" s="150" t="e">
        <f>IF('Физическое развитие'!#REF!="","",IF('Физическое развитие'!#REF!=2,"сформирован",IF('Физическое развитие'!#REF!=0,"не сформирован", "в стадии формирования")))</f>
        <v>#REF!</v>
      </c>
      <c r="BY23" s="150" t="str">
        <f>IF('Физическое развитие'!Z23="","",IF('Физическое развитие'!Z23=2,"сформирован",IF('Физическое развитие'!Z23=0,"не сформирован", "в стадии формирования")))</f>
        <v/>
      </c>
      <c r="BZ23" s="150" t="e">
        <f>IF('Физическое развитие'!#REF!="","",IF('Физическое развитие'!#REF!=2,"сформирован",IF('Физическое развитие'!#REF!=0,"не сформирован", "в стадии формирования")))</f>
        <v>#REF!</v>
      </c>
      <c r="CA23" s="180" t="str">
        <f>IF('Социально-коммуникативное разви'!Q24="","",IF('Социально-коммуникативное разви'!AD24="","",IF('Социально-коммуникативное разви'!AF24="","",IF('Социально-коммуникативное разви'!AG24="","",IF('Социально-коммуникативное разви'!AH24="","",IF('Социально-коммуникативное разви'!AI24="","",IF('Социально-коммуникативное разви'!AJ24="","",IF('Социально-коммуникативное разви'!AK24="","",IF('Социально-коммуникативное разви'!AL24="","",IF('Социально-коммуникативное разви'!AM24="","",IF('Социально-коммуникативное разви'!#REF!="","",IF('Физическое развитие'!N23="","",IF('Физическое развитие'!Q23="","",IF('Физическое развитие'!U23="","",IF('Физическое развитие'!X23="","",IF('Физическое развитие'!Y23="","",IF('Физическое развитие'!#REF!="","",IF('Физическое развитие'!Z23="","",IF('Физическое развитие'!#REF!="","",('Социально-коммуникативное разви'!Q24+'Социально-коммуникативное разви'!AD24+'Социально-коммуникативное разви'!AF24+'Социально-коммуникативное разви'!AG24+'Социально-коммуникативное разви'!AH24+'Социально-коммуникативное разви'!AI24+'Социально-коммуникативное разви'!AJ24+'Социально-коммуникативное разви'!AK24+'Социально-коммуникативное разви'!AL24+'Социально-коммуникативное разви'!AM24+'Социально-коммуникативное разви'!#REF!+'Физическое развитие'!N23+'Физическое развитие'!Q23+'Физическое развитие'!U23+'Физическое развитие'!X23+'Физическое развитие'!Y23+'Физическое развитие'!#REF!+'Физическое развитие'!#REF!)/19)))))))))))))))))))</f>
        <v/>
      </c>
      <c r="CB23" s="151" t="str">
        <f>'целевые ориентиры'!BY23</f>
        <v/>
      </c>
      <c r="CC23"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23" s="150" t="str">
        <f>IF('Социально-коммуникативное разви'!M24="","",IF('Социально-коммуникативное разви'!M24=2,"сформирован",IF('Социально-коммуникативное разви'!M24=0,"не сформирован", "в стадии формирования")))</f>
        <v/>
      </c>
      <c r="CE23"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23" s="150" t="str">
        <f>IF('Социально-коммуникативное разви'!O24="","",IF('Социально-коммуникативное разви'!O24=2,"сформирован",IF('Социально-коммуникативное разви'!O24=0,"не сформирован", "в стадии формирования")))</f>
        <v/>
      </c>
      <c r="CG23" s="150" t="str">
        <f>IF('Социально-коммуникативное разви'!T24="","",IF('Социально-коммуникативное разви'!T24=2,"сформирован",IF('Социально-коммуникативное разви'!T24=0,"не сформирован", "в стадии формирования")))</f>
        <v/>
      </c>
      <c r="CH23" s="150" t="str">
        <f>IF('Познавательное развитие'!D24="","",IF('Познавательное развитие'!D24=2,"сформирован",IF('Познавательное развитие'!D24=0,"не сформирован", "в стадии формирования")))</f>
        <v/>
      </c>
      <c r="CI23" s="150" t="str">
        <f>IF('Познавательное развитие'!E24="","",IF('Познавательное развитие'!E24=2,"сформирован",IF('Познавательное развитие'!E24=0,"не сформирован", "в стадии формирования")))</f>
        <v/>
      </c>
      <c r="CJ23" s="150" t="e">
        <f>IF('Познавательное развитие'!#REF!="","",IF('Познавательное развитие'!#REF!=2,"сформирован",IF('Познавательное развитие'!#REF!=0,"не сформирован", "в стадии формирования")))</f>
        <v>#REF!</v>
      </c>
      <c r="CK23" s="150" t="str">
        <f>IF('Познавательное развитие'!F24="","",IF('Познавательное развитие'!F24=2,"сформирован",IF('Познавательное развитие'!F24=0,"не сформирован", "в стадии формирования")))</f>
        <v/>
      </c>
      <c r="CL23" s="150" t="str">
        <f>IF('Познавательное развитие'!I24="","",IF('Познавательное развитие'!I24=2,"сформирован",IF('Познавательное развитие'!I24=0,"не сформирован", "в стадии формирования")))</f>
        <v/>
      </c>
      <c r="CM23" s="150" t="str">
        <f>IF('Познавательное развитие'!J24="","",IF('Познавательное развитие'!J24=2,"сформирован",IF('Познавательное развитие'!J24=0,"не сформирован", "в стадии формирования")))</f>
        <v/>
      </c>
      <c r="CN23" s="150" t="str">
        <f>IF('Познавательное развитие'!K24="","",IF('Познавательное развитие'!K24=2,"сформирован",IF('Познавательное развитие'!K24=0,"не сформирован", "в стадии формирования")))</f>
        <v/>
      </c>
      <c r="CO23" s="150" t="str">
        <f>IF('Познавательное развитие'!L24="","",IF('Познавательное развитие'!L24=2,"сформирован",IF('Познавательное развитие'!L24=0,"не сформирован", "в стадии формирования")))</f>
        <v/>
      </c>
      <c r="CP23" s="150" t="e">
        <f>IF('Познавательное развитие'!#REF!="","",IF('Познавательное развитие'!#REF!=2,"сформирован",IF('Познавательное развитие'!#REF!=0,"не сформирован", "в стадии формирования")))</f>
        <v>#REF!</v>
      </c>
      <c r="CQ23" s="150" t="str">
        <f>IF('Познавательное развитие'!M24="","",IF('Познавательное развитие'!M24=2,"сформирован",IF('Познавательное развитие'!M24=0,"не сформирован", "в стадии формирования")))</f>
        <v/>
      </c>
      <c r="CR23" s="150" t="str">
        <f>IF('Познавательное развитие'!S24="","",IF('Познавательное развитие'!S24=2,"сформирован",IF('Познавательное развитие'!S24=0,"не сформирован", "в стадии формирования")))</f>
        <v/>
      </c>
      <c r="CS23" s="150" t="str">
        <f>IF('Познавательное развитие'!T24="","",IF('Познавательное развитие'!T24=2,"сформирован",IF('Познавательное развитие'!T24=0,"не сформирован", "в стадии формирования")))</f>
        <v/>
      </c>
      <c r="CT23" s="150" t="str">
        <f>IF('Познавательное развитие'!V24="","",IF('Познавательное развитие'!V24=2,"сформирован",IF('Познавательное развитие'!V24=0,"не сформирован", "в стадии формирования")))</f>
        <v/>
      </c>
      <c r="CU23" s="150" t="str">
        <f>IF('Познавательное развитие'!AD24="","",IF('Познавательное развитие'!AD24=2,"сформирован",IF('Познавательное развитие'!AD24=0,"не сформирован", "в стадии формирования")))</f>
        <v/>
      </c>
      <c r="CV23" s="150" t="e">
        <f>IF('Познавательное развитие'!#REF!="","",IF('Познавательное развитие'!#REF!=2,"сформирован",IF('Познавательное развитие'!#REF!=0,"не сформирован", "в стадии формирования")))</f>
        <v>#REF!</v>
      </c>
      <c r="CW23" s="150" t="str">
        <f>IF('Познавательное развитие'!AI24="","",IF('Познавательное развитие'!AI24=2,"сформирован",IF('Познавательное развитие'!AI24=0,"не сформирован", "в стадии формирования")))</f>
        <v/>
      </c>
      <c r="CX23" s="150" t="str">
        <f>IF('Познавательное развитие'!AK24="","",IF('Познавательное развитие'!AK24=2,"сформирован",IF('Познавательное развитие'!AK24=0,"не сформирован", "в стадии формирования")))</f>
        <v/>
      </c>
      <c r="CY23" s="150" t="e">
        <f>IF('Познавательное развитие'!#REF!="","",IF('Познавательное развитие'!#REF!=2,"сформирован",IF('Познавательное развитие'!#REF!=0,"не сформирован", "в стадии формирования")))</f>
        <v>#REF!</v>
      </c>
      <c r="CZ23" s="150" t="str">
        <f>IF('Познавательное развитие'!AL24="","",IF('Познавательное развитие'!AL24=2,"сформирован",IF('Познавательное развитие'!AL24=0,"не сформирован", "в стадии формирования")))</f>
        <v/>
      </c>
      <c r="DA23" s="150" t="str">
        <f>IF('Речевое развитие'!S23="","",IF('Речевое развитие'!S23=2,"сформирован",IF('Речевое развитие'!S23=0,"не сформирован", "в стадии формирования")))</f>
        <v/>
      </c>
      <c r="DB23" s="150" t="str">
        <f>IF('Речевое развитие'!T23="","",IF('Речевое развитие'!T23=2,"сформирован",IF('Речевое развитие'!T23=0,"не сформирован", "в стадии формирования")))</f>
        <v/>
      </c>
      <c r="DC23" s="150" t="str">
        <f>IF('Речевое развитие'!U23="","",IF('Речевое развитие'!U23=2,"сформирован",IF('Речевое развитие'!U23=0,"не сформирован", "в стадии формирования")))</f>
        <v/>
      </c>
      <c r="DD23" s="150" t="str">
        <f>IF('Речевое развитие'!V23="","",IF('Речевое развитие'!V23=2,"сформирован",IF('Речевое развитие'!V23=0,"не сформирован", "в стадии формирования")))</f>
        <v/>
      </c>
      <c r="DE23" s="150" t="str">
        <f>IF('Художественно-эстетическое разв'!D24="","",IF('Художественно-эстетическое разв'!D24=2,"сформирован",IF('Художественно-эстетическое разв'!D24=0,"не сформирован", "в стадии формирования")))</f>
        <v/>
      </c>
      <c r="DF23" s="150" t="str">
        <f>IF('Художественно-эстетическое разв'!O24="","",IF('Художественно-эстетическое разв'!O24=2,"сформирован",IF('Художественно-эстетическое разв'!O24=0,"не сформирован", "в стадии формирования")))</f>
        <v/>
      </c>
      <c r="DG23" s="150" t="str">
        <f>IF('Художественно-эстетическое разв'!T24="","",IF('Художественно-эстетическое разв'!T24=2,"сформирован",IF('Художественно-эстетическое разв'!T24=0,"не сформирован", "в стадии формирования")))</f>
        <v/>
      </c>
      <c r="DH23" s="180" t="e">
        <f>IF('Социально-коммуникативное разви'!#REF!="","",IF('Социально-коммуникативное разви'!M24="","",IF('Социально-коммуникативное разви'!#REF!="","",IF('Социально-коммуникативное разви'!O24="","",IF('Социально-коммуникативное разви'!T24="","",IF('Познавательное развитие'!D24="","",IF('Познавательное развитие'!E24="","",IF('Познавательное развитие'!#REF!="","",IF('Познавательное развитие'!F24="","",IF('Познавательное развитие'!I24="","",IF('Познавательное развитие'!J24="","",IF('Познавательное развитие'!K24="","",IF('Познавательное развитие'!L24="","",IF('Познавательное развитие'!#REF!="","",IF('Познавательное развитие'!M24="","",IF('Познавательное развитие'!S24="","",IF('Познавательное развитие'!T24="","",IF('Познавательное развитие'!V24="","",IF('Познавательное развитие'!AD24="","",IF('Познавательное развитие'!#REF!="","",IF('Познавательное развитие'!AI24="","",IF('Познавательное развитие'!AK24="","",IF('Познавательное развитие'!#REF!="","",IF('Познавательное развитие'!AL24="","",IF('Речевое развитие'!S23="","",IF('Речевое развитие'!T23="","",IF('Речевое развитие'!U23="","",IF('Речевое развитие'!V23="","",IF('Художественно-эстетическое разв'!D24="","",IF('Художественно-эстетическое разв'!O24="","",IF('Художественно-эстетическое разв'!T24="","",('Социально-коммуникативное разви'!#REF!+'Социально-коммуникативное разви'!M24+'Социально-коммуникативное разви'!#REF!+'Социально-коммуникативное разви'!O24+'Социально-коммуникативное разви'!T24+'Познавательное развитие'!D24+'Познавательное развитие'!E24+'Познавательное развитие'!#REF!+'Познавательное развитие'!F24+'Познавательное развитие'!I24+'Познавательное развитие'!J24+'Познавательное развитие'!K24+'Познавательное развитие'!L24+'Познавательное развитие'!#REF!+'Познавательное развитие'!M24+'Познавательное развитие'!S24+'Познавательное развитие'!T24+'Познавательное развитие'!V24+'Познавательное развитие'!AD24+'Познавательное развитие'!#REF!+'Познавательное развитие'!AI24+'Познавательное развитие'!AK24+'Познавательное развитие'!#REF!+'Познавательное развитие'!AL24+'Речевое развитие'!S23+'Речевое развитие'!T23+'Речевое развитие'!U23+'Речевое развитие'!V23+'Художественно-эстетическое разв'!D24+'Художественно-эстетическое разв'!O24+'Художественно-эстетическое разв'!T24)/31)))))))))))))))))))))))))))))))</f>
        <v>#REF!</v>
      </c>
      <c r="DI23" s="151" t="str">
        <f>'целевые ориентиры'!DC23</f>
        <v/>
      </c>
    </row>
    <row r="24" spans="1:113" s="96" customFormat="1">
      <c r="A24" s="96">
        <f>список!A22</f>
        <v>21</v>
      </c>
      <c r="B24" s="153" t="str">
        <f>IF(список!B22="","",список!B22)</f>
        <v/>
      </c>
      <c r="C24" s="149">
        <f>IF(список!C22="","",список!C22)</f>
        <v>0</v>
      </c>
      <c r="D24" s="155" t="str">
        <f>IF('Социально-коммуникативное разви'!R25="","",IF('Социально-коммуникативное разви'!R25=2,"сформирован",IF('Социально-коммуникативное разви'!R25=0,"не сформирован", "в стадии формирования")))</f>
        <v/>
      </c>
      <c r="E24" s="96" t="str">
        <f>IF('Социально-коммуникативное разви'!X25="","",IF('Социально-коммуникативное разви'!X25=2,"сформирован",IF('Социально-коммуникативное разви'!X25=0,"не сформирован", "в стадии формирования")))</f>
        <v/>
      </c>
      <c r="F24" s="96" t="str">
        <f>IF('Социально-коммуникативное разви'!Y25="","",IF('Социально-коммуникативное разви'!Y25=2,"сформирован",IF('Социально-коммуникативное разви'!Y25=0,"не сформирован", "в стадии формирования")))</f>
        <v/>
      </c>
      <c r="G24" s="96" t="str">
        <f>IF('Социально-коммуникативное разви'!Z25="","",IF('Социально-коммуникативное разви'!Z25=2,"сформирован",IF('Социально-коммуникативное разви'!Z25=0,"не сформирован", "в стадии формирования")))</f>
        <v/>
      </c>
      <c r="H24" s="96" t="str">
        <f>IF('Социально-коммуникативное разви'!AA25="","",IF('Социально-коммуникативное разви'!AA25=2,"сформирован",IF('Социально-коммуникативное разви'!AA25=0,"не сформирован", "в стадии формирования")))</f>
        <v/>
      </c>
      <c r="I24"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4" s="96" t="str">
        <f>IF('Познавательное развитие'!H25="","",IF('Познавательное развитие'!H25=2,"сформирован",IF('Познавательное развитие'!H25=0,"не сформирован", "в стадии формирования")))</f>
        <v/>
      </c>
      <c r="K24" s="96" t="e">
        <f>IF('Познавательное развитие'!#REF!="","",IF('Познавательное развитие'!#REF!=2,"сформирован",IF('Познавательное развитие'!#REF!=0,"не сформирован", "в стадии формирования")))</f>
        <v>#REF!</v>
      </c>
      <c r="L24" s="96" t="str">
        <f>IF('Речевое развитие'!X24="","",IF('Речевое развитие'!X24=2,"сформирован",IF('Речевое развитие'!X24=0,"не сформирован", "в стадии формирования")))</f>
        <v/>
      </c>
      <c r="M24" s="96" t="str">
        <f>IF('Художественно-эстетическое разв'!D25="","",IF('Художественно-эстетическое разв'!D25=2,"сформирован",IF('Художественно-эстетическое разв'!D25=0,"не сформирован", "в стадии формирования")))</f>
        <v/>
      </c>
      <c r="N24" s="149" t="str">
        <f>IF('Физическое развитие'!M24="","",IF('Физическое развитие'!M24=2,"сформирован",IF('Физическое развитие'!M24=0,"не сформирован", "в стадии формирования")))</f>
        <v/>
      </c>
      <c r="O24" s="166" t="str">
        <f>IF('Социально-коммуникативное разви'!R25="","",IF('Социально-коммуникативное разви'!X25="","",IF('Социально-коммуникативное разви'!Y25="","",IF('Социально-коммуникативное разви'!Z25="","",IF('Социально-коммуникативное разви'!AA25="","",IF('Социально-коммуникативное разви'!#REF!="","",IF('Познавательное развитие'!#REF!="","",IF('Познавательное развитие'!#REF!="","",IF('Речевое развитие'!X24="","",IF('Художественно-эстетическое разв'!D25="","",IF('Физическое развитие'!M24="","",('Социально-коммуникативное разви'!R25+'Социально-коммуникативное разви'!X25+'Социально-коммуникативное разви'!Y25+'Социально-коммуникативное разви'!Z25+'Социально-коммуникативное разви'!AA25+'Социально-коммуникативное разви'!#REF!+'Познавательное развитие'!#REF!+'Познавательное развитие'!#REF!+'Речевое развитие'!X24+'Художественно-эстетическое разв'!D25+'Физическое развитие'!M24)/11)))))))))))</f>
        <v/>
      </c>
      <c r="P24" s="151" t="str">
        <f>'целевые ориентиры'!M24</f>
        <v/>
      </c>
      <c r="Q24" s="177" t="str">
        <f>IF('Социально-коммуникативное разви'!E25="","",IF('Социально-коммуникативное разви'!E25=2,"сформирован",IF('Социально-коммуникативное разви'!E25=0,"не сформирован", "в стадии формирования")))</f>
        <v/>
      </c>
      <c r="R24" s="177" t="str">
        <f>IF('Социально-коммуникативное разви'!F25="","",IF('Социально-коммуникативное разви'!F25=2,"сформирован",IF('Социально-коммуникативное разви'!F25=0,"не сформирован", "в стадии формирования")))</f>
        <v/>
      </c>
      <c r="S24" s="177" t="str">
        <f>IF('Социально-коммуникативное разви'!G25="","",IF('Социально-коммуникативное разви'!G25=2,"сформирован",IF('Социально-коммуникативное разви'!G25=0,"не сформирован", "в стадии формирования")))</f>
        <v/>
      </c>
      <c r="T24" s="177" t="str">
        <f>IF('Социально-коммуникативное разви'!H25="","",IF('Социально-коммуникативное разви'!H25=2,"сформирован",IF('Социально-коммуникативное разви'!H25=0,"не сформирован", "в стадии формирования")))</f>
        <v/>
      </c>
      <c r="U24" s="177" t="str">
        <f>IF('Социально-коммуникативное разви'!I25="","",IF('Социально-коммуникативное разви'!I25=2,"сформирован",IF('Социально-коммуникативное разви'!I25=0,"не сформирован", "в стадии формирования")))</f>
        <v/>
      </c>
      <c r="V24" s="178" t="str">
        <f>IF('Социально-коммуникативное разви'!J25="","",IF('Социально-коммуникативное разви'!J25=2,"сформирован",IF('Социально-коммуникативное разви'!J25=0,"не сформирован", "в стадии формирования")))</f>
        <v/>
      </c>
      <c r="W24" s="178" t="str">
        <f>IF('Социально-коммуникативное разви'!K25="","",IF('Социально-коммуникативное разви'!K25=2,"сформирован",IF('Социально-коммуникативное разви'!K25=0,"не сформирован", "в стадии формирования")))</f>
        <v/>
      </c>
      <c r="X24" s="178" t="str">
        <f>IF('Социально-коммуникативное разви'!L25="","",IF('Социально-коммуникативное разви'!L25=2,"сформирован",IF('Социально-коммуникативное разви'!L25=0,"не сформирован", "в стадии формирования")))</f>
        <v/>
      </c>
      <c r="Y24" s="179" t="str">
        <f>IF('Социально-коммуникативное разви'!W25="","",IF('Социально-коммуникативное разви'!W25=2,"сформирован",IF('Социально-коммуникативное разви'!W25=0,"не сформирован", "в стадии формирования")))</f>
        <v/>
      </c>
      <c r="Z24" s="180" t="str">
        <f>IF('Социально-коммуникативное разви'!E25="","",IF('Социально-коммуникативное разви'!F25="","",IF('Социально-коммуникативное разви'!G25="","",IF('Социально-коммуникативное разви'!H25="","",IF('Социально-коммуникативное разви'!I25="","",IF('Социально-коммуникативное разви'!J25="","",IF('Социально-коммуникативное разви'!K25="","",IF('Социально-коммуникативное разви'!L25="","",IF('Социально-коммуникативное разви'!W25="","",('Социально-коммуникативное разви'!E25+'Социально-коммуникативное разви'!F25+'Социально-коммуникативное разви'!G25+'Социально-коммуникативное разви'!H25+'Социально-коммуникативное разви'!I25+'Социально-коммуникативное разви'!J25+'Социально-коммуникативное разви'!K25+'Социально-коммуникативное разви'!L25+'Социально-коммуникативное разви'!W25)/9)))))))))</f>
        <v/>
      </c>
      <c r="AA24" s="151" t="str">
        <f>'целевые ориентиры'!X24</f>
        <v/>
      </c>
      <c r="AB24" s="172" t="str">
        <f>IF('Социально-коммуникативное разви'!S25="","",IF('Социально-коммуникативное разви'!S25=2,"сформирован",IF('Социально-коммуникативное разви'!S25=0,"не сформирован", "в стадии формирования")))</f>
        <v/>
      </c>
      <c r="AC24" s="171" t="str">
        <f>IF('Познавательное развитие'!U25="","",IF('Познавательное развитие'!U25=2,"сформирован",IF('Познавательное развитие'!U25=0,"не сформирован", "в стадии формирования")))</f>
        <v/>
      </c>
      <c r="AD24" s="170" t="str">
        <f>IF('Речевое развитие'!W24="","",IF('Речевое развитие'!W24=2,"сформирован",IF('Речевое развитие'!W24=0,"не сформирован", "в стадии формирования")))</f>
        <v/>
      </c>
      <c r="AE24" s="181" t="str">
        <f>IF('Художественно-эстетическое разв'!AD25="","",IF('Художественно-эстетическое разв'!AD25=2,"сформирован",IF('Художественно-эстетическое разв'!AD25=0,"не сформирован", "в стадии формирования")))</f>
        <v/>
      </c>
      <c r="AF24" s="181" t="str">
        <f>IF('Художественно-эстетическое разв'!AE25="","",IF('Художественно-эстетическое разв'!AE25=2,"сформирован",IF('Художественно-эстетическое разв'!AE25=0,"не сформирован", "в стадии формирования")))</f>
        <v/>
      </c>
      <c r="AG24" s="181" t="str">
        <f>IF('Художественно-эстетическое разв'!AF25="","",IF('Художественно-эстетическое разв'!AF25=2,"сформирован",IF('Художественно-эстетическое разв'!AF25=0,"не сформирован", "в стадии формирования")))</f>
        <v/>
      </c>
      <c r="AH24" s="170" t="str">
        <f>IF('Физическое развитие'!T24="","",IF('Физическое развитие'!T24=2,"сформирован",IF('Физическое развитие'!T24=0,"не сформирован", "в стадии формирования")))</f>
        <v/>
      </c>
      <c r="AI24" s="180" t="str">
        <f>IF('Социально-коммуникативное разви'!S25="","",IF('Познавательное развитие'!U25="","",IF('Речевое развитие'!W24="","",IF('Художественно-эстетическое разв'!AD25="","",IF('Художественно-эстетическое разв'!AE25="","",IF('Художественно-эстетическое разв'!AF25="","",IF('Физическое развитие'!T24="","",('Социально-коммуникативное разви'!S25+'Познавательное развитие'!U25+'Речевое развитие'!W24+'Художественно-эстетическое разв'!AD25+'Художественно-эстетическое разв'!AE25+'Художественно-эстетическое разв'!AF25+'Физическое развитие'!T24)/7)))))))</f>
        <v/>
      </c>
      <c r="AJ24" s="151" t="str">
        <f>'целевые ориентиры'!AH24</f>
        <v/>
      </c>
      <c r="AK24" s="172" t="str">
        <f>IF('Речевое развитие'!D24="","",IF('Речевое развитие'!D24=2,"сформирован",IF('Речевое развитие'!D24=0,"не сформирован", "в стадии формирования")))</f>
        <v/>
      </c>
      <c r="AL24" s="150" t="str">
        <f>IF('Речевое развитие'!F24="","",IF('Речевое развитие'!F24=2,"сформирован",IF('Речевое развитие'!F24=0,"не сформирован", "в стадии формирования")))</f>
        <v/>
      </c>
      <c r="AM24" s="150" t="str">
        <f>IF('Речевое развитие'!H24="","",IF('Речевое развитие'!H24=2,"сформирован",IF('Речевое развитие'!H24=0,"не сформирован", "в стадии формирования")))</f>
        <v/>
      </c>
      <c r="AN24" s="150" t="str">
        <f>IF('Речевое развитие'!I24="","",IF('Речевое развитие'!I24=2,"сформирован",IF('Речевое развитие'!I24=0,"не сформирован", "в стадии формирования")))</f>
        <v/>
      </c>
      <c r="AO24" s="150" t="str">
        <f>IF('Речевое развитие'!J24="","",IF('Речевое развитие'!J24=2,"сформирован",IF('Речевое развитие'!J24=0,"не сформирован", "в стадии формирования")))</f>
        <v/>
      </c>
      <c r="AP24" s="150" t="str">
        <f>IF('Речевое развитие'!K24="","",IF('Речевое развитие'!K24=2,"сформирован",IF('Речевое развитие'!K24=0,"не сформирован", "в стадии формирования")))</f>
        <v/>
      </c>
      <c r="AQ24" s="150" t="str">
        <f>IF('Речевое развитие'!M24="","",IF('Речевое развитие'!M24=2,"сформирован",IF('Речевое развитие'!M24=0,"не сформирован", "в стадии формирования")))</f>
        <v/>
      </c>
      <c r="AR24" s="150" t="str">
        <f>IF('Речевое развитие'!N24="","",IF('Речевое развитие'!N24=2,"сформирован",IF('Речевое развитие'!N24=0,"не сформирован", "в стадии формирования")))</f>
        <v/>
      </c>
      <c r="AS24" s="150" t="str">
        <f>IF('Речевое развитие'!O24="","",IF('Речевое развитие'!O24=2,"сформирован",IF('Речевое развитие'!O24=0,"не сформирован", "в стадии формирования")))</f>
        <v/>
      </c>
      <c r="AT24" s="180" t="str">
        <f>IF('Речевое развитие'!D24="","",IF('Речевое развитие'!F24="","",IF('Речевое развитие'!H24="","",IF('Речевое развитие'!I24="","",IF('Речевое развитие'!J24="","",IF('Речевое развитие'!K24="","",IF('Речевое развитие'!M24="","",IF('Речевое развитие'!N24="","",IF('Речевое развитие'!O24="","",('Речевое развитие'!D24+'Речевое развитие'!F24+'Речевое развитие'!H24+'Речевое развитие'!I24+'Речевое развитие'!J24+'Речевое развитие'!K24+'Речевое развитие'!M24+'Речевое развитие'!N24+'Речевое развитие'!O24)/9)))))))))</f>
        <v/>
      </c>
      <c r="AU24" s="151" t="str">
        <f>'целевые ориентиры'!AR24</f>
        <v/>
      </c>
      <c r="AV24" s="150" t="str">
        <f>IF('Физическое развитие'!D24="","",IF('Физическое развитие'!D24=2,"сформирован",IF('Физическое развитие'!D24=0,"не сформирован", "в стадии формирования")))</f>
        <v/>
      </c>
      <c r="AW24" s="150" t="str">
        <f>IF('Физическое развитие'!E24="","",IF('Физическое развитие'!E24=2,"сформирован",IF('Физическое развитие'!E24=0,"не сформирован", "в стадии формирования")))</f>
        <v/>
      </c>
      <c r="AX24" s="150" t="str">
        <f>IF('Физическое развитие'!G24="","",IF('Физическое развитие'!G24=2,"сформирован",IF('Физическое развитие'!G24=0,"не сформирован", "в стадии формирования")))</f>
        <v/>
      </c>
      <c r="AY24" s="150" t="e">
        <f>IF('Физическое развитие'!#REF!="","",IF('Физическое развитие'!#REF!=2,"сформирован",IF('Физическое развитие'!#REF!=0,"не сформирован", "в стадии формирования")))</f>
        <v>#REF!</v>
      </c>
      <c r="AZ24" s="150" t="str">
        <f>IF('Физическое развитие'!H24="","",IF('Физическое развитие'!H24=2,"сформирован",IF('Физическое развитие'!H24=0,"не сформирован", "в стадии формирования")))</f>
        <v/>
      </c>
      <c r="BA24" s="150" t="str">
        <f>IF('Физическое развитие'!I24="","",IF('Физическое развитие'!I24=2,"сформирован",IF('Физическое развитие'!I24=0,"не сформирован", "в стадии формирования")))</f>
        <v/>
      </c>
      <c r="BB24" s="150" t="str">
        <f>IF('Физическое развитие'!N24="","",IF('Физическое развитие'!N24=2,"сформирован",IF('Физическое развитие'!N24=0,"не сформирован", "в стадии формирования")))</f>
        <v/>
      </c>
      <c r="BC24" s="150" t="str">
        <f>IF('Физическое развитие'!O24="","",IF('Физическое развитие'!O24=2,"сформирован",IF('Физическое развитие'!O24=0,"не сформирован", "в стадии формирования")))</f>
        <v/>
      </c>
      <c r="BD24" s="150" t="str">
        <f>IF('Физическое развитие'!P24="","",IF('Физическое развитие'!P24=2,"сформирован",IF('Физическое развитие'!P24=0,"не сформирован", "в стадии формирования")))</f>
        <v/>
      </c>
      <c r="BE24" s="150" t="str">
        <f>IF('Физическое развитие'!S24="","",IF('Физическое развитие'!S24=2,"сформирован",IF('Физическое развитие'!S24=0,"не сформирован", "в стадии формирования")))</f>
        <v/>
      </c>
      <c r="BF24" s="150" t="str">
        <f>IF('Физическое развитие'!D24="","",IF('Физическое развитие'!E24="","",IF('Физическое развитие'!G24="","",IF('Физическое развитие'!#REF!="","",IF('Физическое развитие'!H24="","",IF('Физическое развитие'!I24="","",IF('Физическое развитие'!N24="","",IF('Физическое развитие'!O24="","",IF('Физическое развитие'!P24="","",IF('Физическое развитие'!S24="","",('Физическое развитие'!D24+'Физическое развитие'!E24+'Физическое развитие'!G24+'Физическое развитие'!#REF!+'Физическое развитие'!H24+'Физическое развитие'!I24+'Физическое развитие'!N24+'Физическое развитие'!O24+'Физическое развитие'!P24+'Физическое развитие'!S24)/10))))))))))</f>
        <v/>
      </c>
      <c r="BG24" s="151" t="str">
        <f>'целевые ориентиры'!BG24</f>
        <v/>
      </c>
      <c r="BH24" s="150" t="str">
        <f>IF('Социально-коммуникативное разви'!Q25="","",IF('Социально-коммуникативное разви'!Q25=2,"сформирован",IF('Социально-коммуникативное разви'!Q25=0,"не сформирован", "в стадии формирования")))</f>
        <v/>
      </c>
      <c r="BI24" s="150" t="str">
        <f>IF('Социально-коммуникативное разви'!AD25="","",IF('Социально-коммуникативное разви'!AD25=2,"сформирован",IF('Социально-коммуникативное разви'!AD25=0,"не сформирован", "в стадии формирования")))</f>
        <v/>
      </c>
      <c r="BJ24" s="150" t="str">
        <f>IF('Социально-коммуникативное разви'!AF25="","",IF('Социально-коммуникативное разви'!AF25=2,"сформирован",IF('Социально-коммуникативное разви'!AF25=0,"не сформирован", "в стадии формирования")))</f>
        <v/>
      </c>
      <c r="BK24" s="150" t="str">
        <f>IF('Социально-коммуникативное разви'!AG25="","",IF('Социально-коммуникативное разви'!AG25=2,"сформирован",IF('Социально-коммуникативное разви'!AG25=0,"не сформирован", "в стадии формирования")))</f>
        <v/>
      </c>
      <c r="BL24" s="150" t="str">
        <f>IF('Социально-коммуникативное разви'!AH25="","",IF('Социально-коммуникативное разви'!AH25=2,"сформирован",IF('Социально-коммуникативное разви'!AH25=0,"не сформирован", "в стадии формирования")))</f>
        <v/>
      </c>
      <c r="BM24" s="150" t="str">
        <f>IF('Социально-коммуникативное разви'!AI25="","",IF('Социально-коммуникативное разви'!AI25=2,"сформирован",IF('Социально-коммуникативное разви'!AI25=0,"не сформирован", "в стадии формирования")))</f>
        <v/>
      </c>
      <c r="BN24" s="150" t="str">
        <f>IF('Социально-коммуникативное разви'!AJ25="","",IF('Социально-коммуникативное разви'!AJ25=2,"сформирован",IF('Социально-коммуникативное разви'!AJ25=0,"не сформирован", "в стадии формирования")))</f>
        <v/>
      </c>
      <c r="BO24" s="150" t="str">
        <f>IF('Социально-коммуникативное разви'!AK25="","",IF('Социально-коммуникативное разви'!AK25=2,"сформирован",IF('Социально-коммуникативное разви'!AK25=0,"не сформирован", "в стадии формирования")))</f>
        <v/>
      </c>
      <c r="BP24" s="150" t="str">
        <f>IF('Социально-коммуникативное разви'!AL25="","",IF('Социально-коммуникативное разви'!AL25=2,"сформирован",IF('Социально-коммуникативное разви'!AL25=0,"не сформирован", "в стадии формирования")))</f>
        <v/>
      </c>
      <c r="BQ24" s="150" t="str">
        <f>IF('Социально-коммуникативное разви'!AM25="","",IF('Социально-коммуникативное разви'!AM25=2,"сформирован",IF('Социально-коммуникативное разви'!AM25=0,"не сформирован", "в стадии формирования")))</f>
        <v/>
      </c>
      <c r="BR2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24" s="150" t="str">
        <f>IF('Физическое развитие'!N24="","",IF('Физическое развитие'!N24=2,"сформирован",IF('Физическое развитие'!N24=0,"не сформирован", "в стадии формирования")))</f>
        <v/>
      </c>
      <c r="BT24" s="150" t="str">
        <f>IF('Физическое развитие'!Q24="","",IF('Физическое развитие'!Q24=2,"сформирован",IF('Физическое развитие'!Q24=0,"не сформирован", "в стадии формирования")))</f>
        <v/>
      </c>
      <c r="BU24" s="150" t="str">
        <f>IF('Физическое развитие'!U24="","",IF('Физическое развитие'!U24=2,"сформирован",IF('Физическое развитие'!U24=0,"не сформирован", "в стадии формирования")))</f>
        <v/>
      </c>
      <c r="BV24" s="150" t="str">
        <f>IF('Физическое развитие'!X24="","",IF('Физическое развитие'!X24=2,"сформирован",IF('Физическое развитие'!X24=0,"не сформирован", "в стадии формирования")))</f>
        <v/>
      </c>
      <c r="BW24" s="150" t="str">
        <f>IF('Физическое развитие'!Y24="","",IF('Физическое развитие'!Y24=2,"сформирован",IF('Физическое развитие'!Y24=0,"не сформирован", "в стадии формирования")))</f>
        <v/>
      </c>
      <c r="BX24" s="150" t="e">
        <f>IF('Физическое развитие'!#REF!="","",IF('Физическое развитие'!#REF!=2,"сформирован",IF('Физическое развитие'!#REF!=0,"не сформирован", "в стадии формирования")))</f>
        <v>#REF!</v>
      </c>
      <c r="BY24" s="150" t="str">
        <f>IF('Физическое развитие'!Z24="","",IF('Физическое развитие'!Z24=2,"сформирован",IF('Физическое развитие'!Z24=0,"не сформирован", "в стадии формирования")))</f>
        <v/>
      </c>
      <c r="BZ24" s="150" t="e">
        <f>IF('Физическое развитие'!#REF!="","",IF('Физическое развитие'!#REF!=2,"сформирован",IF('Физическое развитие'!#REF!=0,"не сформирован", "в стадии формирования")))</f>
        <v>#REF!</v>
      </c>
      <c r="CA24" s="180" t="str">
        <f>IF('Социально-коммуникативное разви'!Q25="","",IF('Социально-коммуникативное разви'!AD25="","",IF('Социально-коммуникативное разви'!AF25="","",IF('Социально-коммуникативное разви'!AG25="","",IF('Социально-коммуникативное разви'!AH25="","",IF('Социально-коммуникативное разви'!AI25="","",IF('Социально-коммуникативное разви'!AJ25="","",IF('Социально-коммуникативное разви'!AK25="","",IF('Социально-коммуникативное разви'!AL25="","",IF('Социально-коммуникативное разви'!AM25="","",IF('Социально-коммуникативное разви'!#REF!="","",IF('Физическое развитие'!N24="","",IF('Физическое развитие'!Q24="","",IF('Физическое развитие'!U24="","",IF('Физическое развитие'!X24="","",IF('Физическое развитие'!Y24="","",IF('Физическое развитие'!#REF!="","",IF('Физическое развитие'!Z24="","",IF('Физическое развитие'!#REF!="","",('Социально-коммуникативное разви'!Q25+'Социально-коммуникативное разви'!AD25+'Социально-коммуникативное разви'!AF25+'Социально-коммуникативное разви'!AG25+'Социально-коммуникативное разви'!AH25+'Социально-коммуникативное разви'!AI25+'Социально-коммуникативное разви'!AJ25+'Социально-коммуникативное разви'!AK25+'Социально-коммуникативное разви'!AL25+'Социально-коммуникативное разви'!AM25+'Социально-коммуникативное разви'!#REF!+'Физическое развитие'!N24+'Физическое развитие'!Q24+'Физическое развитие'!U24+'Физическое развитие'!X24+'Физическое развитие'!Y24+'Физическое развитие'!#REF!+'Физическое развитие'!#REF!)/19)))))))))))))))))))</f>
        <v/>
      </c>
      <c r="CB24" s="151" t="str">
        <f>'целевые ориентиры'!BY24</f>
        <v/>
      </c>
      <c r="CC2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24" s="150" t="str">
        <f>IF('Социально-коммуникативное разви'!M25="","",IF('Социально-коммуникативное разви'!M25=2,"сформирован",IF('Социально-коммуникативное разви'!M25=0,"не сформирован", "в стадии формирования")))</f>
        <v/>
      </c>
      <c r="CE2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24" s="150" t="str">
        <f>IF('Социально-коммуникативное разви'!O25="","",IF('Социально-коммуникативное разви'!O25=2,"сформирован",IF('Социально-коммуникативное разви'!O25=0,"не сформирован", "в стадии формирования")))</f>
        <v/>
      </c>
      <c r="CG24" s="150" t="str">
        <f>IF('Социально-коммуникативное разви'!T25="","",IF('Социально-коммуникативное разви'!T25=2,"сформирован",IF('Социально-коммуникативное разви'!T25=0,"не сформирован", "в стадии формирования")))</f>
        <v/>
      </c>
      <c r="CH24" s="150" t="str">
        <f>IF('Познавательное развитие'!D25="","",IF('Познавательное развитие'!D25=2,"сформирован",IF('Познавательное развитие'!D25=0,"не сформирован", "в стадии формирования")))</f>
        <v/>
      </c>
      <c r="CI24" s="150" t="str">
        <f>IF('Познавательное развитие'!E25="","",IF('Познавательное развитие'!E25=2,"сформирован",IF('Познавательное развитие'!E25=0,"не сформирован", "в стадии формирования")))</f>
        <v/>
      </c>
      <c r="CJ24" s="150" t="e">
        <f>IF('Познавательное развитие'!#REF!="","",IF('Познавательное развитие'!#REF!=2,"сформирован",IF('Познавательное развитие'!#REF!=0,"не сформирован", "в стадии формирования")))</f>
        <v>#REF!</v>
      </c>
      <c r="CK24" s="150" t="str">
        <f>IF('Познавательное развитие'!F25="","",IF('Познавательное развитие'!F25=2,"сформирован",IF('Познавательное развитие'!F25=0,"не сформирован", "в стадии формирования")))</f>
        <v/>
      </c>
      <c r="CL24" s="150" t="str">
        <f>IF('Познавательное развитие'!I25="","",IF('Познавательное развитие'!I25=2,"сформирован",IF('Познавательное развитие'!I25=0,"не сформирован", "в стадии формирования")))</f>
        <v/>
      </c>
      <c r="CM24" s="150" t="str">
        <f>IF('Познавательное развитие'!J25="","",IF('Познавательное развитие'!J25=2,"сформирован",IF('Познавательное развитие'!J25=0,"не сформирован", "в стадии формирования")))</f>
        <v/>
      </c>
      <c r="CN24" s="150" t="str">
        <f>IF('Познавательное развитие'!K25="","",IF('Познавательное развитие'!K25=2,"сформирован",IF('Познавательное развитие'!K25=0,"не сформирован", "в стадии формирования")))</f>
        <v/>
      </c>
      <c r="CO24" s="150" t="str">
        <f>IF('Познавательное развитие'!L25="","",IF('Познавательное развитие'!L25=2,"сформирован",IF('Познавательное развитие'!L25=0,"не сформирован", "в стадии формирования")))</f>
        <v/>
      </c>
      <c r="CP24" s="150" t="e">
        <f>IF('Познавательное развитие'!#REF!="","",IF('Познавательное развитие'!#REF!=2,"сформирован",IF('Познавательное развитие'!#REF!=0,"не сформирован", "в стадии формирования")))</f>
        <v>#REF!</v>
      </c>
      <c r="CQ24" s="150" t="str">
        <f>IF('Познавательное развитие'!M25="","",IF('Познавательное развитие'!M25=2,"сформирован",IF('Познавательное развитие'!M25=0,"не сформирован", "в стадии формирования")))</f>
        <v/>
      </c>
      <c r="CR24" s="150" t="str">
        <f>IF('Познавательное развитие'!S25="","",IF('Познавательное развитие'!S25=2,"сформирован",IF('Познавательное развитие'!S25=0,"не сформирован", "в стадии формирования")))</f>
        <v/>
      </c>
      <c r="CS24" s="150" t="str">
        <f>IF('Познавательное развитие'!T25="","",IF('Познавательное развитие'!T25=2,"сформирован",IF('Познавательное развитие'!T25=0,"не сформирован", "в стадии формирования")))</f>
        <v/>
      </c>
      <c r="CT24" s="150" t="str">
        <f>IF('Познавательное развитие'!V25="","",IF('Познавательное развитие'!V25=2,"сформирован",IF('Познавательное развитие'!V25=0,"не сформирован", "в стадии формирования")))</f>
        <v/>
      </c>
      <c r="CU24" s="150" t="str">
        <f>IF('Познавательное развитие'!AD25="","",IF('Познавательное развитие'!AD25=2,"сформирован",IF('Познавательное развитие'!AD25=0,"не сформирован", "в стадии формирования")))</f>
        <v/>
      </c>
      <c r="CV24" s="150" t="e">
        <f>IF('Познавательное развитие'!#REF!="","",IF('Познавательное развитие'!#REF!=2,"сформирован",IF('Познавательное развитие'!#REF!=0,"не сформирован", "в стадии формирования")))</f>
        <v>#REF!</v>
      </c>
      <c r="CW24" s="150" t="str">
        <f>IF('Познавательное развитие'!AI25="","",IF('Познавательное развитие'!AI25=2,"сформирован",IF('Познавательное развитие'!AI25=0,"не сформирован", "в стадии формирования")))</f>
        <v/>
      </c>
      <c r="CX24" s="150" t="str">
        <f>IF('Познавательное развитие'!AK25="","",IF('Познавательное развитие'!AK25=2,"сформирован",IF('Познавательное развитие'!AK25=0,"не сформирован", "в стадии формирования")))</f>
        <v/>
      </c>
      <c r="CY24" s="150" t="e">
        <f>IF('Познавательное развитие'!#REF!="","",IF('Познавательное развитие'!#REF!=2,"сформирован",IF('Познавательное развитие'!#REF!=0,"не сформирован", "в стадии формирования")))</f>
        <v>#REF!</v>
      </c>
      <c r="CZ24" s="150" t="str">
        <f>IF('Познавательное развитие'!AL25="","",IF('Познавательное развитие'!AL25=2,"сформирован",IF('Познавательное развитие'!AL25=0,"не сформирован", "в стадии формирования")))</f>
        <v/>
      </c>
      <c r="DA24" s="150" t="str">
        <f>IF('Речевое развитие'!S24="","",IF('Речевое развитие'!S24=2,"сформирован",IF('Речевое развитие'!S24=0,"не сформирован", "в стадии формирования")))</f>
        <v/>
      </c>
      <c r="DB24" s="150" t="str">
        <f>IF('Речевое развитие'!T24="","",IF('Речевое развитие'!T24=2,"сформирован",IF('Речевое развитие'!T24=0,"не сформирован", "в стадии формирования")))</f>
        <v/>
      </c>
      <c r="DC24" s="150" t="str">
        <f>IF('Речевое развитие'!U24="","",IF('Речевое развитие'!U24=2,"сформирован",IF('Речевое развитие'!U24=0,"не сформирован", "в стадии формирования")))</f>
        <v/>
      </c>
      <c r="DD24" s="150" t="str">
        <f>IF('Речевое развитие'!V24="","",IF('Речевое развитие'!V24=2,"сформирован",IF('Речевое развитие'!V24=0,"не сформирован", "в стадии формирования")))</f>
        <v/>
      </c>
      <c r="DE24" s="150" t="str">
        <f>IF('Художественно-эстетическое разв'!D25="","",IF('Художественно-эстетическое разв'!D25=2,"сформирован",IF('Художественно-эстетическое разв'!D25=0,"не сформирован", "в стадии формирования")))</f>
        <v/>
      </c>
      <c r="DF24" s="150" t="str">
        <f>IF('Художественно-эстетическое разв'!O25="","",IF('Художественно-эстетическое разв'!O25=2,"сформирован",IF('Художественно-эстетическое разв'!O25=0,"не сформирован", "в стадии формирования")))</f>
        <v/>
      </c>
      <c r="DG24" s="150" t="str">
        <f>IF('Художественно-эстетическое разв'!T25="","",IF('Художественно-эстетическое разв'!T25=2,"сформирован",IF('Художественно-эстетическое разв'!T25=0,"не сформирован", "в стадии формирования")))</f>
        <v/>
      </c>
      <c r="DH24" s="180" t="e">
        <f>IF('Социально-коммуникативное разви'!#REF!="","",IF('Социально-коммуникативное разви'!M25="","",IF('Социально-коммуникативное разви'!#REF!="","",IF('Социально-коммуникативное разви'!O25="","",IF('Социально-коммуникативное разви'!T25="","",IF('Познавательное развитие'!D25="","",IF('Познавательное развитие'!E25="","",IF('Познавательное развитие'!#REF!="","",IF('Познавательное развитие'!F25="","",IF('Познавательное развитие'!I25="","",IF('Познавательное развитие'!J25="","",IF('Познавательное развитие'!K25="","",IF('Познавательное развитие'!L25="","",IF('Познавательное развитие'!#REF!="","",IF('Познавательное развитие'!M25="","",IF('Познавательное развитие'!S25="","",IF('Познавательное развитие'!T25="","",IF('Познавательное развитие'!V25="","",IF('Познавательное развитие'!AD25="","",IF('Познавательное развитие'!#REF!="","",IF('Познавательное развитие'!AI25="","",IF('Познавательное развитие'!AK25="","",IF('Познавательное развитие'!#REF!="","",IF('Познавательное развитие'!AL25="","",IF('Речевое развитие'!S24="","",IF('Речевое развитие'!T24="","",IF('Речевое развитие'!U24="","",IF('Речевое развитие'!V24="","",IF('Художественно-эстетическое разв'!D25="","",IF('Художественно-эстетическое разв'!O25="","",IF('Художественно-эстетическое разв'!T25="","",('Социально-коммуникативное разви'!#REF!+'Социально-коммуникативное разви'!M25+'Социально-коммуникативное разви'!#REF!+'Социально-коммуникативное разви'!O25+'Социально-коммуникативное разви'!T25+'Познавательное развитие'!D25+'Познавательное развитие'!E25+'Познавательное развитие'!#REF!+'Познавательное развитие'!F25+'Познавательное развитие'!I25+'Познавательное развитие'!J25+'Познавательное развитие'!K25+'Познавательное развитие'!L25+'Познавательное развитие'!#REF!+'Познавательное развитие'!M25+'Познавательное развитие'!S25+'Познавательное развитие'!T25+'Познавательное развитие'!V25+'Познавательное развитие'!AD25+'Познавательное развитие'!#REF!+'Познавательное развитие'!AI25+'Познавательное развитие'!AK25+'Познавательное развитие'!#REF!+'Познавательное развитие'!AL25+'Речевое развитие'!S24+'Речевое развитие'!T24+'Речевое развитие'!U24+'Речевое развитие'!V24+'Художественно-эстетическое разв'!D25+'Художественно-эстетическое разв'!O25+'Художественно-эстетическое разв'!T25)/31)))))))))))))))))))))))))))))))</f>
        <v>#REF!</v>
      </c>
      <c r="DI24" s="151" t="str">
        <f>'целевые ориентиры'!DC24</f>
        <v/>
      </c>
    </row>
    <row r="25" spans="1:113" s="96" customFormat="1">
      <c r="A25" s="96">
        <f>список!A23</f>
        <v>22</v>
      </c>
      <c r="B25" s="153" t="str">
        <f>IF(список!B23="","",список!B23)</f>
        <v/>
      </c>
      <c r="C25" s="149">
        <f>IF(список!C23="","",список!C23)</f>
        <v>0</v>
      </c>
      <c r="D25" s="155" t="str">
        <f>IF('Социально-коммуникативное разви'!R26="","",IF('Социально-коммуникативное разви'!R26=2,"сформирован",IF('Социально-коммуникативное разви'!R26=0,"не сформирован", "в стадии формирования")))</f>
        <v/>
      </c>
      <c r="E25" s="96" t="str">
        <f>IF('Социально-коммуникативное разви'!X26="","",IF('Социально-коммуникативное разви'!X26=2,"сформирован",IF('Социально-коммуникативное разви'!X26=0,"не сформирован", "в стадии формирования")))</f>
        <v/>
      </c>
      <c r="F25" s="96" t="str">
        <f>IF('Социально-коммуникативное разви'!Y26="","",IF('Социально-коммуникативное разви'!Y26=2,"сформирован",IF('Социально-коммуникативное разви'!Y26=0,"не сформирован", "в стадии формирования")))</f>
        <v/>
      </c>
      <c r="G25" s="96" t="str">
        <f>IF('Социально-коммуникативное разви'!Z26="","",IF('Социально-коммуникативное разви'!Z26=2,"сформирован",IF('Социально-коммуникативное разви'!Z26=0,"не сформирован", "в стадии формирования")))</f>
        <v/>
      </c>
      <c r="H25" s="96" t="str">
        <f>IF('Социально-коммуникативное разви'!AA26="","",IF('Социально-коммуникативное разви'!AA26=2,"сформирован",IF('Социально-коммуникативное разви'!AA26=0,"не сформирован", "в стадии формирования")))</f>
        <v/>
      </c>
      <c r="I25"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5" s="96" t="str">
        <f>IF('Познавательное развитие'!H26="","",IF('Познавательное развитие'!H26=2,"сформирован",IF('Познавательное развитие'!H26=0,"не сформирован", "в стадии формирования")))</f>
        <v/>
      </c>
      <c r="K25" s="96" t="e">
        <f>IF('Познавательное развитие'!#REF!="","",IF('Познавательное развитие'!#REF!=2,"сформирован",IF('Познавательное развитие'!#REF!=0,"не сформирован", "в стадии формирования")))</f>
        <v>#REF!</v>
      </c>
      <c r="L25" s="96" t="str">
        <f>IF('Речевое развитие'!X25="","",IF('Речевое развитие'!X25=2,"сформирован",IF('Речевое развитие'!X25=0,"не сформирован", "в стадии формирования")))</f>
        <v/>
      </c>
      <c r="M25" s="96" t="str">
        <f>IF('Художественно-эстетическое разв'!D26="","",IF('Художественно-эстетическое разв'!D26=2,"сформирован",IF('Художественно-эстетическое разв'!D26=0,"не сформирован", "в стадии формирования")))</f>
        <v/>
      </c>
      <c r="N25" s="149" t="str">
        <f>IF('Физическое развитие'!M25="","",IF('Физическое развитие'!M25=2,"сформирован",IF('Физическое развитие'!M25=0,"не сформирован", "в стадии формирования")))</f>
        <v/>
      </c>
      <c r="O25" s="166" t="str">
        <f>IF('Социально-коммуникативное разви'!R26="","",IF('Социально-коммуникативное разви'!X26="","",IF('Социально-коммуникативное разви'!Y26="","",IF('Социально-коммуникативное разви'!Z26="","",IF('Социально-коммуникативное разви'!AA26="","",IF('Социально-коммуникативное разви'!#REF!="","",IF('Познавательное развитие'!#REF!="","",IF('Познавательное развитие'!#REF!="","",IF('Речевое развитие'!X25="","",IF('Художественно-эстетическое разв'!D26="","",IF('Физическое развитие'!M25="","",('Социально-коммуникативное разви'!R26+'Социально-коммуникативное разви'!X26+'Социально-коммуникативное разви'!Y26+'Социально-коммуникативное разви'!Z26+'Социально-коммуникативное разви'!AA26+'Социально-коммуникативное разви'!#REF!+'Познавательное развитие'!#REF!+'Познавательное развитие'!#REF!+'Речевое развитие'!X25+'Художественно-эстетическое разв'!D26+'Физическое развитие'!M25)/11)))))))))))</f>
        <v/>
      </c>
      <c r="P25" s="151" t="str">
        <f>'целевые ориентиры'!M25</f>
        <v/>
      </c>
      <c r="Q25" s="177" t="str">
        <f>IF('Социально-коммуникативное разви'!E26="","",IF('Социально-коммуникативное разви'!E26=2,"сформирован",IF('Социально-коммуникативное разви'!E26=0,"не сформирован", "в стадии формирования")))</f>
        <v/>
      </c>
      <c r="R25" s="177" t="str">
        <f>IF('Социально-коммуникативное разви'!F26="","",IF('Социально-коммуникативное разви'!F26=2,"сформирован",IF('Социально-коммуникативное разви'!F26=0,"не сформирован", "в стадии формирования")))</f>
        <v/>
      </c>
      <c r="S25" s="177" t="str">
        <f>IF('Социально-коммуникативное разви'!G26="","",IF('Социально-коммуникативное разви'!G26=2,"сформирован",IF('Социально-коммуникативное разви'!G26=0,"не сформирован", "в стадии формирования")))</f>
        <v/>
      </c>
      <c r="T25" s="177" t="str">
        <f>IF('Социально-коммуникативное разви'!H26="","",IF('Социально-коммуникативное разви'!H26=2,"сформирован",IF('Социально-коммуникативное разви'!H26=0,"не сформирован", "в стадии формирования")))</f>
        <v/>
      </c>
      <c r="U25" s="177" t="str">
        <f>IF('Социально-коммуникативное разви'!I26="","",IF('Социально-коммуникативное разви'!I26=2,"сформирован",IF('Социально-коммуникативное разви'!I26=0,"не сформирован", "в стадии формирования")))</f>
        <v/>
      </c>
      <c r="V25" s="178" t="str">
        <f>IF('Социально-коммуникативное разви'!J26="","",IF('Социально-коммуникативное разви'!J26=2,"сформирован",IF('Социально-коммуникативное разви'!J26=0,"не сформирован", "в стадии формирования")))</f>
        <v/>
      </c>
      <c r="W25" s="178" t="str">
        <f>IF('Социально-коммуникативное разви'!K26="","",IF('Социально-коммуникативное разви'!K26=2,"сформирован",IF('Социально-коммуникативное разви'!K26=0,"не сформирован", "в стадии формирования")))</f>
        <v/>
      </c>
      <c r="X25" s="178" t="str">
        <f>IF('Социально-коммуникативное разви'!L26="","",IF('Социально-коммуникативное разви'!L26=2,"сформирован",IF('Социально-коммуникативное разви'!L26=0,"не сформирован", "в стадии формирования")))</f>
        <v/>
      </c>
      <c r="Y25" s="179" t="str">
        <f>IF('Социально-коммуникативное разви'!W26="","",IF('Социально-коммуникативное разви'!W26=2,"сформирован",IF('Социально-коммуникативное разви'!W26=0,"не сформирован", "в стадии формирования")))</f>
        <v/>
      </c>
      <c r="Z25" s="180" t="str">
        <f>IF('Социально-коммуникативное разви'!E26="","",IF('Социально-коммуникативное разви'!F26="","",IF('Социально-коммуникативное разви'!G26="","",IF('Социально-коммуникативное разви'!H26="","",IF('Социально-коммуникативное разви'!I26="","",IF('Социально-коммуникативное разви'!J26="","",IF('Социально-коммуникативное разви'!K26="","",IF('Социально-коммуникативное разви'!L26="","",IF('Социально-коммуникативное разви'!W26="","",('Социально-коммуникативное разви'!E26+'Социально-коммуникативное разви'!F26+'Социально-коммуникативное разви'!G26+'Социально-коммуникативное разви'!H26+'Социально-коммуникативное разви'!I26+'Социально-коммуникативное разви'!J26+'Социально-коммуникативное разви'!K26+'Социально-коммуникативное разви'!L26+'Социально-коммуникативное разви'!W26)/9)))))))))</f>
        <v/>
      </c>
      <c r="AA25" s="151" t="str">
        <f>'целевые ориентиры'!X25</f>
        <v/>
      </c>
      <c r="AB25" s="172" t="str">
        <f>IF('Социально-коммуникативное разви'!S26="","",IF('Социально-коммуникативное разви'!S26=2,"сформирован",IF('Социально-коммуникативное разви'!S26=0,"не сформирован", "в стадии формирования")))</f>
        <v/>
      </c>
      <c r="AC25" s="171" t="str">
        <f>IF('Познавательное развитие'!U26="","",IF('Познавательное развитие'!U26=2,"сформирован",IF('Познавательное развитие'!U26=0,"не сформирован", "в стадии формирования")))</f>
        <v/>
      </c>
      <c r="AD25" s="170" t="str">
        <f>IF('Речевое развитие'!W25="","",IF('Речевое развитие'!W25=2,"сформирован",IF('Речевое развитие'!W25=0,"не сформирован", "в стадии формирования")))</f>
        <v/>
      </c>
      <c r="AE25" s="181" t="str">
        <f>IF('Художественно-эстетическое разв'!AD26="","",IF('Художественно-эстетическое разв'!AD26=2,"сформирован",IF('Художественно-эстетическое разв'!AD26=0,"не сформирован", "в стадии формирования")))</f>
        <v/>
      </c>
      <c r="AF25" s="181" t="str">
        <f>IF('Художественно-эстетическое разв'!AE26="","",IF('Художественно-эстетическое разв'!AE26=2,"сформирован",IF('Художественно-эстетическое разв'!AE26=0,"не сформирован", "в стадии формирования")))</f>
        <v/>
      </c>
      <c r="AG25" s="181" t="str">
        <f>IF('Художественно-эстетическое разв'!AF26="","",IF('Художественно-эстетическое разв'!AF26=2,"сформирован",IF('Художественно-эстетическое разв'!AF26=0,"не сформирован", "в стадии формирования")))</f>
        <v/>
      </c>
      <c r="AH25" s="170" t="str">
        <f>IF('Физическое развитие'!T25="","",IF('Физическое развитие'!T25=2,"сформирован",IF('Физическое развитие'!T25=0,"не сформирован", "в стадии формирования")))</f>
        <v/>
      </c>
      <c r="AI25" s="180" t="str">
        <f>IF('Социально-коммуникативное разви'!S26="","",IF('Познавательное развитие'!U26="","",IF('Речевое развитие'!W25="","",IF('Художественно-эстетическое разв'!AD26="","",IF('Художественно-эстетическое разв'!AE26="","",IF('Художественно-эстетическое разв'!AF26="","",IF('Физическое развитие'!T25="","",('Социально-коммуникативное разви'!S26+'Познавательное развитие'!U26+'Речевое развитие'!W25+'Художественно-эстетическое разв'!AD26+'Художественно-эстетическое разв'!AE26+'Художественно-эстетическое разв'!AF26+'Физическое развитие'!T25)/7)))))))</f>
        <v/>
      </c>
      <c r="AJ25" s="151" t="str">
        <f>'целевые ориентиры'!AH25</f>
        <v/>
      </c>
      <c r="AK25" s="172" t="str">
        <f>IF('Речевое развитие'!D25="","",IF('Речевое развитие'!D25=2,"сформирован",IF('Речевое развитие'!D25=0,"не сформирован", "в стадии формирования")))</f>
        <v/>
      </c>
      <c r="AL25" s="150" t="str">
        <f>IF('Речевое развитие'!F25="","",IF('Речевое развитие'!F25=2,"сформирован",IF('Речевое развитие'!F25=0,"не сформирован", "в стадии формирования")))</f>
        <v/>
      </c>
      <c r="AM25" s="150" t="str">
        <f>IF('Речевое развитие'!H25="","",IF('Речевое развитие'!H25=2,"сформирован",IF('Речевое развитие'!H25=0,"не сформирован", "в стадии формирования")))</f>
        <v/>
      </c>
      <c r="AN25" s="150" t="str">
        <f>IF('Речевое развитие'!I25="","",IF('Речевое развитие'!I25=2,"сформирован",IF('Речевое развитие'!I25=0,"не сформирован", "в стадии формирования")))</f>
        <v/>
      </c>
      <c r="AO25" s="150" t="str">
        <f>IF('Речевое развитие'!J25="","",IF('Речевое развитие'!J25=2,"сформирован",IF('Речевое развитие'!J25=0,"не сформирован", "в стадии формирования")))</f>
        <v/>
      </c>
      <c r="AP25" s="150" t="str">
        <f>IF('Речевое развитие'!K25="","",IF('Речевое развитие'!K25=2,"сформирован",IF('Речевое развитие'!K25=0,"не сформирован", "в стадии формирования")))</f>
        <v/>
      </c>
      <c r="AQ25" s="150" t="str">
        <f>IF('Речевое развитие'!M25="","",IF('Речевое развитие'!M25=2,"сформирован",IF('Речевое развитие'!M25=0,"не сформирован", "в стадии формирования")))</f>
        <v/>
      </c>
      <c r="AR25" s="150" t="str">
        <f>IF('Речевое развитие'!N25="","",IF('Речевое развитие'!N25=2,"сформирован",IF('Речевое развитие'!N25=0,"не сформирован", "в стадии формирования")))</f>
        <v/>
      </c>
      <c r="AS25" s="150" t="str">
        <f>IF('Речевое развитие'!O25="","",IF('Речевое развитие'!O25=2,"сформирован",IF('Речевое развитие'!O25=0,"не сформирован", "в стадии формирования")))</f>
        <v/>
      </c>
      <c r="AT25" s="180" t="str">
        <f>IF('Речевое развитие'!D25="","",IF('Речевое развитие'!F25="","",IF('Речевое развитие'!H25="","",IF('Речевое развитие'!I25="","",IF('Речевое развитие'!J25="","",IF('Речевое развитие'!K25="","",IF('Речевое развитие'!M25="","",IF('Речевое развитие'!N25="","",IF('Речевое развитие'!O25="","",('Речевое развитие'!D25+'Речевое развитие'!F25+'Речевое развитие'!H25+'Речевое развитие'!I25+'Речевое развитие'!J25+'Речевое развитие'!K25+'Речевое развитие'!M25+'Речевое развитие'!N25+'Речевое развитие'!O25)/9)))))))))</f>
        <v/>
      </c>
      <c r="AU25" s="151" t="str">
        <f>'целевые ориентиры'!AR25</f>
        <v/>
      </c>
      <c r="AV25" s="150" t="str">
        <f>IF('Физическое развитие'!D25="","",IF('Физическое развитие'!D25=2,"сформирован",IF('Физическое развитие'!D25=0,"не сформирован", "в стадии формирования")))</f>
        <v/>
      </c>
      <c r="AW25" s="150" t="str">
        <f>IF('Физическое развитие'!E25="","",IF('Физическое развитие'!E25=2,"сформирован",IF('Физическое развитие'!E25=0,"не сформирован", "в стадии формирования")))</f>
        <v/>
      </c>
      <c r="AX25" s="150" t="str">
        <f>IF('Физическое развитие'!G25="","",IF('Физическое развитие'!G25=2,"сформирован",IF('Физическое развитие'!G25=0,"не сформирован", "в стадии формирования")))</f>
        <v/>
      </c>
      <c r="AY25" s="150" t="e">
        <f>IF('Физическое развитие'!#REF!="","",IF('Физическое развитие'!#REF!=2,"сформирован",IF('Физическое развитие'!#REF!=0,"не сформирован", "в стадии формирования")))</f>
        <v>#REF!</v>
      </c>
      <c r="AZ25" s="150" t="str">
        <f>IF('Физическое развитие'!H25="","",IF('Физическое развитие'!H25=2,"сформирован",IF('Физическое развитие'!H25=0,"не сформирован", "в стадии формирования")))</f>
        <v/>
      </c>
      <c r="BA25" s="150" t="str">
        <f>IF('Физическое развитие'!I25="","",IF('Физическое развитие'!I25=2,"сформирован",IF('Физическое развитие'!I25=0,"не сформирован", "в стадии формирования")))</f>
        <v/>
      </c>
      <c r="BB25" s="150" t="str">
        <f>IF('Физическое развитие'!N25="","",IF('Физическое развитие'!N25=2,"сформирован",IF('Физическое развитие'!N25=0,"не сформирован", "в стадии формирования")))</f>
        <v/>
      </c>
      <c r="BC25" s="150" t="str">
        <f>IF('Физическое развитие'!O25="","",IF('Физическое развитие'!O25=2,"сформирован",IF('Физическое развитие'!O25=0,"не сформирован", "в стадии формирования")))</f>
        <v/>
      </c>
      <c r="BD25" s="150" t="str">
        <f>IF('Физическое развитие'!P25="","",IF('Физическое развитие'!P25=2,"сформирован",IF('Физическое развитие'!P25=0,"не сформирован", "в стадии формирования")))</f>
        <v/>
      </c>
      <c r="BE25" s="150" t="str">
        <f>IF('Физическое развитие'!S25="","",IF('Физическое развитие'!S25=2,"сформирован",IF('Физическое развитие'!S25=0,"не сформирован", "в стадии формирования")))</f>
        <v/>
      </c>
      <c r="BF25" s="150" t="str">
        <f>IF('Физическое развитие'!D25="","",IF('Физическое развитие'!E25="","",IF('Физическое развитие'!G25="","",IF('Физическое развитие'!#REF!="","",IF('Физическое развитие'!H25="","",IF('Физическое развитие'!I25="","",IF('Физическое развитие'!N25="","",IF('Физическое развитие'!O25="","",IF('Физическое развитие'!P25="","",IF('Физическое развитие'!S25="","",('Физическое развитие'!D25+'Физическое развитие'!E25+'Физическое развитие'!G25+'Физическое развитие'!#REF!+'Физическое развитие'!H25+'Физическое развитие'!I25+'Физическое развитие'!N25+'Физическое развитие'!O25+'Физическое развитие'!P25+'Физическое развитие'!S25)/10))))))))))</f>
        <v/>
      </c>
      <c r="BG25" s="151" t="str">
        <f>'целевые ориентиры'!BG25</f>
        <v/>
      </c>
      <c r="BH25" s="150" t="str">
        <f>IF('Социально-коммуникативное разви'!Q26="","",IF('Социально-коммуникативное разви'!Q26=2,"сформирован",IF('Социально-коммуникативное разви'!Q26=0,"не сформирован", "в стадии формирования")))</f>
        <v/>
      </c>
      <c r="BI25" s="150" t="str">
        <f>IF('Социально-коммуникативное разви'!AD26="","",IF('Социально-коммуникативное разви'!AD26=2,"сформирован",IF('Социально-коммуникативное разви'!AD26=0,"не сформирован", "в стадии формирования")))</f>
        <v/>
      </c>
      <c r="BJ25" s="150" t="str">
        <f>IF('Социально-коммуникативное разви'!AF26="","",IF('Социально-коммуникативное разви'!AF26=2,"сформирован",IF('Социально-коммуникативное разви'!AF26=0,"не сформирован", "в стадии формирования")))</f>
        <v/>
      </c>
      <c r="BK25" s="150" t="str">
        <f>IF('Социально-коммуникативное разви'!AG26="","",IF('Социально-коммуникативное разви'!AG26=2,"сформирован",IF('Социально-коммуникативное разви'!AG26=0,"не сформирован", "в стадии формирования")))</f>
        <v/>
      </c>
      <c r="BL25" s="150" t="str">
        <f>IF('Социально-коммуникативное разви'!AH26="","",IF('Социально-коммуникативное разви'!AH26=2,"сформирован",IF('Социально-коммуникативное разви'!AH26=0,"не сформирован", "в стадии формирования")))</f>
        <v/>
      </c>
      <c r="BM25" s="150" t="str">
        <f>IF('Социально-коммуникативное разви'!AI26="","",IF('Социально-коммуникативное разви'!AI26=2,"сформирован",IF('Социально-коммуникативное разви'!AI26=0,"не сформирован", "в стадии формирования")))</f>
        <v/>
      </c>
      <c r="BN25" s="150" t="str">
        <f>IF('Социально-коммуникативное разви'!AJ26="","",IF('Социально-коммуникативное разви'!AJ26=2,"сформирован",IF('Социально-коммуникативное разви'!AJ26=0,"не сформирован", "в стадии формирования")))</f>
        <v/>
      </c>
      <c r="BO25" s="150" t="str">
        <f>IF('Социально-коммуникативное разви'!AK26="","",IF('Социально-коммуникативное разви'!AK26=2,"сформирован",IF('Социально-коммуникативное разви'!AK26=0,"не сформирован", "в стадии формирования")))</f>
        <v/>
      </c>
      <c r="BP25" s="150" t="str">
        <f>IF('Социально-коммуникативное разви'!AL26="","",IF('Социально-коммуникативное разви'!AL26=2,"сформирован",IF('Социально-коммуникативное разви'!AL26=0,"не сформирован", "в стадии формирования")))</f>
        <v/>
      </c>
      <c r="BQ25" s="150" t="str">
        <f>IF('Социально-коммуникативное разви'!AM26="","",IF('Социально-коммуникативное разви'!AM26=2,"сформирован",IF('Социально-коммуникативное разви'!AM26=0,"не сформирован", "в стадии формирования")))</f>
        <v/>
      </c>
      <c r="BR2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25" s="150" t="str">
        <f>IF('Физическое развитие'!N25="","",IF('Физическое развитие'!N25=2,"сформирован",IF('Физическое развитие'!N25=0,"не сформирован", "в стадии формирования")))</f>
        <v/>
      </c>
      <c r="BT25" s="150" t="str">
        <f>IF('Физическое развитие'!Q25="","",IF('Физическое развитие'!Q25=2,"сформирован",IF('Физическое развитие'!Q25=0,"не сформирован", "в стадии формирования")))</f>
        <v/>
      </c>
      <c r="BU25" s="150" t="str">
        <f>IF('Физическое развитие'!U25="","",IF('Физическое развитие'!U25=2,"сформирован",IF('Физическое развитие'!U25=0,"не сформирован", "в стадии формирования")))</f>
        <v/>
      </c>
      <c r="BV25" s="150" t="str">
        <f>IF('Физическое развитие'!X25="","",IF('Физическое развитие'!X25=2,"сформирован",IF('Физическое развитие'!X25=0,"не сформирован", "в стадии формирования")))</f>
        <v/>
      </c>
      <c r="BW25" s="150" t="str">
        <f>IF('Физическое развитие'!Y25="","",IF('Физическое развитие'!Y25=2,"сформирован",IF('Физическое развитие'!Y25=0,"не сформирован", "в стадии формирования")))</f>
        <v/>
      </c>
      <c r="BX25" s="150" t="e">
        <f>IF('Физическое развитие'!#REF!="","",IF('Физическое развитие'!#REF!=2,"сформирован",IF('Физическое развитие'!#REF!=0,"не сформирован", "в стадии формирования")))</f>
        <v>#REF!</v>
      </c>
      <c r="BY25" s="150" t="str">
        <f>IF('Физическое развитие'!Z25="","",IF('Физическое развитие'!Z25=2,"сформирован",IF('Физическое развитие'!Z25=0,"не сформирован", "в стадии формирования")))</f>
        <v/>
      </c>
      <c r="BZ25" s="150" t="e">
        <f>IF('Физическое развитие'!#REF!="","",IF('Физическое развитие'!#REF!=2,"сформирован",IF('Физическое развитие'!#REF!=0,"не сформирован", "в стадии формирования")))</f>
        <v>#REF!</v>
      </c>
      <c r="CA25" s="180" t="str">
        <f>IF('Социально-коммуникативное разви'!Q26="","",IF('Социально-коммуникативное разви'!AD26="","",IF('Социально-коммуникативное разви'!AF26="","",IF('Социально-коммуникативное разви'!AG26="","",IF('Социально-коммуникативное разви'!AH26="","",IF('Социально-коммуникативное разви'!AI26="","",IF('Социально-коммуникативное разви'!AJ26="","",IF('Социально-коммуникативное разви'!AK26="","",IF('Социально-коммуникативное разви'!AL26="","",IF('Социально-коммуникативное разви'!AM26="","",IF('Социально-коммуникативное разви'!#REF!="","",IF('Физическое развитие'!N25="","",IF('Физическое развитие'!Q25="","",IF('Физическое развитие'!U25="","",IF('Физическое развитие'!X25="","",IF('Физическое развитие'!Y25="","",IF('Физическое развитие'!#REF!="","",IF('Физическое развитие'!Z25="","",IF('Физическое развитие'!#REF!="","",('Социально-коммуникативное разви'!Q26+'Социально-коммуникативное разви'!AD26+'Социально-коммуникативное разви'!AF26+'Социально-коммуникативное разви'!AG26+'Социально-коммуникативное разви'!AH26+'Социально-коммуникативное разви'!AI26+'Социально-коммуникативное разви'!AJ26+'Социально-коммуникативное разви'!AK26+'Социально-коммуникативное разви'!AL26+'Социально-коммуникативное разви'!AM26+'Социально-коммуникативное разви'!#REF!+'Физическое развитие'!N25+'Физическое развитие'!Q25+'Физическое развитие'!U25+'Физическое развитие'!X25+'Физическое развитие'!Y25+'Физическое развитие'!#REF!+'Физическое развитие'!#REF!)/19)))))))))))))))))))</f>
        <v/>
      </c>
      <c r="CB25" s="151" t="str">
        <f>'целевые ориентиры'!BY25</f>
        <v/>
      </c>
      <c r="CC2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25" s="150" t="str">
        <f>IF('Социально-коммуникативное разви'!M26="","",IF('Социально-коммуникативное разви'!M26=2,"сформирован",IF('Социально-коммуникативное разви'!M26=0,"не сформирован", "в стадии формирования")))</f>
        <v/>
      </c>
      <c r="CE2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25" s="150" t="str">
        <f>IF('Социально-коммуникативное разви'!O26="","",IF('Социально-коммуникативное разви'!O26=2,"сформирован",IF('Социально-коммуникативное разви'!O26=0,"не сформирован", "в стадии формирования")))</f>
        <v/>
      </c>
      <c r="CG25" s="150" t="str">
        <f>IF('Социально-коммуникативное разви'!T26="","",IF('Социально-коммуникативное разви'!T26=2,"сформирован",IF('Социально-коммуникативное разви'!T26=0,"не сформирован", "в стадии формирования")))</f>
        <v/>
      </c>
      <c r="CH25" s="150" t="str">
        <f>IF('Познавательное развитие'!D26="","",IF('Познавательное развитие'!D26=2,"сформирован",IF('Познавательное развитие'!D26=0,"не сформирован", "в стадии формирования")))</f>
        <v/>
      </c>
      <c r="CI25" s="150" t="str">
        <f>IF('Познавательное развитие'!E26="","",IF('Познавательное развитие'!E26=2,"сформирован",IF('Познавательное развитие'!E26=0,"не сформирован", "в стадии формирования")))</f>
        <v/>
      </c>
      <c r="CJ25" s="150" t="e">
        <f>IF('Познавательное развитие'!#REF!="","",IF('Познавательное развитие'!#REF!=2,"сформирован",IF('Познавательное развитие'!#REF!=0,"не сформирован", "в стадии формирования")))</f>
        <v>#REF!</v>
      </c>
      <c r="CK25" s="150" t="str">
        <f>IF('Познавательное развитие'!F26="","",IF('Познавательное развитие'!F26=2,"сформирован",IF('Познавательное развитие'!F26=0,"не сформирован", "в стадии формирования")))</f>
        <v/>
      </c>
      <c r="CL25" s="150" t="str">
        <f>IF('Познавательное развитие'!I26="","",IF('Познавательное развитие'!I26=2,"сформирован",IF('Познавательное развитие'!I26=0,"не сформирован", "в стадии формирования")))</f>
        <v/>
      </c>
      <c r="CM25" s="150" t="str">
        <f>IF('Познавательное развитие'!J26="","",IF('Познавательное развитие'!J26=2,"сформирован",IF('Познавательное развитие'!J26=0,"не сформирован", "в стадии формирования")))</f>
        <v/>
      </c>
      <c r="CN25" s="150" t="str">
        <f>IF('Познавательное развитие'!K26="","",IF('Познавательное развитие'!K26=2,"сформирован",IF('Познавательное развитие'!K26=0,"не сформирован", "в стадии формирования")))</f>
        <v/>
      </c>
      <c r="CO25" s="150" t="str">
        <f>IF('Познавательное развитие'!L26="","",IF('Познавательное развитие'!L26=2,"сформирован",IF('Познавательное развитие'!L26=0,"не сформирован", "в стадии формирования")))</f>
        <v/>
      </c>
      <c r="CP25" s="150" t="e">
        <f>IF('Познавательное развитие'!#REF!="","",IF('Познавательное развитие'!#REF!=2,"сформирован",IF('Познавательное развитие'!#REF!=0,"не сформирован", "в стадии формирования")))</f>
        <v>#REF!</v>
      </c>
      <c r="CQ25" s="150" t="str">
        <f>IF('Познавательное развитие'!M26="","",IF('Познавательное развитие'!M26=2,"сформирован",IF('Познавательное развитие'!M26=0,"не сформирован", "в стадии формирования")))</f>
        <v/>
      </c>
      <c r="CR25" s="150" t="str">
        <f>IF('Познавательное развитие'!S26="","",IF('Познавательное развитие'!S26=2,"сформирован",IF('Познавательное развитие'!S26=0,"не сформирован", "в стадии формирования")))</f>
        <v/>
      </c>
      <c r="CS25" s="150" t="str">
        <f>IF('Познавательное развитие'!T26="","",IF('Познавательное развитие'!T26=2,"сформирован",IF('Познавательное развитие'!T26=0,"не сформирован", "в стадии формирования")))</f>
        <v/>
      </c>
      <c r="CT25" s="150" t="str">
        <f>IF('Познавательное развитие'!V26="","",IF('Познавательное развитие'!V26=2,"сформирован",IF('Познавательное развитие'!V26=0,"не сформирован", "в стадии формирования")))</f>
        <v/>
      </c>
      <c r="CU25" s="150" t="str">
        <f>IF('Познавательное развитие'!AD26="","",IF('Познавательное развитие'!AD26=2,"сформирован",IF('Познавательное развитие'!AD26=0,"не сформирован", "в стадии формирования")))</f>
        <v/>
      </c>
      <c r="CV25" s="150" t="e">
        <f>IF('Познавательное развитие'!#REF!="","",IF('Познавательное развитие'!#REF!=2,"сформирован",IF('Познавательное развитие'!#REF!=0,"не сформирован", "в стадии формирования")))</f>
        <v>#REF!</v>
      </c>
      <c r="CW25" s="150" t="str">
        <f>IF('Познавательное развитие'!AI26="","",IF('Познавательное развитие'!AI26=2,"сформирован",IF('Познавательное развитие'!AI26=0,"не сформирован", "в стадии формирования")))</f>
        <v/>
      </c>
      <c r="CX25" s="150" t="str">
        <f>IF('Познавательное развитие'!AK26="","",IF('Познавательное развитие'!AK26=2,"сформирован",IF('Познавательное развитие'!AK26=0,"не сформирован", "в стадии формирования")))</f>
        <v/>
      </c>
      <c r="CY25" s="150" t="e">
        <f>IF('Познавательное развитие'!#REF!="","",IF('Познавательное развитие'!#REF!=2,"сформирован",IF('Познавательное развитие'!#REF!=0,"не сформирован", "в стадии формирования")))</f>
        <v>#REF!</v>
      </c>
      <c r="CZ25" s="150" t="str">
        <f>IF('Познавательное развитие'!AL26="","",IF('Познавательное развитие'!AL26=2,"сформирован",IF('Познавательное развитие'!AL26=0,"не сформирован", "в стадии формирования")))</f>
        <v/>
      </c>
      <c r="DA25" s="150" t="str">
        <f>IF('Речевое развитие'!S25="","",IF('Речевое развитие'!S25=2,"сформирован",IF('Речевое развитие'!S25=0,"не сформирован", "в стадии формирования")))</f>
        <v/>
      </c>
      <c r="DB25" s="150" t="str">
        <f>IF('Речевое развитие'!T25="","",IF('Речевое развитие'!T25=2,"сформирован",IF('Речевое развитие'!T25=0,"не сформирован", "в стадии формирования")))</f>
        <v/>
      </c>
      <c r="DC25" s="150" t="str">
        <f>IF('Речевое развитие'!U25="","",IF('Речевое развитие'!U25=2,"сформирован",IF('Речевое развитие'!U25=0,"не сформирован", "в стадии формирования")))</f>
        <v/>
      </c>
      <c r="DD25" s="150" t="str">
        <f>IF('Речевое развитие'!V25="","",IF('Речевое развитие'!V25=2,"сформирован",IF('Речевое развитие'!V25=0,"не сформирован", "в стадии формирования")))</f>
        <v/>
      </c>
      <c r="DE25" s="150" t="str">
        <f>IF('Художественно-эстетическое разв'!D26="","",IF('Художественно-эстетическое разв'!D26=2,"сформирован",IF('Художественно-эстетическое разв'!D26=0,"не сформирован", "в стадии формирования")))</f>
        <v/>
      </c>
      <c r="DF25" s="150" t="str">
        <f>IF('Художественно-эстетическое разв'!O26="","",IF('Художественно-эстетическое разв'!O26=2,"сформирован",IF('Художественно-эстетическое разв'!O26=0,"не сформирован", "в стадии формирования")))</f>
        <v/>
      </c>
      <c r="DG25" s="150" t="str">
        <f>IF('Художественно-эстетическое разв'!T26="","",IF('Художественно-эстетическое разв'!T26=2,"сформирован",IF('Художественно-эстетическое разв'!T26=0,"не сформирован", "в стадии формирования")))</f>
        <v/>
      </c>
      <c r="DH25" s="180" t="e">
        <f>IF('Социально-коммуникативное разви'!#REF!="","",IF('Социально-коммуникативное разви'!M26="","",IF('Социально-коммуникативное разви'!#REF!="","",IF('Социально-коммуникативное разви'!O26="","",IF('Социально-коммуникативное разви'!T26="","",IF('Познавательное развитие'!D26="","",IF('Познавательное развитие'!E26="","",IF('Познавательное развитие'!#REF!="","",IF('Познавательное развитие'!F26="","",IF('Познавательное развитие'!I26="","",IF('Познавательное развитие'!J26="","",IF('Познавательное развитие'!K26="","",IF('Познавательное развитие'!L26="","",IF('Познавательное развитие'!#REF!="","",IF('Познавательное развитие'!M26="","",IF('Познавательное развитие'!S26="","",IF('Познавательное развитие'!T26="","",IF('Познавательное развитие'!V26="","",IF('Познавательное развитие'!AD26="","",IF('Познавательное развитие'!#REF!="","",IF('Познавательное развитие'!AI26="","",IF('Познавательное развитие'!AK26="","",IF('Познавательное развитие'!#REF!="","",IF('Познавательное развитие'!AL26="","",IF('Речевое развитие'!S25="","",IF('Речевое развитие'!T25="","",IF('Речевое развитие'!U25="","",IF('Речевое развитие'!V25="","",IF('Художественно-эстетическое разв'!D26="","",IF('Художественно-эстетическое разв'!O26="","",IF('Художественно-эстетическое разв'!T26="","",('Социально-коммуникативное разви'!#REF!+'Социально-коммуникативное разви'!M26+'Социально-коммуникативное разви'!#REF!+'Социально-коммуникативное разви'!O26+'Социально-коммуникативное разви'!T26+'Познавательное развитие'!D26+'Познавательное развитие'!E26+'Познавательное развитие'!#REF!+'Познавательное развитие'!F26+'Познавательное развитие'!I26+'Познавательное развитие'!J26+'Познавательное развитие'!K26+'Познавательное развитие'!L26+'Познавательное развитие'!#REF!+'Познавательное развитие'!M26+'Познавательное развитие'!S26+'Познавательное развитие'!T26+'Познавательное развитие'!V26+'Познавательное развитие'!AD26+'Познавательное развитие'!#REF!+'Познавательное развитие'!AI26+'Познавательное развитие'!AK26+'Познавательное развитие'!#REF!+'Познавательное развитие'!AL26+'Речевое развитие'!S25+'Речевое развитие'!T25+'Речевое развитие'!U25+'Речевое развитие'!V25+'Художественно-эстетическое разв'!D26+'Художественно-эстетическое разв'!O26+'Художественно-эстетическое разв'!T26)/31)))))))))))))))))))))))))))))))</f>
        <v>#REF!</v>
      </c>
      <c r="DI25" s="151" t="str">
        <f>'целевые ориентиры'!DC25</f>
        <v/>
      </c>
    </row>
    <row r="26" spans="1:113" s="96" customFormat="1">
      <c r="A26" s="96">
        <f>список!A24</f>
        <v>23</v>
      </c>
      <c r="B26" s="153" t="str">
        <f>IF(список!B24="","",список!B24)</f>
        <v/>
      </c>
      <c r="C26" s="149">
        <f>IF(список!C24="","",список!C24)</f>
        <v>0</v>
      </c>
      <c r="D26" s="155" t="str">
        <f>IF('Социально-коммуникативное разви'!R27="","",IF('Социально-коммуникативное разви'!R27=2,"сформирован",IF('Социально-коммуникативное разви'!R27=0,"не сформирован", "в стадии формирования")))</f>
        <v/>
      </c>
      <c r="E26" s="96" t="str">
        <f>IF('Социально-коммуникативное разви'!X27="","",IF('Социально-коммуникативное разви'!X27=2,"сформирован",IF('Социально-коммуникативное разви'!X27=0,"не сформирован", "в стадии формирования")))</f>
        <v/>
      </c>
      <c r="F26" s="96" t="str">
        <f>IF('Социально-коммуникативное разви'!Y27="","",IF('Социально-коммуникативное разви'!Y27=2,"сформирован",IF('Социально-коммуникативное разви'!Y27=0,"не сформирован", "в стадии формирования")))</f>
        <v/>
      </c>
      <c r="G26" s="96" t="str">
        <f>IF('Социально-коммуникативное разви'!Z27="","",IF('Социально-коммуникативное разви'!Z27=2,"сформирован",IF('Социально-коммуникативное разви'!Z27=0,"не сформирован", "в стадии формирования")))</f>
        <v/>
      </c>
      <c r="H26" s="96" t="str">
        <f>IF('Социально-коммуникативное разви'!AA27="","",IF('Социально-коммуникативное разви'!AA27=2,"сформирован",IF('Социально-коммуникативное разви'!AA27=0,"не сформирован", "в стадии формирования")))</f>
        <v/>
      </c>
      <c r="I26"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26" s="96" t="str">
        <f>IF('Познавательное развитие'!H27="","",IF('Познавательное развитие'!H27=2,"сформирован",IF('Познавательное развитие'!H27=0,"не сформирован", "в стадии формирования")))</f>
        <v/>
      </c>
      <c r="K26" s="96" t="e">
        <f>IF('Познавательное развитие'!#REF!="","",IF('Познавательное развитие'!#REF!=2,"сформирован",IF('Познавательное развитие'!#REF!=0,"не сформирован", "в стадии формирования")))</f>
        <v>#REF!</v>
      </c>
      <c r="L26" s="96" t="str">
        <f>IF('Речевое развитие'!X26="","",IF('Речевое развитие'!X26=2,"сформирован",IF('Речевое развитие'!X26=0,"не сформирован", "в стадии формирования")))</f>
        <v/>
      </c>
      <c r="M26" s="96" t="str">
        <f>IF('Художественно-эстетическое разв'!D27="","",IF('Художественно-эстетическое разв'!D27=2,"сформирован",IF('Художественно-эстетическое разв'!D27=0,"не сформирован", "в стадии формирования")))</f>
        <v/>
      </c>
      <c r="N26" s="149" t="str">
        <f>IF('Физическое развитие'!M26="","",IF('Физическое развитие'!M26=2,"сформирован",IF('Физическое развитие'!M26=0,"не сформирован", "в стадии формирования")))</f>
        <v/>
      </c>
      <c r="O26" s="166" t="str">
        <f>IF('Социально-коммуникативное разви'!R27="","",IF('Социально-коммуникативное разви'!X27="","",IF('Социально-коммуникативное разви'!Y27="","",IF('Социально-коммуникативное разви'!Z27="","",IF('Социально-коммуникативное разви'!AA27="","",IF('Социально-коммуникативное разви'!#REF!="","",IF('Познавательное развитие'!#REF!="","",IF('Познавательное развитие'!#REF!="","",IF('Речевое развитие'!X26="","",IF('Художественно-эстетическое разв'!D27="","",IF('Физическое развитие'!M26="","",('Социально-коммуникативное разви'!R27+'Социально-коммуникативное разви'!X27+'Социально-коммуникативное разви'!Y27+'Социально-коммуникативное разви'!Z27+'Социально-коммуникативное разви'!AA27+'Социально-коммуникативное разви'!#REF!+'Познавательное развитие'!#REF!+'Познавательное развитие'!#REF!+'Речевое развитие'!X26+'Художественно-эстетическое разв'!D27+'Физическое развитие'!M26)/11)))))))))))</f>
        <v/>
      </c>
      <c r="P26" s="151" t="str">
        <f>'целевые ориентиры'!M26</f>
        <v/>
      </c>
      <c r="Q26" s="177" t="str">
        <f>IF('Социально-коммуникативное разви'!E27="","",IF('Социально-коммуникативное разви'!E27=2,"сформирован",IF('Социально-коммуникативное разви'!E27=0,"не сформирован", "в стадии формирования")))</f>
        <v/>
      </c>
      <c r="R26" s="177" t="str">
        <f>IF('Социально-коммуникативное разви'!F27="","",IF('Социально-коммуникативное разви'!F27=2,"сформирован",IF('Социально-коммуникативное разви'!F27=0,"не сформирован", "в стадии формирования")))</f>
        <v/>
      </c>
      <c r="S26" s="177" t="str">
        <f>IF('Социально-коммуникативное разви'!G27="","",IF('Социально-коммуникативное разви'!G27=2,"сформирован",IF('Социально-коммуникативное разви'!G27=0,"не сформирован", "в стадии формирования")))</f>
        <v/>
      </c>
      <c r="T26" s="177" t="str">
        <f>IF('Социально-коммуникативное разви'!H27="","",IF('Социально-коммуникативное разви'!H27=2,"сформирован",IF('Социально-коммуникативное разви'!H27=0,"не сформирован", "в стадии формирования")))</f>
        <v/>
      </c>
      <c r="U26" s="177" t="str">
        <f>IF('Социально-коммуникативное разви'!I27="","",IF('Социально-коммуникативное разви'!I27=2,"сформирован",IF('Социально-коммуникативное разви'!I27=0,"не сформирован", "в стадии формирования")))</f>
        <v/>
      </c>
      <c r="V26" s="178" t="str">
        <f>IF('Социально-коммуникативное разви'!J27="","",IF('Социально-коммуникативное разви'!J27=2,"сформирован",IF('Социально-коммуникативное разви'!J27=0,"не сформирован", "в стадии формирования")))</f>
        <v/>
      </c>
      <c r="W26" s="178" t="str">
        <f>IF('Социально-коммуникативное разви'!K27="","",IF('Социально-коммуникативное разви'!K27=2,"сформирован",IF('Социально-коммуникативное разви'!K27=0,"не сформирован", "в стадии формирования")))</f>
        <v/>
      </c>
      <c r="X26" s="178" t="str">
        <f>IF('Социально-коммуникативное разви'!L27="","",IF('Социально-коммуникативное разви'!L27=2,"сформирован",IF('Социально-коммуникативное разви'!L27=0,"не сформирован", "в стадии формирования")))</f>
        <v/>
      </c>
      <c r="Y26" s="179" t="str">
        <f>IF('Социально-коммуникативное разви'!W27="","",IF('Социально-коммуникативное разви'!W27=2,"сформирован",IF('Социально-коммуникативное разви'!W27=0,"не сформирован", "в стадии формирования")))</f>
        <v/>
      </c>
      <c r="Z26" s="180" t="str">
        <f>IF('Социально-коммуникативное разви'!E27="","",IF('Социально-коммуникативное разви'!F27="","",IF('Социально-коммуникативное разви'!G27="","",IF('Социально-коммуникативное разви'!H27="","",IF('Социально-коммуникативное разви'!I27="","",IF('Социально-коммуникативное разви'!J27="","",IF('Социально-коммуникативное разви'!K27="","",IF('Социально-коммуникативное разви'!L27="","",IF('Социально-коммуникативное разви'!W27="","",('Социально-коммуникативное разви'!E27+'Социально-коммуникативное разви'!F27+'Социально-коммуникативное разви'!G27+'Социально-коммуникативное разви'!H27+'Социально-коммуникативное разви'!I27+'Социально-коммуникативное разви'!J27+'Социально-коммуникативное разви'!K27+'Социально-коммуникативное разви'!L27+'Социально-коммуникативное разви'!W27)/9)))))))))</f>
        <v/>
      </c>
      <c r="AA26" s="151" t="str">
        <f>'целевые ориентиры'!X26</f>
        <v/>
      </c>
      <c r="AB26" s="172" t="str">
        <f>IF('Социально-коммуникативное разви'!S27="","",IF('Социально-коммуникативное разви'!S27=2,"сформирован",IF('Социально-коммуникативное разви'!S27=0,"не сформирован", "в стадии формирования")))</f>
        <v/>
      </c>
      <c r="AC26" s="171" t="str">
        <f>IF('Познавательное развитие'!U27="","",IF('Познавательное развитие'!U27=2,"сформирован",IF('Познавательное развитие'!U27=0,"не сформирован", "в стадии формирования")))</f>
        <v/>
      </c>
      <c r="AD26" s="170" t="str">
        <f>IF('Речевое развитие'!W26="","",IF('Речевое развитие'!W26=2,"сформирован",IF('Речевое развитие'!W26=0,"не сформирован", "в стадии формирования")))</f>
        <v/>
      </c>
      <c r="AE26" s="181" t="str">
        <f>IF('Художественно-эстетическое разв'!AD27="","",IF('Художественно-эстетическое разв'!AD27=2,"сформирован",IF('Художественно-эстетическое разв'!AD27=0,"не сформирован", "в стадии формирования")))</f>
        <v/>
      </c>
      <c r="AF26" s="181" t="str">
        <f>IF('Художественно-эстетическое разв'!AE27="","",IF('Художественно-эстетическое разв'!AE27=2,"сформирован",IF('Художественно-эстетическое разв'!AE27=0,"не сформирован", "в стадии формирования")))</f>
        <v/>
      </c>
      <c r="AG26" s="181" t="str">
        <f>IF('Художественно-эстетическое разв'!AF27="","",IF('Художественно-эстетическое разв'!AF27=2,"сформирован",IF('Художественно-эстетическое разв'!AF27=0,"не сформирован", "в стадии формирования")))</f>
        <v/>
      </c>
      <c r="AH26" s="170" t="str">
        <f>IF('Физическое развитие'!T26="","",IF('Физическое развитие'!T26=2,"сформирован",IF('Физическое развитие'!T26=0,"не сформирован", "в стадии формирования")))</f>
        <v/>
      </c>
      <c r="AI26" s="180" t="str">
        <f>IF('Социально-коммуникативное разви'!S27="","",IF('Познавательное развитие'!U27="","",IF('Речевое развитие'!W26="","",IF('Художественно-эстетическое разв'!AD27="","",IF('Художественно-эстетическое разв'!AE27="","",IF('Художественно-эстетическое разв'!AF27="","",IF('Физическое развитие'!T26="","",('Социально-коммуникативное разви'!S27+'Познавательное развитие'!U27+'Речевое развитие'!W26+'Художественно-эстетическое разв'!AD27+'Художественно-эстетическое разв'!AE27+'Художественно-эстетическое разв'!AF27+'Физическое развитие'!T26)/7)))))))</f>
        <v/>
      </c>
      <c r="AJ26" s="151" t="str">
        <f>'целевые ориентиры'!AH26</f>
        <v/>
      </c>
      <c r="AK26" s="172" t="str">
        <f>IF('Речевое развитие'!D26="","",IF('Речевое развитие'!D26=2,"сформирован",IF('Речевое развитие'!D26=0,"не сформирован", "в стадии формирования")))</f>
        <v/>
      </c>
      <c r="AL26" s="150" t="str">
        <f>IF('Речевое развитие'!F26="","",IF('Речевое развитие'!F26=2,"сформирован",IF('Речевое развитие'!F26=0,"не сформирован", "в стадии формирования")))</f>
        <v/>
      </c>
      <c r="AM26" s="150" t="str">
        <f>IF('Речевое развитие'!H26="","",IF('Речевое развитие'!H26=2,"сформирован",IF('Речевое развитие'!H26=0,"не сформирован", "в стадии формирования")))</f>
        <v/>
      </c>
      <c r="AN26" s="150" t="str">
        <f>IF('Речевое развитие'!I26="","",IF('Речевое развитие'!I26=2,"сформирован",IF('Речевое развитие'!I26=0,"не сформирован", "в стадии формирования")))</f>
        <v/>
      </c>
      <c r="AO26" s="150" t="str">
        <f>IF('Речевое развитие'!J26="","",IF('Речевое развитие'!J26=2,"сформирован",IF('Речевое развитие'!J26=0,"не сформирован", "в стадии формирования")))</f>
        <v/>
      </c>
      <c r="AP26" s="150" t="str">
        <f>IF('Речевое развитие'!K26="","",IF('Речевое развитие'!K26=2,"сформирован",IF('Речевое развитие'!K26=0,"не сформирован", "в стадии формирования")))</f>
        <v/>
      </c>
      <c r="AQ26" s="150" t="str">
        <f>IF('Речевое развитие'!M26="","",IF('Речевое развитие'!M26=2,"сформирован",IF('Речевое развитие'!M26=0,"не сформирован", "в стадии формирования")))</f>
        <v/>
      </c>
      <c r="AR26" s="150" t="str">
        <f>IF('Речевое развитие'!N26="","",IF('Речевое развитие'!N26=2,"сформирован",IF('Речевое развитие'!N26=0,"не сформирован", "в стадии формирования")))</f>
        <v/>
      </c>
      <c r="AS26" s="150" t="str">
        <f>IF('Речевое развитие'!O26="","",IF('Речевое развитие'!O26=2,"сформирован",IF('Речевое развитие'!O26=0,"не сформирован", "в стадии формирования")))</f>
        <v/>
      </c>
      <c r="AT26" s="180" t="str">
        <f>IF('Речевое развитие'!D26="","",IF('Речевое развитие'!F26="","",IF('Речевое развитие'!H26="","",IF('Речевое развитие'!I26="","",IF('Речевое развитие'!J26="","",IF('Речевое развитие'!K26="","",IF('Речевое развитие'!M26="","",IF('Речевое развитие'!N26="","",IF('Речевое развитие'!O26="","",('Речевое развитие'!D26+'Речевое развитие'!F26+'Речевое развитие'!H26+'Речевое развитие'!I26+'Речевое развитие'!J26+'Речевое развитие'!K26+'Речевое развитие'!M26+'Речевое развитие'!N26+'Речевое развитие'!O26)/9)))))))))</f>
        <v/>
      </c>
      <c r="AU26" s="151" t="str">
        <f>'целевые ориентиры'!AR26</f>
        <v/>
      </c>
      <c r="AV26" s="150" t="str">
        <f>IF('Физическое развитие'!D26="","",IF('Физическое развитие'!D26=2,"сформирован",IF('Физическое развитие'!D26=0,"не сформирован", "в стадии формирования")))</f>
        <v/>
      </c>
      <c r="AW26" s="150" t="str">
        <f>IF('Физическое развитие'!E26="","",IF('Физическое развитие'!E26=2,"сформирован",IF('Физическое развитие'!E26=0,"не сформирован", "в стадии формирования")))</f>
        <v/>
      </c>
      <c r="AX26" s="150" t="str">
        <f>IF('Физическое развитие'!G26="","",IF('Физическое развитие'!G26=2,"сформирован",IF('Физическое развитие'!G26=0,"не сформирован", "в стадии формирования")))</f>
        <v/>
      </c>
      <c r="AY26" s="150" t="e">
        <f>IF('Физическое развитие'!#REF!="","",IF('Физическое развитие'!#REF!=2,"сформирован",IF('Физическое развитие'!#REF!=0,"не сформирован", "в стадии формирования")))</f>
        <v>#REF!</v>
      </c>
      <c r="AZ26" s="150" t="str">
        <f>IF('Физическое развитие'!H26="","",IF('Физическое развитие'!H26=2,"сформирован",IF('Физическое развитие'!H26=0,"не сформирован", "в стадии формирования")))</f>
        <v/>
      </c>
      <c r="BA26" s="150" t="str">
        <f>IF('Физическое развитие'!I26="","",IF('Физическое развитие'!I26=2,"сформирован",IF('Физическое развитие'!I26=0,"не сформирован", "в стадии формирования")))</f>
        <v/>
      </c>
      <c r="BB26" s="150" t="str">
        <f>IF('Физическое развитие'!N26="","",IF('Физическое развитие'!N26=2,"сформирован",IF('Физическое развитие'!N26=0,"не сформирован", "в стадии формирования")))</f>
        <v/>
      </c>
      <c r="BC26" s="150" t="str">
        <f>IF('Физическое развитие'!O26="","",IF('Физическое развитие'!O26=2,"сформирован",IF('Физическое развитие'!O26=0,"не сформирован", "в стадии формирования")))</f>
        <v/>
      </c>
      <c r="BD26" s="150" t="str">
        <f>IF('Физическое развитие'!P26="","",IF('Физическое развитие'!P26=2,"сформирован",IF('Физическое развитие'!P26=0,"не сформирован", "в стадии формирования")))</f>
        <v/>
      </c>
      <c r="BE26" s="150" t="str">
        <f>IF('Физическое развитие'!S26="","",IF('Физическое развитие'!S26=2,"сформирован",IF('Физическое развитие'!S26=0,"не сформирован", "в стадии формирования")))</f>
        <v/>
      </c>
      <c r="BF26" s="150" t="str">
        <f>IF('Физическое развитие'!D26="","",IF('Физическое развитие'!E26="","",IF('Физическое развитие'!G26="","",IF('Физическое развитие'!#REF!="","",IF('Физическое развитие'!H26="","",IF('Физическое развитие'!I26="","",IF('Физическое развитие'!N26="","",IF('Физическое развитие'!O26="","",IF('Физическое развитие'!P26="","",IF('Физическое развитие'!S26="","",('Физическое развитие'!D26+'Физическое развитие'!E26+'Физическое развитие'!G26+'Физическое развитие'!#REF!+'Физическое развитие'!H26+'Физическое развитие'!I26+'Физическое развитие'!N26+'Физическое развитие'!O26+'Физическое развитие'!P26+'Физическое развитие'!S26)/10))))))))))</f>
        <v/>
      </c>
      <c r="BG26" s="151" t="str">
        <f>'целевые ориентиры'!BG26</f>
        <v/>
      </c>
      <c r="BH26" s="150" t="str">
        <f>IF('Социально-коммуникативное разви'!Q27="","",IF('Социально-коммуникативное разви'!Q27=2,"сформирован",IF('Социально-коммуникативное разви'!Q27=0,"не сформирован", "в стадии формирования")))</f>
        <v/>
      </c>
      <c r="BI26" s="150" t="str">
        <f>IF('Социально-коммуникативное разви'!AD27="","",IF('Социально-коммуникативное разви'!AD27=2,"сформирован",IF('Социально-коммуникативное разви'!AD27=0,"не сформирован", "в стадии формирования")))</f>
        <v/>
      </c>
      <c r="BJ26" s="150" t="str">
        <f>IF('Социально-коммуникативное разви'!AF27="","",IF('Социально-коммуникативное разви'!AF27=2,"сформирован",IF('Социально-коммуникативное разви'!AF27=0,"не сформирован", "в стадии формирования")))</f>
        <v/>
      </c>
      <c r="BK26" s="150" t="str">
        <f>IF('Социально-коммуникативное разви'!AG27="","",IF('Социально-коммуникативное разви'!AG27=2,"сформирован",IF('Социально-коммуникативное разви'!AG27=0,"не сформирован", "в стадии формирования")))</f>
        <v/>
      </c>
      <c r="BL26" s="150" t="str">
        <f>IF('Социально-коммуникативное разви'!AH27="","",IF('Социально-коммуникативное разви'!AH27=2,"сформирован",IF('Социально-коммуникативное разви'!AH27=0,"не сформирован", "в стадии формирования")))</f>
        <v/>
      </c>
      <c r="BM26" s="150" t="str">
        <f>IF('Социально-коммуникативное разви'!AI27="","",IF('Социально-коммуникативное разви'!AI27=2,"сформирован",IF('Социально-коммуникативное разви'!AI27=0,"не сформирован", "в стадии формирования")))</f>
        <v/>
      </c>
      <c r="BN26" s="150" t="str">
        <f>IF('Социально-коммуникативное разви'!AJ27="","",IF('Социально-коммуникативное разви'!AJ27=2,"сформирован",IF('Социально-коммуникативное разви'!AJ27=0,"не сформирован", "в стадии формирования")))</f>
        <v/>
      </c>
      <c r="BO26" s="150" t="str">
        <f>IF('Социально-коммуникативное разви'!AK27="","",IF('Социально-коммуникативное разви'!AK27=2,"сформирован",IF('Социально-коммуникативное разви'!AK27=0,"не сформирован", "в стадии формирования")))</f>
        <v/>
      </c>
      <c r="BP26" s="150" t="str">
        <f>IF('Социально-коммуникативное разви'!AL27="","",IF('Социально-коммуникативное разви'!AL27=2,"сформирован",IF('Социально-коммуникативное разви'!AL27=0,"не сформирован", "в стадии формирования")))</f>
        <v/>
      </c>
      <c r="BQ26" s="150" t="str">
        <f>IF('Социально-коммуникативное разви'!AM27="","",IF('Социально-коммуникативное разви'!AM27=2,"сформирован",IF('Социально-коммуникативное разви'!AM27=0,"не сформирован", "в стадии формирования")))</f>
        <v/>
      </c>
      <c r="BR2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26" s="150" t="str">
        <f>IF('Физическое развитие'!N26="","",IF('Физическое развитие'!N26=2,"сформирован",IF('Физическое развитие'!N26=0,"не сформирован", "в стадии формирования")))</f>
        <v/>
      </c>
      <c r="BT26" s="150" t="str">
        <f>IF('Физическое развитие'!Q26="","",IF('Физическое развитие'!Q26=2,"сформирован",IF('Физическое развитие'!Q26=0,"не сформирован", "в стадии формирования")))</f>
        <v/>
      </c>
      <c r="BU26" s="150" t="str">
        <f>IF('Физическое развитие'!U26="","",IF('Физическое развитие'!U26=2,"сформирован",IF('Физическое развитие'!U26=0,"не сформирован", "в стадии формирования")))</f>
        <v/>
      </c>
      <c r="BV26" s="150" t="str">
        <f>IF('Физическое развитие'!X26="","",IF('Физическое развитие'!X26=2,"сформирован",IF('Физическое развитие'!X26=0,"не сформирован", "в стадии формирования")))</f>
        <v/>
      </c>
      <c r="BW26" s="150" t="str">
        <f>IF('Физическое развитие'!Y26="","",IF('Физическое развитие'!Y26=2,"сформирован",IF('Физическое развитие'!Y26=0,"не сформирован", "в стадии формирования")))</f>
        <v/>
      </c>
      <c r="BX26" s="150" t="e">
        <f>IF('Физическое развитие'!#REF!="","",IF('Физическое развитие'!#REF!=2,"сформирован",IF('Физическое развитие'!#REF!=0,"не сформирован", "в стадии формирования")))</f>
        <v>#REF!</v>
      </c>
      <c r="BY26" s="150" t="str">
        <f>IF('Физическое развитие'!Z26="","",IF('Физическое развитие'!Z26=2,"сформирован",IF('Физическое развитие'!Z26=0,"не сформирован", "в стадии формирования")))</f>
        <v/>
      </c>
      <c r="BZ26" s="150" t="e">
        <f>IF('Физическое развитие'!#REF!="","",IF('Физическое развитие'!#REF!=2,"сформирован",IF('Физическое развитие'!#REF!=0,"не сформирован", "в стадии формирования")))</f>
        <v>#REF!</v>
      </c>
      <c r="CA26" s="180" t="str">
        <f>IF('Социально-коммуникативное разви'!Q27="","",IF('Социально-коммуникативное разви'!AD27="","",IF('Социально-коммуникативное разви'!AF27="","",IF('Социально-коммуникативное разви'!AG27="","",IF('Социально-коммуникативное разви'!AH27="","",IF('Социально-коммуникативное разви'!AI27="","",IF('Социально-коммуникативное разви'!AJ27="","",IF('Социально-коммуникативное разви'!AK27="","",IF('Социально-коммуникативное разви'!AL27="","",IF('Социально-коммуникативное разви'!AM27="","",IF('Социально-коммуникативное разви'!#REF!="","",IF('Физическое развитие'!N26="","",IF('Физическое развитие'!Q26="","",IF('Физическое развитие'!U26="","",IF('Физическое развитие'!X26="","",IF('Физическое развитие'!Y26="","",IF('Физическое развитие'!#REF!="","",IF('Физическое развитие'!Z26="","",IF('Физическое развитие'!#REF!="","",('Социально-коммуникативное разви'!Q27+'Социально-коммуникативное разви'!AD27+'Социально-коммуникативное разви'!AF27+'Социально-коммуникативное разви'!AG27+'Социально-коммуникативное разви'!AH27+'Социально-коммуникативное разви'!AI27+'Социально-коммуникативное разви'!AJ27+'Социально-коммуникативное разви'!AK27+'Социально-коммуникативное разви'!AL27+'Социально-коммуникативное разви'!AM27+'Социально-коммуникативное разви'!#REF!+'Физическое развитие'!N26+'Физическое развитие'!Q26+'Физическое развитие'!U26+'Физическое развитие'!X26+'Физическое развитие'!Y26+'Физическое развитие'!#REF!+'Физическое развитие'!#REF!)/19)))))))))))))))))))</f>
        <v/>
      </c>
      <c r="CB26" s="151" t="str">
        <f>'целевые ориентиры'!BY26</f>
        <v/>
      </c>
      <c r="CC2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26" s="150" t="str">
        <f>IF('Социально-коммуникативное разви'!M27="","",IF('Социально-коммуникативное разви'!M27=2,"сформирован",IF('Социально-коммуникативное разви'!M27=0,"не сформирован", "в стадии формирования")))</f>
        <v/>
      </c>
      <c r="CE2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26" s="150" t="str">
        <f>IF('Социально-коммуникативное разви'!O27="","",IF('Социально-коммуникативное разви'!O27=2,"сформирован",IF('Социально-коммуникативное разви'!O27=0,"не сформирован", "в стадии формирования")))</f>
        <v/>
      </c>
      <c r="CG26" s="150" t="str">
        <f>IF('Социально-коммуникативное разви'!T27="","",IF('Социально-коммуникативное разви'!T27=2,"сформирован",IF('Социально-коммуникативное разви'!T27=0,"не сформирован", "в стадии формирования")))</f>
        <v/>
      </c>
      <c r="CH26" s="150" t="str">
        <f>IF('Познавательное развитие'!D27="","",IF('Познавательное развитие'!D27=2,"сформирован",IF('Познавательное развитие'!D27=0,"не сформирован", "в стадии формирования")))</f>
        <v/>
      </c>
      <c r="CI26" s="150" t="str">
        <f>IF('Познавательное развитие'!E27="","",IF('Познавательное развитие'!E27=2,"сформирован",IF('Познавательное развитие'!E27=0,"не сформирован", "в стадии формирования")))</f>
        <v/>
      </c>
      <c r="CJ26" s="150" t="e">
        <f>IF('Познавательное развитие'!#REF!="","",IF('Познавательное развитие'!#REF!=2,"сформирован",IF('Познавательное развитие'!#REF!=0,"не сформирован", "в стадии формирования")))</f>
        <v>#REF!</v>
      </c>
      <c r="CK26" s="150" t="str">
        <f>IF('Познавательное развитие'!F27="","",IF('Познавательное развитие'!F27=2,"сформирован",IF('Познавательное развитие'!F27=0,"не сформирован", "в стадии формирования")))</f>
        <v/>
      </c>
      <c r="CL26" s="150" t="str">
        <f>IF('Познавательное развитие'!I27="","",IF('Познавательное развитие'!I27=2,"сформирован",IF('Познавательное развитие'!I27=0,"не сформирован", "в стадии формирования")))</f>
        <v/>
      </c>
      <c r="CM26" s="150" t="str">
        <f>IF('Познавательное развитие'!J27="","",IF('Познавательное развитие'!J27=2,"сформирован",IF('Познавательное развитие'!J27=0,"не сформирован", "в стадии формирования")))</f>
        <v/>
      </c>
      <c r="CN26" s="150" t="str">
        <f>IF('Познавательное развитие'!K27="","",IF('Познавательное развитие'!K27=2,"сформирован",IF('Познавательное развитие'!K27=0,"не сформирован", "в стадии формирования")))</f>
        <v/>
      </c>
      <c r="CO26" s="150" t="str">
        <f>IF('Познавательное развитие'!L27="","",IF('Познавательное развитие'!L27=2,"сформирован",IF('Познавательное развитие'!L27=0,"не сформирован", "в стадии формирования")))</f>
        <v/>
      </c>
      <c r="CP26" s="150" t="e">
        <f>IF('Познавательное развитие'!#REF!="","",IF('Познавательное развитие'!#REF!=2,"сформирован",IF('Познавательное развитие'!#REF!=0,"не сформирован", "в стадии формирования")))</f>
        <v>#REF!</v>
      </c>
      <c r="CQ26" s="150" t="str">
        <f>IF('Познавательное развитие'!M27="","",IF('Познавательное развитие'!M27=2,"сформирован",IF('Познавательное развитие'!M27=0,"не сформирован", "в стадии формирования")))</f>
        <v/>
      </c>
      <c r="CR26" s="150" t="str">
        <f>IF('Познавательное развитие'!S27="","",IF('Познавательное развитие'!S27=2,"сформирован",IF('Познавательное развитие'!S27=0,"не сформирован", "в стадии формирования")))</f>
        <v/>
      </c>
      <c r="CS26" s="150" t="str">
        <f>IF('Познавательное развитие'!T27="","",IF('Познавательное развитие'!T27=2,"сформирован",IF('Познавательное развитие'!T27=0,"не сформирован", "в стадии формирования")))</f>
        <v/>
      </c>
      <c r="CT26" s="150" t="str">
        <f>IF('Познавательное развитие'!V27="","",IF('Познавательное развитие'!V27=2,"сформирован",IF('Познавательное развитие'!V27=0,"не сформирован", "в стадии формирования")))</f>
        <v/>
      </c>
      <c r="CU26" s="150" t="str">
        <f>IF('Познавательное развитие'!AD27="","",IF('Познавательное развитие'!AD27=2,"сформирован",IF('Познавательное развитие'!AD27=0,"не сформирован", "в стадии формирования")))</f>
        <v/>
      </c>
      <c r="CV26" s="150" t="e">
        <f>IF('Познавательное развитие'!#REF!="","",IF('Познавательное развитие'!#REF!=2,"сформирован",IF('Познавательное развитие'!#REF!=0,"не сформирован", "в стадии формирования")))</f>
        <v>#REF!</v>
      </c>
      <c r="CW26" s="150" t="str">
        <f>IF('Познавательное развитие'!AI27="","",IF('Познавательное развитие'!AI27=2,"сформирован",IF('Познавательное развитие'!AI27=0,"не сформирован", "в стадии формирования")))</f>
        <v/>
      </c>
      <c r="CX26" s="150" t="str">
        <f>IF('Познавательное развитие'!AK27="","",IF('Познавательное развитие'!AK27=2,"сформирован",IF('Познавательное развитие'!AK27=0,"не сформирован", "в стадии формирования")))</f>
        <v/>
      </c>
      <c r="CY26" s="150" t="e">
        <f>IF('Познавательное развитие'!#REF!="","",IF('Познавательное развитие'!#REF!=2,"сформирован",IF('Познавательное развитие'!#REF!=0,"не сформирован", "в стадии формирования")))</f>
        <v>#REF!</v>
      </c>
      <c r="CZ26" s="150" t="str">
        <f>IF('Познавательное развитие'!AL27="","",IF('Познавательное развитие'!AL27=2,"сформирован",IF('Познавательное развитие'!AL27=0,"не сформирован", "в стадии формирования")))</f>
        <v/>
      </c>
      <c r="DA26" s="150" t="str">
        <f>IF('Речевое развитие'!S26="","",IF('Речевое развитие'!S26=2,"сформирован",IF('Речевое развитие'!S26=0,"не сформирован", "в стадии формирования")))</f>
        <v/>
      </c>
      <c r="DB26" s="150" t="str">
        <f>IF('Речевое развитие'!T26="","",IF('Речевое развитие'!T26=2,"сформирован",IF('Речевое развитие'!T26=0,"не сформирован", "в стадии формирования")))</f>
        <v/>
      </c>
      <c r="DC26" s="150" t="str">
        <f>IF('Речевое развитие'!U26="","",IF('Речевое развитие'!U26=2,"сформирован",IF('Речевое развитие'!U26=0,"не сформирован", "в стадии формирования")))</f>
        <v/>
      </c>
      <c r="DD26" s="150" t="str">
        <f>IF('Речевое развитие'!V26="","",IF('Речевое развитие'!V26=2,"сформирован",IF('Речевое развитие'!V26=0,"не сформирован", "в стадии формирования")))</f>
        <v/>
      </c>
      <c r="DE26" s="150" t="str">
        <f>IF('Художественно-эстетическое разв'!D27="","",IF('Художественно-эстетическое разв'!D27=2,"сформирован",IF('Художественно-эстетическое разв'!D27=0,"не сформирован", "в стадии формирования")))</f>
        <v/>
      </c>
      <c r="DF26" s="150" t="str">
        <f>IF('Художественно-эстетическое разв'!O27="","",IF('Художественно-эстетическое разв'!O27=2,"сформирован",IF('Художественно-эстетическое разв'!O27=0,"не сформирован", "в стадии формирования")))</f>
        <v/>
      </c>
      <c r="DG26" s="150" t="str">
        <f>IF('Художественно-эстетическое разв'!T27="","",IF('Художественно-эстетическое разв'!T27=2,"сформирован",IF('Художественно-эстетическое разв'!T27=0,"не сформирован", "в стадии формирования")))</f>
        <v/>
      </c>
      <c r="DH26" s="180" t="e">
        <f>IF('Социально-коммуникативное разви'!#REF!="","",IF('Социально-коммуникативное разви'!M27="","",IF('Социально-коммуникативное разви'!#REF!="","",IF('Социально-коммуникативное разви'!O27="","",IF('Социально-коммуникативное разви'!T27="","",IF('Познавательное развитие'!D27="","",IF('Познавательное развитие'!E27="","",IF('Познавательное развитие'!#REF!="","",IF('Познавательное развитие'!F27="","",IF('Познавательное развитие'!I27="","",IF('Познавательное развитие'!J27="","",IF('Познавательное развитие'!K27="","",IF('Познавательное развитие'!L27="","",IF('Познавательное развитие'!#REF!="","",IF('Познавательное развитие'!M27="","",IF('Познавательное развитие'!S27="","",IF('Познавательное развитие'!T27="","",IF('Познавательное развитие'!V27="","",IF('Познавательное развитие'!AD27="","",IF('Познавательное развитие'!#REF!="","",IF('Познавательное развитие'!AI27="","",IF('Познавательное развитие'!AK27="","",IF('Познавательное развитие'!#REF!="","",IF('Познавательное развитие'!AL27="","",IF('Речевое развитие'!S26="","",IF('Речевое развитие'!T26="","",IF('Речевое развитие'!U26="","",IF('Речевое развитие'!V26="","",IF('Художественно-эстетическое разв'!D27="","",IF('Художественно-эстетическое разв'!O27="","",IF('Художественно-эстетическое разв'!T27="","",('Социально-коммуникативное разви'!#REF!+'Социально-коммуникативное разви'!M27+'Социально-коммуникативное разви'!#REF!+'Социально-коммуникативное разви'!O27+'Социально-коммуникативное разви'!T27+'Познавательное развитие'!D27+'Познавательное развитие'!E27+'Познавательное развитие'!#REF!+'Познавательное развитие'!F27+'Познавательное развитие'!I27+'Познавательное развитие'!J27+'Познавательное развитие'!K27+'Познавательное развитие'!L27+'Познавательное развитие'!#REF!+'Познавательное развитие'!M27+'Познавательное развитие'!S27+'Познавательное развитие'!T27+'Познавательное развитие'!V27+'Познавательное развитие'!AD27+'Познавательное развитие'!#REF!+'Познавательное развитие'!AI27+'Познавательное развитие'!AK27+'Познавательное развитие'!#REF!+'Познавательное развитие'!AL27+'Речевое развитие'!S26+'Речевое развитие'!T26+'Речевое развитие'!U26+'Речевое развитие'!V26+'Художественно-эстетическое разв'!D27+'Художественно-эстетическое разв'!O27+'Художественно-эстетическое разв'!T27)/31)))))))))))))))))))))))))))))))</f>
        <v>#REF!</v>
      </c>
      <c r="DI26" s="151" t="str">
        <f>'целевые ориентиры'!DC26</f>
        <v/>
      </c>
    </row>
    <row r="27" spans="1:113" s="96" customFormat="1">
      <c r="A27" s="96">
        <f>список!A25</f>
        <v>24</v>
      </c>
      <c r="B27" s="153" t="str">
        <f>IF(список!B25="","",список!B25)</f>
        <v/>
      </c>
      <c r="C27" s="149">
        <f>IF(список!C25="","",список!C25)</f>
        <v>0</v>
      </c>
      <c r="D27" s="155"/>
      <c r="I27" s="149"/>
      <c r="N27" s="149"/>
      <c r="O27" s="166"/>
      <c r="P27" s="355" t="str">
        <f>'целевые ориентиры'!M27</f>
        <v/>
      </c>
      <c r="Q27" s="177"/>
      <c r="R27" s="177"/>
      <c r="S27" s="177"/>
      <c r="T27" s="177"/>
      <c r="U27" s="177"/>
      <c r="V27" s="178"/>
      <c r="W27" s="178"/>
      <c r="X27" s="178"/>
      <c r="Y27" s="179"/>
      <c r="Z27" s="180"/>
      <c r="AA27" s="355" t="str">
        <f>'целевые ориентиры'!X27</f>
        <v/>
      </c>
      <c r="AB27" s="172"/>
      <c r="AC27" s="171"/>
      <c r="AD27" s="170"/>
      <c r="AE27" s="181"/>
      <c r="AF27" s="181"/>
      <c r="AG27" s="181"/>
      <c r="AH27" s="170"/>
      <c r="AI27" s="180"/>
      <c r="AJ27" s="355" t="str">
        <f>'целевые ориентиры'!AH27</f>
        <v/>
      </c>
      <c r="AK27" s="172"/>
      <c r="AL27" s="355"/>
      <c r="AM27" s="355"/>
      <c r="AN27" s="355"/>
      <c r="AO27" s="355"/>
      <c r="AP27" s="355"/>
      <c r="AQ27" s="355"/>
      <c r="AR27" s="355"/>
      <c r="AS27" s="355"/>
      <c r="AT27" s="180"/>
      <c r="AU27" s="355" t="str">
        <f>'целевые ориентиры'!AR27</f>
        <v/>
      </c>
      <c r="AV27" s="355"/>
      <c r="AW27" s="355"/>
      <c r="AX27" s="355"/>
      <c r="AY27" s="355"/>
      <c r="AZ27" s="355"/>
      <c r="BA27" s="355"/>
      <c r="BB27" s="355"/>
      <c r="BC27" s="355"/>
      <c r="BD27" s="355"/>
      <c r="BE27" s="355"/>
      <c r="BF27" s="355"/>
      <c r="BG27" s="355" t="str">
        <f>'целевые ориентиры'!BG27</f>
        <v/>
      </c>
      <c r="BH27" s="355"/>
      <c r="BI27" s="355"/>
      <c r="BJ27" s="355"/>
      <c r="BK27" s="355"/>
      <c r="BL27" s="355"/>
      <c r="BM27" s="355"/>
      <c r="BN27" s="355"/>
      <c r="BO27" s="355"/>
      <c r="BP27" s="355"/>
      <c r="BQ27" s="355"/>
      <c r="BR27" s="355"/>
      <c r="BS27" s="355"/>
      <c r="BT27" s="355"/>
      <c r="BU27" s="355"/>
      <c r="BV27" s="355"/>
      <c r="BW27" s="355"/>
      <c r="BX27" s="355"/>
      <c r="BY27" s="355"/>
      <c r="BZ27" s="355"/>
      <c r="CA27" s="180"/>
      <c r="CB27" s="355" t="str">
        <f>'целевые ориентиры'!BY27</f>
        <v/>
      </c>
      <c r="CC27" s="355"/>
      <c r="CD27" s="355"/>
      <c r="CE27" s="355"/>
      <c r="CF27" s="355"/>
      <c r="CG27" s="355"/>
      <c r="CH27" s="355"/>
      <c r="CI27" s="355"/>
      <c r="CJ27" s="355"/>
      <c r="CK27" s="355"/>
      <c r="CL27" s="355"/>
      <c r="CM27" s="355"/>
      <c r="CN27" s="355"/>
      <c r="CO27" s="355"/>
      <c r="CP27" s="355"/>
      <c r="CQ27" s="355"/>
      <c r="CR27" s="355"/>
      <c r="CS27" s="355"/>
      <c r="CT27" s="355"/>
      <c r="CU27" s="355"/>
      <c r="CV27" s="355"/>
      <c r="CW27" s="355"/>
      <c r="CX27" s="355"/>
      <c r="CY27" s="355"/>
      <c r="CZ27" s="355"/>
      <c r="DA27" s="355"/>
      <c r="DB27" s="355"/>
      <c r="DC27" s="355"/>
      <c r="DD27" s="355"/>
      <c r="DE27" s="355"/>
      <c r="DF27" s="355"/>
      <c r="DG27" s="355"/>
      <c r="DH27" s="180"/>
      <c r="DI27" s="355" t="str">
        <f>'целевые ориентиры'!DC27</f>
        <v/>
      </c>
    </row>
    <row r="28" spans="1:113" s="96" customFormat="1">
      <c r="A28" s="96">
        <f>список!A26</f>
        <v>25</v>
      </c>
      <c r="B28" s="153" t="str">
        <f>IF(список!B26="","",список!B26)</f>
        <v/>
      </c>
      <c r="C28" s="149">
        <f>IF(список!C26="","",список!C26)</f>
        <v>0</v>
      </c>
      <c r="D28" s="155"/>
      <c r="I28" s="149"/>
      <c r="N28" s="149"/>
      <c r="O28" s="166"/>
      <c r="P28" s="355" t="str">
        <f>'целевые ориентиры'!M28</f>
        <v/>
      </c>
      <c r="Q28" s="177"/>
      <c r="R28" s="177"/>
      <c r="S28" s="177"/>
      <c r="T28" s="177"/>
      <c r="U28" s="177"/>
      <c r="V28" s="178"/>
      <c r="W28" s="178"/>
      <c r="X28" s="178"/>
      <c r="Y28" s="179"/>
      <c r="Z28" s="180"/>
      <c r="AA28" s="355" t="str">
        <f>'целевые ориентиры'!X28</f>
        <v/>
      </c>
      <c r="AB28" s="172"/>
      <c r="AC28" s="171"/>
      <c r="AD28" s="170"/>
      <c r="AE28" s="181"/>
      <c r="AF28" s="181"/>
      <c r="AG28" s="181"/>
      <c r="AH28" s="170"/>
      <c r="AI28" s="180"/>
      <c r="AJ28" s="355" t="str">
        <f>'целевые ориентиры'!AH28</f>
        <v/>
      </c>
      <c r="AK28" s="172"/>
      <c r="AL28" s="355"/>
      <c r="AM28" s="355"/>
      <c r="AN28" s="355"/>
      <c r="AO28" s="355"/>
      <c r="AP28" s="355"/>
      <c r="AQ28" s="355"/>
      <c r="AR28" s="355"/>
      <c r="AS28" s="355"/>
      <c r="AT28" s="180"/>
      <c r="AU28" s="355" t="str">
        <f>'целевые ориентиры'!AR28</f>
        <v/>
      </c>
      <c r="AV28" s="355"/>
      <c r="AW28" s="355"/>
      <c r="AX28" s="355"/>
      <c r="AY28" s="355"/>
      <c r="AZ28" s="355"/>
      <c r="BA28" s="355"/>
      <c r="BB28" s="355"/>
      <c r="BC28" s="355"/>
      <c r="BD28" s="355"/>
      <c r="BE28" s="355"/>
      <c r="BF28" s="355"/>
      <c r="BG28" s="355" t="str">
        <f>'целевые ориентиры'!BG28</f>
        <v/>
      </c>
      <c r="BH28" s="355"/>
      <c r="BI28" s="355"/>
      <c r="BJ28" s="355"/>
      <c r="BK28" s="355"/>
      <c r="BL28" s="355"/>
      <c r="BM28" s="355"/>
      <c r="BN28" s="355"/>
      <c r="BO28" s="355"/>
      <c r="BP28" s="355"/>
      <c r="BQ28" s="355"/>
      <c r="BR28" s="355"/>
      <c r="BS28" s="355"/>
      <c r="BT28" s="355"/>
      <c r="BU28" s="355"/>
      <c r="BV28" s="355"/>
      <c r="BW28" s="355"/>
      <c r="BX28" s="355"/>
      <c r="BY28" s="355"/>
      <c r="BZ28" s="355"/>
      <c r="CA28" s="180"/>
      <c r="CB28" s="355" t="str">
        <f>'целевые ориентиры'!BY28</f>
        <v/>
      </c>
      <c r="CC28" s="355"/>
      <c r="CD28" s="355"/>
      <c r="CE28" s="355"/>
      <c r="CF28" s="355"/>
      <c r="CG28" s="355"/>
      <c r="CH28" s="355"/>
      <c r="CI28" s="355"/>
      <c r="CJ28" s="355"/>
      <c r="CK28" s="355"/>
      <c r="CL28" s="355"/>
      <c r="CM28" s="355"/>
      <c r="CN28" s="355"/>
      <c r="CO28" s="355"/>
      <c r="CP28" s="355"/>
      <c r="CQ28" s="355"/>
      <c r="CR28" s="355"/>
      <c r="CS28" s="355"/>
      <c r="CT28" s="355"/>
      <c r="CU28" s="355"/>
      <c r="CV28" s="355"/>
      <c r="CW28" s="355"/>
      <c r="CX28" s="355"/>
      <c r="CY28" s="355"/>
      <c r="CZ28" s="355"/>
      <c r="DA28" s="355"/>
      <c r="DB28" s="355"/>
      <c r="DC28" s="355"/>
      <c r="DD28" s="355"/>
      <c r="DE28" s="355"/>
      <c r="DF28" s="355"/>
      <c r="DG28" s="355"/>
      <c r="DH28" s="180"/>
      <c r="DI28" s="355" t="str">
        <f>'целевые ориентиры'!DC28</f>
        <v/>
      </c>
    </row>
    <row r="29" spans="1:113" s="96" customFormat="1">
      <c r="A29" s="96">
        <f>список!A27</f>
        <v>26</v>
      </c>
      <c r="B29" s="153" t="str">
        <f>IF(список!B27="","",список!B27)</f>
        <v/>
      </c>
      <c r="C29" s="149">
        <f>IF(список!C27="","",список!C27)</f>
        <v>0</v>
      </c>
      <c r="D29" s="155"/>
      <c r="I29" s="149"/>
      <c r="N29" s="149"/>
      <c r="O29" s="166"/>
      <c r="P29" s="355" t="str">
        <f>'целевые ориентиры'!M29</f>
        <v/>
      </c>
      <c r="Q29" s="177"/>
      <c r="R29" s="177"/>
      <c r="S29" s="177"/>
      <c r="T29" s="177"/>
      <c r="U29" s="177"/>
      <c r="V29" s="178"/>
      <c r="W29" s="178"/>
      <c r="X29" s="178"/>
      <c r="Y29" s="179"/>
      <c r="Z29" s="180"/>
      <c r="AA29" s="355" t="str">
        <f>'целевые ориентиры'!X29</f>
        <v/>
      </c>
      <c r="AB29" s="172"/>
      <c r="AC29" s="171"/>
      <c r="AD29" s="170"/>
      <c r="AE29" s="181"/>
      <c r="AF29" s="181"/>
      <c r="AG29" s="181"/>
      <c r="AH29" s="170"/>
      <c r="AI29" s="180"/>
      <c r="AJ29" s="355" t="str">
        <f>'целевые ориентиры'!AH29</f>
        <v/>
      </c>
      <c r="AK29" s="172"/>
      <c r="AL29" s="355"/>
      <c r="AM29" s="355"/>
      <c r="AN29" s="355"/>
      <c r="AO29" s="355"/>
      <c r="AP29" s="355"/>
      <c r="AQ29" s="355"/>
      <c r="AR29" s="355"/>
      <c r="AS29" s="355"/>
      <c r="AT29" s="180"/>
      <c r="AU29" s="355" t="str">
        <f>'целевые ориентиры'!AR29</f>
        <v/>
      </c>
      <c r="AV29" s="355"/>
      <c r="AW29" s="355"/>
      <c r="AX29" s="355"/>
      <c r="AY29" s="355"/>
      <c r="AZ29" s="355"/>
      <c r="BA29" s="355"/>
      <c r="BB29" s="355"/>
      <c r="BC29" s="355"/>
      <c r="BD29" s="355"/>
      <c r="BE29" s="355"/>
      <c r="BF29" s="355"/>
      <c r="BG29" s="355" t="str">
        <f>'целевые ориентиры'!BG29</f>
        <v/>
      </c>
      <c r="BH29" s="355"/>
      <c r="BI29" s="355"/>
      <c r="BJ29" s="355"/>
      <c r="BK29" s="355"/>
      <c r="BL29" s="355"/>
      <c r="BM29" s="355"/>
      <c r="BN29" s="355"/>
      <c r="BO29" s="355"/>
      <c r="BP29" s="355"/>
      <c r="BQ29" s="355"/>
      <c r="BR29" s="355"/>
      <c r="BS29" s="355"/>
      <c r="BT29" s="355"/>
      <c r="BU29" s="355"/>
      <c r="BV29" s="355"/>
      <c r="BW29" s="355"/>
      <c r="BX29" s="355"/>
      <c r="BY29" s="355"/>
      <c r="BZ29" s="355"/>
      <c r="CA29" s="180"/>
      <c r="CB29" s="355" t="str">
        <f>'целевые ориентиры'!BY29</f>
        <v/>
      </c>
      <c r="CC29" s="355"/>
      <c r="CD29" s="355"/>
      <c r="CE29" s="355"/>
      <c r="CF29" s="355"/>
      <c r="CG29" s="355"/>
      <c r="CH29" s="355"/>
      <c r="CI29" s="355"/>
      <c r="CJ29" s="355"/>
      <c r="CK29" s="355"/>
      <c r="CL29" s="355"/>
      <c r="CM29" s="355"/>
      <c r="CN29" s="355"/>
      <c r="CO29" s="355"/>
      <c r="CP29" s="355"/>
      <c r="CQ29" s="355"/>
      <c r="CR29" s="355"/>
      <c r="CS29" s="355"/>
      <c r="CT29" s="355"/>
      <c r="CU29" s="355"/>
      <c r="CV29" s="355"/>
      <c r="CW29" s="355"/>
      <c r="CX29" s="355"/>
      <c r="CY29" s="355"/>
      <c r="CZ29" s="355"/>
      <c r="DA29" s="355"/>
      <c r="DB29" s="355"/>
      <c r="DC29" s="355"/>
      <c r="DD29" s="355"/>
      <c r="DE29" s="355"/>
      <c r="DF29" s="355"/>
      <c r="DG29" s="355"/>
      <c r="DH29" s="180"/>
      <c r="DI29" s="355" t="str">
        <f>'целевые ориентиры'!DC29</f>
        <v/>
      </c>
    </row>
    <row r="30" spans="1:113" s="96" customFormat="1">
      <c r="A30" s="96">
        <f>список!A28</f>
        <v>27</v>
      </c>
      <c r="B30" s="153" t="str">
        <f>IF(список!B28="","",список!B28)</f>
        <v/>
      </c>
      <c r="C30" s="149">
        <f>IF(список!C28="","",список!C28)</f>
        <v>0</v>
      </c>
      <c r="D30" s="155"/>
      <c r="I30" s="149"/>
      <c r="N30" s="149"/>
      <c r="O30" s="166"/>
      <c r="P30" s="355" t="str">
        <f>'целевые ориентиры'!M30</f>
        <v/>
      </c>
      <c r="Q30" s="177"/>
      <c r="R30" s="177"/>
      <c r="S30" s="177"/>
      <c r="T30" s="177"/>
      <c r="U30" s="177"/>
      <c r="V30" s="178"/>
      <c r="W30" s="178"/>
      <c r="X30" s="178"/>
      <c r="Y30" s="179"/>
      <c r="Z30" s="180"/>
      <c r="AA30" s="355" t="str">
        <f>'целевые ориентиры'!X30</f>
        <v/>
      </c>
      <c r="AB30" s="172"/>
      <c r="AC30" s="171"/>
      <c r="AD30" s="170"/>
      <c r="AE30" s="181"/>
      <c r="AF30" s="181"/>
      <c r="AG30" s="181"/>
      <c r="AH30" s="170"/>
      <c r="AI30" s="180"/>
      <c r="AJ30" s="355" t="str">
        <f>'целевые ориентиры'!AH30</f>
        <v/>
      </c>
      <c r="AK30" s="172"/>
      <c r="AL30" s="355"/>
      <c r="AM30" s="355"/>
      <c r="AN30" s="355"/>
      <c r="AO30" s="355"/>
      <c r="AP30" s="355"/>
      <c r="AQ30" s="355"/>
      <c r="AR30" s="355"/>
      <c r="AS30" s="355"/>
      <c r="AT30" s="180"/>
      <c r="AU30" s="355" t="str">
        <f>'целевые ориентиры'!AR30</f>
        <v/>
      </c>
      <c r="AV30" s="355"/>
      <c r="AW30" s="355"/>
      <c r="AX30" s="355"/>
      <c r="AY30" s="355"/>
      <c r="AZ30" s="355"/>
      <c r="BA30" s="355"/>
      <c r="BB30" s="355"/>
      <c r="BC30" s="355"/>
      <c r="BD30" s="355"/>
      <c r="BE30" s="355"/>
      <c r="BF30" s="355"/>
      <c r="BG30" s="355" t="str">
        <f>'целевые ориентиры'!BG30</f>
        <v/>
      </c>
      <c r="BH30" s="355"/>
      <c r="BI30" s="355"/>
      <c r="BJ30" s="355"/>
      <c r="BK30" s="355"/>
      <c r="BL30" s="355"/>
      <c r="BM30" s="355"/>
      <c r="BN30" s="355"/>
      <c r="BO30" s="355"/>
      <c r="BP30" s="355"/>
      <c r="BQ30" s="355"/>
      <c r="BR30" s="355"/>
      <c r="BS30" s="355"/>
      <c r="BT30" s="355"/>
      <c r="BU30" s="355"/>
      <c r="BV30" s="355"/>
      <c r="BW30" s="355"/>
      <c r="BX30" s="355"/>
      <c r="BY30" s="355"/>
      <c r="BZ30" s="355"/>
      <c r="CA30" s="180"/>
      <c r="CB30" s="355" t="str">
        <f>'целевые ориентиры'!BY30</f>
        <v/>
      </c>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5"/>
      <c r="DF30" s="355"/>
      <c r="DG30" s="355"/>
      <c r="DH30" s="180"/>
      <c r="DI30" s="355" t="str">
        <f>'целевые ориентиры'!DC30</f>
        <v/>
      </c>
    </row>
    <row r="31" spans="1:113" s="96" customFormat="1">
      <c r="A31" s="96">
        <f>список!A29</f>
        <v>28</v>
      </c>
      <c r="B31" s="153" t="str">
        <f>IF(список!B29="","",список!B29)</f>
        <v/>
      </c>
      <c r="C31" s="149">
        <f>IF(список!C29="","",список!C29)</f>
        <v>0</v>
      </c>
      <c r="D31" s="155"/>
      <c r="I31" s="149"/>
      <c r="N31" s="149"/>
      <c r="O31" s="166"/>
      <c r="P31" s="355" t="str">
        <f>'целевые ориентиры'!M31</f>
        <v/>
      </c>
      <c r="Q31" s="177"/>
      <c r="R31" s="177"/>
      <c r="S31" s="177"/>
      <c r="T31" s="177"/>
      <c r="U31" s="177"/>
      <c r="V31" s="178"/>
      <c r="W31" s="178"/>
      <c r="X31" s="178"/>
      <c r="Y31" s="179"/>
      <c r="Z31" s="180"/>
      <c r="AA31" s="355" t="str">
        <f>'целевые ориентиры'!X31</f>
        <v/>
      </c>
      <c r="AB31" s="172"/>
      <c r="AC31" s="171"/>
      <c r="AD31" s="170"/>
      <c r="AE31" s="181"/>
      <c r="AF31" s="181"/>
      <c r="AG31" s="181"/>
      <c r="AH31" s="170"/>
      <c r="AI31" s="180"/>
      <c r="AJ31" s="355" t="str">
        <f>'целевые ориентиры'!AH31</f>
        <v/>
      </c>
      <c r="AK31" s="172"/>
      <c r="AL31" s="355"/>
      <c r="AM31" s="355"/>
      <c r="AN31" s="355"/>
      <c r="AO31" s="355"/>
      <c r="AP31" s="355"/>
      <c r="AQ31" s="355"/>
      <c r="AR31" s="355"/>
      <c r="AS31" s="355"/>
      <c r="AT31" s="180"/>
      <c r="AU31" s="355" t="str">
        <f>'целевые ориентиры'!AR31</f>
        <v/>
      </c>
      <c r="AV31" s="355"/>
      <c r="AW31" s="355"/>
      <c r="AX31" s="355"/>
      <c r="AY31" s="355"/>
      <c r="AZ31" s="355"/>
      <c r="BA31" s="355"/>
      <c r="BB31" s="355"/>
      <c r="BC31" s="355"/>
      <c r="BD31" s="355"/>
      <c r="BE31" s="355"/>
      <c r="BF31" s="355"/>
      <c r="BG31" s="355" t="str">
        <f>'целевые ориентиры'!BG31</f>
        <v/>
      </c>
      <c r="BH31" s="355"/>
      <c r="BI31" s="355"/>
      <c r="BJ31" s="355"/>
      <c r="BK31" s="355"/>
      <c r="BL31" s="355"/>
      <c r="BM31" s="355"/>
      <c r="BN31" s="355"/>
      <c r="BO31" s="355"/>
      <c r="BP31" s="355"/>
      <c r="BQ31" s="355"/>
      <c r="BR31" s="355"/>
      <c r="BS31" s="355"/>
      <c r="BT31" s="355"/>
      <c r="BU31" s="355"/>
      <c r="BV31" s="355"/>
      <c r="BW31" s="355"/>
      <c r="BX31" s="355"/>
      <c r="BY31" s="355"/>
      <c r="BZ31" s="355"/>
      <c r="CA31" s="180"/>
      <c r="CB31" s="355" t="str">
        <f>'целевые ориентиры'!BY31</f>
        <v/>
      </c>
      <c r="CC31" s="355"/>
      <c r="CD31" s="355"/>
      <c r="CE31" s="355"/>
      <c r="CF31" s="355"/>
      <c r="CG31" s="355"/>
      <c r="CH31" s="355"/>
      <c r="CI31" s="355"/>
      <c r="CJ31" s="355"/>
      <c r="CK31" s="355"/>
      <c r="CL31" s="355"/>
      <c r="CM31" s="355"/>
      <c r="CN31" s="355"/>
      <c r="CO31" s="355"/>
      <c r="CP31" s="355"/>
      <c r="CQ31" s="355"/>
      <c r="CR31" s="355"/>
      <c r="CS31" s="355"/>
      <c r="CT31" s="355"/>
      <c r="CU31" s="355"/>
      <c r="CV31" s="355"/>
      <c r="CW31" s="355"/>
      <c r="CX31" s="355"/>
      <c r="CY31" s="355"/>
      <c r="CZ31" s="355"/>
      <c r="DA31" s="355"/>
      <c r="DB31" s="355"/>
      <c r="DC31" s="355"/>
      <c r="DD31" s="355"/>
      <c r="DE31" s="355"/>
      <c r="DF31" s="355"/>
      <c r="DG31" s="355"/>
      <c r="DH31" s="180"/>
      <c r="DI31" s="355" t="str">
        <f>'целевые ориентиры'!DC31</f>
        <v/>
      </c>
    </row>
    <row r="32" spans="1:113" s="96" customFormat="1">
      <c r="A32" s="96">
        <f>список!A30</f>
        <v>29</v>
      </c>
      <c r="B32" s="153" t="str">
        <f>IF(список!B30="","",список!B30)</f>
        <v/>
      </c>
      <c r="C32" s="149">
        <f>IF(список!C30="","",список!C30)</f>
        <v>0</v>
      </c>
      <c r="D32" s="155" t="str">
        <f>IF('Социально-коммуникативное разви'!R28="","",IF('Социально-коммуникативное разви'!R28=2,"сформирован",IF('Социально-коммуникативное разви'!R28=0,"не сформирован", "в стадии формирования")))</f>
        <v/>
      </c>
      <c r="E32" s="96" t="str">
        <f>IF('Социально-коммуникативное разви'!X28="","",IF('Социально-коммуникативное разви'!X28=2,"сформирован",IF('Социально-коммуникативное разви'!X28=0,"не сформирован", "в стадии формирования")))</f>
        <v/>
      </c>
      <c r="F32" s="96" t="str">
        <f>IF('Социально-коммуникативное разви'!Y28="","",IF('Социально-коммуникативное разви'!Y28=2,"сформирован",IF('Социально-коммуникативное разви'!Y28=0,"не сформирован", "в стадии формирования")))</f>
        <v/>
      </c>
      <c r="G32" s="96" t="str">
        <f>IF('Социально-коммуникативное разви'!Z28="","",IF('Социально-коммуникативное разви'!Z28=2,"сформирован",IF('Социально-коммуникативное разви'!Z28=0,"не сформирован", "в стадии формирования")))</f>
        <v/>
      </c>
      <c r="H32" s="96" t="str">
        <f>IF('Социально-коммуникативное разви'!AA28="","",IF('Социально-коммуникативное разви'!AA28=2,"сформирован",IF('Социально-коммуникативное разви'!AA28=0,"не сформирован", "в стадии формирования")))</f>
        <v/>
      </c>
      <c r="I32"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2" s="96" t="str">
        <f>IF('Познавательное развитие'!H28="","",IF('Познавательное развитие'!H28=2,"сформирован",IF('Познавательное развитие'!H28=0,"не сформирован", "в стадии формирования")))</f>
        <v/>
      </c>
      <c r="K32" s="96" t="e">
        <f>IF('Познавательное развитие'!#REF!="","",IF('Познавательное развитие'!#REF!=2,"сформирован",IF('Познавательное развитие'!#REF!=0,"не сформирован", "в стадии формирования")))</f>
        <v>#REF!</v>
      </c>
      <c r="L32" s="96" t="str">
        <f>IF('Речевое развитие'!X27="","",IF('Речевое развитие'!X27=2,"сформирован",IF('Речевое развитие'!X27=0,"не сформирован", "в стадии формирования")))</f>
        <v/>
      </c>
      <c r="M32" s="96" t="str">
        <f>IF('Художественно-эстетическое разв'!D28="","",IF('Художественно-эстетическое разв'!D28=2,"сформирован",IF('Художественно-эстетическое разв'!D28=0,"не сформирован", "в стадии формирования")))</f>
        <v/>
      </c>
      <c r="N32" s="149" t="str">
        <f>IF('Физическое развитие'!M27="","",IF('Физическое развитие'!M27=2,"сформирован",IF('Физическое развитие'!M27=0,"не сформирован", "в стадии формирования")))</f>
        <v/>
      </c>
      <c r="O32" s="166" t="str">
        <f>IF('Социально-коммуникативное разви'!R28="","",IF('Социально-коммуникативное разви'!X28="","",IF('Социально-коммуникативное разви'!Y28="","",IF('Социально-коммуникативное разви'!Z28="","",IF('Социально-коммуникативное разви'!AA28="","",IF('Социально-коммуникативное разви'!#REF!="","",IF('Познавательное развитие'!#REF!="","",IF('Познавательное развитие'!#REF!="","",IF('Речевое развитие'!X27="","",IF('Художественно-эстетическое разв'!D28="","",IF('Физическое развитие'!M27="","",('Социально-коммуникативное разви'!R28+'Социально-коммуникативное разви'!X28+'Социально-коммуникативное разви'!Y28+'Социально-коммуникативное разви'!Z28+'Социально-коммуникативное разви'!AA28+'Социально-коммуникативное разви'!#REF!+'Познавательное развитие'!#REF!+'Познавательное развитие'!#REF!+'Речевое развитие'!X27+'Художественно-эстетическое разв'!D28+'Физическое развитие'!M27)/11)))))))))))</f>
        <v/>
      </c>
      <c r="P32" s="355" t="str">
        <f>'целевые ориентиры'!M32</f>
        <v/>
      </c>
      <c r="Q32" s="177" t="str">
        <f>IF('Социально-коммуникативное разви'!E28="","",IF('Социально-коммуникативное разви'!E28=2,"сформирован",IF('Социально-коммуникативное разви'!E28=0,"не сформирован", "в стадии формирования")))</f>
        <v/>
      </c>
      <c r="R32" s="177" t="str">
        <f>IF('Социально-коммуникативное разви'!F28="","",IF('Социально-коммуникативное разви'!F28=2,"сформирован",IF('Социально-коммуникативное разви'!F28=0,"не сформирован", "в стадии формирования")))</f>
        <v/>
      </c>
      <c r="S32" s="177" t="str">
        <f>IF('Социально-коммуникативное разви'!G28="","",IF('Социально-коммуникативное разви'!G28=2,"сформирован",IF('Социально-коммуникативное разви'!G28=0,"не сформирован", "в стадии формирования")))</f>
        <v/>
      </c>
      <c r="T32" s="177" t="str">
        <f>IF('Социально-коммуникативное разви'!H28="","",IF('Социально-коммуникативное разви'!H28=2,"сформирован",IF('Социально-коммуникативное разви'!H28=0,"не сформирован", "в стадии формирования")))</f>
        <v/>
      </c>
      <c r="U32" s="177" t="str">
        <f>IF('Социально-коммуникативное разви'!I28="","",IF('Социально-коммуникативное разви'!I28=2,"сформирован",IF('Социально-коммуникативное разви'!I28=0,"не сформирован", "в стадии формирования")))</f>
        <v/>
      </c>
      <c r="V32" s="178" t="str">
        <f>IF('Социально-коммуникативное разви'!J28="","",IF('Социально-коммуникативное разви'!J28=2,"сформирован",IF('Социально-коммуникативное разви'!J28=0,"не сформирован", "в стадии формирования")))</f>
        <v/>
      </c>
      <c r="W32" s="178" t="str">
        <f>IF('Социально-коммуникативное разви'!K28="","",IF('Социально-коммуникативное разви'!K28=2,"сформирован",IF('Социально-коммуникативное разви'!K28=0,"не сформирован", "в стадии формирования")))</f>
        <v/>
      </c>
      <c r="X32" s="178" t="str">
        <f>IF('Социально-коммуникативное разви'!L28="","",IF('Социально-коммуникативное разви'!L28=2,"сформирован",IF('Социально-коммуникативное разви'!L28=0,"не сформирован", "в стадии формирования")))</f>
        <v/>
      </c>
      <c r="Y32" s="179" t="str">
        <f>IF('Социально-коммуникативное разви'!W28="","",IF('Социально-коммуникативное разви'!W28=2,"сформирован",IF('Социально-коммуникативное разви'!W28=0,"не сформирован", "в стадии формирования")))</f>
        <v/>
      </c>
      <c r="Z32" s="180" t="str">
        <f>IF('Социально-коммуникативное разви'!E28="","",IF('Социально-коммуникативное разви'!F28="","",IF('Социально-коммуникативное разви'!G28="","",IF('Социально-коммуникативное разви'!H28="","",IF('Социально-коммуникативное разви'!I28="","",IF('Социально-коммуникативное разви'!J28="","",IF('Социально-коммуникативное разви'!K28="","",IF('Социально-коммуникативное разви'!L28="","",IF('Социально-коммуникативное разви'!W28="","",('Социально-коммуникативное разви'!E28+'Социально-коммуникативное разви'!F28+'Социально-коммуникативное разви'!G28+'Социально-коммуникативное разви'!H28+'Социально-коммуникативное разви'!I28+'Социально-коммуникативное разви'!J28+'Социально-коммуникативное разви'!K28+'Социально-коммуникативное разви'!L28+'Социально-коммуникативное разви'!W28)/9)))))))))</f>
        <v/>
      </c>
      <c r="AA32" s="355" t="str">
        <f>'целевые ориентиры'!X32</f>
        <v/>
      </c>
      <c r="AB32" s="172" t="str">
        <f>IF('Социально-коммуникативное разви'!S28="","",IF('Социально-коммуникативное разви'!S28=2,"сформирован",IF('Социально-коммуникативное разви'!S28=0,"не сформирован", "в стадии формирования")))</f>
        <v/>
      </c>
      <c r="AC32" s="171" t="str">
        <f>IF('Познавательное развитие'!U28="","",IF('Познавательное развитие'!U28=2,"сформирован",IF('Познавательное развитие'!U28=0,"не сформирован", "в стадии формирования")))</f>
        <v/>
      </c>
      <c r="AD32" s="170" t="str">
        <f>IF('Речевое развитие'!W27="","",IF('Речевое развитие'!W27=2,"сформирован",IF('Речевое развитие'!W27=0,"не сформирован", "в стадии формирования")))</f>
        <v/>
      </c>
      <c r="AE32" s="181" t="str">
        <f>IF('Художественно-эстетическое разв'!AD28="","",IF('Художественно-эстетическое разв'!AD28=2,"сформирован",IF('Художественно-эстетическое разв'!AD28=0,"не сформирован", "в стадии формирования")))</f>
        <v/>
      </c>
      <c r="AF32" s="181" t="str">
        <f>IF('Художественно-эстетическое разв'!AE28="","",IF('Художественно-эстетическое разв'!AE28=2,"сформирован",IF('Художественно-эстетическое разв'!AE28=0,"не сформирован", "в стадии формирования")))</f>
        <v/>
      </c>
      <c r="AG32" s="181" t="str">
        <f>IF('Художественно-эстетическое разв'!AF28="","",IF('Художественно-эстетическое разв'!AF28=2,"сформирован",IF('Художественно-эстетическое разв'!AF28=0,"не сформирован", "в стадии формирования")))</f>
        <v/>
      </c>
      <c r="AH32" s="170" t="str">
        <f>IF('Физическое развитие'!T27="","",IF('Физическое развитие'!T27=2,"сформирован",IF('Физическое развитие'!T27=0,"не сформирован", "в стадии формирования")))</f>
        <v/>
      </c>
      <c r="AI32" s="180" t="str">
        <f>IF('Социально-коммуникативное разви'!S28="","",IF('Познавательное развитие'!U28="","",IF('Речевое развитие'!W27="","",IF('Художественно-эстетическое разв'!AD28="","",IF('Художественно-эстетическое разв'!AE28="","",IF('Художественно-эстетическое разв'!AF28="","",IF('Физическое развитие'!T27="","",('Социально-коммуникативное разви'!S28+'Познавательное развитие'!U28+'Речевое развитие'!W27+'Художественно-эстетическое разв'!AD28+'Художественно-эстетическое разв'!AE28+'Художественно-эстетическое разв'!AF28+'Физическое развитие'!T27)/7)))))))</f>
        <v/>
      </c>
      <c r="AJ32" s="355" t="str">
        <f>'целевые ориентиры'!AH32</f>
        <v/>
      </c>
      <c r="AK32" s="172" t="str">
        <f>IF('Речевое развитие'!D27="","",IF('Речевое развитие'!D27=2,"сформирован",IF('Речевое развитие'!D27=0,"не сформирован", "в стадии формирования")))</f>
        <v/>
      </c>
      <c r="AL32" s="150" t="str">
        <f>IF('Речевое развитие'!F27="","",IF('Речевое развитие'!F27=2,"сформирован",IF('Речевое развитие'!F27=0,"не сформирован", "в стадии формирования")))</f>
        <v/>
      </c>
      <c r="AM32" s="150" t="str">
        <f>IF('Речевое развитие'!H27="","",IF('Речевое развитие'!H27=2,"сформирован",IF('Речевое развитие'!H27=0,"не сформирован", "в стадии формирования")))</f>
        <v/>
      </c>
      <c r="AN32" s="150" t="str">
        <f>IF('Речевое развитие'!I27="","",IF('Речевое развитие'!I27=2,"сформирован",IF('Речевое развитие'!I27=0,"не сформирован", "в стадии формирования")))</f>
        <v/>
      </c>
      <c r="AO32" s="150" t="str">
        <f>IF('Речевое развитие'!J27="","",IF('Речевое развитие'!J27=2,"сформирован",IF('Речевое развитие'!J27=0,"не сформирован", "в стадии формирования")))</f>
        <v/>
      </c>
      <c r="AP32" s="150" t="str">
        <f>IF('Речевое развитие'!K27="","",IF('Речевое развитие'!K27=2,"сформирован",IF('Речевое развитие'!K27=0,"не сформирован", "в стадии формирования")))</f>
        <v/>
      </c>
      <c r="AQ32" s="150" t="str">
        <f>IF('Речевое развитие'!M27="","",IF('Речевое развитие'!M27=2,"сформирован",IF('Речевое развитие'!M27=0,"не сформирован", "в стадии формирования")))</f>
        <v/>
      </c>
      <c r="AR32" s="150" t="str">
        <f>IF('Речевое развитие'!N27="","",IF('Речевое развитие'!N27=2,"сформирован",IF('Речевое развитие'!N27=0,"не сформирован", "в стадии формирования")))</f>
        <v/>
      </c>
      <c r="AS32" s="150" t="str">
        <f>IF('Речевое развитие'!O27="","",IF('Речевое развитие'!O27=2,"сформирован",IF('Речевое развитие'!O27=0,"не сформирован", "в стадии формирования")))</f>
        <v/>
      </c>
      <c r="AT32" s="180" t="str">
        <f>IF('Речевое развитие'!D27="","",IF('Речевое развитие'!F27="","",IF('Речевое развитие'!H27="","",IF('Речевое развитие'!I27="","",IF('Речевое развитие'!J27="","",IF('Речевое развитие'!K27="","",IF('Речевое развитие'!M27="","",IF('Речевое развитие'!N27="","",IF('Речевое развитие'!O27="","",('Речевое развитие'!D27+'Речевое развитие'!F27+'Речевое развитие'!H27+'Речевое развитие'!I27+'Речевое развитие'!J27+'Речевое развитие'!K27+'Речевое развитие'!M27+'Речевое развитие'!N27+'Речевое развитие'!O27)/9)))))))))</f>
        <v/>
      </c>
      <c r="AU32" s="355" t="str">
        <f>'целевые ориентиры'!AR32</f>
        <v/>
      </c>
      <c r="AV32" s="150" t="str">
        <f>IF('Физическое развитие'!D27="","",IF('Физическое развитие'!D27=2,"сформирован",IF('Физическое развитие'!D27=0,"не сформирован", "в стадии формирования")))</f>
        <v/>
      </c>
      <c r="AW32" s="150" t="str">
        <f>IF('Физическое развитие'!E27="","",IF('Физическое развитие'!E27=2,"сформирован",IF('Физическое развитие'!E27=0,"не сформирован", "в стадии формирования")))</f>
        <v/>
      </c>
      <c r="AX32" s="150" t="str">
        <f>IF('Физическое развитие'!G27="","",IF('Физическое развитие'!G27=2,"сформирован",IF('Физическое развитие'!G27=0,"не сформирован", "в стадии формирования")))</f>
        <v/>
      </c>
      <c r="AY32" s="150" t="e">
        <f>IF('Физическое развитие'!#REF!="","",IF('Физическое развитие'!#REF!=2,"сформирован",IF('Физическое развитие'!#REF!=0,"не сформирован", "в стадии формирования")))</f>
        <v>#REF!</v>
      </c>
      <c r="AZ32" s="150" t="str">
        <f>IF('Физическое развитие'!H27="","",IF('Физическое развитие'!H27=2,"сформирован",IF('Физическое развитие'!H27=0,"не сформирован", "в стадии формирования")))</f>
        <v/>
      </c>
      <c r="BA32" s="150" t="str">
        <f>IF('Физическое развитие'!I27="","",IF('Физическое развитие'!I27=2,"сформирован",IF('Физическое развитие'!I27=0,"не сформирован", "в стадии формирования")))</f>
        <v/>
      </c>
      <c r="BB32" s="150" t="str">
        <f>IF('Физическое развитие'!N27="","",IF('Физическое развитие'!N27=2,"сформирован",IF('Физическое развитие'!N27=0,"не сформирован", "в стадии формирования")))</f>
        <v/>
      </c>
      <c r="BC32" s="150" t="str">
        <f>IF('Физическое развитие'!O27="","",IF('Физическое развитие'!O27=2,"сформирован",IF('Физическое развитие'!O27=0,"не сформирован", "в стадии формирования")))</f>
        <v/>
      </c>
      <c r="BD32" s="150" t="str">
        <f>IF('Физическое развитие'!P27="","",IF('Физическое развитие'!P27=2,"сформирован",IF('Физическое развитие'!P27=0,"не сформирован", "в стадии формирования")))</f>
        <v/>
      </c>
      <c r="BE32" s="150" t="str">
        <f>IF('Физическое развитие'!S27="","",IF('Физическое развитие'!S27=2,"сформирован",IF('Физическое развитие'!S27=0,"не сформирован", "в стадии формирования")))</f>
        <v/>
      </c>
      <c r="BF32" s="150" t="str">
        <f>IF('Физическое развитие'!D27="","",IF('Физическое развитие'!E27="","",IF('Физическое развитие'!G27="","",IF('Физическое развитие'!#REF!="","",IF('Физическое развитие'!H27="","",IF('Физическое развитие'!I27="","",IF('Физическое развитие'!N27="","",IF('Физическое развитие'!O27="","",IF('Физическое развитие'!P27="","",IF('Физическое развитие'!S27="","",('Физическое развитие'!D27+'Физическое развитие'!E27+'Физическое развитие'!G27+'Физическое развитие'!#REF!+'Физическое развитие'!H27+'Физическое развитие'!I27+'Физическое развитие'!N27+'Физическое развитие'!O27+'Физическое развитие'!P27+'Физическое развитие'!S27)/10))))))))))</f>
        <v/>
      </c>
      <c r="BG32" s="355" t="str">
        <f>'целевые ориентиры'!BG32</f>
        <v/>
      </c>
      <c r="BH32" s="150" t="str">
        <f>IF('Социально-коммуникативное разви'!Q28="","",IF('Социально-коммуникативное разви'!Q28=2,"сформирован",IF('Социально-коммуникативное разви'!Q28=0,"не сформирован", "в стадии формирования")))</f>
        <v/>
      </c>
      <c r="BI32" s="150" t="str">
        <f>IF('Социально-коммуникативное разви'!AD28="","",IF('Социально-коммуникативное разви'!AD28=2,"сформирован",IF('Социально-коммуникативное разви'!AD28=0,"не сформирован", "в стадии формирования")))</f>
        <v/>
      </c>
      <c r="BJ32" s="150" t="str">
        <f>IF('Социально-коммуникативное разви'!AF28="","",IF('Социально-коммуникативное разви'!AF28=2,"сформирован",IF('Социально-коммуникативное разви'!AF28=0,"не сформирован", "в стадии формирования")))</f>
        <v/>
      </c>
      <c r="BK32" s="150" t="str">
        <f>IF('Социально-коммуникативное разви'!AG28="","",IF('Социально-коммуникативное разви'!AG28=2,"сформирован",IF('Социально-коммуникативное разви'!AG28=0,"не сформирован", "в стадии формирования")))</f>
        <v/>
      </c>
      <c r="BL32" s="150" t="str">
        <f>IF('Социально-коммуникативное разви'!AH28="","",IF('Социально-коммуникативное разви'!AH28=2,"сформирован",IF('Социально-коммуникативное разви'!AH28=0,"не сформирован", "в стадии формирования")))</f>
        <v/>
      </c>
      <c r="BM32" s="150" t="str">
        <f>IF('Социально-коммуникативное разви'!AI28="","",IF('Социально-коммуникативное разви'!AI28=2,"сформирован",IF('Социально-коммуникативное разви'!AI28=0,"не сформирован", "в стадии формирования")))</f>
        <v/>
      </c>
      <c r="BN32" s="150" t="str">
        <f>IF('Социально-коммуникативное разви'!AJ28="","",IF('Социально-коммуникативное разви'!AJ28=2,"сформирован",IF('Социально-коммуникативное разви'!AJ28=0,"не сформирован", "в стадии формирования")))</f>
        <v/>
      </c>
      <c r="BO32" s="150" t="str">
        <f>IF('Социально-коммуникативное разви'!AK28="","",IF('Социально-коммуникативное разви'!AK28=2,"сформирован",IF('Социально-коммуникативное разви'!AK28=0,"не сформирован", "в стадии формирования")))</f>
        <v/>
      </c>
      <c r="BP32" s="150" t="str">
        <f>IF('Социально-коммуникативное разви'!AL28="","",IF('Социально-коммуникативное разви'!AL28=2,"сформирован",IF('Социально-коммуникативное разви'!AL28=0,"не сформирован", "в стадии формирования")))</f>
        <v/>
      </c>
      <c r="BQ32" s="150" t="str">
        <f>IF('Социально-коммуникативное разви'!AM28="","",IF('Социально-коммуникативное разви'!AM28=2,"сформирован",IF('Социально-коммуникативное разви'!AM28=0,"не сформирован", "в стадии формирования")))</f>
        <v/>
      </c>
      <c r="BR3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32" s="150" t="str">
        <f>IF('Физическое развитие'!N27="","",IF('Физическое развитие'!N27=2,"сформирован",IF('Физическое развитие'!N27=0,"не сформирован", "в стадии формирования")))</f>
        <v/>
      </c>
      <c r="BT32" s="150" t="str">
        <f>IF('Физическое развитие'!Q27="","",IF('Физическое развитие'!Q27=2,"сформирован",IF('Физическое развитие'!Q27=0,"не сформирован", "в стадии формирования")))</f>
        <v/>
      </c>
      <c r="BU32" s="150" t="str">
        <f>IF('Физическое развитие'!U27="","",IF('Физическое развитие'!U27=2,"сформирован",IF('Физическое развитие'!U27=0,"не сформирован", "в стадии формирования")))</f>
        <v/>
      </c>
      <c r="BV32" s="150" t="str">
        <f>IF('Физическое развитие'!X27="","",IF('Физическое развитие'!X27=2,"сформирован",IF('Физическое развитие'!X27=0,"не сформирован", "в стадии формирования")))</f>
        <v/>
      </c>
      <c r="BW32" s="150" t="str">
        <f>IF('Физическое развитие'!Y27="","",IF('Физическое развитие'!Y27=2,"сформирован",IF('Физическое развитие'!Y27=0,"не сформирован", "в стадии формирования")))</f>
        <v/>
      </c>
      <c r="BX32" s="150" t="e">
        <f>IF('Физическое развитие'!#REF!="","",IF('Физическое развитие'!#REF!=2,"сформирован",IF('Физическое развитие'!#REF!=0,"не сформирован", "в стадии формирования")))</f>
        <v>#REF!</v>
      </c>
      <c r="BY32" s="150" t="str">
        <f>IF('Физическое развитие'!Z27="","",IF('Физическое развитие'!Z27=2,"сформирован",IF('Физическое развитие'!Z27=0,"не сформирован", "в стадии формирования")))</f>
        <v/>
      </c>
      <c r="BZ32" s="150" t="e">
        <f>IF('Физическое развитие'!#REF!="","",IF('Физическое развитие'!#REF!=2,"сформирован",IF('Физическое развитие'!#REF!=0,"не сформирован", "в стадии формирования")))</f>
        <v>#REF!</v>
      </c>
      <c r="CA32" s="180" t="str">
        <f>IF('Социально-коммуникативное разви'!Q28="","",IF('Социально-коммуникативное разви'!AD28="","",IF('Социально-коммуникативное разви'!AF28="","",IF('Социально-коммуникативное разви'!AG28="","",IF('Социально-коммуникативное разви'!AH28="","",IF('Социально-коммуникативное разви'!AI28="","",IF('Социально-коммуникативное разви'!AJ28="","",IF('Социально-коммуникативное разви'!AK28="","",IF('Социально-коммуникативное разви'!AL28="","",IF('Социально-коммуникативное разви'!AM28="","",IF('Социально-коммуникативное разви'!#REF!="","",IF('Физическое развитие'!N27="","",IF('Физическое развитие'!Q27="","",IF('Физическое развитие'!U27="","",IF('Физическое развитие'!X27="","",IF('Физическое развитие'!Y27="","",IF('Физическое развитие'!#REF!="","",IF('Физическое развитие'!Z27="","",IF('Физическое развитие'!#REF!="","",('Социально-коммуникативное разви'!Q28+'Социально-коммуникативное разви'!AD28+'Социально-коммуникативное разви'!AF28+'Социально-коммуникативное разви'!AG28+'Социально-коммуникативное разви'!AH28+'Социально-коммуникативное разви'!AI28+'Социально-коммуникативное разви'!AJ28+'Социально-коммуникативное разви'!AK28+'Социально-коммуникативное разви'!AL28+'Социально-коммуникативное разви'!AM28+'Социально-коммуникативное разви'!#REF!+'Физическое развитие'!N27+'Физическое развитие'!Q27+'Физическое развитие'!U27+'Физическое развитие'!X27+'Физическое развитие'!Y27+'Физическое развитие'!#REF!+'Физическое развитие'!#REF!)/19)))))))))))))))))))</f>
        <v/>
      </c>
      <c r="CB32" s="355" t="str">
        <f>'целевые ориентиры'!BY32</f>
        <v/>
      </c>
      <c r="CC3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32" s="150" t="str">
        <f>IF('Социально-коммуникативное разви'!M28="","",IF('Социально-коммуникативное разви'!M28=2,"сформирован",IF('Социально-коммуникативное разви'!M28=0,"не сформирован", "в стадии формирования")))</f>
        <v/>
      </c>
      <c r="CE3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32" s="150" t="str">
        <f>IF('Социально-коммуникативное разви'!O28="","",IF('Социально-коммуникативное разви'!O28=2,"сформирован",IF('Социально-коммуникативное разви'!O28=0,"не сформирован", "в стадии формирования")))</f>
        <v/>
      </c>
      <c r="CG32" s="150" t="str">
        <f>IF('Социально-коммуникативное разви'!T28="","",IF('Социально-коммуникативное разви'!T28=2,"сформирован",IF('Социально-коммуникативное разви'!T28=0,"не сформирован", "в стадии формирования")))</f>
        <v/>
      </c>
      <c r="CH32" s="150" t="str">
        <f>IF('Познавательное развитие'!D28="","",IF('Познавательное развитие'!D28=2,"сформирован",IF('Познавательное развитие'!D28=0,"не сформирован", "в стадии формирования")))</f>
        <v/>
      </c>
      <c r="CI32" s="150" t="str">
        <f>IF('Познавательное развитие'!E28="","",IF('Познавательное развитие'!E28=2,"сформирован",IF('Познавательное развитие'!E28=0,"не сформирован", "в стадии формирования")))</f>
        <v/>
      </c>
      <c r="CJ32" s="150" t="e">
        <f>IF('Познавательное развитие'!#REF!="","",IF('Познавательное развитие'!#REF!=2,"сформирован",IF('Познавательное развитие'!#REF!=0,"не сформирован", "в стадии формирования")))</f>
        <v>#REF!</v>
      </c>
      <c r="CK32" s="150" t="str">
        <f>IF('Познавательное развитие'!F28="","",IF('Познавательное развитие'!F28=2,"сформирован",IF('Познавательное развитие'!F28=0,"не сформирован", "в стадии формирования")))</f>
        <v/>
      </c>
      <c r="CL32" s="150" t="str">
        <f>IF('Познавательное развитие'!I28="","",IF('Познавательное развитие'!I28=2,"сформирован",IF('Познавательное развитие'!I28=0,"не сформирован", "в стадии формирования")))</f>
        <v/>
      </c>
      <c r="CM32" s="150" t="str">
        <f>IF('Познавательное развитие'!J28="","",IF('Познавательное развитие'!J28=2,"сформирован",IF('Познавательное развитие'!J28=0,"не сформирован", "в стадии формирования")))</f>
        <v/>
      </c>
      <c r="CN32" s="150" t="str">
        <f>IF('Познавательное развитие'!K28="","",IF('Познавательное развитие'!K28=2,"сформирован",IF('Познавательное развитие'!K28=0,"не сформирован", "в стадии формирования")))</f>
        <v/>
      </c>
      <c r="CO32" s="150" t="str">
        <f>IF('Познавательное развитие'!L28="","",IF('Познавательное развитие'!L28=2,"сформирован",IF('Познавательное развитие'!L28=0,"не сформирован", "в стадии формирования")))</f>
        <v/>
      </c>
      <c r="CP32" s="150" t="e">
        <f>IF('Познавательное развитие'!#REF!="","",IF('Познавательное развитие'!#REF!=2,"сформирован",IF('Познавательное развитие'!#REF!=0,"не сформирован", "в стадии формирования")))</f>
        <v>#REF!</v>
      </c>
      <c r="CQ32" s="150" t="str">
        <f>IF('Познавательное развитие'!M28="","",IF('Познавательное развитие'!M28=2,"сформирован",IF('Познавательное развитие'!M28=0,"не сформирован", "в стадии формирования")))</f>
        <v/>
      </c>
      <c r="CR32" s="150" t="str">
        <f>IF('Познавательное развитие'!S28="","",IF('Познавательное развитие'!S28=2,"сформирован",IF('Познавательное развитие'!S28=0,"не сформирован", "в стадии формирования")))</f>
        <v/>
      </c>
      <c r="CS32" s="150" t="str">
        <f>IF('Познавательное развитие'!T28="","",IF('Познавательное развитие'!T28=2,"сформирован",IF('Познавательное развитие'!T28=0,"не сформирован", "в стадии формирования")))</f>
        <v/>
      </c>
      <c r="CT32" s="150" t="str">
        <f>IF('Познавательное развитие'!V28="","",IF('Познавательное развитие'!V28=2,"сформирован",IF('Познавательное развитие'!V28=0,"не сформирован", "в стадии формирования")))</f>
        <v/>
      </c>
      <c r="CU32" s="150" t="str">
        <f>IF('Познавательное развитие'!AD28="","",IF('Познавательное развитие'!AD28=2,"сформирован",IF('Познавательное развитие'!AD28=0,"не сформирован", "в стадии формирования")))</f>
        <v/>
      </c>
      <c r="CV32" s="150" t="e">
        <f>IF('Познавательное развитие'!#REF!="","",IF('Познавательное развитие'!#REF!=2,"сформирован",IF('Познавательное развитие'!#REF!=0,"не сформирован", "в стадии формирования")))</f>
        <v>#REF!</v>
      </c>
      <c r="CW32" s="150" t="str">
        <f>IF('Познавательное развитие'!AI28="","",IF('Познавательное развитие'!AI28=2,"сформирован",IF('Познавательное развитие'!AI28=0,"не сформирован", "в стадии формирования")))</f>
        <v/>
      </c>
      <c r="CX32" s="150" t="str">
        <f>IF('Познавательное развитие'!AK28="","",IF('Познавательное развитие'!AK28=2,"сформирован",IF('Познавательное развитие'!AK28=0,"не сформирован", "в стадии формирования")))</f>
        <v/>
      </c>
      <c r="CY32" s="150" t="e">
        <f>IF('Познавательное развитие'!#REF!="","",IF('Познавательное развитие'!#REF!=2,"сформирован",IF('Познавательное развитие'!#REF!=0,"не сформирован", "в стадии формирования")))</f>
        <v>#REF!</v>
      </c>
      <c r="CZ32" s="150" t="str">
        <f>IF('Познавательное развитие'!AL28="","",IF('Познавательное развитие'!AL28=2,"сформирован",IF('Познавательное развитие'!AL28=0,"не сформирован", "в стадии формирования")))</f>
        <v/>
      </c>
      <c r="DA32" s="150" t="str">
        <f>IF('Речевое развитие'!S27="","",IF('Речевое развитие'!S27=2,"сформирован",IF('Речевое развитие'!S27=0,"не сформирован", "в стадии формирования")))</f>
        <v/>
      </c>
      <c r="DB32" s="150" t="str">
        <f>IF('Речевое развитие'!T27="","",IF('Речевое развитие'!T27=2,"сформирован",IF('Речевое развитие'!T27=0,"не сформирован", "в стадии формирования")))</f>
        <v/>
      </c>
      <c r="DC32" s="150" t="str">
        <f>IF('Речевое развитие'!U27="","",IF('Речевое развитие'!U27=2,"сформирован",IF('Речевое развитие'!U27=0,"не сформирован", "в стадии формирования")))</f>
        <v/>
      </c>
      <c r="DD32" s="150" t="str">
        <f>IF('Речевое развитие'!V27="","",IF('Речевое развитие'!V27=2,"сформирован",IF('Речевое развитие'!V27=0,"не сформирован", "в стадии формирования")))</f>
        <v/>
      </c>
      <c r="DE32" s="150" t="str">
        <f>IF('Художественно-эстетическое разв'!D28="","",IF('Художественно-эстетическое разв'!D28=2,"сформирован",IF('Художественно-эстетическое разв'!D28=0,"не сформирован", "в стадии формирования")))</f>
        <v/>
      </c>
      <c r="DF32" s="150" t="str">
        <f>IF('Художественно-эстетическое разв'!O28="","",IF('Художественно-эстетическое разв'!O28=2,"сформирован",IF('Художественно-эстетическое разв'!O28=0,"не сформирован", "в стадии формирования")))</f>
        <v/>
      </c>
      <c r="DG32" s="150" t="str">
        <f>IF('Художественно-эстетическое разв'!T28="","",IF('Художественно-эстетическое разв'!T28=2,"сформирован",IF('Художественно-эстетическое разв'!T28=0,"не сформирован", "в стадии формирования")))</f>
        <v/>
      </c>
      <c r="DH32" s="180" t="e">
        <f>IF('Социально-коммуникативное разви'!#REF!="","",IF('Социально-коммуникативное разви'!M28="","",IF('Социально-коммуникативное разви'!#REF!="","",IF('Социально-коммуникативное разви'!O28="","",IF('Социально-коммуникативное разви'!T28="","",IF('Познавательное развитие'!D28="","",IF('Познавательное развитие'!E28="","",IF('Познавательное развитие'!#REF!="","",IF('Познавательное развитие'!F28="","",IF('Познавательное развитие'!I28="","",IF('Познавательное развитие'!J28="","",IF('Познавательное развитие'!K28="","",IF('Познавательное развитие'!L28="","",IF('Познавательное развитие'!#REF!="","",IF('Познавательное развитие'!M28="","",IF('Познавательное развитие'!S28="","",IF('Познавательное развитие'!T28="","",IF('Познавательное развитие'!V28="","",IF('Познавательное развитие'!AD28="","",IF('Познавательное развитие'!#REF!="","",IF('Познавательное развитие'!AI28="","",IF('Познавательное развитие'!AK28="","",IF('Познавательное развитие'!#REF!="","",IF('Познавательное развитие'!AL28="","",IF('Речевое развитие'!S27="","",IF('Речевое развитие'!T27="","",IF('Речевое развитие'!U27="","",IF('Речевое развитие'!V27="","",IF('Художественно-эстетическое разв'!D28="","",IF('Художественно-эстетическое разв'!O28="","",IF('Художественно-эстетическое разв'!T28="","",('Социально-коммуникативное разви'!#REF!+'Социально-коммуникативное разви'!M28+'Социально-коммуникативное разви'!#REF!+'Социально-коммуникативное разви'!O28+'Социально-коммуникативное разви'!T28+'Познавательное развитие'!D28+'Познавательное развитие'!E28+'Познавательное развитие'!#REF!+'Познавательное развитие'!F28+'Познавательное развитие'!I28+'Познавательное развитие'!J28+'Познавательное развитие'!K28+'Познавательное развитие'!L28+'Познавательное развитие'!#REF!+'Познавательное развитие'!M28+'Познавательное развитие'!S28+'Познавательное развитие'!T28+'Познавательное развитие'!V28+'Познавательное развитие'!AD28+'Познавательное развитие'!#REF!+'Познавательное развитие'!AI28+'Познавательное развитие'!AK28+'Познавательное развитие'!#REF!+'Познавательное развитие'!AL28+'Речевое развитие'!S27+'Речевое развитие'!T27+'Речевое развитие'!U27+'Речевое развитие'!V27+'Художественно-эстетическое разв'!D28+'Художественно-эстетическое разв'!O28+'Художественно-эстетическое разв'!T28)/31)))))))))))))))))))))))))))))))</f>
        <v>#REF!</v>
      </c>
      <c r="DI32" s="355" t="str">
        <f>'целевые ориентиры'!DC32</f>
        <v/>
      </c>
    </row>
    <row r="33" spans="1:113" s="96" customFormat="1">
      <c r="A33" s="96">
        <f>список!A31</f>
        <v>30</v>
      </c>
      <c r="B33" s="153" t="str">
        <f>IF(список!B31="","",список!B31)</f>
        <v/>
      </c>
      <c r="C33" s="149">
        <f>IF(список!C31="","",список!C31)</f>
        <v>0</v>
      </c>
      <c r="D33" s="155"/>
      <c r="I33" s="149"/>
      <c r="N33" s="149"/>
      <c r="O33" s="166"/>
      <c r="P33" s="355" t="str">
        <f>'целевые ориентиры'!M33</f>
        <v/>
      </c>
      <c r="Q33" s="177"/>
      <c r="R33" s="177"/>
      <c r="S33" s="177"/>
      <c r="T33" s="177"/>
      <c r="U33" s="177"/>
      <c r="V33" s="178"/>
      <c r="W33" s="178"/>
      <c r="X33" s="178"/>
      <c r="Y33" s="179"/>
      <c r="Z33" s="180"/>
      <c r="AA33" s="355" t="str">
        <f>'целевые ориентиры'!X33</f>
        <v/>
      </c>
      <c r="AB33" s="172"/>
      <c r="AC33" s="171"/>
      <c r="AD33" s="170"/>
      <c r="AE33" s="181"/>
      <c r="AF33" s="181"/>
      <c r="AG33" s="181"/>
      <c r="AH33" s="170"/>
      <c r="AI33" s="180"/>
      <c r="AJ33" s="355" t="str">
        <f>'целевые ориентиры'!AH33</f>
        <v/>
      </c>
      <c r="AK33" s="172"/>
      <c r="AL33" s="355"/>
      <c r="AM33" s="355"/>
      <c r="AN33" s="355"/>
      <c r="AO33" s="355"/>
      <c r="AP33" s="355"/>
      <c r="AQ33" s="355"/>
      <c r="AR33" s="355"/>
      <c r="AS33" s="355"/>
      <c r="AT33" s="180"/>
      <c r="AU33" s="355" t="str">
        <f>'целевые ориентиры'!AR33</f>
        <v/>
      </c>
      <c r="AV33" s="355"/>
      <c r="AW33" s="355"/>
      <c r="AX33" s="355"/>
      <c r="AY33" s="355"/>
      <c r="AZ33" s="355"/>
      <c r="BA33" s="355"/>
      <c r="BB33" s="355"/>
      <c r="BC33" s="355"/>
      <c r="BD33" s="355"/>
      <c r="BE33" s="355"/>
      <c r="BF33" s="355"/>
      <c r="BG33" s="355" t="str">
        <f>'целевые ориентиры'!BG33</f>
        <v/>
      </c>
      <c r="BH33" s="355"/>
      <c r="BI33" s="355"/>
      <c r="BJ33" s="355"/>
      <c r="BK33" s="355"/>
      <c r="BL33" s="355"/>
      <c r="BM33" s="355"/>
      <c r="BN33" s="355"/>
      <c r="BO33" s="355"/>
      <c r="BP33" s="355"/>
      <c r="BQ33" s="355"/>
      <c r="BR33" s="355"/>
      <c r="BS33" s="355"/>
      <c r="BT33" s="355"/>
      <c r="BU33" s="355"/>
      <c r="BV33" s="355"/>
      <c r="BW33" s="355"/>
      <c r="BX33" s="355"/>
      <c r="BY33" s="355"/>
      <c r="BZ33" s="355"/>
      <c r="CA33" s="180"/>
      <c r="CB33" s="355" t="str">
        <f>'целевые ориентиры'!BY33</f>
        <v/>
      </c>
      <c r="CC33" s="355"/>
      <c r="CD33" s="355"/>
      <c r="CE33" s="355"/>
      <c r="CF33" s="355"/>
      <c r="CG33" s="355"/>
      <c r="CH33" s="355"/>
      <c r="CI33" s="355"/>
      <c r="CJ33" s="355"/>
      <c r="CK33" s="355"/>
      <c r="CL33" s="355"/>
      <c r="CM33" s="355"/>
      <c r="CN33" s="355"/>
      <c r="CO33" s="355"/>
      <c r="CP33" s="355"/>
      <c r="CQ33" s="355"/>
      <c r="CR33" s="355"/>
      <c r="CS33" s="355"/>
      <c r="CT33" s="355"/>
      <c r="CU33" s="355"/>
      <c r="CV33" s="355"/>
      <c r="CW33" s="355"/>
      <c r="CX33" s="355"/>
      <c r="CY33" s="355"/>
      <c r="CZ33" s="355"/>
      <c r="DA33" s="355"/>
      <c r="DB33" s="355"/>
      <c r="DC33" s="355"/>
      <c r="DD33" s="355"/>
      <c r="DE33" s="355"/>
      <c r="DF33" s="355"/>
      <c r="DG33" s="355"/>
      <c r="DH33" s="180"/>
      <c r="DI33" s="355" t="str">
        <f>'целевые ориентиры'!DC33</f>
        <v/>
      </c>
    </row>
    <row r="34" spans="1:113" s="96" customFormat="1">
      <c r="A34" s="96">
        <f>список!A32</f>
        <v>31</v>
      </c>
      <c r="B34" s="153" t="str">
        <f>IF(список!B32="","",список!B32)</f>
        <v/>
      </c>
      <c r="C34" s="149">
        <f>IF(список!C32="","",список!C32)</f>
        <v>0</v>
      </c>
      <c r="D34" s="155"/>
      <c r="I34" s="149"/>
      <c r="N34" s="149"/>
      <c r="O34" s="166"/>
      <c r="P34" s="355" t="str">
        <f>'целевые ориентиры'!M34</f>
        <v/>
      </c>
      <c r="Q34" s="177"/>
      <c r="R34" s="177"/>
      <c r="S34" s="177"/>
      <c r="T34" s="177"/>
      <c r="U34" s="177"/>
      <c r="V34" s="178"/>
      <c r="W34" s="178"/>
      <c r="X34" s="178"/>
      <c r="Y34" s="179"/>
      <c r="Z34" s="180"/>
      <c r="AA34" s="355" t="str">
        <f>'целевые ориентиры'!X34</f>
        <v/>
      </c>
      <c r="AB34" s="172"/>
      <c r="AC34" s="171"/>
      <c r="AD34" s="170"/>
      <c r="AE34" s="181"/>
      <c r="AF34" s="181"/>
      <c r="AG34" s="181"/>
      <c r="AH34" s="170"/>
      <c r="AI34" s="180"/>
      <c r="AJ34" s="355" t="str">
        <f>'целевые ориентиры'!AH34</f>
        <v/>
      </c>
      <c r="AK34" s="172"/>
      <c r="AL34" s="355"/>
      <c r="AM34" s="355"/>
      <c r="AN34" s="355"/>
      <c r="AO34" s="355"/>
      <c r="AP34" s="355"/>
      <c r="AQ34" s="355"/>
      <c r="AR34" s="355"/>
      <c r="AS34" s="355"/>
      <c r="AT34" s="180"/>
      <c r="AU34" s="355" t="str">
        <f>'целевые ориентиры'!AR34</f>
        <v/>
      </c>
      <c r="AV34" s="355"/>
      <c r="AW34" s="355"/>
      <c r="AX34" s="355"/>
      <c r="AY34" s="355"/>
      <c r="AZ34" s="355"/>
      <c r="BA34" s="355"/>
      <c r="BB34" s="355"/>
      <c r="BC34" s="355"/>
      <c r="BD34" s="355"/>
      <c r="BE34" s="355"/>
      <c r="BF34" s="355"/>
      <c r="BG34" s="355" t="str">
        <f>'целевые ориентиры'!BG34</f>
        <v/>
      </c>
      <c r="BH34" s="355"/>
      <c r="BI34" s="355"/>
      <c r="BJ34" s="355"/>
      <c r="BK34" s="355"/>
      <c r="BL34" s="355"/>
      <c r="BM34" s="355"/>
      <c r="BN34" s="355"/>
      <c r="BO34" s="355"/>
      <c r="BP34" s="355"/>
      <c r="BQ34" s="355"/>
      <c r="BR34" s="355"/>
      <c r="BS34" s="355"/>
      <c r="BT34" s="355"/>
      <c r="BU34" s="355"/>
      <c r="BV34" s="355"/>
      <c r="BW34" s="355"/>
      <c r="BX34" s="355"/>
      <c r="BY34" s="355"/>
      <c r="BZ34" s="355"/>
      <c r="CA34" s="180"/>
      <c r="CB34" s="355" t="str">
        <f>'целевые ориентиры'!BY34</f>
        <v/>
      </c>
      <c r="CC34" s="355"/>
      <c r="CD34" s="355"/>
      <c r="CE34" s="355"/>
      <c r="CF34" s="355"/>
      <c r="CG34" s="355"/>
      <c r="CH34" s="355"/>
      <c r="CI34" s="355"/>
      <c r="CJ34" s="355"/>
      <c r="CK34" s="355"/>
      <c r="CL34" s="355"/>
      <c r="CM34" s="355"/>
      <c r="CN34" s="355"/>
      <c r="CO34" s="355"/>
      <c r="CP34" s="355"/>
      <c r="CQ34" s="355"/>
      <c r="CR34" s="355"/>
      <c r="CS34" s="355"/>
      <c r="CT34" s="355"/>
      <c r="CU34" s="355"/>
      <c r="CV34" s="355"/>
      <c r="CW34" s="355"/>
      <c r="CX34" s="355"/>
      <c r="CY34" s="355"/>
      <c r="CZ34" s="355"/>
      <c r="DA34" s="355"/>
      <c r="DB34" s="355"/>
      <c r="DC34" s="355"/>
      <c r="DD34" s="355"/>
      <c r="DE34" s="355"/>
      <c r="DF34" s="355"/>
      <c r="DG34" s="355"/>
      <c r="DH34" s="180"/>
      <c r="DI34" s="355" t="str">
        <f>'целевые ориентиры'!DC34</f>
        <v/>
      </c>
    </row>
    <row r="35" spans="1:113" s="96" customFormat="1">
      <c r="A35" s="96">
        <f>список!A33</f>
        <v>32</v>
      </c>
      <c r="B35" s="153" t="str">
        <f>IF(список!B33="","",список!B33)</f>
        <v/>
      </c>
      <c r="C35" s="149">
        <f>IF(список!C33="","",список!C33)</f>
        <v>0</v>
      </c>
      <c r="D35" s="155"/>
      <c r="I35" s="149"/>
      <c r="N35" s="149"/>
      <c r="O35" s="166"/>
      <c r="P35" s="355" t="str">
        <f>'целевые ориентиры'!M35</f>
        <v/>
      </c>
      <c r="Q35" s="177"/>
      <c r="R35" s="177"/>
      <c r="S35" s="177"/>
      <c r="T35" s="177"/>
      <c r="U35" s="177"/>
      <c r="V35" s="178"/>
      <c r="W35" s="178"/>
      <c r="X35" s="178"/>
      <c r="Y35" s="179"/>
      <c r="Z35" s="180"/>
      <c r="AA35" s="355" t="str">
        <f>'целевые ориентиры'!X35</f>
        <v/>
      </c>
      <c r="AB35" s="172"/>
      <c r="AC35" s="171"/>
      <c r="AD35" s="170"/>
      <c r="AE35" s="181"/>
      <c r="AF35" s="181"/>
      <c r="AG35" s="181"/>
      <c r="AH35" s="170"/>
      <c r="AI35" s="180"/>
      <c r="AJ35" s="355" t="str">
        <f>'целевые ориентиры'!AH35</f>
        <v/>
      </c>
      <c r="AK35" s="172"/>
      <c r="AL35" s="355"/>
      <c r="AM35" s="355"/>
      <c r="AN35" s="355"/>
      <c r="AO35" s="355"/>
      <c r="AP35" s="355"/>
      <c r="AQ35" s="355"/>
      <c r="AR35" s="355"/>
      <c r="AS35" s="355"/>
      <c r="AT35" s="180"/>
      <c r="AU35" s="355" t="str">
        <f>'целевые ориентиры'!AR35</f>
        <v/>
      </c>
      <c r="AV35" s="355"/>
      <c r="AW35" s="355"/>
      <c r="AX35" s="355"/>
      <c r="AY35" s="355"/>
      <c r="AZ35" s="355"/>
      <c r="BA35" s="355"/>
      <c r="BB35" s="355"/>
      <c r="BC35" s="355"/>
      <c r="BD35" s="355"/>
      <c r="BE35" s="355"/>
      <c r="BF35" s="355"/>
      <c r="BG35" s="355" t="str">
        <f>'целевые ориентиры'!BG35</f>
        <v/>
      </c>
      <c r="BH35" s="355"/>
      <c r="BI35" s="355"/>
      <c r="BJ35" s="355"/>
      <c r="BK35" s="355"/>
      <c r="BL35" s="355"/>
      <c r="BM35" s="355"/>
      <c r="BN35" s="355"/>
      <c r="BO35" s="355"/>
      <c r="BP35" s="355"/>
      <c r="BQ35" s="355"/>
      <c r="BR35" s="355"/>
      <c r="BS35" s="355"/>
      <c r="BT35" s="355"/>
      <c r="BU35" s="355"/>
      <c r="BV35" s="355"/>
      <c r="BW35" s="355"/>
      <c r="BX35" s="355"/>
      <c r="BY35" s="355"/>
      <c r="BZ35" s="355"/>
      <c r="CA35" s="180"/>
      <c r="CB35" s="355" t="str">
        <f>'целевые ориентиры'!BY35</f>
        <v/>
      </c>
      <c r="CC35" s="355"/>
      <c r="CD35" s="355"/>
      <c r="CE35" s="355"/>
      <c r="CF35" s="355"/>
      <c r="CG35" s="355"/>
      <c r="CH35" s="355"/>
      <c r="CI35" s="355"/>
      <c r="CJ35" s="355"/>
      <c r="CK35" s="355"/>
      <c r="CL35" s="355"/>
      <c r="CM35" s="355"/>
      <c r="CN35" s="355"/>
      <c r="CO35" s="355"/>
      <c r="CP35" s="355"/>
      <c r="CQ35" s="355"/>
      <c r="CR35" s="355"/>
      <c r="CS35" s="355"/>
      <c r="CT35" s="355"/>
      <c r="CU35" s="355"/>
      <c r="CV35" s="355"/>
      <c r="CW35" s="355"/>
      <c r="CX35" s="355"/>
      <c r="CY35" s="355"/>
      <c r="CZ35" s="355"/>
      <c r="DA35" s="355"/>
      <c r="DB35" s="355"/>
      <c r="DC35" s="355"/>
      <c r="DD35" s="355"/>
      <c r="DE35" s="355"/>
      <c r="DF35" s="355"/>
      <c r="DG35" s="355"/>
      <c r="DH35" s="180"/>
      <c r="DI35" s="355" t="str">
        <f>'целевые ориентиры'!DC35</f>
        <v/>
      </c>
    </row>
    <row r="36" spans="1:113" s="96" customFormat="1">
      <c r="A36" s="96">
        <f>список!A34</f>
        <v>33</v>
      </c>
      <c r="B36" s="153" t="str">
        <f>IF(список!B34="","",список!B34)</f>
        <v/>
      </c>
      <c r="C36" s="149">
        <f>IF(список!C34="","",список!C34)</f>
        <v>0</v>
      </c>
      <c r="D36" s="155"/>
      <c r="I36" s="149"/>
      <c r="N36" s="149"/>
      <c r="O36" s="166"/>
      <c r="P36" s="355" t="str">
        <f>'целевые ориентиры'!M36</f>
        <v/>
      </c>
      <c r="Q36" s="177"/>
      <c r="R36" s="177"/>
      <c r="S36" s="177"/>
      <c r="T36" s="177"/>
      <c r="U36" s="177"/>
      <c r="V36" s="178"/>
      <c r="W36" s="178"/>
      <c r="X36" s="178"/>
      <c r="Y36" s="179"/>
      <c r="Z36" s="180"/>
      <c r="AA36" s="355" t="str">
        <f>'целевые ориентиры'!X36</f>
        <v/>
      </c>
      <c r="AB36" s="172"/>
      <c r="AC36" s="171"/>
      <c r="AD36" s="170"/>
      <c r="AE36" s="181"/>
      <c r="AF36" s="181"/>
      <c r="AG36" s="181"/>
      <c r="AH36" s="170"/>
      <c r="AI36" s="180"/>
      <c r="AJ36" s="355" t="str">
        <f>'целевые ориентиры'!AH36</f>
        <v/>
      </c>
      <c r="AK36" s="172"/>
      <c r="AL36" s="355"/>
      <c r="AM36" s="355"/>
      <c r="AN36" s="355"/>
      <c r="AO36" s="355"/>
      <c r="AP36" s="355"/>
      <c r="AQ36" s="355"/>
      <c r="AR36" s="355"/>
      <c r="AS36" s="355"/>
      <c r="AT36" s="180"/>
      <c r="AU36" s="355" t="str">
        <f>'целевые ориентиры'!AR36</f>
        <v/>
      </c>
      <c r="AV36" s="355"/>
      <c r="AW36" s="355"/>
      <c r="AX36" s="355"/>
      <c r="AY36" s="355"/>
      <c r="AZ36" s="355"/>
      <c r="BA36" s="355"/>
      <c r="BB36" s="355"/>
      <c r="BC36" s="355"/>
      <c r="BD36" s="355"/>
      <c r="BE36" s="355"/>
      <c r="BF36" s="355"/>
      <c r="BG36" s="355" t="str">
        <f>'целевые ориентиры'!BG36</f>
        <v/>
      </c>
      <c r="BH36" s="355"/>
      <c r="BI36" s="355"/>
      <c r="BJ36" s="355"/>
      <c r="BK36" s="355"/>
      <c r="BL36" s="355"/>
      <c r="BM36" s="355"/>
      <c r="BN36" s="355"/>
      <c r="BO36" s="355"/>
      <c r="BP36" s="355"/>
      <c r="BQ36" s="355"/>
      <c r="BR36" s="355"/>
      <c r="BS36" s="355"/>
      <c r="BT36" s="355"/>
      <c r="BU36" s="355"/>
      <c r="BV36" s="355"/>
      <c r="BW36" s="355"/>
      <c r="BX36" s="355"/>
      <c r="BY36" s="355"/>
      <c r="BZ36" s="355"/>
      <c r="CA36" s="180"/>
      <c r="CB36" s="355" t="str">
        <f>'целевые ориентиры'!BY36</f>
        <v/>
      </c>
      <c r="CC36" s="355"/>
      <c r="CD36" s="355"/>
      <c r="CE36" s="355"/>
      <c r="CF36" s="355"/>
      <c r="CG36" s="355"/>
      <c r="CH36" s="355"/>
      <c r="CI36" s="355"/>
      <c r="CJ36" s="355"/>
      <c r="CK36" s="355"/>
      <c r="CL36" s="355"/>
      <c r="CM36" s="355"/>
      <c r="CN36" s="355"/>
      <c r="CO36" s="355"/>
      <c r="CP36" s="355"/>
      <c r="CQ36" s="355"/>
      <c r="CR36" s="355"/>
      <c r="CS36" s="355"/>
      <c r="CT36" s="355"/>
      <c r="CU36" s="355"/>
      <c r="CV36" s="355"/>
      <c r="CW36" s="355"/>
      <c r="CX36" s="355"/>
      <c r="CY36" s="355"/>
      <c r="CZ36" s="355"/>
      <c r="DA36" s="355"/>
      <c r="DB36" s="355"/>
      <c r="DC36" s="355"/>
      <c r="DD36" s="355"/>
      <c r="DE36" s="355"/>
      <c r="DF36" s="355"/>
      <c r="DG36" s="355"/>
      <c r="DH36" s="180"/>
      <c r="DI36" s="355" t="str">
        <f>'целевые ориентиры'!DC36</f>
        <v/>
      </c>
    </row>
    <row r="37" spans="1:113" s="96" customFormat="1">
      <c r="A37" s="96">
        <f>список!A35</f>
        <v>34</v>
      </c>
      <c r="B37" s="153" t="str">
        <f>IF(список!B35="","",список!B35)</f>
        <v/>
      </c>
      <c r="C37" s="149">
        <f>IF(список!C35="","",список!C35)</f>
        <v>0</v>
      </c>
      <c r="D37" s="155"/>
      <c r="I37" s="149"/>
      <c r="N37" s="149"/>
      <c r="O37" s="166"/>
      <c r="P37" s="355" t="str">
        <f>'целевые ориентиры'!M37</f>
        <v/>
      </c>
      <c r="Q37" s="177"/>
      <c r="R37" s="177"/>
      <c r="S37" s="177"/>
      <c r="T37" s="177"/>
      <c r="U37" s="177"/>
      <c r="V37" s="178"/>
      <c r="W37" s="178"/>
      <c r="X37" s="178"/>
      <c r="Y37" s="179"/>
      <c r="Z37" s="180"/>
      <c r="AA37" s="355" t="str">
        <f>'целевые ориентиры'!X37</f>
        <v/>
      </c>
      <c r="AB37" s="172"/>
      <c r="AC37" s="171"/>
      <c r="AD37" s="170"/>
      <c r="AE37" s="181"/>
      <c r="AF37" s="181"/>
      <c r="AG37" s="181"/>
      <c r="AH37" s="170"/>
      <c r="AI37" s="180"/>
      <c r="AJ37" s="355" t="str">
        <f>'целевые ориентиры'!AH37</f>
        <v/>
      </c>
      <c r="AK37" s="172"/>
      <c r="AL37" s="355"/>
      <c r="AM37" s="355"/>
      <c r="AN37" s="355"/>
      <c r="AO37" s="355"/>
      <c r="AP37" s="355"/>
      <c r="AQ37" s="355"/>
      <c r="AR37" s="355"/>
      <c r="AS37" s="355"/>
      <c r="AT37" s="180"/>
      <c r="AU37" s="355" t="str">
        <f>'целевые ориентиры'!AR37</f>
        <v/>
      </c>
      <c r="AV37" s="355"/>
      <c r="AW37" s="355"/>
      <c r="AX37" s="355"/>
      <c r="AY37" s="355"/>
      <c r="AZ37" s="355"/>
      <c r="BA37" s="355"/>
      <c r="BB37" s="355"/>
      <c r="BC37" s="355"/>
      <c r="BD37" s="355"/>
      <c r="BE37" s="355"/>
      <c r="BF37" s="355"/>
      <c r="BG37" s="355" t="str">
        <f>'целевые ориентиры'!BG37</f>
        <v/>
      </c>
      <c r="BH37" s="355"/>
      <c r="BI37" s="355"/>
      <c r="BJ37" s="355"/>
      <c r="BK37" s="355"/>
      <c r="BL37" s="355"/>
      <c r="BM37" s="355"/>
      <c r="BN37" s="355"/>
      <c r="BO37" s="355"/>
      <c r="BP37" s="355"/>
      <c r="BQ37" s="355"/>
      <c r="BR37" s="355"/>
      <c r="BS37" s="355"/>
      <c r="BT37" s="355"/>
      <c r="BU37" s="355"/>
      <c r="BV37" s="355"/>
      <c r="BW37" s="355"/>
      <c r="BX37" s="355"/>
      <c r="BY37" s="355"/>
      <c r="BZ37" s="355"/>
      <c r="CA37" s="180"/>
      <c r="CB37" s="355" t="str">
        <f>'целевые ориентиры'!BY37</f>
        <v/>
      </c>
      <c r="CC37" s="355"/>
      <c r="CD37" s="355"/>
      <c r="CE37" s="355"/>
      <c r="CF37" s="355"/>
      <c r="CG37" s="355"/>
      <c r="CH37" s="355"/>
      <c r="CI37" s="355"/>
      <c r="CJ37" s="355"/>
      <c r="CK37" s="355"/>
      <c r="CL37" s="355"/>
      <c r="CM37" s="355"/>
      <c r="CN37" s="355"/>
      <c r="CO37" s="355"/>
      <c r="CP37" s="355"/>
      <c r="CQ37" s="355"/>
      <c r="CR37" s="355"/>
      <c r="CS37" s="355"/>
      <c r="CT37" s="355"/>
      <c r="CU37" s="355"/>
      <c r="CV37" s="355"/>
      <c r="CW37" s="355"/>
      <c r="CX37" s="355"/>
      <c r="CY37" s="355"/>
      <c r="CZ37" s="355"/>
      <c r="DA37" s="355"/>
      <c r="DB37" s="355"/>
      <c r="DC37" s="355"/>
      <c r="DD37" s="355"/>
      <c r="DE37" s="355"/>
      <c r="DF37" s="355"/>
      <c r="DG37" s="355"/>
      <c r="DH37" s="180"/>
      <c r="DI37" s="355" t="str">
        <f>'целевые ориентиры'!DC37</f>
        <v/>
      </c>
    </row>
    <row r="38" spans="1:113" s="96" customFormat="1">
      <c r="A38" s="96">
        <f>список!A36</f>
        <v>35</v>
      </c>
      <c r="B38" s="153" t="str">
        <f>IF(список!B36="","",список!B36)</f>
        <v/>
      </c>
      <c r="C38" s="149">
        <f>IF(список!C36="","",список!C36)</f>
        <v>0</v>
      </c>
      <c r="D38" s="155" t="str">
        <f>IF('Социально-коммуникативное разви'!R29="","",IF('Социально-коммуникативное разви'!R29=2,"сформирован",IF('Социально-коммуникативное разви'!R29=0,"не сформирован", "в стадии формирования")))</f>
        <v/>
      </c>
      <c r="E38" s="96" t="str">
        <f>IF('Социально-коммуникативное разви'!X29="","",IF('Социально-коммуникативное разви'!X29=2,"сформирован",IF('Социально-коммуникативное разви'!X29=0,"не сформирован", "в стадии формирования")))</f>
        <v/>
      </c>
      <c r="F38" s="96" t="str">
        <f>IF('Социально-коммуникативное разви'!Y29="","",IF('Социально-коммуникативное разви'!Y29=2,"сформирован",IF('Социально-коммуникативное разви'!Y29=0,"не сформирован", "в стадии формирования")))</f>
        <v/>
      </c>
      <c r="G38" s="96" t="str">
        <f>IF('Социально-коммуникативное разви'!Z29="","",IF('Социально-коммуникативное разви'!Z29=2,"сформирован",IF('Социально-коммуникативное разви'!Z29=0,"не сформирован", "в стадии формирования")))</f>
        <v/>
      </c>
      <c r="H38" s="96" t="str">
        <f>IF('Социально-коммуникативное разви'!AA29="","",IF('Социально-коммуникативное разви'!AA29=2,"сформирован",IF('Социально-коммуникативное разви'!AA29=0,"не сформирован", "в стадии формирования")))</f>
        <v/>
      </c>
      <c r="I38"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8" s="96" t="str">
        <f>IF('Познавательное развитие'!H29="","",IF('Познавательное развитие'!H29=2,"сформирован",IF('Познавательное развитие'!H29=0,"не сформирован", "в стадии формирования")))</f>
        <v/>
      </c>
      <c r="K38" s="96" t="e">
        <f>IF('Познавательное развитие'!#REF!="","",IF('Познавательное развитие'!#REF!=2,"сформирован",IF('Познавательное развитие'!#REF!=0,"не сформирован", "в стадии формирования")))</f>
        <v>#REF!</v>
      </c>
      <c r="L38" s="96" t="str">
        <f>IF('Речевое развитие'!X28="","",IF('Речевое развитие'!X28=2,"сформирован",IF('Речевое развитие'!X28=0,"не сформирован", "в стадии формирования")))</f>
        <v/>
      </c>
      <c r="M38" s="96" t="str">
        <f>IF('Художественно-эстетическое разв'!D29="","",IF('Художественно-эстетическое разв'!D29=2,"сформирован",IF('Художественно-эстетическое разв'!D29=0,"не сформирован", "в стадии формирования")))</f>
        <v/>
      </c>
      <c r="N38" s="149" t="str">
        <f>IF('Физическое развитие'!M28="","",IF('Физическое развитие'!M28=2,"сформирован",IF('Физическое развитие'!M28=0,"не сформирован", "в стадии формирования")))</f>
        <v/>
      </c>
      <c r="O38" s="166" t="str">
        <f>IF('Социально-коммуникативное разви'!R29="","",IF('Социально-коммуникативное разви'!X29="","",IF('Социально-коммуникативное разви'!Y29="","",IF('Социально-коммуникативное разви'!Z29="","",IF('Социально-коммуникативное разви'!AA29="","",IF('Социально-коммуникативное разви'!#REF!="","",IF('Познавательное развитие'!#REF!="","",IF('Познавательное развитие'!#REF!="","",IF('Речевое развитие'!X28="","",IF('Художественно-эстетическое разв'!D29="","",IF('Физическое развитие'!M28="","",('Социально-коммуникативное разви'!R29+'Социально-коммуникативное разви'!X29+'Социально-коммуникативное разви'!Y29+'Социально-коммуникативное разви'!Z29+'Социально-коммуникативное разви'!AA29+'Социально-коммуникативное разви'!#REF!+'Познавательное развитие'!#REF!+'Познавательное развитие'!#REF!+'Речевое развитие'!X28+'Художественно-эстетическое разв'!D29+'Физическое развитие'!M28)/11)))))))))))</f>
        <v/>
      </c>
      <c r="P38" s="355" t="str">
        <f>'целевые ориентиры'!M38</f>
        <v/>
      </c>
      <c r="Q38" s="177" t="str">
        <f>IF('Социально-коммуникативное разви'!E29="","",IF('Социально-коммуникативное разви'!E29=2,"сформирован",IF('Социально-коммуникативное разви'!E29=0,"не сформирован", "в стадии формирования")))</f>
        <v/>
      </c>
      <c r="R38" s="177" t="str">
        <f>IF('Социально-коммуникативное разви'!F29="","",IF('Социально-коммуникативное разви'!F29=2,"сформирован",IF('Социально-коммуникативное разви'!F29=0,"не сформирован", "в стадии формирования")))</f>
        <v/>
      </c>
      <c r="S38" s="177" t="str">
        <f>IF('Социально-коммуникативное разви'!G29="","",IF('Социально-коммуникативное разви'!G29=2,"сформирован",IF('Социально-коммуникативное разви'!G29=0,"не сформирован", "в стадии формирования")))</f>
        <v/>
      </c>
      <c r="T38" s="177" t="str">
        <f>IF('Социально-коммуникативное разви'!H29="","",IF('Социально-коммуникативное разви'!H29=2,"сформирован",IF('Социально-коммуникативное разви'!H29=0,"не сформирован", "в стадии формирования")))</f>
        <v/>
      </c>
      <c r="U38" s="177" t="str">
        <f>IF('Социально-коммуникативное разви'!I29="","",IF('Социально-коммуникативное разви'!I29=2,"сформирован",IF('Социально-коммуникативное разви'!I29=0,"не сформирован", "в стадии формирования")))</f>
        <v/>
      </c>
      <c r="V38" s="178" t="str">
        <f>IF('Социально-коммуникативное разви'!J29="","",IF('Социально-коммуникативное разви'!J29=2,"сформирован",IF('Социально-коммуникативное разви'!J29=0,"не сформирован", "в стадии формирования")))</f>
        <v/>
      </c>
      <c r="W38" s="178" t="str">
        <f>IF('Социально-коммуникативное разви'!K29="","",IF('Социально-коммуникативное разви'!K29=2,"сформирован",IF('Социально-коммуникативное разви'!K29=0,"не сформирован", "в стадии формирования")))</f>
        <v/>
      </c>
      <c r="X38" s="178" t="str">
        <f>IF('Социально-коммуникативное разви'!L29="","",IF('Социально-коммуникативное разви'!L29=2,"сформирован",IF('Социально-коммуникативное разви'!L29=0,"не сформирован", "в стадии формирования")))</f>
        <v/>
      </c>
      <c r="Y38" s="179" t="str">
        <f>IF('Социально-коммуникативное разви'!W29="","",IF('Социально-коммуникативное разви'!W29=2,"сформирован",IF('Социально-коммуникативное разви'!W29=0,"не сформирован", "в стадии формирования")))</f>
        <v/>
      </c>
      <c r="Z38" s="180" t="str">
        <f>IF('Социально-коммуникативное разви'!E29="","",IF('Социально-коммуникативное разви'!F29="","",IF('Социально-коммуникативное разви'!G29="","",IF('Социально-коммуникативное разви'!H29="","",IF('Социально-коммуникативное разви'!I29="","",IF('Социально-коммуникативное разви'!J29="","",IF('Социально-коммуникативное разви'!K29="","",IF('Социально-коммуникативное разви'!L29="","",IF('Социально-коммуникативное разви'!W29="","",('Социально-коммуникативное разви'!E29+'Социально-коммуникативное разви'!F29+'Социально-коммуникативное разви'!G29+'Социально-коммуникативное разви'!H29+'Социально-коммуникативное разви'!I29+'Социально-коммуникативное разви'!J29+'Социально-коммуникативное разви'!K29+'Социально-коммуникативное разви'!L29+'Социально-коммуникативное разви'!W29)/9)))))))))</f>
        <v/>
      </c>
      <c r="AA38" s="355" t="str">
        <f>'целевые ориентиры'!X38</f>
        <v/>
      </c>
      <c r="AB38" s="172" t="str">
        <f>IF('Социально-коммуникативное разви'!S29="","",IF('Социально-коммуникативное разви'!S29=2,"сформирован",IF('Социально-коммуникативное разви'!S29=0,"не сформирован", "в стадии формирования")))</f>
        <v/>
      </c>
      <c r="AC38" s="171" t="str">
        <f>IF('Познавательное развитие'!U29="","",IF('Познавательное развитие'!U29=2,"сформирован",IF('Познавательное развитие'!U29=0,"не сформирован", "в стадии формирования")))</f>
        <v/>
      </c>
      <c r="AD38" s="170" t="str">
        <f>IF('Речевое развитие'!W28="","",IF('Речевое развитие'!W28=2,"сформирован",IF('Речевое развитие'!W28=0,"не сформирован", "в стадии формирования")))</f>
        <v/>
      </c>
      <c r="AE38" s="181" t="str">
        <f>IF('Художественно-эстетическое разв'!AD29="","",IF('Художественно-эстетическое разв'!AD29=2,"сформирован",IF('Художественно-эстетическое разв'!AD29=0,"не сформирован", "в стадии формирования")))</f>
        <v/>
      </c>
      <c r="AF38" s="181" t="str">
        <f>IF('Художественно-эстетическое разв'!AE29="","",IF('Художественно-эстетическое разв'!AE29=2,"сформирован",IF('Художественно-эстетическое разв'!AE29=0,"не сформирован", "в стадии формирования")))</f>
        <v/>
      </c>
      <c r="AG38" s="181" t="str">
        <f>IF('Художественно-эстетическое разв'!AF29="","",IF('Художественно-эстетическое разв'!AF29=2,"сформирован",IF('Художественно-эстетическое разв'!AF29=0,"не сформирован", "в стадии формирования")))</f>
        <v/>
      </c>
      <c r="AH38" s="170" t="str">
        <f>IF('Физическое развитие'!T28="","",IF('Физическое развитие'!T28=2,"сформирован",IF('Физическое развитие'!T28=0,"не сформирован", "в стадии формирования")))</f>
        <v/>
      </c>
      <c r="AI38" s="180" t="str">
        <f>IF('Социально-коммуникативное разви'!S29="","",IF('Познавательное развитие'!U29="","",IF('Речевое развитие'!W28="","",IF('Художественно-эстетическое разв'!AD29="","",IF('Художественно-эстетическое разв'!AE29="","",IF('Художественно-эстетическое разв'!AF29="","",IF('Физическое развитие'!T28="","",('Социально-коммуникативное разви'!S29+'Познавательное развитие'!U29+'Речевое развитие'!W28+'Художественно-эстетическое разв'!AD29+'Художественно-эстетическое разв'!AE29+'Художественно-эстетическое разв'!AF29+'Физическое развитие'!T28)/7)))))))</f>
        <v/>
      </c>
      <c r="AJ38" s="355" t="str">
        <f>'целевые ориентиры'!AH38</f>
        <v/>
      </c>
      <c r="AK38" s="172" t="str">
        <f>IF('Речевое развитие'!D28="","",IF('Речевое развитие'!D28=2,"сформирован",IF('Речевое развитие'!D28=0,"не сформирован", "в стадии формирования")))</f>
        <v/>
      </c>
      <c r="AL38" s="150" t="str">
        <f>IF('Речевое развитие'!F28="","",IF('Речевое развитие'!F28=2,"сформирован",IF('Речевое развитие'!F28=0,"не сформирован", "в стадии формирования")))</f>
        <v/>
      </c>
      <c r="AM38" s="150" t="str">
        <f>IF('Речевое развитие'!H28="","",IF('Речевое развитие'!H28=2,"сформирован",IF('Речевое развитие'!H28=0,"не сформирован", "в стадии формирования")))</f>
        <v/>
      </c>
      <c r="AN38" s="150" t="str">
        <f>IF('Речевое развитие'!I28="","",IF('Речевое развитие'!I28=2,"сформирован",IF('Речевое развитие'!I28=0,"не сформирован", "в стадии формирования")))</f>
        <v/>
      </c>
      <c r="AO38" s="150" t="str">
        <f>IF('Речевое развитие'!J28="","",IF('Речевое развитие'!J28=2,"сформирован",IF('Речевое развитие'!J28=0,"не сформирован", "в стадии формирования")))</f>
        <v/>
      </c>
      <c r="AP38" s="150" t="str">
        <f>IF('Речевое развитие'!K28="","",IF('Речевое развитие'!K28=2,"сформирован",IF('Речевое развитие'!K28=0,"не сформирован", "в стадии формирования")))</f>
        <v/>
      </c>
      <c r="AQ38" s="150" t="str">
        <f>IF('Речевое развитие'!M28="","",IF('Речевое развитие'!M28=2,"сформирован",IF('Речевое развитие'!M28=0,"не сформирован", "в стадии формирования")))</f>
        <v/>
      </c>
      <c r="AR38" s="150" t="str">
        <f>IF('Речевое развитие'!N28="","",IF('Речевое развитие'!N28=2,"сформирован",IF('Речевое развитие'!N28=0,"не сформирован", "в стадии формирования")))</f>
        <v/>
      </c>
      <c r="AS38" s="150" t="str">
        <f>IF('Речевое развитие'!O28="","",IF('Речевое развитие'!O28=2,"сформирован",IF('Речевое развитие'!O28=0,"не сформирован", "в стадии формирования")))</f>
        <v/>
      </c>
      <c r="AT38" s="180" t="str">
        <f>IF('Речевое развитие'!D28="","",IF('Речевое развитие'!F28="","",IF('Речевое развитие'!H28="","",IF('Речевое развитие'!I28="","",IF('Речевое развитие'!J28="","",IF('Речевое развитие'!K28="","",IF('Речевое развитие'!M28="","",IF('Речевое развитие'!N28="","",IF('Речевое развитие'!O28="","",('Речевое развитие'!D28+'Речевое развитие'!F28+'Речевое развитие'!H28+'Речевое развитие'!I28+'Речевое развитие'!J28+'Речевое развитие'!K28+'Речевое развитие'!M28+'Речевое развитие'!N28+'Речевое развитие'!O28)/9)))))))))</f>
        <v/>
      </c>
      <c r="AU38" s="355" t="str">
        <f>'целевые ориентиры'!AR38</f>
        <v/>
      </c>
      <c r="AV38" s="150" t="str">
        <f>IF('Физическое развитие'!D28="","",IF('Физическое развитие'!D28=2,"сформирован",IF('Физическое развитие'!D28=0,"не сформирован", "в стадии формирования")))</f>
        <v/>
      </c>
      <c r="AW38" s="150" t="str">
        <f>IF('Физическое развитие'!E28="","",IF('Физическое развитие'!E28=2,"сформирован",IF('Физическое развитие'!E28=0,"не сформирован", "в стадии формирования")))</f>
        <v/>
      </c>
      <c r="AX38" s="150" t="str">
        <f>IF('Физическое развитие'!G28="","",IF('Физическое развитие'!G28=2,"сформирован",IF('Физическое развитие'!G28=0,"не сформирован", "в стадии формирования")))</f>
        <v/>
      </c>
      <c r="AY38" s="150" t="e">
        <f>IF('Физическое развитие'!#REF!="","",IF('Физическое развитие'!#REF!=2,"сформирован",IF('Физическое развитие'!#REF!=0,"не сформирован", "в стадии формирования")))</f>
        <v>#REF!</v>
      </c>
      <c r="AZ38" s="150" t="str">
        <f>IF('Физическое развитие'!H28="","",IF('Физическое развитие'!H28=2,"сформирован",IF('Физическое развитие'!H28=0,"не сформирован", "в стадии формирования")))</f>
        <v/>
      </c>
      <c r="BA38" s="150" t="str">
        <f>IF('Физическое развитие'!I28="","",IF('Физическое развитие'!I28=2,"сформирован",IF('Физическое развитие'!I28=0,"не сформирован", "в стадии формирования")))</f>
        <v/>
      </c>
      <c r="BB38" s="150" t="str">
        <f>IF('Физическое развитие'!N28="","",IF('Физическое развитие'!N28=2,"сформирован",IF('Физическое развитие'!N28=0,"не сформирован", "в стадии формирования")))</f>
        <v/>
      </c>
      <c r="BC38" s="150" t="str">
        <f>IF('Физическое развитие'!O28="","",IF('Физическое развитие'!O28=2,"сформирован",IF('Физическое развитие'!O28=0,"не сформирован", "в стадии формирования")))</f>
        <v/>
      </c>
      <c r="BD38" s="150" t="str">
        <f>IF('Физическое развитие'!P28="","",IF('Физическое развитие'!P28=2,"сформирован",IF('Физическое развитие'!P28=0,"не сформирован", "в стадии формирования")))</f>
        <v/>
      </c>
      <c r="BE38" s="150" t="str">
        <f>IF('Физическое развитие'!S28="","",IF('Физическое развитие'!S28=2,"сформирован",IF('Физическое развитие'!S28=0,"не сформирован", "в стадии формирования")))</f>
        <v/>
      </c>
      <c r="BF38" s="150" t="str">
        <f>IF('Физическое развитие'!D28="","",IF('Физическое развитие'!E28="","",IF('Физическое развитие'!G28="","",IF('Физическое развитие'!#REF!="","",IF('Физическое развитие'!H28="","",IF('Физическое развитие'!I28="","",IF('Физическое развитие'!N28="","",IF('Физическое развитие'!O28="","",IF('Физическое развитие'!P28="","",IF('Физическое развитие'!S28="","",('Физическое развитие'!D28+'Физическое развитие'!E28+'Физическое развитие'!G28+'Физическое развитие'!#REF!+'Физическое развитие'!H28+'Физическое развитие'!I28+'Физическое развитие'!N28+'Физическое развитие'!O28+'Физическое развитие'!P28+'Физическое развитие'!S28)/10))))))))))</f>
        <v/>
      </c>
      <c r="BG38" s="355" t="str">
        <f>'целевые ориентиры'!BG38</f>
        <v/>
      </c>
      <c r="BH38" s="150" t="str">
        <f>IF('Социально-коммуникативное разви'!Q29="","",IF('Социально-коммуникативное разви'!Q29=2,"сформирован",IF('Социально-коммуникативное разви'!Q29=0,"не сформирован", "в стадии формирования")))</f>
        <v/>
      </c>
      <c r="BI38" s="150" t="str">
        <f>IF('Социально-коммуникативное разви'!AD29="","",IF('Социально-коммуникативное разви'!AD29=2,"сформирован",IF('Социально-коммуникативное разви'!AD29=0,"не сформирован", "в стадии формирования")))</f>
        <v/>
      </c>
      <c r="BJ38" s="150" t="str">
        <f>IF('Социально-коммуникативное разви'!AF29="","",IF('Социально-коммуникативное разви'!AF29=2,"сформирован",IF('Социально-коммуникативное разви'!AF29=0,"не сформирован", "в стадии формирования")))</f>
        <v/>
      </c>
      <c r="BK38" s="150" t="str">
        <f>IF('Социально-коммуникативное разви'!AG29="","",IF('Социально-коммуникативное разви'!AG29=2,"сформирован",IF('Социально-коммуникативное разви'!AG29=0,"не сформирован", "в стадии формирования")))</f>
        <v/>
      </c>
      <c r="BL38" s="150" t="str">
        <f>IF('Социально-коммуникативное разви'!AH29="","",IF('Социально-коммуникативное разви'!AH29=2,"сформирован",IF('Социально-коммуникативное разви'!AH29=0,"не сформирован", "в стадии формирования")))</f>
        <v/>
      </c>
      <c r="BM38" s="150" t="str">
        <f>IF('Социально-коммуникативное разви'!AI29="","",IF('Социально-коммуникативное разви'!AI29=2,"сформирован",IF('Социально-коммуникативное разви'!AI29=0,"не сформирован", "в стадии формирования")))</f>
        <v/>
      </c>
      <c r="BN38" s="150" t="str">
        <f>IF('Социально-коммуникативное разви'!AJ29="","",IF('Социально-коммуникативное разви'!AJ29=2,"сформирован",IF('Социально-коммуникативное разви'!AJ29=0,"не сформирован", "в стадии формирования")))</f>
        <v/>
      </c>
      <c r="BO38" s="150" t="str">
        <f>IF('Социально-коммуникативное разви'!AK29="","",IF('Социально-коммуникативное разви'!AK29=2,"сформирован",IF('Социально-коммуникативное разви'!AK29=0,"не сформирован", "в стадии формирования")))</f>
        <v/>
      </c>
      <c r="BP38" s="150" t="str">
        <f>IF('Социально-коммуникативное разви'!AL29="","",IF('Социально-коммуникативное разви'!AL29=2,"сформирован",IF('Социально-коммуникативное разви'!AL29=0,"не сформирован", "в стадии формирования")))</f>
        <v/>
      </c>
      <c r="BQ38" s="150" t="str">
        <f>IF('Социально-коммуникативное разви'!AM29="","",IF('Социально-коммуникативное разви'!AM29=2,"сформирован",IF('Социально-коммуникативное разви'!AM29=0,"не сформирован", "в стадии формирования")))</f>
        <v/>
      </c>
      <c r="BR38"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38" s="150" t="str">
        <f>IF('Физическое развитие'!N28="","",IF('Физическое развитие'!N28=2,"сформирован",IF('Физическое развитие'!N28=0,"не сформирован", "в стадии формирования")))</f>
        <v/>
      </c>
      <c r="BT38" s="150" t="str">
        <f>IF('Физическое развитие'!Q28="","",IF('Физическое развитие'!Q28=2,"сформирован",IF('Физическое развитие'!Q28=0,"не сформирован", "в стадии формирования")))</f>
        <v/>
      </c>
      <c r="BU38" s="150" t="str">
        <f>IF('Физическое развитие'!U28="","",IF('Физическое развитие'!U28=2,"сформирован",IF('Физическое развитие'!U28=0,"не сформирован", "в стадии формирования")))</f>
        <v/>
      </c>
      <c r="BV38" s="150" t="str">
        <f>IF('Физическое развитие'!X28="","",IF('Физическое развитие'!X28=2,"сформирован",IF('Физическое развитие'!X28=0,"не сформирован", "в стадии формирования")))</f>
        <v/>
      </c>
      <c r="BW38" s="150" t="str">
        <f>IF('Физическое развитие'!Y28="","",IF('Физическое развитие'!Y28=2,"сформирован",IF('Физическое развитие'!Y28=0,"не сформирован", "в стадии формирования")))</f>
        <v/>
      </c>
      <c r="BX38" s="150" t="e">
        <f>IF('Физическое развитие'!#REF!="","",IF('Физическое развитие'!#REF!=2,"сформирован",IF('Физическое развитие'!#REF!=0,"не сформирован", "в стадии формирования")))</f>
        <v>#REF!</v>
      </c>
      <c r="BY38" s="150" t="str">
        <f>IF('Физическое развитие'!Z28="","",IF('Физическое развитие'!Z28=2,"сформирован",IF('Физическое развитие'!Z28=0,"не сформирован", "в стадии формирования")))</f>
        <v/>
      </c>
      <c r="BZ38" s="150" t="e">
        <f>IF('Физическое развитие'!#REF!="","",IF('Физическое развитие'!#REF!=2,"сформирован",IF('Физическое развитие'!#REF!=0,"не сформирован", "в стадии формирования")))</f>
        <v>#REF!</v>
      </c>
      <c r="CA38" s="180" t="str">
        <f>IF('Социально-коммуникативное разви'!Q29="","",IF('Социально-коммуникативное разви'!AD29="","",IF('Социально-коммуникативное разви'!AF29="","",IF('Социально-коммуникативное разви'!AG29="","",IF('Социально-коммуникативное разви'!AH29="","",IF('Социально-коммуникативное разви'!AI29="","",IF('Социально-коммуникативное разви'!AJ29="","",IF('Социально-коммуникативное разви'!AK29="","",IF('Социально-коммуникативное разви'!AL29="","",IF('Социально-коммуникативное разви'!AM29="","",IF('Социально-коммуникативное разви'!#REF!="","",IF('Физическое развитие'!N28="","",IF('Физическое развитие'!Q28="","",IF('Физическое развитие'!U28="","",IF('Физическое развитие'!X28="","",IF('Физическое развитие'!Y28="","",IF('Физическое развитие'!#REF!="","",IF('Физическое развитие'!Z28="","",IF('Физическое развитие'!#REF!="","",('Социально-коммуникативное разви'!Q29+'Социально-коммуникативное разви'!AD29+'Социально-коммуникативное разви'!AF29+'Социально-коммуникативное разви'!AG29+'Социально-коммуникативное разви'!AH29+'Социально-коммуникативное разви'!AI29+'Социально-коммуникативное разви'!AJ29+'Социально-коммуникативное разви'!AK29+'Социально-коммуникативное разви'!AL29+'Социально-коммуникативное разви'!AM29+'Социально-коммуникативное разви'!#REF!+'Физическое развитие'!N28+'Физическое развитие'!Q28+'Физическое развитие'!U28+'Физическое развитие'!X28+'Физическое развитие'!Y28+'Физическое развитие'!#REF!+'Физическое развитие'!#REF!)/19)))))))))))))))))))</f>
        <v/>
      </c>
      <c r="CB38" s="355" t="str">
        <f>'целевые ориентиры'!BY38</f>
        <v/>
      </c>
      <c r="CC38"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38" s="150" t="str">
        <f>IF('Социально-коммуникативное разви'!M29="","",IF('Социально-коммуникативное разви'!M29=2,"сформирован",IF('Социально-коммуникативное разви'!M29=0,"не сформирован", "в стадии формирования")))</f>
        <v/>
      </c>
      <c r="CE38"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38" s="150" t="str">
        <f>IF('Социально-коммуникативное разви'!O29="","",IF('Социально-коммуникативное разви'!O29=2,"сформирован",IF('Социально-коммуникативное разви'!O29=0,"не сформирован", "в стадии формирования")))</f>
        <v/>
      </c>
      <c r="CG38" s="150" t="str">
        <f>IF('Социально-коммуникативное разви'!T29="","",IF('Социально-коммуникативное разви'!T29=2,"сформирован",IF('Социально-коммуникативное разви'!T29=0,"не сформирован", "в стадии формирования")))</f>
        <v/>
      </c>
      <c r="CH38" s="150" t="str">
        <f>IF('Познавательное развитие'!D29="","",IF('Познавательное развитие'!D29=2,"сформирован",IF('Познавательное развитие'!D29=0,"не сформирован", "в стадии формирования")))</f>
        <v/>
      </c>
      <c r="CI38" s="150" t="str">
        <f>IF('Познавательное развитие'!E29="","",IF('Познавательное развитие'!E29=2,"сформирован",IF('Познавательное развитие'!E29=0,"не сформирован", "в стадии формирования")))</f>
        <v/>
      </c>
      <c r="CJ38" s="150" t="e">
        <f>IF('Познавательное развитие'!#REF!="","",IF('Познавательное развитие'!#REF!=2,"сформирован",IF('Познавательное развитие'!#REF!=0,"не сформирован", "в стадии формирования")))</f>
        <v>#REF!</v>
      </c>
      <c r="CK38" s="150" t="str">
        <f>IF('Познавательное развитие'!F29="","",IF('Познавательное развитие'!F29=2,"сформирован",IF('Познавательное развитие'!F29=0,"не сформирован", "в стадии формирования")))</f>
        <v/>
      </c>
      <c r="CL38" s="150" t="str">
        <f>IF('Познавательное развитие'!I29="","",IF('Познавательное развитие'!I29=2,"сформирован",IF('Познавательное развитие'!I29=0,"не сформирован", "в стадии формирования")))</f>
        <v/>
      </c>
      <c r="CM38" s="150" t="str">
        <f>IF('Познавательное развитие'!J29="","",IF('Познавательное развитие'!J29=2,"сформирован",IF('Познавательное развитие'!J29=0,"не сформирован", "в стадии формирования")))</f>
        <v/>
      </c>
      <c r="CN38" s="150" t="str">
        <f>IF('Познавательное развитие'!K29="","",IF('Познавательное развитие'!K29=2,"сформирован",IF('Познавательное развитие'!K29=0,"не сформирован", "в стадии формирования")))</f>
        <v/>
      </c>
      <c r="CO38" s="150" t="str">
        <f>IF('Познавательное развитие'!L29="","",IF('Познавательное развитие'!L29=2,"сформирован",IF('Познавательное развитие'!L29=0,"не сформирован", "в стадии формирования")))</f>
        <v/>
      </c>
      <c r="CP38" s="150" t="e">
        <f>IF('Познавательное развитие'!#REF!="","",IF('Познавательное развитие'!#REF!=2,"сформирован",IF('Познавательное развитие'!#REF!=0,"не сформирован", "в стадии формирования")))</f>
        <v>#REF!</v>
      </c>
      <c r="CQ38" s="150" t="str">
        <f>IF('Познавательное развитие'!M29="","",IF('Познавательное развитие'!M29=2,"сформирован",IF('Познавательное развитие'!M29=0,"не сформирован", "в стадии формирования")))</f>
        <v/>
      </c>
      <c r="CR38" s="150" t="str">
        <f>IF('Познавательное развитие'!S29="","",IF('Познавательное развитие'!S29=2,"сформирован",IF('Познавательное развитие'!S29=0,"не сформирован", "в стадии формирования")))</f>
        <v/>
      </c>
      <c r="CS38" s="150" t="str">
        <f>IF('Познавательное развитие'!T29="","",IF('Познавательное развитие'!T29=2,"сформирован",IF('Познавательное развитие'!T29=0,"не сформирован", "в стадии формирования")))</f>
        <v/>
      </c>
      <c r="CT38" s="150" t="str">
        <f>IF('Познавательное развитие'!V29="","",IF('Познавательное развитие'!V29=2,"сформирован",IF('Познавательное развитие'!V29=0,"не сформирован", "в стадии формирования")))</f>
        <v/>
      </c>
      <c r="CU38" s="150" t="str">
        <f>IF('Познавательное развитие'!AD29="","",IF('Познавательное развитие'!AD29=2,"сформирован",IF('Познавательное развитие'!AD29=0,"не сформирован", "в стадии формирования")))</f>
        <v/>
      </c>
      <c r="CV38" s="150" t="e">
        <f>IF('Познавательное развитие'!#REF!="","",IF('Познавательное развитие'!#REF!=2,"сформирован",IF('Познавательное развитие'!#REF!=0,"не сформирован", "в стадии формирования")))</f>
        <v>#REF!</v>
      </c>
      <c r="CW38" s="150" t="str">
        <f>IF('Познавательное развитие'!AI29="","",IF('Познавательное развитие'!AI29=2,"сформирован",IF('Познавательное развитие'!AI29=0,"не сформирован", "в стадии формирования")))</f>
        <v/>
      </c>
      <c r="CX38" s="150" t="str">
        <f>IF('Познавательное развитие'!AK29="","",IF('Познавательное развитие'!AK29=2,"сформирован",IF('Познавательное развитие'!AK29=0,"не сформирован", "в стадии формирования")))</f>
        <v/>
      </c>
      <c r="CY38" s="150" t="e">
        <f>IF('Познавательное развитие'!#REF!="","",IF('Познавательное развитие'!#REF!=2,"сформирован",IF('Познавательное развитие'!#REF!=0,"не сформирован", "в стадии формирования")))</f>
        <v>#REF!</v>
      </c>
      <c r="CZ38" s="150" t="str">
        <f>IF('Познавательное развитие'!AL29="","",IF('Познавательное развитие'!AL29=2,"сформирован",IF('Познавательное развитие'!AL29=0,"не сформирован", "в стадии формирования")))</f>
        <v/>
      </c>
      <c r="DA38" s="150" t="str">
        <f>IF('Речевое развитие'!S28="","",IF('Речевое развитие'!S28=2,"сформирован",IF('Речевое развитие'!S28=0,"не сформирован", "в стадии формирования")))</f>
        <v/>
      </c>
      <c r="DB38" s="150" t="str">
        <f>IF('Речевое развитие'!T28="","",IF('Речевое развитие'!T28=2,"сформирован",IF('Речевое развитие'!T28=0,"не сформирован", "в стадии формирования")))</f>
        <v/>
      </c>
      <c r="DC38" s="150" t="str">
        <f>IF('Речевое развитие'!U28="","",IF('Речевое развитие'!U28=2,"сформирован",IF('Речевое развитие'!U28=0,"не сформирован", "в стадии формирования")))</f>
        <v/>
      </c>
      <c r="DD38" s="150" t="str">
        <f>IF('Речевое развитие'!V28="","",IF('Речевое развитие'!V28=2,"сформирован",IF('Речевое развитие'!V28=0,"не сформирован", "в стадии формирования")))</f>
        <v/>
      </c>
      <c r="DE38" s="150" t="str">
        <f>IF('Художественно-эстетическое разв'!D29="","",IF('Художественно-эстетическое разв'!D29=2,"сформирован",IF('Художественно-эстетическое разв'!D29=0,"не сформирован", "в стадии формирования")))</f>
        <v/>
      </c>
      <c r="DF38" s="150" t="str">
        <f>IF('Художественно-эстетическое разв'!O29="","",IF('Художественно-эстетическое разв'!O29=2,"сформирован",IF('Художественно-эстетическое разв'!O29=0,"не сформирован", "в стадии формирования")))</f>
        <v/>
      </c>
      <c r="DG38" s="150" t="str">
        <f>IF('Художественно-эстетическое разв'!T29="","",IF('Художественно-эстетическое разв'!T29=2,"сформирован",IF('Художественно-эстетическое разв'!T29=0,"не сформирован", "в стадии формирования")))</f>
        <v/>
      </c>
      <c r="DH38" s="180" t="e">
        <f>IF('Социально-коммуникативное разви'!#REF!="","",IF('Социально-коммуникативное разви'!M29="","",IF('Социально-коммуникативное разви'!#REF!="","",IF('Социально-коммуникативное разви'!O29="","",IF('Социально-коммуникативное разви'!T29="","",IF('Познавательное развитие'!D29="","",IF('Познавательное развитие'!E29="","",IF('Познавательное развитие'!#REF!="","",IF('Познавательное развитие'!F29="","",IF('Познавательное развитие'!I29="","",IF('Познавательное развитие'!J29="","",IF('Познавательное развитие'!K29="","",IF('Познавательное развитие'!L29="","",IF('Познавательное развитие'!#REF!="","",IF('Познавательное развитие'!M29="","",IF('Познавательное развитие'!S29="","",IF('Познавательное развитие'!T29="","",IF('Познавательное развитие'!V29="","",IF('Познавательное развитие'!AD29="","",IF('Познавательное развитие'!#REF!="","",IF('Познавательное развитие'!AI29="","",IF('Познавательное развитие'!AK29="","",IF('Познавательное развитие'!#REF!="","",IF('Познавательное развитие'!AL29="","",IF('Речевое развитие'!S28="","",IF('Речевое развитие'!T28="","",IF('Речевое развитие'!U28="","",IF('Речевое развитие'!V28="","",IF('Художественно-эстетическое разв'!D29="","",IF('Художественно-эстетическое разв'!O29="","",IF('Художественно-эстетическое разв'!T29="","",('Социально-коммуникативное разви'!#REF!+'Социально-коммуникативное разви'!M29+'Социально-коммуникативное разви'!#REF!+'Социально-коммуникативное разви'!O29+'Социально-коммуникативное разви'!T29+'Познавательное развитие'!D29+'Познавательное развитие'!E29+'Познавательное развитие'!#REF!+'Познавательное развитие'!F29+'Познавательное развитие'!I29+'Познавательное развитие'!J29+'Познавательное развитие'!K29+'Познавательное развитие'!L29+'Познавательное развитие'!#REF!+'Познавательное развитие'!M29+'Познавательное развитие'!S29+'Познавательное развитие'!T29+'Познавательное развитие'!V29+'Познавательное развитие'!AD29+'Познавательное развитие'!#REF!+'Познавательное развитие'!AI29+'Познавательное развитие'!AK29+'Познавательное развитие'!#REF!+'Познавательное развитие'!AL29+'Речевое развитие'!S28+'Речевое развитие'!T28+'Речевое развитие'!U28+'Речевое развитие'!V28+'Художественно-эстетическое разв'!D29+'Художественно-эстетическое разв'!O29+'Художественно-эстетическое разв'!T29)/31)))))))))))))))))))))))))))))))</f>
        <v>#REF!</v>
      </c>
      <c r="DI38" s="355" t="str">
        <f>'целевые ориентиры'!DC38</f>
        <v/>
      </c>
    </row>
    <row r="39" spans="1:113" s="96" customFormat="1" hidden="1">
      <c r="A39" s="96">
        <f>список!A27</f>
        <v>26</v>
      </c>
      <c r="B39" s="153" t="str">
        <f>IF(список!B37="","",список!B37)</f>
        <v/>
      </c>
      <c r="C39" s="149" t="str">
        <f>IF(список!C37="","",список!C37)</f>
        <v/>
      </c>
      <c r="D39" s="155" t="str">
        <f>IF('Социально-коммуникативное разви'!R30="","",IF('Социально-коммуникативное разви'!R30=2,"сформирован",IF('Социально-коммуникативное разви'!R30=0,"не сформирован", "в стадии формирования")))</f>
        <v/>
      </c>
      <c r="E39" s="96" t="str">
        <f>IF('Социально-коммуникативное разви'!X30="","",IF('Социально-коммуникативное разви'!X30=2,"сформирован",IF('Социально-коммуникативное разви'!X30=0,"не сформирован", "в стадии формирования")))</f>
        <v/>
      </c>
      <c r="F39" s="96" t="str">
        <f>IF('Социально-коммуникативное разви'!Y30="","",IF('Социально-коммуникативное разви'!Y30=2,"сформирован",IF('Социально-коммуникативное разви'!Y30=0,"не сформирован", "в стадии формирования")))</f>
        <v/>
      </c>
      <c r="G39" s="96" t="str">
        <f>IF('Социально-коммуникативное разви'!Z30="","",IF('Социально-коммуникативное разви'!Z30=2,"сформирован",IF('Социально-коммуникативное разви'!Z30=0,"не сформирован", "в стадии формирования")))</f>
        <v/>
      </c>
      <c r="H39" s="96" t="str">
        <f>IF('Социально-коммуникативное разви'!AA30="","",IF('Социально-коммуникативное разви'!AA30=2,"сформирован",IF('Социально-коммуникативное разви'!AA30=0,"не сформирован", "в стадии формирования")))</f>
        <v/>
      </c>
      <c r="I39"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39" s="96" t="str">
        <f>IF('Познавательное развитие'!H30="","",IF('Познавательное развитие'!H30=2,"сформирован",IF('Познавательное развитие'!H30=0,"не сформирован", "в стадии формирования")))</f>
        <v/>
      </c>
      <c r="K39" s="96" t="e">
        <f>IF('Познавательное развитие'!#REF!="","",IF('Познавательное развитие'!#REF!=2,"сформирован",IF('Познавательное развитие'!#REF!=0,"не сформирован", "в стадии формирования")))</f>
        <v>#REF!</v>
      </c>
      <c r="L39" s="96" t="str">
        <f>IF('Речевое развитие'!X29="","",IF('Речевое развитие'!X29=2,"сформирован",IF('Речевое развитие'!X29=0,"не сформирован", "в стадии формирования")))</f>
        <v/>
      </c>
      <c r="M39" s="96" t="str">
        <f>IF('Художественно-эстетическое разв'!D30="","",IF('Художественно-эстетическое разв'!D30=2,"сформирован",IF('Художественно-эстетическое разв'!D30=0,"не сформирован", "в стадии формирования")))</f>
        <v/>
      </c>
      <c r="N39" s="149" t="str">
        <f>IF('Физическое развитие'!M29="","",IF('Физическое развитие'!M29=2,"сформирован",IF('Физическое развитие'!M29=0,"не сформирован", "в стадии формирования")))</f>
        <v/>
      </c>
      <c r="O39" s="166" t="str">
        <f>IF('Социально-коммуникативное разви'!R30="","",IF('Социально-коммуникативное разви'!X30="","",IF('Социально-коммуникативное разви'!Y30="","",IF('Социально-коммуникативное разви'!Z30="","",IF('Социально-коммуникативное разви'!AA30="","",IF('Социально-коммуникативное разви'!#REF!="","",IF('Познавательное развитие'!#REF!="","",IF('Познавательное развитие'!#REF!="","",IF('Речевое развитие'!X29="","",IF('Художественно-эстетическое разв'!D30="","",IF('Физическое развитие'!M29="","",('Социально-коммуникативное разви'!R30+'Социально-коммуникативное разви'!X30+'Социально-коммуникативное разви'!Y30+'Социально-коммуникативное разви'!Z30+'Социально-коммуникативное разви'!AA30+'Социально-коммуникативное разви'!#REF!+'Познавательное развитие'!#REF!+'Познавательное развитие'!#REF!+'Речевое развитие'!X29+'Художественно-эстетическое разв'!D30+'Физическое развитие'!M29)/11)))))))))))</f>
        <v/>
      </c>
      <c r="P39" s="355">
        <f>'целевые ориентиры'!M39</f>
        <v>0</v>
      </c>
      <c r="Q39" s="177" t="str">
        <f>IF('Социально-коммуникативное разви'!E30="","",IF('Социально-коммуникативное разви'!E30=2,"сформирован",IF('Социально-коммуникативное разви'!E30=0,"не сформирован", "в стадии формирования")))</f>
        <v/>
      </c>
      <c r="R39" s="177" t="str">
        <f>IF('Социально-коммуникативное разви'!F30="","",IF('Социально-коммуникативное разви'!F30=2,"сформирован",IF('Социально-коммуникативное разви'!F30=0,"не сформирован", "в стадии формирования")))</f>
        <v/>
      </c>
      <c r="S39" s="177" t="str">
        <f>IF('Социально-коммуникативное разви'!G30="","",IF('Социально-коммуникативное разви'!G30=2,"сформирован",IF('Социально-коммуникативное разви'!G30=0,"не сформирован", "в стадии формирования")))</f>
        <v/>
      </c>
      <c r="T39" s="177" t="str">
        <f>IF('Социально-коммуникативное разви'!H30="","",IF('Социально-коммуникативное разви'!H30=2,"сформирован",IF('Социально-коммуникативное разви'!H30=0,"не сформирован", "в стадии формирования")))</f>
        <v/>
      </c>
      <c r="U39" s="177" t="str">
        <f>IF('Социально-коммуникативное разви'!I30="","",IF('Социально-коммуникативное разви'!I30=2,"сформирован",IF('Социально-коммуникативное разви'!I30=0,"не сформирован", "в стадии формирования")))</f>
        <v/>
      </c>
      <c r="V39" s="178" t="str">
        <f>IF('Социально-коммуникативное разви'!J30="","",IF('Социально-коммуникативное разви'!J30=2,"сформирован",IF('Социально-коммуникативное разви'!J30=0,"не сформирован", "в стадии формирования")))</f>
        <v/>
      </c>
      <c r="W39" s="178" t="str">
        <f>IF('Социально-коммуникативное разви'!K30="","",IF('Социально-коммуникативное разви'!K30=2,"сформирован",IF('Социально-коммуникативное разви'!K30=0,"не сформирован", "в стадии формирования")))</f>
        <v/>
      </c>
      <c r="X39" s="178" t="str">
        <f>IF('Социально-коммуникативное разви'!L30="","",IF('Социально-коммуникативное разви'!L30=2,"сформирован",IF('Социально-коммуникативное разви'!L30=0,"не сформирован", "в стадии формирования")))</f>
        <v/>
      </c>
      <c r="Y39" s="179" t="str">
        <f>IF('Социально-коммуникативное разви'!W30="","",IF('Социально-коммуникативное разви'!W30=2,"сформирован",IF('Социально-коммуникативное разви'!W30=0,"не сформирован", "в стадии формирования")))</f>
        <v/>
      </c>
      <c r="Z39" s="180" t="str">
        <f>IF('Социально-коммуникативное разви'!E30="","",IF('Социально-коммуникативное разви'!F30="","",IF('Социально-коммуникативное разви'!G30="","",IF('Социально-коммуникативное разви'!H30="","",IF('Социально-коммуникативное разви'!I30="","",IF('Социально-коммуникативное разви'!J30="","",IF('Социально-коммуникативное разви'!K30="","",IF('Социально-коммуникативное разви'!L30="","",IF('Социально-коммуникативное разви'!W30="","",('Социально-коммуникативное разви'!E30+'Социально-коммуникативное разви'!F30+'Социально-коммуникативное разви'!G30+'Социально-коммуникативное разви'!H30+'Социально-коммуникативное разви'!I30+'Социально-коммуникативное разви'!J30+'Социально-коммуникативное разви'!K30+'Социально-коммуникативное разви'!L30+'Социально-коммуникативное разви'!W30)/9)))))))))</f>
        <v/>
      </c>
      <c r="AA39" s="151" t="str">
        <f>'целевые ориентиры'!X29</f>
        <v/>
      </c>
      <c r="AB39" s="172" t="str">
        <f>IF('Социально-коммуникативное разви'!S30="","",IF('Социально-коммуникативное разви'!S30=2,"сформирован",IF('Социально-коммуникативное разви'!S30=0,"не сформирован", "в стадии формирования")))</f>
        <v/>
      </c>
      <c r="AC39" s="171" t="str">
        <f>IF('Познавательное развитие'!U30="","",IF('Познавательное развитие'!U30=2,"сформирован",IF('Познавательное развитие'!U30=0,"не сформирован", "в стадии формирования")))</f>
        <v/>
      </c>
      <c r="AD39" s="170" t="str">
        <f>IF('Речевое развитие'!W29="","",IF('Речевое развитие'!W29=2,"сформирован",IF('Речевое развитие'!W29=0,"не сформирован", "в стадии формирования")))</f>
        <v/>
      </c>
      <c r="AE39" s="181" t="str">
        <f>IF('Художественно-эстетическое разв'!AD30="","",IF('Художественно-эстетическое разв'!AD30=2,"сформирован",IF('Художественно-эстетическое разв'!AD30=0,"не сформирован", "в стадии формирования")))</f>
        <v/>
      </c>
      <c r="AF39" s="181" t="str">
        <f>IF('Художественно-эстетическое разв'!AE30="","",IF('Художественно-эстетическое разв'!AE30=2,"сформирован",IF('Художественно-эстетическое разв'!AE30=0,"не сформирован", "в стадии формирования")))</f>
        <v/>
      </c>
      <c r="AG39" s="181" t="str">
        <f>IF('Художественно-эстетическое разв'!AF30="","",IF('Художественно-эстетическое разв'!AF30=2,"сформирован",IF('Художественно-эстетическое разв'!AF30=0,"не сформирован", "в стадии формирования")))</f>
        <v/>
      </c>
      <c r="AH39" s="170" t="str">
        <f>IF('Физическое развитие'!T29="","",IF('Физическое развитие'!T29=2,"сформирован",IF('Физическое развитие'!T29=0,"не сформирован", "в стадии формирования")))</f>
        <v/>
      </c>
      <c r="AI39" s="180" t="str">
        <f>IF('Социально-коммуникативное разви'!S30="","",IF('Познавательное развитие'!U30="","",IF('Речевое развитие'!W29="","",IF('Художественно-эстетическое разв'!AD30="","",IF('Художественно-эстетическое разв'!AE30="","",IF('Художественно-эстетическое разв'!AF30="","",IF('Физическое развитие'!T29="","",('Социально-коммуникативное разви'!S30+'Познавательное развитие'!U30+'Речевое развитие'!W29+'Художественно-эстетическое разв'!AD30+'Художественно-эстетическое разв'!AE30+'Художественно-эстетическое разв'!AF30+'Физическое развитие'!T29)/7)))))))</f>
        <v/>
      </c>
      <c r="AJ39" s="151" t="str">
        <f>'целевые ориентиры'!AH29</f>
        <v/>
      </c>
      <c r="AK39" s="172" t="str">
        <f>IF('Речевое развитие'!D29="","",IF('Речевое развитие'!D29=2,"сформирован",IF('Речевое развитие'!D29=0,"не сформирован", "в стадии формирования")))</f>
        <v/>
      </c>
      <c r="AL39" s="150" t="str">
        <f>IF('Речевое развитие'!F29="","",IF('Речевое развитие'!F29=2,"сформирован",IF('Речевое развитие'!F29=0,"не сформирован", "в стадии формирования")))</f>
        <v/>
      </c>
      <c r="AM39" s="150" t="str">
        <f>IF('Речевое развитие'!H29="","",IF('Речевое развитие'!H29=2,"сформирован",IF('Речевое развитие'!H29=0,"не сформирован", "в стадии формирования")))</f>
        <v/>
      </c>
      <c r="AN39" s="150" t="str">
        <f>IF('Речевое развитие'!I29="","",IF('Речевое развитие'!I29=2,"сформирован",IF('Речевое развитие'!I29=0,"не сформирован", "в стадии формирования")))</f>
        <v/>
      </c>
      <c r="AO39" s="150" t="str">
        <f>IF('Речевое развитие'!J29="","",IF('Речевое развитие'!J29=2,"сформирован",IF('Речевое развитие'!J29=0,"не сформирован", "в стадии формирования")))</f>
        <v/>
      </c>
      <c r="AP39" s="150" t="str">
        <f>IF('Речевое развитие'!K29="","",IF('Речевое развитие'!K29=2,"сформирован",IF('Речевое развитие'!K29=0,"не сформирован", "в стадии формирования")))</f>
        <v/>
      </c>
      <c r="AQ39" s="150" t="str">
        <f>IF('Речевое развитие'!M29="","",IF('Речевое развитие'!M29=2,"сформирован",IF('Речевое развитие'!M29=0,"не сформирован", "в стадии формирования")))</f>
        <v/>
      </c>
      <c r="AR39" s="150" t="str">
        <f>IF('Речевое развитие'!N29="","",IF('Речевое развитие'!N29=2,"сформирован",IF('Речевое развитие'!N29=0,"не сформирован", "в стадии формирования")))</f>
        <v/>
      </c>
      <c r="AS39" s="150" t="str">
        <f>IF('Речевое развитие'!O29="","",IF('Речевое развитие'!O29=2,"сформирован",IF('Речевое развитие'!O29=0,"не сформирован", "в стадии формирования")))</f>
        <v/>
      </c>
      <c r="AT39" s="180" t="str">
        <f>IF('Речевое развитие'!D29="","",IF('Речевое развитие'!F29="","",IF('Речевое развитие'!H29="","",IF('Речевое развитие'!I29="","",IF('Речевое развитие'!J29="","",IF('Речевое развитие'!K29="","",IF('Речевое развитие'!M29="","",IF('Речевое развитие'!N29="","",IF('Речевое развитие'!O29="","",('Речевое развитие'!D29+'Речевое развитие'!F29+'Речевое развитие'!H29+'Речевое развитие'!I29+'Речевое развитие'!J29+'Речевое развитие'!K29+'Речевое развитие'!M29+'Речевое развитие'!N29+'Речевое развитие'!O29)/9)))))))))</f>
        <v/>
      </c>
      <c r="AU39" s="355">
        <f>'целевые ориентиры'!AR39</f>
        <v>0</v>
      </c>
      <c r="AV39" s="150" t="str">
        <f>IF('Физическое развитие'!D29="","",IF('Физическое развитие'!D29=2,"сформирован",IF('Физическое развитие'!D29=0,"не сформирован", "в стадии формирования")))</f>
        <v/>
      </c>
      <c r="AW39" s="150" t="str">
        <f>IF('Физическое развитие'!E29="","",IF('Физическое развитие'!E29=2,"сформирован",IF('Физическое развитие'!E29=0,"не сформирован", "в стадии формирования")))</f>
        <v/>
      </c>
      <c r="AX39" s="150" t="str">
        <f>IF('Физическое развитие'!G29="","",IF('Физическое развитие'!G29=2,"сформирован",IF('Физическое развитие'!G29=0,"не сформирован", "в стадии формирования")))</f>
        <v/>
      </c>
      <c r="AY39" s="150" t="e">
        <f>IF('Физическое развитие'!#REF!="","",IF('Физическое развитие'!#REF!=2,"сформирован",IF('Физическое развитие'!#REF!=0,"не сформирован", "в стадии формирования")))</f>
        <v>#REF!</v>
      </c>
      <c r="AZ39" s="150" t="str">
        <f>IF('Физическое развитие'!H29="","",IF('Физическое развитие'!H29=2,"сформирован",IF('Физическое развитие'!H29=0,"не сформирован", "в стадии формирования")))</f>
        <v/>
      </c>
      <c r="BA39" s="150" t="str">
        <f>IF('Физическое развитие'!I29="","",IF('Физическое развитие'!I29=2,"сформирован",IF('Физическое развитие'!I29=0,"не сформирован", "в стадии формирования")))</f>
        <v/>
      </c>
      <c r="BB39" s="150" t="str">
        <f>IF('Физическое развитие'!N29="","",IF('Физическое развитие'!N29=2,"сформирован",IF('Физическое развитие'!N29=0,"не сформирован", "в стадии формирования")))</f>
        <v/>
      </c>
      <c r="BC39" s="150" t="str">
        <f>IF('Физическое развитие'!O29="","",IF('Физическое развитие'!O29=2,"сформирован",IF('Физическое развитие'!O29=0,"не сформирован", "в стадии формирования")))</f>
        <v/>
      </c>
      <c r="BD39" s="150" t="str">
        <f>IF('Физическое развитие'!P29="","",IF('Физическое развитие'!P29=2,"сформирован",IF('Физическое развитие'!P29=0,"не сформирован", "в стадии формирования")))</f>
        <v/>
      </c>
      <c r="BE39" s="150" t="str">
        <f>IF('Физическое развитие'!S29="","",IF('Физическое развитие'!S29=2,"сформирован",IF('Физическое развитие'!S29=0,"не сформирован", "в стадии формирования")))</f>
        <v/>
      </c>
      <c r="BF39" s="150" t="str">
        <f>IF('Физическое развитие'!D29="","",IF('Физическое развитие'!E29="","",IF('Физическое развитие'!G29="","",IF('Физическое развитие'!#REF!="","",IF('Физическое развитие'!H29="","",IF('Физическое развитие'!I29="","",IF('Физическое развитие'!N29="","",IF('Физическое развитие'!O29="","",IF('Физическое развитие'!P29="","",IF('Физическое развитие'!S29="","",('Физическое развитие'!D29+'Физическое развитие'!E29+'Физическое развитие'!G29+'Физическое развитие'!#REF!+'Физическое развитие'!H29+'Физическое развитие'!I29+'Физическое развитие'!N29+'Физическое развитие'!O29+'Физическое развитие'!P29+'Физическое развитие'!S29)/10))))))))))</f>
        <v/>
      </c>
      <c r="BG39" s="355">
        <f>'целевые ориентиры'!BG39</f>
        <v>0</v>
      </c>
      <c r="BH39" s="150" t="str">
        <f>IF('Социально-коммуникативное разви'!Q30="","",IF('Социально-коммуникативное разви'!Q30=2,"сформирован",IF('Социально-коммуникативное разви'!Q30=0,"не сформирован", "в стадии формирования")))</f>
        <v/>
      </c>
      <c r="BI39" s="150" t="str">
        <f>IF('Социально-коммуникативное разви'!AD30="","",IF('Социально-коммуникативное разви'!AD30=2,"сформирован",IF('Социально-коммуникативное разви'!AD30=0,"не сформирован", "в стадии формирования")))</f>
        <v/>
      </c>
      <c r="BJ39" s="150" t="str">
        <f>IF('Социально-коммуникативное разви'!AF30="","",IF('Социально-коммуникативное разви'!AF30=2,"сформирован",IF('Социально-коммуникативное разви'!AF30=0,"не сформирован", "в стадии формирования")))</f>
        <v/>
      </c>
      <c r="BK39" s="150" t="str">
        <f>IF('Социально-коммуникативное разви'!AG30="","",IF('Социально-коммуникативное разви'!AG30=2,"сформирован",IF('Социально-коммуникативное разви'!AG30=0,"не сформирован", "в стадии формирования")))</f>
        <v/>
      </c>
      <c r="BL39" s="150" t="str">
        <f>IF('Социально-коммуникативное разви'!AH30="","",IF('Социально-коммуникативное разви'!AH30=2,"сформирован",IF('Социально-коммуникативное разви'!AH30=0,"не сформирован", "в стадии формирования")))</f>
        <v/>
      </c>
      <c r="BM39" s="150" t="str">
        <f>IF('Социально-коммуникативное разви'!AI30="","",IF('Социально-коммуникативное разви'!AI30=2,"сформирован",IF('Социально-коммуникативное разви'!AI30=0,"не сформирован", "в стадии формирования")))</f>
        <v/>
      </c>
      <c r="BN39" s="150" t="str">
        <f>IF('Социально-коммуникативное разви'!AJ30="","",IF('Социально-коммуникативное разви'!AJ30=2,"сформирован",IF('Социально-коммуникативное разви'!AJ30=0,"не сформирован", "в стадии формирования")))</f>
        <v/>
      </c>
      <c r="BO39" s="150" t="str">
        <f>IF('Социально-коммуникативное разви'!AK30="","",IF('Социально-коммуникативное разви'!AK30=2,"сформирован",IF('Социально-коммуникативное разви'!AK30=0,"не сформирован", "в стадии формирования")))</f>
        <v/>
      </c>
      <c r="BP39" s="150" t="str">
        <f>IF('Социально-коммуникативное разви'!AL30="","",IF('Социально-коммуникативное разви'!AL30=2,"сформирован",IF('Социально-коммуникативное разви'!AL30=0,"не сформирован", "в стадии формирования")))</f>
        <v/>
      </c>
      <c r="BQ39" s="150" t="str">
        <f>IF('Социально-коммуникативное разви'!AM30="","",IF('Социально-коммуникативное разви'!AM30=2,"сформирован",IF('Социально-коммуникативное разви'!AM30=0,"не сформирован", "в стадии формирования")))</f>
        <v/>
      </c>
      <c r="BR39"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39" s="150" t="str">
        <f>IF('Физическое развитие'!N29="","",IF('Физическое развитие'!N29=2,"сформирован",IF('Физическое развитие'!N29=0,"не сформирован", "в стадии формирования")))</f>
        <v/>
      </c>
      <c r="BT39" s="150" t="str">
        <f>IF('Физическое развитие'!Q29="","",IF('Физическое развитие'!Q29=2,"сформирован",IF('Физическое развитие'!Q29=0,"не сформирован", "в стадии формирования")))</f>
        <v/>
      </c>
      <c r="BU39" s="150" t="str">
        <f>IF('Физическое развитие'!U29="","",IF('Физическое развитие'!U29=2,"сформирован",IF('Физическое развитие'!U29=0,"не сформирован", "в стадии формирования")))</f>
        <v/>
      </c>
      <c r="BV39" s="150" t="str">
        <f>IF('Физическое развитие'!X29="","",IF('Физическое развитие'!X29=2,"сформирован",IF('Физическое развитие'!X29=0,"не сформирован", "в стадии формирования")))</f>
        <v/>
      </c>
      <c r="BW39" s="150" t="str">
        <f>IF('Физическое развитие'!Y29="","",IF('Физическое развитие'!Y29=2,"сформирован",IF('Физическое развитие'!Y29=0,"не сформирован", "в стадии формирования")))</f>
        <v/>
      </c>
      <c r="BX39" s="150" t="e">
        <f>IF('Физическое развитие'!#REF!="","",IF('Физическое развитие'!#REF!=2,"сформирован",IF('Физическое развитие'!#REF!=0,"не сформирован", "в стадии формирования")))</f>
        <v>#REF!</v>
      </c>
      <c r="BY39" s="150" t="str">
        <f>IF('Физическое развитие'!Z29="","",IF('Физическое развитие'!Z29=2,"сформирован",IF('Физическое развитие'!Z29=0,"не сформирован", "в стадии формирования")))</f>
        <v/>
      </c>
      <c r="BZ39" s="150" t="e">
        <f>IF('Физическое развитие'!#REF!="","",IF('Физическое развитие'!#REF!=2,"сформирован",IF('Физическое развитие'!#REF!=0,"не сформирован", "в стадии формирования")))</f>
        <v>#REF!</v>
      </c>
      <c r="CA39" s="180" t="str">
        <f>IF('Социально-коммуникативное разви'!Q30="","",IF('Социально-коммуникативное разви'!AD30="","",IF('Социально-коммуникативное разви'!AF30="","",IF('Социально-коммуникативное разви'!AG30="","",IF('Социально-коммуникативное разви'!AH30="","",IF('Социально-коммуникативное разви'!AI30="","",IF('Социально-коммуникативное разви'!AJ30="","",IF('Социально-коммуникативное разви'!AK30="","",IF('Социально-коммуникативное разви'!AL30="","",IF('Социально-коммуникативное разви'!AM30="","",IF('Социально-коммуникативное разви'!#REF!="","",IF('Физическое развитие'!N29="","",IF('Физическое развитие'!Q29="","",IF('Физическое развитие'!U29="","",IF('Физическое развитие'!X29="","",IF('Физическое развитие'!Y29="","",IF('Физическое развитие'!#REF!="","",IF('Физическое развитие'!Z29="","",IF('Физическое развитие'!#REF!="","",('Социально-коммуникативное разви'!Q30+'Социально-коммуникативное разви'!AD30+'Социально-коммуникативное разви'!AF30+'Социально-коммуникативное разви'!AG30+'Социально-коммуникативное разви'!AH30+'Социально-коммуникативное разви'!AI30+'Социально-коммуникативное разви'!AJ30+'Социально-коммуникативное разви'!AK30+'Социально-коммуникативное разви'!AL30+'Социально-коммуникативное разви'!AM30+'Социально-коммуникативное разви'!#REF!+'Физическое развитие'!N29+'Физическое развитие'!Q29+'Физическое развитие'!U29+'Физическое развитие'!X29+'Физическое развитие'!Y29+'Физическое развитие'!#REF!+'Физическое развитие'!#REF!)/19)))))))))))))))))))</f>
        <v/>
      </c>
      <c r="CB39" s="355">
        <f>'целевые ориентиры'!BY39</f>
        <v>0</v>
      </c>
      <c r="CC39"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39" s="150" t="str">
        <f>IF('Социально-коммуникативное разви'!M30="","",IF('Социально-коммуникативное разви'!M30=2,"сформирован",IF('Социально-коммуникативное разви'!M30=0,"не сформирован", "в стадии формирования")))</f>
        <v/>
      </c>
      <c r="CE39"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39" s="150" t="str">
        <f>IF('Социально-коммуникативное разви'!O30="","",IF('Социально-коммуникативное разви'!O30=2,"сформирован",IF('Социально-коммуникативное разви'!O30=0,"не сформирован", "в стадии формирования")))</f>
        <v/>
      </c>
      <c r="CG39" s="150" t="str">
        <f>IF('Социально-коммуникативное разви'!T30="","",IF('Социально-коммуникативное разви'!T30=2,"сформирован",IF('Социально-коммуникативное разви'!T30=0,"не сформирован", "в стадии формирования")))</f>
        <v/>
      </c>
      <c r="CH39" s="150" t="str">
        <f>IF('Познавательное развитие'!D30="","",IF('Познавательное развитие'!D30=2,"сформирован",IF('Познавательное развитие'!D30=0,"не сформирован", "в стадии формирования")))</f>
        <v/>
      </c>
      <c r="CI39" s="150" t="str">
        <f>IF('Познавательное развитие'!E30="","",IF('Познавательное развитие'!E30=2,"сформирован",IF('Познавательное развитие'!E30=0,"не сформирован", "в стадии формирования")))</f>
        <v/>
      </c>
      <c r="CJ39" s="150" t="e">
        <f>IF('Познавательное развитие'!#REF!="","",IF('Познавательное развитие'!#REF!=2,"сформирован",IF('Познавательное развитие'!#REF!=0,"не сформирован", "в стадии формирования")))</f>
        <v>#REF!</v>
      </c>
      <c r="CK39" s="150" t="str">
        <f>IF('Познавательное развитие'!F30="","",IF('Познавательное развитие'!F30=2,"сформирован",IF('Познавательное развитие'!F30=0,"не сформирован", "в стадии формирования")))</f>
        <v/>
      </c>
      <c r="CL39" s="150" t="str">
        <f>IF('Познавательное развитие'!I30="","",IF('Познавательное развитие'!I30=2,"сформирован",IF('Познавательное развитие'!I30=0,"не сформирован", "в стадии формирования")))</f>
        <v/>
      </c>
      <c r="CM39" s="150" t="str">
        <f>IF('Познавательное развитие'!J30="","",IF('Познавательное развитие'!J30=2,"сформирован",IF('Познавательное развитие'!J30=0,"не сформирован", "в стадии формирования")))</f>
        <v/>
      </c>
      <c r="CN39" s="150" t="str">
        <f>IF('Познавательное развитие'!K30="","",IF('Познавательное развитие'!K30=2,"сформирован",IF('Познавательное развитие'!K30=0,"не сформирован", "в стадии формирования")))</f>
        <v/>
      </c>
      <c r="CO39" s="150" t="str">
        <f>IF('Познавательное развитие'!L30="","",IF('Познавательное развитие'!L30=2,"сформирован",IF('Познавательное развитие'!L30=0,"не сформирован", "в стадии формирования")))</f>
        <v/>
      </c>
      <c r="CP39" s="150" t="e">
        <f>IF('Познавательное развитие'!#REF!="","",IF('Познавательное развитие'!#REF!=2,"сформирован",IF('Познавательное развитие'!#REF!=0,"не сформирован", "в стадии формирования")))</f>
        <v>#REF!</v>
      </c>
      <c r="CQ39" s="150" t="str">
        <f>IF('Познавательное развитие'!M30="","",IF('Познавательное развитие'!M30=2,"сформирован",IF('Познавательное развитие'!M30=0,"не сформирован", "в стадии формирования")))</f>
        <v/>
      </c>
      <c r="CR39" s="150" t="str">
        <f>IF('Познавательное развитие'!S30="","",IF('Познавательное развитие'!S30=2,"сформирован",IF('Познавательное развитие'!S30=0,"не сформирован", "в стадии формирования")))</f>
        <v/>
      </c>
      <c r="CS39" s="150" t="str">
        <f>IF('Познавательное развитие'!T30="","",IF('Познавательное развитие'!T30=2,"сформирован",IF('Познавательное развитие'!T30=0,"не сформирован", "в стадии формирования")))</f>
        <v/>
      </c>
      <c r="CT39" s="150" t="str">
        <f>IF('Познавательное развитие'!V30="","",IF('Познавательное развитие'!V30=2,"сформирован",IF('Познавательное развитие'!V30=0,"не сформирован", "в стадии формирования")))</f>
        <v/>
      </c>
      <c r="CU39" s="150" t="str">
        <f>IF('Познавательное развитие'!AD30="","",IF('Познавательное развитие'!AD30=2,"сформирован",IF('Познавательное развитие'!AD30=0,"не сформирован", "в стадии формирования")))</f>
        <v/>
      </c>
      <c r="CV39" s="150" t="e">
        <f>IF('Познавательное развитие'!#REF!="","",IF('Познавательное развитие'!#REF!=2,"сформирован",IF('Познавательное развитие'!#REF!=0,"не сформирован", "в стадии формирования")))</f>
        <v>#REF!</v>
      </c>
      <c r="CW39" s="150" t="str">
        <f>IF('Познавательное развитие'!AI30="","",IF('Познавательное развитие'!AI30=2,"сформирован",IF('Познавательное развитие'!AI30=0,"не сформирован", "в стадии формирования")))</f>
        <v/>
      </c>
      <c r="CX39" s="150" t="str">
        <f>IF('Познавательное развитие'!AK30="","",IF('Познавательное развитие'!AK30=2,"сформирован",IF('Познавательное развитие'!AK30=0,"не сформирован", "в стадии формирования")))</f>
        <v/>
      </c>
      <c r="CY39" s="150" t="e">
        <f>IF('Познавательное развитие'!#REF!="","",IF('Познавательное развитие'!#REF!=2,"сформирован",IF('Познавательное развитие'!#REF!=0,"не сформирован", "в стадии формирования")))</f>
        <v>#REF!</v>
      </c>
      <c r="CZ39" s="150" t="str">
        <f>IF('Познавательное развитие'!AL30="","",IF('Познавательное развитие'!AL30=2,"сформирован",IF('Познавательное развитие'!AL30=0,"не сформирован", "в стадии формирования")))</f>
        <v/>
      </c>
      <c r="DA39" s="150" t="str">
        <f>IF('Речевое развитие'!S29="","",IF('Речевое развитие'!S29=2,"сформирован",IF('Речевое развитие'!S29=0,"не сформирован", "в стадии формирования")))</f>
        <v/>
      </c>
      <c r="DB39" s="150" t="str">
        <f>IF('Речевое развитие'!T29="","",IF('Речевое развитие'!T29=2,"сформирован",IF('Речевое развитие'!T29=0,"не сформирован", "в стадии формирования")))</f>
        <v/>
      </c>
      <c r="DC39" s="150" t="str">
        <f>IF('Речевое развитие'!U29="","",IF('Речевое развитие'!U29=2,"сформирован",IF('Речевое развитие'!U29=0,"не сформирован", "в стадии формирования")))</f>
        <v/>
      </c>
      <c r="DD39" s="150" t="str">
        <f>IF('Речевое развитие'!V29="","",IF('Речевое развитие'!V29=2,"сформирован",IF('Речевое развитие'!V29=0,"не сформирован", "в стадии формирования")))</f>
        <v/>
      </c>
      <c r="DE39" s="150" t="str">
        <f>IF('Художественно-эстетическое разв'!D30="","",IF('Художественно-эстетическое разв'!D30=2,"сформирован",IF('Художественно-эстетическое разв'!D30=0,"не сформирован", "в стадии формирования")))</f>
        <v/>
      </c>
      <c r="DF39" s="150" t="str">
        <f>IF('Художественно-эстетическое разв'!O30="","",IF('Художественно-эстетическое разв'!O30=2,"сформирован",IF('Художественно-эстетическое разв'!O30=0,"не сформирован", "в стадии формирования")))</f>
        <v/>
      </c>
      <c r="DG39" s="150" t="str">
        <f>IF('Художественно-эстетическое разв'!T30="","",IF('Художественно-эстетическое разв'!T30=2,"сформирован",IF('Художественно-эстетическое разв'!T30=0,"не сформирован", "в стадии формирования")))</f>
        <v/>
      </c>
      <c r="DH39" s="180" t="e">
        <f>IF('Социально-коммуникативное разви'!#REF!="","",IF('Социально-коммуникативное разви'!M30="","",IF('Социально-коммуникативное разви'!#REF!="","",IF('Социально-коммуникативное разви'!O30="","",IF('Социально-коммуникативное разви'!T30="","",IF('Познавательное развитие'!D30="","",IF('Познавательное развитие'!E30="","",IF('Познавательное развитие'!#REF!="","",IF('Познавательное развитие'!F30="","",IF('Познавательное развитие'!I30="","",IF('Познавательное развитие'!J30="","",IF('Познавательное развитие'!K30="","",IF('Познавательное развитие'!L30="","",IF('Познавательное развитие'!#REF!="","",IF('Познавательное развитие'!M30="","",IF('Познавательное развитие'!S30="","",IF('Познавательное развитие'!T30="","",IF('Познавательное развитие'!V30="","",IF('Познавательное развитие'!AD30="","",IF('Познавательное развитие'!#REF!="","",IF('Познавательное развитие'!AI30="","",IF('Познавательное развитие'!AK30="","",IF('Познавательное развитие'!#REF!="","",IF('Познавательное развитие'!AL30="","",IF('Речевое развитие'!S29="","",IF('Речевое развитие'!T29="","",IF('Речевое развитие'!U29="","",IF('Речевое развитие'!V29="","",IF('Художественно-эстетическое разв'!D30="","",IF('Художественно-эстетическое разв'!O30="","",IF('Художественно-эстетическое разв'!T30="","",('Социально-коммуникативное разви'!#REF!+'Социально-коммуникативное разви'!M30+'Социально-коммуникативное разви'!#REF!+'Социально-коммуникативное разви'!O30+'Социально-коммуникативное разви'!T30+'Познавательное развитие'!D30+'Познавательное развитие'!E30+'Познавательное развитие'!#REF!+'Познавательное развитие'!F30+'Познавательное развитие'!I30+'Познавательное развитие'!J30+'Познавательное развитие'!K30+'Познавательное развитие'!L30+'Познавательное развитие'!#REF!+'Познавательное развитие'!M30+'Познавательное развитие'!S30+'Познавательное развитие'!T30+'Познавательное развитие'!V30+'Познавательное развитие'!AD30+'Познавательное развитие'!#REF!+'Познавательное развитие'!AI30+'Познавательное развитие'!AK30+'Познавательное развитие'!#REF!+'Познавательное развитие'!AL30+'Речевое развитие'!S29+'Речевое развитие'!T29+'Речевое развитие'!U29+'Речевое развитие'!V29+'Художественно-эстетическое разв'!D30+'Художественно-эстетическое разв'!O30+'Художественно-эстетическое разв'!T30)/31)))))))))))))))))))))))))))))))</f>
        <v>#REF!</v>
      </c>
      <c r="DI39" s="151" t="str">
        <f>'целевые ориентиры'!DC29</f>
        <v/>
      </c>
    </row>
    <row r="40" spans="1:113" s="96" customFormat="1" hidden="1">
      <c r="A40" s="96">
        <f>список!A28</f>
        <v>27</v>
      </c>
      <c r="B40" s="153" t="str">
        <f>IF(список!B38="","",список!B38)</f>
        <v/>
      </c>
      <c r="C40" s="149" t="str">
        <f>IF(список!C38="","",список!C38)</f>
        <v/>
      </c>
      <c r="D40" s="155" t="str">
        <f>IF('Социально-коммуникативное разви'!R31="","",IF('Социально-коммуникативное разви'!R31=2,"сформирован",IF('Социально-коммуникативное разви'!R31=0,"не сформирован", "в стадии формирования")))</f>
        <v/>
      </c>
      <c r="E40" s="96" t="str">
        <f>IF('Социально-коммуникативное разви'!X31="","",IF('Социально-коммуникативное разви'!X31=2,"сформирован",IF('Социально-коммуникативное разви'!X31=0,"не сформирован", "в стадии формирования")))</f>
        <v/>
      </c>
      <c r="F40" s="96" t="str">
        <f>IF('Социально-коммуникативное разви'!Y31="","",IF('Социально-коммуникативное разви'!Y31=2,"сформирован",IF('Социально-коммуникативное разви'!Y31=0,"не сформирован", "в стадии формирования")))</f>
        <v/>
      </c>
      <c r="G40" s="96" t="str">
        <f>IF('Социально-коммуникативное разви'!Z31="","",IF('Социально-коммуникативное разви'!Z31=2,"сформирован",IF('Социально-коммуникативное разви'!Z31=0,"не сформирован", "в стадии формирования")))</f>
        <v/>
      </c>
      <c r="H40" s="96" t="str">
        <f>IF('Социально-коммуникативное разви'!AA31="","",IF('Социально-коммуникативное разви'!AA31=2,"сформирован",IF('Социально-коммуникативное разви'!AA31=0,"не сформирован", "в стадии формирования")))</f>
        <v/>
      </c>
      <c r="I40"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40" s="96" t="str">
        <f>IF('Познавательное развитие'!H31="","",IF('Познавательное развитие'!H31=2,"сформирован",IF('Познавательное развитие'!H31=0,"не сформирован", "в стадии формирования")))</f>
        <v/>
      </c>
      <c r="K40" s="96" t="e">
        <f>IF('Познавательное развитие'!#REF!="","",IF('Познавательное развитие'!#REF!=2,"сформирован",IF('Познавательное развитие'!#REF!=0,"не сформирован", "в стадии формирования")))</f>
        <v>#REF!</v>
      </c>
      <c r="L40" s="96" t="str">
        <f>IF('Речевое развитие'!X30="","",IF('Речевое развитие'!X30=2,"сформирован",IF('Речевое развитие'!X30=0,"не сформирован", "в стадии формирования")))</f>
        <v/>
      </c>
      <c r="M40" s="96" t="str">
        <f>IF('Художественно-эстетическое разв'!D31="","",IF('Художественно-эстетическое разв'!D31=2,"сформирован",IF('Художественно-эстетическое разв'!D31=0,"не сформирован", "в стадии формирования")))</f>
        <v/>
      </c>
      <c r="N40" s="149" t="str">
        <f>IF('Физическое развитие'!M30="","",IF('Физическое развитие'!M30=2,"сформирован",IF('Физическое развитие'!M30=0,"не сформирован", "в стадии формирования")))</f>
        <v/>
      </c>
      <c r="O40" s="166" t="str">
        <f>IF('Социально-коммуникативное разви'!R31="","",IF('Социально-коммуникативное разви'!X31="","",IF('Социально-коммуникативное разви'!Y31="","",IF('Социально-коммуникативное разви'!Z31="","",IF('Социально-коммуникативное разви'!AA31="","",IF('Социально-коммуникативное разви'!#REF!="","",IF('Познавательное развитие'!#REF!="","",IF('Познавательное развитие'!#REF!="","",IF('Речевое развитие'!X30="","",IF('Художественно-эстетическое разв'!D31="","",IF('Физическое развитие'!M30="","",('Социально-коммуникативное разви'!R31+'Социально-коммуникативное разви'!X31+'Социально-коммуникативное разви'!Y31+'Социально-коммуникативное разви'!Z31+'Социально-коммуникативное разви'!AA31+'Социально-коммуникативное разви'!#REF!+'Познавательное развитие'!#REF!+'Познавательное развитие'!#REF!+'Речевое развитие'!X30+'Художественно-эстетическое разв'!D31+'Физическое развитие'!M30)/11)))))))))))</f>
        <v/>
      </c>
      <c r="P40" s="355">
        <f>'целевые ориентиры'!M40</f>
        <v>0</v>
      </c>
      <c r="Q40" s="177" t="str">
        <f>IF('Социально-коммуникативное разви'!E31="","",IF('Социально-коммуникативное разви'!E31=2,"сформирован",IF('Социально-коммуникативное разви'!E31=0,"не сформирован", "в стадии формирования")))</f>
        <v/>
      </c>
      <c r="R40" s="177" t="str">
        <f>IF('Социально-коммуникативное разви'!F31="","",IF('Социально-коммуникативное разви'!F31=2,"сформирован",IF('Социально-коммуникативное разви'!F31=0,"не сформирован", "в стадии формирования")))</f>
        <v/>
      </c>
      <c r="S40" s="177" t="str">
        <f>IF('Социально-коммуникативное разви'!G31="","",IF('Социально-коммуникативное разви'!G31=2,"сформирован",IF('Социально-коммуникативное разви'!G31=0,"не сформирован", "в стадии формирования")))</f>
        <v/>
      </c>
      <c r="T40" s="177" t="str">
        <f>IF('Социально-коммуникативное разви'!H31="","",IF('Социально-коммуникативное разви'!H31=2,"сформирован",IF('Социально-коммуникативное разви'!H31=0,"не сформирован", "в стадии формирования")))</f>
        <v/>
      </c>
      <c r="U40" s="177" t="str">
        <f>IF('Социально-коммуникативное разви'!I31="","",IF('Социально-коммуникативное разви'!I31=2,"сформирован",IF('Социально-коммуникативное разви'!I31=0,"не сформирован", "в стадии формирования")))</f>
        <v/>
      </c>
      <c r="V40" s="178" t="str">
        <f>IF('Социально-коммуникативное разви'!J31="","",IF('Социально-коммуникативное разви'!J31=2,"сформирован",IF('Социально-коммуникативное разви'!J31=0,"не сформирован", "в стадии формирования")))</f>
        <v/>
      </c>
      <c r="W40" s="178" t="str">
        <f>IF('Социально-коммуникативное разви'!K31="","",IF('Социально-коммуникативное разви'!K31=2,"сформирован",IF('Социально-коммуникативное разви'!K31=0,"не сформирован", "в стадии формирования")))</f>
        <v/>
      </c>
      <c r="X40" s="178" t="str">
        <f>IF('Социально-коммуникативное разви'!L31="","",IF('Социально-коммуникативное разви'!L31=2,"сформирован",IF('Социально-коммуникативное разви'!L31=0,"не сформирован", "в стадии формирования")))</f>
        <v/>
      </c>
      <c r="Y40" s="179" t="str">
        <f>IF('Социально-коммуникативное разви'!W31="","",IF('Социально-коммуникативное разви'!W31=2,"сформирован",IF('Социально-коммуникативное разви'!W31=0,"не сформирован", "в стадии формирования")))</f>
        <v/>
      </c>
      <c r="Z40" s="180" t="str">
        <f>IF('Социально-коммуникативное разви'!E31="","",IF('Социально-коммуникативное разви'!F31="","",IF('Социально-коммуникативное разви'!G31="","",IF('Социально-коммуникативное разви'!H31="","",IF('Социально-коммуникативное разви'!I31="","",IF('Социально-коммуникативное разви'!J31="","",IF('Социально-коммуникативное разви'!K31="","",IF('Социально-коммуникативное разви'!L31="","",IF('Социально-коммуникативное разви'!W31="","",('Социально-коммуникативное разви'!E31+'Социально-коммуникативное разви'!F31+'Социально-коммуникативное разви'!G31+'Социально-коммуникативное разви'!H31+'Социально-коммуникативное разви'!I31+'Социально-коммуникативное разви'!J31+'Социально-коммуникативное разви'!K31+'Социально-коммуникативное разви'!L31+'Социально-коммуникативное разви'!W31)/9)))))))))</f>
        <v/>
      </c>
      <c r="AA40" s="151" t="str">
        <f>'целевые ориентиры'!X30</f>
        <v/>
      </c>
      <c r="AB40" s="172" t="str">
        <f>IF('Социально-коммуникативное разви'!S31="","",IF('Социально-коммуникативное разви'!S31=2,"сформирован",IF('Социально-коммуникативное разви'!S31=0,"не сформирован", "в стадии формирования")))</f>
        <v/>
      </c>
      <c r="AC40" s="171" t="str">
        <f>IF('Познавательное развитие'!U31="","",IF('Познавательное развитие'!U31=2,"сформирован",IF('Познавательное развитие'!U31=0,"не сформирован", "в стадии формирования")))</f>
        <v/>
      </c>
      <c r="AD40" s="170" t="str">
        <f>IF('Речевое развитие'!W30="","",IF('Речевое развитие'!W30=2,"сформирован",IF('Речевое развитие'!W30=0,"не сформирован", "в стадии формирования")))</f>
        <v/>
      </c>
      <c r="AE40" s="181" t="str">
        <f>IF('Художественно-эстетическое разв'!AD31="","",IF('Художественно-эстетическое разв'!AD31=2,"сформирован",IF('Художественно-эстетическое разв'!AD31=0,"не сформирован", "в стадии формирования")))</f>
        <v/>
      </c>
      <c r="AF40" s="181" t="str">
        <f>IF('Художественно-эстетическое разв'!AE31="","",IF('Художественно-эстетическое разв'!AE31=2,"сформирован",IF('Художественно-эстетическое разв'!AE31=0,"не сформирован", "в стадии формирования")))</f>
        <v/>
      </c>
      <c r="AG40" s="181" t="str">
        <f>IF('Художественно-эстетическое разв'!AF31="","",IF('Художественно-эстетическое разв'!AF31=2,"сформирован",IF('Художественно-эстетическое разв'!AF31=0,"не сформирован", "в стадии формирования")))</f>
        <v/>
      </c>
      <c r="AH40" s="170" t="str">
        <f>IF('Физическое развитие'!T30="","",IF('Физическое развитие'!T30=2,"сформирован",IF('Физическое развитие'!T30=0,"не сформирован", "в стадии формирования")))</f>
        <v/>
      </c>
      <c r="AI40" s="180" t="str">
        <f>IF('Социально-коммуникативное разви'!S31="","",IF('Познавательное развитие'!U31="","",IF('Речевое развитие'!W30="","",IF('Художественно-эстетическое разв'!AD31="","",IF('Художественно-эстетическое разв'!AE31="","",IF('Художественно-эстетическое разв'!AF31="","",IF('Физическое развитие'!T30="","",('Социально-коммуникативное разви'!S31+'Познавательное развитие'!U31+'Речевое развитие'!W30+'Художественно-эстетическое разв'!AD31+'Художественно-эстетическое разв'!AE31+'Художественно-эстетическое разв'!AF31+'Физическое развитие'!T30)/7)))))))</f>
        <v/>
      </c>
      <c r="AJ40" s="151" t="str">
        <f>'целевые ориентиры'!AH30</f>
        <v/>
      </c>
      <c r="AK40" s="172" t="str">
        <f>IF('Речевое развитие'!D30="","",IF('Речевое развитие'!D30=2,"сформирован",IF('Речевое развитие'!D30=0,"не сформирован", "в стадии формирования")))</f>
        <v/>
      </c>
      <c r="AL40" s="150" t="str">
        <f>IF('Речевое развитие'!F30="","",IF('Речевое развитие'!F30=2,"сформирован",IF('Речевое развитие'!F30=0,"не сформирован", "в стадии формирования")))</f>
        <v/>
      </c>
      <c r="AM40" s="150" t="str">
        <f>IF('Речевое развитие'!H30="","",IF('Речевое развитие'!H30=2,"сформирован",IF('Речевое развитие'!H30=0,"не сформирован", "в стадии формирования")))</f>
        <v/>
      </c>
      <c r="AN40" s="150" t="str">
        <f>IF('Речевое развитие'!I30="","",IF('Речевое развитие'!I30=2,"сформирован",IF('Речевое развитие'!I30=0,"не сформирован", "в стадии формирования")))</f>
        <v/>
      </c>
      <c r="AO40" s="150" t="str">
        <f>IF('Речевое развитие'!J30="","",IF('Речевое развитие'!J30=2,"сформирован",IF('Речевое развитие'!J30=0,"не сформирован", "в стадии формирования")))</f>
        <v/>
      </c>
      <c r="AP40" s="150" t="str">
        <f>IF('Речевое развитие'!K30="","",IF('Речевое развитие'!K30=2,"сформирован",IF('Речевое развитие'!K30=0,"не сформирован", "в стадии формирования")))</f>
        <v/>
      </c>
      <c r="AQ40" s="150" t="str">
        <f>IF('Речевое развитие'!M30="","",IF('Речевое развитие'!M30=2,"сформирован",IF('Речевое развитие'!M30=0,"не сформирован", "в стадии формирования")))</f>
        <v/>
      </c>
      <c r="AR40" s="150" t="str">
        <f>IF('Речевое развитие'!N30="","",IF('Речевое развитие'!N30=2,"сформирован",IF('Речевое развитие'!N30=0,"не сформирован", "в стадии формирования")))</f>
        <v/>
      </c>
      <c r="AS40" s="150" t="str">
        <f>IF('Речевое развитие'!O30="","",IF('Речевое развитие'!O30=2,"сформирован",IF('Речевое развитие'!O30=0,"не сформирован", "в стадии формирования")))</f>
        <v/>
      </c>
      <c r="AT40" s="180" t="str">
        <f>IF('Речевое развитие'!D30="","",IF('Речевое развитие'!F30="","",IF('Речевое развитие'!H30="","",IF('Речевое развитие'!I30="","",IF('Речевое развитие'!J30="","",IF('Речевое развитие'!K30="","",IF('Речевое развитие'!M30="","",IF('Речевое развитие'!N30="","",IF('Речевое развитие'!O30="","",('Речевое развитие'!D30+'Речевое развитие'!F30+'Речевое развитие'!H30+'Речевое развитие'!I30+'Речевое развитие'!J30+'Речевое развитие'!K30+'Речевое развитие'!M30+'Речевое развитие'!N30+'Речевое развитие'!O30)/9)))))))))</f>
        <v/>
      </c>
      <c r="AU40" s="355">
        <f>'целевые ориентиры'!AR40</f>
        <v>0</v>
      </c>
      <c r="AV40" s="150" t="str">
        <f>IF('Физическое развитие'!D30="","",IF('Физическое развитие'!D30=2,"сформирован",IF('Физическое развитие'!D30=0,"не сформирован", "в стадии формирования")))</f>
        <v/>
      </c>
      <c r="AW40" s="150" t="str">
        <f>IF('Физическое развитие'!E30="","",IF('Физическое развитие'!E30=2,"сформирован",IF('Физическое развитие'!E30=0,"не сформирован", "в стадии формирования")))</f>
        <v/>
      </c>
      <c r="AX40" s="150" t="str">
        <f>IF('Физическое развитие'!G30="","",IF('Физическое развитие'!G30=2,"сформирован",IF('Физическое развитие'!G30=0,"не сформирован", "в стадии формирования")))</f>
        <v/>
      </c>
      <c r="AY40" s="150" t="e">
        <f>IF('Физическое развитие'!#REF!="","",IF('Физическое развитие'!#REF!=2,"сформирован",IF('Физическое развитие'!#REF!=0,"не сформирован", "в стадии формирования")))</f>
        <v>#REF!</v>
      </c>
      <c r="AZ40" s="150" t="str">
        <f>IF('Физическое развитие'!H30="","",IF('Физическое развитие'!H30=2,"сформирован",IF('Физическое развитие'!H30=0,"не сформирован", "в стадии формирования")))</f>
        <v/>
      </c>
      <c r="BA40" s="150" t="str">
        <f>IF('Физическое развитие'!I30="","",IF('Физическое развитие'!I30=2,"сформирован",IF('Физическое развитие'!I30=0,"не сформирован", "в стадии формирования")))</f>
        <v/>
      </c>
      <c r="BB40" s="150" t="str">
        <f>IF('Физическое развитие'!N30="","",IF('Физическое развитие'!N30=2,"сформирован",IF('Физическое развитие'!N30=0,"не сформирован", "в стадии формирования")))</f>
        <v/>
      </c>
      <c r="BC40" s="150" t="str">
        <f>IF('Физическое развитие'!O30="","",IF('Физическое развитие'!O30=2,"сформирован",IF('Физическое развитие'!O30=0,"не сформирован", "в стадии формирования")))</f>
        <v/>
      </c>
      <c r="BD40" s="150" t="str">
        <f>IF('Физическое развитие'!P30="","",IF('Физическое развитие'!P30=2,"сформирован",IF('Физическое развитие'!P30=0,"не сформирован", "в стадии формирования")))</f>
        <v/>
      </c>
      <c r="BE40" s="150" t="str">
        <f>IF('Физическое развитие'!S30="","",IF('Физическое развитие'!S30=2,"сформирован",IF('Физическое развитие'!S30=0,"не сформирован", "в стадии формирования")))</f>
        <v/>
      </c>
      <c r="BF40" s="150" t="str">
        <f>IF('Физическое развитие'!D30="","",IF('Физическое развитие'!E30="","",IF('Физическое развитие'!G30="","",IF('Физическое развитие'!#REF!="","",IF('Физическое развитие'!H30="","",IF('Физическое развитие'!I30="","",IF('Физическое развитие'!N30="","",IF('Физическое развитие'!O30="","",IF('Физическое развитие'!P30="","",IF('Физическое развитие'!S30="","",('Физическое развитие'!D30+'Физическое развитие'!E30+'Физическое развитие'!G30+'Физическое развитие'!#REF!+'Физическое развитие'!H30+'Физическое развитие'!I30+'Физическое развитие'!N30+'Физическое развитие'!O30+'Физическое развитие'!P30+'Физическое развитие'!S30)/10))))))))))</f>
        <v/>
      </c>
      <c r="BG40" s="355">
        <f>'целевые ориентиры'!BG40</f>
        <v>0</v>
      </c>
      <c r="BH40" s="150" t="str">
        <f>IF('Социально-коммуникативное разви'!Q31="","",IF('Социально-коммуникативное разви'!Q31=2,"сформирован",IF('Социально-коммуникативное разви'!Q31=0,"не сформирован", "в стадии формирования")))</f>
        <v/>
      </c>
      <c r="BI40" s="150" t="str">
        <f>IF('Социально-коммуникативное разви'!AD31="","",IF('Социально-коммуникативное разви'!AD31=2,"сформирован",IF('Социально-коммуникативное разви'!AD31=0,"не сформирован", "в стадии формирования")))</f>
        <v/>
      </c>
      <c r="BJ40" s="150" t="str">
        <f>IF('Социально-коммуникативное разви'!AF31="","",IF('Социально-коммуникативное разви'!AF31=2,"сформирован",IF('Социально-коммуникативное разви'!AF31=0,"не сформирован", "в стадии формирования")))</f>
        <v/>
      </c>
      <c r="BK40" s="150" t="str">
        <f>IF('Социально-коммуникативное разви'!AG31="","",IF('Социально-коммуникативное разви'!AG31=2,"сформирован",IF('Социально-коммуникативное разви'!AG31=0,"не сформирован", "в стадии формирования")))</f>
        <v/>
      </c>
      <c r="BL40" s="150" t="str">
        <f>IF('Социально-коммуникативное разви'!AH31="","",IF('Социально-коммуникативное разви'!AH31=2,"сформирован",IF('Социально-коммуникативное разви'!AH31=0,"не сформирован", "в стадии формирования")))</f>
        <v/>
      </c>
      <c r="BM40" s="150" t="str">
        <f>IF('Социально-коммуникативное разви'!AI31="","",IF('Социально-коммуникативное разви'!AI31=2,"сформирован",IF('Социально-коммуникативное разви'!AI31=0,"не сформирован", "в стадии формирования")))</f>
        <v/>
      </c>
      <c r="BN40" s="150" t="str">
        <f>IF('Социально-коммуникативное разви'!AJ31="","",IF('Социально-коммуникативное разви'!AJ31=2,"сформирован",IF('Социально-коммуникативное разви'!AJ31=0,"не сформирован", "в стадии формирования")))</f>
        <v/>
      </c>
      <c r="BO40" s="150" t="str">
        <f>IF('Социально-коммуникативное разви'!AK31="","",IF('Социально-коммуникативное разви'!AK31=2,"сформирован",IF('Социально-коммуникативное разви'!AK31=0,"не сформирован", "в стадии формирования")))</f>
        <v/>
      </c>
      <c r="BP40" s="150" t="str">
        <f>IF('Социально-коммуникативное разви'!AL31="","",IF('Социально-коммуникативное разви'!AL31=2,"сформирован",IF('Социально-коммуникативное разви'!AL31=0,"не сформирован", "в стадии формирования")))</f>
        <v/>
      </c>
      <c r="BQ40" s="150" t="str">
        <f>IF('Социально-коммуникативное разви'!AM31="","",IF('Социально-коммуникативное разви'!AM31=2,"сформирован",IF('Социально-коммуникативное разви'!AM31=0,"не сформирован", "в стадии формирования")))</f>
        <v/>
      </c>
      <c r="BR40"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40" s="150" t="str">
        <f>IF('Физическое развитие'!N30="","",IF('Физическое развитие'!N30=2,"сформирован",IF('Физическое развитие'!N30=0,"не сформирован", "в стадии формирования")))</f>
        <v/>
      </c>
      <c r="BT40" s="150" t="str">
        <f>IF('Физическое развитие'!Q30="","",IF('Физическое развитие'!Q30=2,"сформирован",IF('Физическое развитие'!Q30=0,"не сформирован", "в стадии формирования")))</f>
        <v/>
      </c>
      <c r="BU40" s="150" t="str">
        <f>IF('Физическое развитие'!U30="","",IF('Физическое развитие'!U30=2,"сформирован",IF('Физическое развитие'!U30=0,"не сформирован", "в стадии формирования")))</f>
        <v/>
      </c>
      <c r="BV40" s="150" t="str">
        <f>IF('Физическое развитие'!X30="","",IF('Физическое развитие'!X30=2,"сформирован",IF('Физическое развитие'!X30=0,"не сформирован", "в стадии формирования")))</f>
        <v/>
      </c>
      <c r="BW40" s="150" t="str">
        <f>IF('Физическое развитие'!Y30="","",IF('Физическое развитие'!Y30=2,"сформирован",IF('Физическое развитие'!Y30=0,"не сформирован", "в стадии формирования")))</f>
        <v/>
      </c>
      <c r="BX40" s="150" t="e">
        <f>IF('Физическое развитие'!#REF!="","",IF('Физическое развитие'!#REF!=2,"сформирован",IF('Физическое развитие'!#REF!=0,"не сформирован", "в стадии формирования")))</f>
        <v>#REF!</v>
      </c>
      <c r="BY40" s="150" t="str">
        <f>IF('Физическое развитие'!Z30="","",IF('Физическое развитие'!Z30=2,"сформирован",IF('Физическое развитие'!Z30=0,"не сформирован", "в стадии формирования")))</f>
        <v/>
      </c>
      <c r="BZ40" s="150" t="e">
        <f>IF('Физическое развитие'!#REF!="","",IF('Физическое развитие'!#REF!=2,"сформирован",IF('Физическое развитие'!#REF!=0,"не сформирован", "в стадии формирования")))</f>
        <v>#REF!</v>
      </c>
      <c r="CA40" s="180" t="str">
        <f>IF('Социально-коммуникативное разви'!Q31="","",IF('Социально-коммуникативное разви'!AD31="","",IF('Социально-коммуникативное разви'!AF31="","",IF('Социально-коммуникативное разви'!AG31="","",IF('Социально-коммуникативное разви'!AH31="","",IF('Социально-коммуникативное разви'!AI31="","",IF('Социально-коммуникативное разви'!AJ31="","",IF('Социально-коммуникативное разви'!AK31="","",IF('Социально-коммуникативное разви'!AL31="","",IF('Социально-коммуникативное разви'!AM31="","",IF('Социально-коммуникативное разви'!#REF!="","",IF('Физическое развитие'!N30="","",IF('Физическое развитие'!Q30="","",IF('Физическое развитие'!U30="","",IF('Физическое развитие'!X30="","",IF('Физическое развитие'!Y30="","",IF('Физическое развитие'!#REF!="","",IF('Физическое развитие'!Z30="","",IF('Физическое развитие'!#REF!="","",('Социально-коммуникативное разви'!Q31+'Социально-коммуникативное разви'!AD31+'Социально-коммуникативное разви'!AF31+'Социально-коммуникативное разви'!AG31+'Социально-коммуникативное разви'!AH31+'Социально-коммуникативное разви'!AI31+'Социально-коммуникативное разви'!AJ31+'Социально-коммуникативное разви'!AK31+'Социально-коммуникативное разви'!AL31+'Социально-коммуникативное разви'!AM31+'Социально-коммуникативное разви'!#REF!+'Физическое развитие'!N30+'Физическое развитие'!Q30+'Физическое развитие'!U30+'Физическое развитие'!X30+'Физическое развитие'!Y30+'Физическое развитие'!#REF!+'Физическое развитие'!#REF!)/19)))))))))))))))))))</f>
        <v/>
      </c>
      <c r="CB40" s="355">
        <f>'целевые ориентиры'!BY40</f>
        <v>0</v>
      </c>
      <c r="CC40"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40" s="150" t="str">
        <f>IF('Социально-коммуникативное разви'!M31="","",IF('Социально-коммуникативное разви'!M31=2,"сформирован",IF('Социально-коммуникативное разви'!M31=0,"не сформирован", "в стадии формирования")))</f>
        <v/>
      </c>
      <c r="CE40"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40" s="150" t="str">
        <f>IF('Социально-коммуникативное разви'!O31="","",IF('Социально-коммуникативное разви'!O31=2,"сформирован",IF('Социально-коммуникативное разви'!O31=0,"не сформирован", "в стадии формирования")))</f>
        <v/>
      </c>
      <c r="CG40" s="150" t="str">
        <f>IF('Социально-коммуникативное разви'!T31="","",IF('Социально-коммуникативное разви'!T31=2,"сформирован",IF('Социально-коммуникативное разви'!T31=0,"не сформирован", "в стадии формирования")))</f>
        <v/>
      </c>
      <c r="CH40" s="150" t="str">
        <f>IF('Познавательное развитие'!D31="","",IF('Познавательное развитие'!D31=2,"сформирован",IF('Познавательное развитие'!D31=0,"не сформирован", "в стадии формирования")))</f>
        <v/>
      </c>
      <c r="CI40" s="150" t="str">
        <f>IF('Познавательное развитие'!E31="","",IF('Познавательное развитие'!E31=2,"сформирован",IF('Познавательное развитие'!E31=0,"не сформирован", "в стадии формирования")))</f>
        <v/>
      </c>
      <c r="CJ40" s="150" t="e">
        <f>IF('Познавательное развитие'!#REF!="","",IF('Познавательное развитие'!#REF!=2,"сформирован",IF('Познавательное развитие'!#REF!=0,"не сформирован", "в стадии формирования")))</f>
        <v>#REF!</v>
      </c>
      <c r="CK40" s="150" t="str">
        <f>IF('Познавательное развитие'!F31="","",IF('Познавательное развитие'!F31=2,"сформирован",IF('Познавательное развитие'!F31=0,"не сформирован", "в стадии формирования")))</f>
        <v/>
      </c>
      <c r="CL40" s="150" t="str">
        <f>IF('Познавательное развитие'!I31="","",IF('Познавательное развитие'!I31=2,"сформирован",IF('Познавательное развитие'!I31=0,"не сформирован", "в стадии формирования")))</f>
        <v/>
      </c>
      <c r="CM40" s="150" t="str">
        <f>IF('Познавательное развитие'!J31="","",IF('Познавательное развитие'!J31=2,"сформирован",IF('Познавательное развитие'!J31=0,"не сформирован", "в стадии формирования")))</f>
        <v/>
      </c>
      <c r="CN40" s="150" t="str">
        <f>IF('Познавательное развитие'!K31="","",IF('Познавательное развитие'!K31=2,"сформирован",IF('Познавательное развитие'!K31=0,"не сформирован", "в стадии формирования")))</f>
        <v/>
      </c>
      <c r="CO40" s="150" t="str">
        <f>IF('Познавательное развитие'!L31="","",IF('Познавательное развитие'!L31=2,"сформирован",IF('Познавательное развитие'!L31=0,"не сформирован", "в стадии формирования")))</f>
        <v/>
      </c>
      <c r="CP40" s="150" t="e">
        <f>IF('Познавательное развитие'!#REF!="","",IF('Познавательное развитие'!#REF!=2,"сформирован",IF('Познавательное развитие'!#REF!=0,"не сформирован", "в стадии формирования")))</f>
        <v>#REF!</v>
      </c>
      <c r="CQ40" s="150" t="str">
        <f>IF('Познавательное развитие'!M31="","",IF('Познавательное развитие'!M31=2,"сформирован",IF('Познавательное развитие'!M31=0,"не сформирован", "в стадии формирования")))</f>
        <v/>
      </c>
      <c r="CR40" s="150" t="str">
        <f>IF('Познавательное развитие'!S31="","",IF('Познавательное развитие'!S31=2,"сформирован",IF('Познавательное развитие'!S31=0,"не сформирован", "в стадии формирования")))</f>
        <v/>
      </c>
      <c r="CS40" s="150" t="str">
        <f>IF('Познавательное развитие'!T31="","",IF('Познавательное развитие'!T31=2,"сформирован",IF('Познавательное развитие'!T31=0,"не сформирован", "в стадии формирования")))</f>
        <v/>
      </c>
      <c r="CT40" s="150" t="str">
        <f>IF('Познавательное развитие'!V31="","",IF('Познавательное развитие'!V31=2,"сформирован",IF('Познавательное развитие'!V31=0,"не сформирован", "в стадии формирования")))</f>
        <v/>
      </c>
      <c r="CU40" s="150" t="str">
        <f>IF('Познавательное развитие'!AD31="","",IF('Познавательное развитие'!AD31=2,"сформирован",IF('Познавательное развитие'!AD31=0,"не сформирован", "в стадии формирования")))</f>
        <v/>
      </c>
      <c r="CV40" s="150" t="e">
        <f>IF('Познавательное развитие'!#REF!="","",IF('Познавательное развитие'!#REF!=2,"сформирован",IF('Познавательное развитие'!#REF!=0,"не сформирован", "в стадии формирования")))</f>
        <v>#REF!</v>
      </c>
      <c r="CW40" s="150" t="str">
        <f>IF('Познавательное развитие'!AI31="","",IF('Познавательное развитие'!AI31=2,"сформирован",IF('Познавательное развитие'!AI31=0,"не сформирован", "в стадии формирования")))</f>
        <v/>
      </c>
      <c r="CX40" s="150" t="str">
        <f>IF('Познавательное развитие'!AK31="","",IF('Познавательное развитие'!AK31=2,"сформирован",IF('Познавательное развитие'!AK31=0,"не сформирован", "в стадии формирования")))</f>
        <v/>
      </c>
      <c r="CY40" s="150" t="e">
        <f>IF('Познавательное развитие'!#REF!="","",IF('Познавательное развитие'!#REF!=2,"сформирован",IF('Познавательное развитие'!#REF!=0,"не сформирован", "в стадии формирования")))</f>
        <v>#REF!</v>
      </c>
      <c r="CZ40" s="150" t="str">
        <f>IF('Познавательное развитие'!AL31="","",IF('Познавательное развитие'!AL31=2,"сформирован",IF('Познавательное развитие'!AL31=0,"не сформирован", "в стадии формирования")))</f>
        <v/>
      </c>
      <c r="DA40" s="150" t="str">
        <f>IF('Речевое развитие'!S30="","",IF('Речевое развитие'!S30=2,"сформирован",IF('Речевое развитие'!S30=0,"не сформирован", "в стадии формирования")))</f>
        <v/>
      </c>
      <c r="DB40" s="150" t="str">
        <f>IF('Речевое развитие'!T30="","",IF('Речевое развитие'!T30=2,"сформирован",IF('Речевое развитие'!T30=0,"не сформирован", "в стадии формирования")))</f>
        <v/>
      </c>
      <c r="DC40" s="150" t="str">
        <f>IF('Речевое развитие'!U30="","",IF('Речевое развитие'!U30=2,"сформирован",IF('Речевое развитие'!U30=0,"не сформирован", "в стадии формирования")))</f>
        <v/>
      </c>
      <c r="DD40" s="150" t="str">
        <f>IF('Речевое развитие'!V30="","",IF('Речевое развитие'!V30=2,"сформирован",IF('Речевое развитие'!V30=0,"не сформирован", "в стадии формирования")))</f>
        <v/>
      </c>
      <c r="DE40" s="150" t="str">
        <f>IF('Художественно-эстетическое разв'!D31="","",IF('Художественно-эстетическое разв'!D31=2,"сформирован",IF('Художественно-эстетическое разв'!D31=0,"не сформирован", "в стадии формирования")))</f>
        <v/>
      </c>
      <c r="DF40" s="150" t="str">
        <f>IF('Художественно-эстетическое разв'!O31="","",IF('Художественно-эстетическое разв'!O31=2,"сформирован",IF('Художественно-эстетическое разв'!O31=0,"не сформирован", "в стадии формирования")))</f>
        <v/>
      </c>
      <c r="DG40" s="150" t="str">
        <f>IF('Художественно-эстетическое разв'!T31="","",IF('Художественно-эстетическое разв'!T31=2,"сформирован",IF('Художественно-эстетическое разв'!T31=0,"не сформирован", "в стадии формирования")))</f>
        <v/>
      </c>
      <c r="DH40" s="180" t="e">
        <f>IF('Социально-коммуникативное разви'!#REF!="","",IF('Социально-коммуникативное разви'!M31="","",IF('Социально-коммуникативное разви'!#REF!="","",IF('Социально-коммуникативное разви'!O31="","",IF('Социально-коммуникативное разви'!T31="","",IF('Познавательное развитие'!D31="","",IF('Познавательное развитие'!E31="","",IF('Познавательное развитие'!#REF!="","",IF('Познавательное развитие'!F31="","",IF('Познавательное развитие'!I31="","",IF('Познавательное развитие'!J31="","",IF('Познавательное развитие'!K31="","",IF('Познавательное развитие'!L31="","",IF('Познавательное развитие'!#REF!="","",IF('Познавательное развитие'!M31="","",IF('Познавательное развитие'!S31="","",IF('Познавательное развитие'!T31="","",IF('Познавательное развитие'!V31="","",IF('Познавательное развитие'!AD31="","",IF('Познавательное развитие'!#REF!="","",IF('Познавательное развитие'!AI31="","",IF('Познавательное развитие'!AK31="","",IF('Познавательное развитие'!#REF!="","",IF('Познавательное развитие'!AL31="","",IF('Речевое развитие'!S30="","",IF('Речевое развитие'!T30="","",IF('Речевое развитие'!U30="","",IF('Речевое развитие'!V30="","",IF('Художественно-эстетическое разв'!D31="","",IF('Художественно-эстетическое разв'!O31="","",IF('Художественно-эстетическое разв'!T31="","",('Социально-коммуникативное разви'!#REF!+'Социально-коммуникативное разви'!M31+'Социально-коммуникативное разви'!#REF!+'Социально-коммуникативное разви'!O31+'Социально-коммуникативное разви'!T31+'Познавательное развитие'!D31+'Познавательное развитие'!E31+'Познавательное развитие'!#REF!+'Познавательное развитие'!F31+'Познавательное развитие'!I31+'Познавательное развитие'!J31+'Познавательное развитие'!K31+'Познавательное развитие'!L31+'Познавательное развитие'!#REF!+'Познавательное развитие'!M31+'Познавательное развитие'!S31+'Познавательное развитие'!T31+'Познавательное развитие'!V31+'Познавательное развитие'!AD31+'Познавательное развитие'!#REF!+'Познавательное развитие'!AI31+'Познавательное развитие'!AK31+'Познавательное развитие'!#REF!+'Познавательное развитие'!AL31+'Речевое развитие'!S30+'Речевое развитие'!T30+'Речевое развитие'!U30+'Речевое развитие'!V30+'Художественно-эстетическое разв'!D31+'Художественно-эстетическое разв'!O31+'Художественно-эстетическое разв'!T31)/31)))))))))))))))))))))))))))))))</f>
        <v>#REF!</v>
      </c>
      <c r="DI40" s="151" t="str">
        <f>'целевые ориентиры'!DC30</f>
        <v/>
      </c>
    </row>
    <row r="41" spans="1:113" s="96" customFormat="1" hidden="1">
      <c r="A41" s="96">
        <f>список!A29</f>
        <v>28</v>
      </c>
      <c r="B41" s="153" t="str">
        <f>IF(список!B39="","",список!B39)</f>
        <v/>
      </c>
      <c r="C41" s="149" t="str">
        <f>IF(список!C39="","",список!C39)</f>
        <v/>
      </c>
      <c r="D41" s="155" t="str">
        <f>IF('Социально-коммуникативное разви'!R32="","",IF('Социально-коммуникативное разви'!R32=2,"сформирован",IF('Социально-коммуникативное разви'!R32=0,"не сформирован", "в стадии формирования")))</f>
        <v/>
      </c>
      <c r="E41" s="96" t="str">
        <f>IF('Социально-коммуникативное разви'!X32="","",IF('Социально-коммуникативное разви'!X32=2,"сформирован",IF('Социально-коммуникативное разви'!X32=0,"не сформирован", "в стадии формирования")))</f>
        <v/>
      </c>
      <c r="F41" s="96" t="str">
        <f>IF('Социально-коммуникативное разви'!Y32="","",IF('Социально-коммуникативное разви'!Y32=2,"сформирован",IF('Социально-коммуникативное разви'!Y32=0,"не сформирован", "в стадии формирования")))</f>
        <v/>
      </c>
      <c r="G41" s="96" t="str">
        <f>IF('Социально-коммуникативное разви'!Z32="","",IF('Социально-коммуникативное разви'!Z32=2,"сформирован",IF('Социально-коммуникативное разви'!Z32=0,"не сформирован", "в стадии формирования")))</f>
        <v/>
      </c>
      <c r="H41" s="96" t="str">
        <f>IF('Социально-коммуникативное разви'!AA32="","",IF('Социально-коммуникативное разви'!AA32=2,"сформирован",IF('Социально-коммуникативное разви'!AA32=0,"не сформирован", "в стадии формирования")))</f>
        <v/>
      </c>
      <c r="I41"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41" s="96" t="str">
        <f>IF('Познавательное развитие'!H32="","",IF('Познавательное развитие'!H32=2,"сформирован",IF('Познавательное развитие'!H32=0,"не сформирован", "в стадии формирования")))</f>
        <v/>
      </c>
      <c r="K41" s="96" t="e">
        <f>IF('Познавательное развитие'!#REF!="","",IF('Познавательное развитие'!#REF!=2,"сформирован",IF('Познавательное развитие'!#REF!=0,"не сформирован", "в стадии формирования")))</f>
        <v>#REF!</v>
      </c>
      <c r="L41" s="96" t="str">
        <f>IF('Речевое развитие'!X31="","",IF('Речевое развитие'!X31=2,"сформирован",IF('Речевое развитие'!X31=0,"не сформирован", "в стадии формирования")))</f>
        <v/>
      </c>
      <c r="M41" s="96" t="str">
        <f>IF('Художественно-эстетическое разв'!D32="","",IF('Художественно-эстетическое разв'!D32=2,"сформирован",IF('Художественно-эстетическое разв'!D32=0,"не сформирован", "в стадии формирования")))</f>
        <v/>
      </c>
      <c r="N41" s="149" t="str">
        <f>IF('Физическое развитие'!M31="","",IF('Физическое развитие'!M31=2,"сформирован",IF('Физическое развитие'!M31=0,"не сформирован", "в стадии формирования")))</f>
        <v/>
      </c>
      <c r="O41" s="166" t="str">
        <f>IF('Социально-коммуникативное разви'!R32="","",IF('Социально-коммуникативное разви'!X32="","",IF('Социально-коммуникативное разви'!Y32="","",IF('Социально-коммуникативное разви'!Z32="","",IF('Социально-коммуникативное разви'!AA32="","",IF('Социально-коммуникативное разви'!#REF!="","",IF('Познавательное развитие'!#REF!="","",IF('Познавательное развитие'!#REF!="","",IF('Речевое развитие'!X31="","",IF('Художественно-эстетическое разв'!D32="","",IF('Физическое развитие'!M31="","",('Социально-коммуникативное разви'!R32+'Социально-коммуникативное разви'!X32+'Социально-коммуникативное разви'!Y32+'Социально-коммуникативное разви'!Z32+'Социально-коммуникативное разви'!AA32+'Социально-коммуникативное разви'!#REF!+'Познавательное развитие'!#REF!+'Познавательное развитие'!#REF!+'Речевое развитие'!X31+'Художественно-эстетическое разв'!D32+'Физическое развитие'!M31)/11)))))))))))</f>
        <v/>
      </c>
      <c r="P41" s="355">
        <f>'целевые ориентиры'!M41</f>
        <v>0</v>
      </c>
      <c r="Q41" s="177" t="str">
        <f>IF('Социально-коммуникативное разви'!E32="","",IF('Социально-коммуникативное разви'!E32=2,"сформирован",IF('Социально-коммуникативное разви'!E32=0,"не сформирован", "в стадии формирования")))</f>
        <v/>
      </c>
      <c r="R41" s="177" t="str">
        <f>IF('Социально-коммуникативное разви'!F32="","",IF('Социально-коммуникативное разви'!F32=2,"сформирован",IF('Социально-коммуникативное разви'!F32=0,"не сформирован", "в стадии формирования")))</f>
        <v/>
      </c>
      <c r="S41" s="177" t="str">
        <f>IF('Социально-коммуникативное разви'!G32="","",IF('Социально-коммуникативное разви'!G32=2,"сформирован",IF('Социально-коммуникативное разви'!G32=0,"не сформирован", "в стадии формирования")))</f>
        <v/>
      </c>
      <c r="T41" s="177" t="str">
        <f>IF('Социально-коммуникативное разви'!H32="","",IF('Социально-коммуникативное разви'!H32=2,"сформирован",IF('Социально-коммуникативное разви'!H32=0,"не сформирован", "в стадии формирования")))</f>
        <v/>
      </c>
      <c r="U41" s="177" t="str">
        <f>IF('Социально-коммуникативное разви'!I32="","",IF('Социально-коммуникативное разви'!I32=2,"сформирован",IF('Социально-коммуникативное разви'!I32=0,"не сформирован", "в стадии формирования")))</f>
        <v/>
      </c>
      <c r="V41" s="178" t="str">
        <f>IF('Социально-коммуникативное разви'!J32="","",IF('Социально-коммуникативное разви'!J32=2,"сформирован",IF('Социально-коммуникативное разви'!J32=0,"не сформирован", "в стадии формирования")))</f>
        <v/>
      </c>
      <c r="W41" s="178" t="str">
        <f>IF('Социально-коммуникативное разви'!K32="","",IF('Социально-коммуникативное разви'!K32=2,"сформирован",IF('Социально-коммуникативное разви'!K32=0,"не сформирован", "в стадии формирования")))</f>
        <v/>
      </c>
      <c r="X41" s="178" t="str">
        <f>IF('Социально-коммуникативное разви'!L32="","",IF('Социально-коммуникативное разви'!L32=2,"сформирован",IF('Социально-коммуникативное разви'!L32=0,"не сформирован", "в стадии формирования")))</f>
        <v/>
      </c>
      <c r="Y41" s="179" t="str">
        <f>IF('Социально-коммуникативное разви'!W32="","",IF('Социально-коммуникативное разви'!W32=2,"сформирован",IF('Социально-коммуникативное разви'!W32=0,"не сформирован", "в стадии формирования")))</f>
        <v/>
      </c>
      <c r="Z41" s="180" t="str">
        <f>IF('Социально-коммуникативное разви'!E32="","",IF('Социально-коммуникативное разви'!F32="","",IF('Социально-коммуникативное разви'!G32="","",IF('Социально-коммуникативное разви'!H32="","",IF('Социально-коммуникативное разви'!I32="","",IF('Социально-коммуникативное разви'!J32="","",IF('Социально-коммуникативное разви'!K32="","",IF('Социально-коммуникативное разви'!L32="","",IF('Социально-коммуникативное разви'!W32="","",('Социально-коммуникативное разви'!E32+'Социально-коммуникативное разви'!F32+'Социально-коммуникативное разви'!G32+'Социально-коммуникативное разви'!H32+'Социально-коммуникативное разви'!I32+'Социально-коммуникативное разви'!J32+'Социально-коммуникативное разви'!K32+'Социально-коммуникативное разви'!L32+'Социально-коммуникативное разви'!W32)/9)))))))))</f>
        <v/>
      </c>
      <c r="AA41" s="151" t="str">
        <f>'целевые ориентиры'!X31</f>
        <v/>
      </c>
      <c r="AB41" s="172" t="str">
        <f>IF('Социально-коммуникативное разви'!S32="","",IF('Социально-коммуникативное разви'!S32=2,"сформирован",IF('Социально-коммуникативное разви'!S32=0,"не сформирован", "в стадии формирования")))</f>
        <v/>
      </c>
      <c r="AC41" s="171" t="str">
        <f>IF('Познавательное развитие'!U32="","",IF('Познавательное развитие'!U32=2,"сформирован",IF('Познавательное развитие'!U32=0,"не сформирован", "в стадии формирования")))</f>
        <v/>
      </c>
      <c r="AD41" s="170" t="str">
        <f>IF('Речевое развитие'!W31="","",IF('Речевое развитие'!W31=2,"сформирован",IF('Речевое развитие'!W31=0,"не сформирован", "в стадии формирования")))</f>
        <v/>
      </c>
      <c r="AE41" s="181" t="str">
        <f>IF('Художественно-эстетическое разв'!AD32="","",IF('Художественно-эстетическое разв'!AD32=2,"сформирован",IF('Художественно-эстетическое разв'!AD32=0,"не сформирован", "в стадии формирования")))</f>
        <v/>
      </c>
      <c r="AF41" s="181" t="str">
        <f>IF('Художественно-эстетическое разв'!AE32="","",IF('Художественно-эстетическое разв'!AE32=2,"сформирован",IF('Художественно-эстетическое разв'!AE32=0,"не сформирован", "в стадии формирования")))</f>
        <v/>
      </c>
      <c r="AG41" s="181" t="str">
        <f>IF('Художественно-эстетическое разв'!AF32="","",IF('Художественно-эстетическое разв'!AF32=2,"сформирован",IF('Художественно-эстетическое разв'!AF32=0,"не сформирован", "в стадии формирования")))</f>
        <v/>
      </c>
      <c r="AH41" s="170" t="str">
        <f>IF('Физическое развитие'!T31="","",IF('Физическое развитие'!T31=2,"сформирован",IF('Физическое развитие'!T31=0,"не сформирован", "в стадии формирования")))</f>
        <v/>
      </c>
      <c r="AI41" s="180" t="str">
        <f>IF('Социально-коммуникативное разви'!S32="","",IF('Познавательное развитие'!U32="","",IF('Речевое развитие'!W31="","",IF('Художественно-эстетическое разв'!AD32="","",IF('Художественно-эстетическое разв'!AE32="","",IF('Художественно-эстетическое разв'!AF32="","",IF('Физическое развитие'!T31="","",('Социально-коммуникативное разви'!S32+'Познавательное развитие'!U32+'Речевое развитие'!W31+'Художественно-эстетическое разв'!AD32+'Художественно-эстетическое разв'!AE32+'Художественно-эстетическое разв'!AF32+'Физическое развитие'!T31)/7)))))))</f>
        <v/>
      </c>
      <c r="AJ41" s="151" t="str">
        <f>'целевые ориентиры'!AH31</f>
        <v/>
      </c>
      <c r="AK41" s="172" t="str">
        <f>IF('Речевое развитие'!D31="","",IF('Речевое развитие'!D31=2,"сформирован",IF('Речевое развитие'!D31=0,"не сформирован", "в стадии формирования")))</f>
        <v/>
      </c>
      <c r="AL41" s="150" t="str">
        <f>IF('Речевое развитие'!F31="","",IF('Речевое развитие'!F31=2,"сформирован",IF('Речевое развитие'!F31=0,"не сформирован", "в стадии формирования")))</f>
        <v/>
      </c>
      <c r="AM41" s="150" t="str">
        <f>IF('Речевое развитие'!H31="","",IF('Речевое развитие'!H31=2,"сформирован",IF('Речевое развитие'!H31=0,"не сформирован", "в стадии формирования")))</f>
        <v/>
      </c>
      <c r="AN41" s="150" t="str">
        <f>IF('Речевое развитие'!I31="","",IF('Речевое развитие'!I31=2,"сформирован",IF('Речевое развитие'!I31=0,"не сформирован", "в стадии формирования")))</f>
        <v/>
      </c>
      <c r="AO41" s="150" t="str">
        <f>IF('Речевое развитие'!J31="","",IF('Речевое развитие'!J31=2,"сформирован",IF('Речевое развитие'!J31=0,"не сформирован", "в стадии формирования")))</f>
        <v/>
      </c>
      <c r="AP41" s="150" t="str">
        <f>IF('Речевое развитие'!K31="","",IF('Речевое развитие'!K31=2,"сформирован",IF('Речевое развитие'!K31=0,"не сформирован", "в стадии формирования")))</f>
        <v/>
      </c>
      <c r="AQ41" s="150" t="str">
        <f>IF('Речевое развитие'!M31="","",IF('Речевое развитие'!M31=2,"сформирован",IF('Речевое развитие'!M31=0,"не сформирован", "в стадии формирования")))</f>
        <v/>
      </c>
      <c r="AR41" s="150" t="str">
        <f>IF('Речевое развитие'!N31="","",IF('Речевое развитие'!N31=2,"сформирован",IF('Речевое развитие'!N31=0,"не сформирован", "в стадии формирования")))</f>
        <v/>
      </c>
      <c r="AS41" s="150" t="str">
        <f>IF('Речевое развитие'!O31="","",IF('Речевое развитие'!O31=2,"сформирован",IF('Речевое развитие'!O31=0,"не сформирован", "в стадии формирования")))</f>
        <v/>
      </c>
      <c r="AT41" s="180" t="str">
        <f>IF('Речевое развитие'!D31="","",IF('Речевое развитие'!F31="","",IF('Речевое развитие'!H31="","",IF('Речевое развитие'!I31="","",IF('Речевое развитие'!J31="","",IF('Речевое развитие'!K31="","",IF('Речевое развитие'!M31="","",IF('Речевое развитие'!N31="","",IF('Речевое развитие'!O31="","",('Речевое развитие'!D31+'Речевое развитие'!F31+'Речевое развитие'!H31+'Речевое развитие'!I31+'Речевое развитие'!J31+'Речевое развитие'!K31+'Речевое развитие'!M31+'Речевое развитие'!N31+'Речевое развитие'!O31)/9)))))))))</f>
        <v/>
      </c>
      <c r="AU41" s="355">
        <f>'целевые ориентиры'!AR41</f>
        <v>0</v>
      </c>
      <c r="AV41" s="150" t="str">
        <f>IF('Физическое развитие'!D31="","",IF('Физическое развитие'!D31=2,"сформирован",IF('Физическое развитие'!D31=0,"не сформирован", "в стадии формирования")))</f>
        <v/>
      </c>
      <c r="AW41" s="150" t="str">
        <f>IF('Физическое развитие'!E31="","",IF('Физическое развитие'!E31=2,"сформирован",IF('Физическое развитие'!E31=0,"не сформирован", "в стадии формирования")))</f>
        <v/>
      </c>
      <c r="AX41" s="150" t="str">
        <f>IF('Физическое развитие'!G31="","",IF('Физическое развитие'!G31=2,"сформирован",IF('Физическое развитие'!G31=0,"не сформирован", "в стадии формирования")))</f>
        <v/>
      </c>
      <c r="AY41" s="150" t="e">
        <f>IF('Физическое развитие'!#REF!="","",IF('Физическое развитие'!#REF!=2,"сформирован",IF('Физическое развитие'!#REF!=0,"не сформирован", "в стадии формирования")))</f>
        <v>#REF!</v>
      </c>
      <c r="AZ41" s="150" t="str">
        <f>IF('Физическое развитие'!H31="","",IF('Физическое развитие'!H31=2,"сформирован",IF('Физическое развитие'!H31=0,"не сформирован", "в стадии формирования")))</f>
        <v/>
      </c>
      <c r="BA41" s="150" t="str">
        <f>IF('Физическое развитие'!I31="","",IF('Физическое развитие'!I31=2,"сформирован",IF('Физическое развитие'!I31=0,"не сформирован", "в стадии формирования")))</f>
        <v/>
      </c>
      <c r="BB41" s="150" t="str">
        <f>IF('Физическое развитие'!N31="","",IF('Физическое развитие'!N31=2,"сформирован",IF('Физическое развитие'!N31=0,"не сформирован", "в стадии формирования")))</f>
        <v/>
      </c>
      <c r="BC41" s="150" t="str">
        <f>IF('Физическое развитие'!O31="","",IF('Физическое развитие'!O31=2,"сформирован",IF('Физическое развитие'!O31=0,"не сформирован", "в стадии формирования")))</f>
        <v/>
      </c>
      <c r="BD41" s="150" t="str">
        <f>IF('Физическое развитие'!P31="","",IF('Физическое развитие'!P31=2,"сформирован",IF('Физическое развитие'!P31=0,"не сформирован", "в стадии формирования")))</f>
        <v/>
      </c>
      <c r="BE41" s="150" t="str">
        <f>IF('Физическое развитие'!S31="","",IF('Физическое развитие'!S31=2,"сформирован",IF('Физическое развитие'!S31=0,"не сформирован", "в стадии формирования")))</f>
        <v/>
      </c>
      <c r="BF41" s="150" t="str">
        <f>IF('Физическое развитие'!D31="","",IF('Физическое развитие'!E31="","",IF('Физическое развитие'!G31="","",IF('Физическое развитие'!#REF!="","",IF('Физическое развитие'!H31="","",IF('Физическое развитие'!I31="","",IF('Физическое развитие'!N31="","",IF('Физическое развитие'!O31="","",IF('Физическое развитие'!P31="","",IF('Физическое развитие'!S31="","",('Физическое развитие'!D31+'Физическое развитие'!E31+'Физическое развитие'!G31+'Физическое развитие'!#REF!+'Физическое развитие'!H31+'Физическое развитие'!I31+'Физическое развитие'!N31+'Физическое развитие'!O31+'Физическое развитие'!P31+'Физическое развитие'!S31)/10))))))))))</f>
        <v/>
      </c>
      <c r="BG41" s="355">
        <f>'целевые ориентиры'!BG41</f>
        <v>0</v>
      </c>
      <c r="BH41" s="150" t="str">
        <f>IF('Социально-коммуникативное разви'!Q32="","",IF('Социально-коммуникативное разви'!Q32=2,"сформирован",IF('Социально-коммуникативное разви'!Q32=0,"не сформирован", "в стадии формирования")))</f>
        <v/>
      </c>
      <c r="BI41" s="150" t="str">
        <f>IF('Социально-коммуникативное разви'!AD32="","",IF('Социально-коммуникативное разви'!AD32=2,"сформирован",IF('Социально-коммуникативное разви'!AD32=0,"не сформирован", "в стадии формирования")))</f>
        <v/>
      </c>
      <c r="BJ41" s="150" t="str">
        <f>IF('Социально-коммуникативное разви'!AF32="","",IF('Социально-коммуникативное разви'!AF32=2,"сформирован",IF('Социально-коммуникативное разви'!AF32=0,"не сформирован", "в стадии формирования")))</f>
        <v/>
      </c>
      <c r="BK41" s="150" t="str">
        <f>IF('Социально-коммуникативное разви'!AG32="","",IF('Социально-коммуникативное разви'!AG32=2,"сформирован",IF('Социально-коммуникативное разви'!AG32=0,"не сформирован", "в стадии формирования")))</f>
        <v/>
      </c>
      <c r="BL41" s="150" t="str">
        <f>IF('Социально-коммуникативное разви'!AH32="","",IF('Социально-коммуникативное разви'!AH32=2,"сформирован",IF('Социально-коммуникативное разви'!AH32=0,"не сформирован", "в стадии формирования")))</f>
        <v/>
      </c>
      <c r="BM41" s="150" t="str">
        <f>IF('Социально-коммуникативное разви'!AI32="","",IF('Социально-коммуникативное разви'!AI32=2,"сформирован",IF('Социально-коммуникативное разви'!AI32=0,"не сформирован", "в стадии формирования")))</f>
        <v/>
      </c>
      <c r="BN41" s="150" t="str">
        <f>IF('Социально-коммуникативное разви'!AJ32="","",IF('Социально-коммуникативное разви'!AJ32=2,"сформирован",IF('Социально-коммуникативное разви'!AJ32=0,"не сформирован", "в стадии формирования")))</f>
        <v/>
      </c>
      <c r="BO41" s="150" t="str">
        <f>IF('Социально-коммуникативное разви'!AK32="","",IF('Социально-коммуникативное разви'!AK32=2,"сформирован",IF('Социально-коммуникативное разви'!AK32=0,"не сформирован", "в стадии формирования")))</f>
        <v/>
      </c>
      <c r="BP41" s="150" t="str">
        <f>IF('Социально-коммуникативное разви'!AL32="","",IF('Социально-коммуникативное разви'!AL32=2,"сформирован",IF('Социально-коммуникативное разви'!AL32=0,"не сформирован", "в стадии формирования")))</f>
        <v/>
      </c>
      <c r="BQ41" s="150" t="str">
        <f>IF('Социально-коммуникативное разви'!AM32="","",IF('Социально-коммуникативное разви'!AM32=2,"сформирован",IF('Социально-коммуникативное разви'!AM32=0,"не сформирован", "в стадии формирования")))</f>
        <v/>
      </c>
      <c r="BR41"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41" s="150" t="str">
        <f>IF('Физическое развитие'!N31="","",IF('Физическое развитие'!N31=2,"сформирован",IF('Физическое развитие'!N31=0,"не сформирован", "в стадии формирования")))</f>
        <v/>
      </c>
      <c r="BT41" s="150" t="str">
        <f>IF('Физическое развитие'!Q31="","",IF('Физическое развитие'!Q31=2,"сформирован",IF('Физическое развитие'!Q31=0,"не сформирован", "в стадии формирования")))</f>
        <v/>
      </c>
      <c r="BU41" s="150" t="str">
        <f>IF('Физическое развитие'!U31="","",IF('Физическое развитие'!U31=2,"сформирован",IF('Физическое развитие'!U31=0,"не сформирован", "в стадии формирования")))</f>
        <v/>
      </c>
      <c r="BV41" s="150" t="str">
        <f>IF('Физическое развитие'!X31="","",IF('Физическое развитие'!X31=2,"сформирован",IF('Физическое развитие'!X31=0,"не сформирован", "в стадии формирования")))</f>
        <v/>
      </c>
      <c r="BW41" s="150" t="str">
        <f>IF('Физическое развитие'!Y31="","",IF('Физическое развитие'!Y31=2,"сформирован",IF('Физическое развитие'!Y31=0,"не сформирован", "в стадии формирования")))</f>
        <v/>
      </c>
      <c r="BX41" s="150" t="e">
        <f>IF('Физическое развитие'!#REF!="","",IF('Физическое развитие'!#REF!=2,"сформирован",IF('Физическое развитие'!#REF!=0,"не сформирован", "в стадии формирования")))</f>
        <v>#REF!</v>
      </c>
      <c r="BY41" s="150" t="str">
        <f>IF('Физическое развитие'!Z31="","",IF('Физическое развитие'!Z31=2,"сформирован",IF('Физическое развитие'!Z31=0,"не сформирован", "в стадии формирования")))</f>
        <v/>
      </c>
      <c r="BZ41" s="150" t="e">
        <f>IF('Физическое развитие'!#REF!="","",IF('Физическое развитие'!#REF!=2,"сформирован",IF('Физическое развитие'!#REF!=0,"не сформирован", "в стадии формирования")))</f>
        <v>#REF!</v>
      </c>
      <c r="CA41" s="180" t="str">
        <f>IF('Социально-коммуникативное разви'!Q32="","",IF('Социально-коммуникативное разви'!AD32="","",IF('Социально-коммуникативное разви'!AF32="","",IF('Социально-коммуникативное разви'!AG32="","",IF('Социально-коммуникативное разви'!AH32="","",IF('Социально-коммуникативное разви'!AI32="","",IF('Социально-коммуникативное разви'!AJ32="","",IF('Социально-коммуникативное разви'!AK32="","",IF('Социально-коммуникативное разви'!AL32="","",IF('Социально-коммуникативное разви'!AM32="","",IF('Социально-коммуникативное разви'!#REF!="","",IF('Физическое развитие'!N31="","",IF('Физическое развитие'!Q31="","",IF('Физическое развитие'!U31="","",IF('Физическое развитие'!X31="","",IF('Физическое развитие'!Y31="","",IF('Физическое развитие'!#REF!="","",IF('Физическое развитие'!Z31="","",IF('Физическое развитие'!#REF!="","",('Социально-коммуникативное разви'!Q32+'Социально-коммуникативное разви'!AD32+'Социально-коммуникативное разви'!AF32+'Социально-коммуникативное разви'!AG32+'Социально-коммуникативное разви'!AH32+'Социально-коммуникативное разви'!AI32+'Социально-коммуникативное разви'!AJ32+'Социально-коммуникативное разви'!AK32+'Социально-коммуникативное разви'!AL32+'Социально-коммуникативное разви'!AM32+'Социально-коммуникативное разви'!#REF!+'Физическое развитие'!N31+'Физическое развитие'!Q31+'Физическое развитие'!U31+'Физическое развитие'!X31+'Физическое развитие'!Y31+'Физическое развитие'!#REF!+'Физическое развитие'!#REF!)/19)))))))))))))))))))</f>
        <v/>
      </c>
      <c r="CB41" s="355">
        <f>'целевые ориентиры'!BY41</f>
        <v>0</v>
      </c>
      <c r="CC41"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41" s="150" t="str">
        <f>IF('Социально-коммуникативное разви'!M32="","",IF('Социально-коммуникативное разви'!M32=2,"сформирован",IF('Социально-коммуникативное разви'!M32=0,"не сформирован", "в стадии формирования")))</f>
        <v/>
      </c>
      <c r="CE41"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41" s="150" t="str">
        <f>IF('Социально-коммуникативное разви'!O32="","",IF('Социально-коммуникативное разви'!O32=2,"сформирован",IF('Социально-коммуникативное разви'!O32=0,"не сформирован", "в стадии формирования")))</f>
        <v/>
      </c>
      <c r="CG41" s="150" t="str">
        <f>IF('Социально-коммуникативное разви'!T32="","",IF('Социально-коммуникативное разви'!T32=2,"сформирован",IF('Социально-коммуникативное разви'!T32=0,"не сформирован", "в стадии формирования")))</f>
        <v/>
      </c>
      <c r="CH41" s="150" t="str">
        <f>IF('Познавательное развитие'!D32="","",IF('Познавательное развитие'!D32=2,"сформирован",IF('Познавательное развитие'!D32=0,"не сформирован", "в стадии формирования")))</f>
        <v/>
      </c>
      <c r="CI41" s="150" t="str">
        <f>IF('Познавательное развитие'!E32="","",IF('Познавательное развитие'!E32=2,"сформирован",IF('Познавательное развитие'!E32=0,"не сформирован", "в стадии формирования")))</f>
        <v/>
      </c>
      <c r="CJ41" s="150" t="e">
        <f>IF('Познавательное развитие'!#REF!="","",IF('Познавательное развитие'!#REF!=2,"сформирован",IF('Познавательное развитие'!#REF!=0,"не сформирован", "в стадии формирования")))</f>
        <v>#REF!</v>
      </c>
      <c r="CK41" s="150" t="str">
        <f>IF('Познавательное развитие'!F32="","",IF('Познавательное развитие'!F32=2,"сформирован",IF('Познавательное развитие'!F32=0,"не сформирован", "в стадии формирования")))</f>
        <v/>
      </c>
      <c r="CL41" s="150" t="str">
        <f>IF('Познавательное развитие'!I32="","",IF('Познавательное развитие'!I32=2,"сформирован",IF('Познавательное развитие'!I32=0,"не сформирован", "в стадии формирования")))</f>
        <v/>
      </c>
      <c r="CM41" s="150" t="str">
        <f>IF('Познавательное развитие'!J32="","",IF('Познавательное развитие'!J32=2,"сформирован",IF('Познавательное развитие'!J32=0,"не сформирован", "в стадии формирования")))</f>
        <v/>
      </c>
      <c r="CN41" s="150" t="str">
        <f>IF('Познавательное развитие'!K32="","",IF('Познавательное развитие'!K32=2,"сформирован",IF('Познавательное развитие'!K32=0,"не сформирован", "в стадии формирования")))</f>
        <v/>
      </c>
      <c r="CO41" s="150" t="str">
        <f>IF('Познавательное развитие'!L32="","",IF('Познавательное развитие'!L32=2,"сформирован",IF('Познавательное развитие'!L32=0,"не сформирован", "в стадии формирования")))</f>
        <v/>
      </c>
      <c r="CP41" s="150" t="e">
        <f>IF('Познавательное развитие'!#REF!="","",IF('Познавательное развитие'!#REF!=2,"сформирован",IF('Познавательное развитие'!#REF!=0,"не сформирован", "в стадии формирования")))</f>
        <v>#REF!</v>
      </c>
      <c r="CQ41" s="150" t="str">
        <f>IF('Познавательное развитие'!M32="","",IF('Познавательное развитие'!M32=2,"сформирован",IF('Познавательное развитие'!M32=0,"не сформирован", "в стадии формирования")))</f>
        <v/>
      </c>
      <c r="CR41" s="150" t="str">
        <f>IF('Познавательное развитие'!S32="","",IF('Познавательное развитие'!S32=2,"сформирован",IF('Познавательное развитие'!S32=0,"не сформирован", "в стадии формирования")))</f>
        <v/>
      </c>
      <c r="CS41" s="150" t="str">
        <f>IF('Познавательное развитие'!T32="","",IF('Познавательное развитие'!T32=2,"сформирован",IF('Познавательное развитие'!T32=0,"не сформирован", "в стадии формирования")))</f>
        <v/>
      </c>
      <c r="CT41" s="150" t="str">
        <f>IF('Познавательное развитие'!V32="","",IF('Познавательное развитие'!V32=2,"сформирован",IF('Познавательное развитие'!V32=0,"не сформирован", "в стадии формирования")))</f>
        <v/>
      </c>
      <c r="CU41" s="150" t="str">
        <f>IF('Познавательное развитие'!AD32="","",IF('Познавательное развитие'!AD32=2,"сформирован",IF('Познавательное развитие'!AD32=0,"не сформирован", "в стадии формирования")))</f>
        <v/>
      </c>
      <c r="CV41" s="150" t="e">
        <f>IF('Познавательное развитие'!#REF!="","",IF('Познавательное развитие'!#REF!=2,"сформирован",IF('Познавательное развитие'!#REF!=0,"не сформирован", "в стадии формирования")))</f>
        <v>#REF!</v>
      </c>
      <c r="CW41" s="150" t="str">
        <f>IF('Познавательное развитие'!AI32="","",IF('Познавательное развитие'!AI32=2,"сформирован",IF('Познавательное развитие'!AI32=0,"не сформирован", "в стадии формирования")))</f>
        <v/>
      </c>
      <c r="CX41" s="150" t="str">
        <f>IF('Познавательное развитие'!AK32="","",IF('Познавательное развитие'!AK32=2,"сформирован",IF('Познавательное развитие'!AK32=0,"не сформирован", "в стадии формирования")))</f>
        <v/>
      </c>
      <c r="CY41" s="150" t="e">
        <f>IF('Познавательное развитие'!#REF!="","",IF('Познавательное развитие'!#REF!=2,"сформирован",IF('Познавательное развитие'!#REF!=0,"не сформирован", "в стадии формирования")))</f>
        <v>#REF!</v>
      </c>
      <c r="CZ41" s="150" t="str">
        <f>IF('Познавательное развитие'!AL32="","",IF('Познавательное развитие'!AL32=2,"сформирован",IF('Познавательное развитие'!AL32=0,"не сформирован", "в стадии формирования")))</f>
        <v/>
      </c>
      <c r="DA41" s="150" t="str">
        <f>IF('Речевое развитие'!S31="","",IF('Речевое развитие'!S31=2,"сформирован",IF('Речевое развитие'!S31=0,"не сформирован", "в стадии формирования")))</f>
        <v/>
      </c>
      <c r="DB41" s="150" t="str">
        <f>IF('Речевое развитие'!T31="","",IF('Речевое развитие'!T31=2,"сформирован",IF('Речевое развитие'!T31=0,"не сформирован", "в стадии формирования")))</f>
        <v/>
      </c>
      <c r="DC41" s="150" t="str">
        <f>IF('Речевое развитие'!U31="","",IF('Речевое развитие'!U31=2,"сформирован",IF('Речевое развитие'!U31=0,"не сформирован", "в стадии формирования")))</f>
        <v/>
      </c>
      <c r="DD41" s="150" t="str">
        <f>IF('Речевое развитие'!V31="","",IF('Речевое развитие'!V31=2,"сформирован",IF('Речевое развитие'!V31=0,"не сформирован", "в стадии формирования")))</f>
        <v/>
      </c>
      <c r="DE41" s="150" t="str">
        <f>IF('Художественно-эстетическое разв'!D32="","",IF('Художественно-эстетическое разв'!D32=2,"сформирован",IF('Художественно-эстетическое разв'!D32=0,"не сформирован", "в стадии формирования")))</f>
        <v/>
      </c>
      <c r="DF41" s="150" t="str">
        <f>IF('Художественно-эстетическое разв'!O32="","",IF('Художественно-эстетическое разв'!O32=2,"сформирован",IF('Художественно-эстетическое разв'!O32=0,"не сформирован", "в стадии формирования")))</f>
        <v/>
      </c>
      <c r="DG41" s="150" t="str">
        <f>IF('Художественно-эстетическое разв'!T32="","",IF('Художественно-эстетическое разв'!T32=2,"сформирован",IF('Художественно-эстетическое разв'!T32=0,"не сформирован", "в стадии формирования")))</f>
        <v/>
      </c>
      <c r="DH41" s="180" t="e">
        <f>IF('Социально-коммуникативное разви'!#REF!="","",IF('Социально-коммуникативное разви'!M32="","",IF('Социально-коммуникативное разви'!#REF!="","",IF('Социально-коммуникативное разви'!O32="","",IF('Социально-коммуникативное разви'!T32="","",IF('Познавательное развитие'!D32="","",IF('Познавательное развитие'!E32="","",IF('Познавательное развитие'!#REF!="","",IF('Познавательное развитие'!F32="","",IF('Познавательное развитие'!I32="","",IF('Познавательное развитие'!J32="","",IF('Познавательное развитие'!K32="","",IF('Познавательное развитие'!L32="","",IF('Познавательное развитие'!#REF!="","",IF('Познавательное развитие'!M32="","",IF('Познавательное развитие'!S32="","",IF('Познавательное развитие'!T32="","",IF('Познавательное развитие'!V32="","",IF('Познавательное развитие'!AD32="","",IF('Познавательное развитие'!#REF!="","",IF('Познавательное развитие'!AI32="","",IF('Познавательное развитие'!AK32="","",IF('Познавательное развитие'!#REF!="","",IF('Познавательное развитие'!AL32="","",IF('Речевое развитие'!S31="","",IF('Речевое развитие'!T31="","",IF('Речевое развитие'!U31="","",IF('Речевое развитие'!V31="","",IF('Художественно-эстетическое разв'!D32="","",IF('Художественно-эстетическое разв'!O32="","",IF('Художественно-эстетическое разв'!T32="","",('Социально-коммуникативное разви'!#REF!+'Социально-коммуникативное разви'!M32+'Социально-коммуникативное разви'!#REF!+'Социально-коммуникативное разви'!O32+'Социально-коммуникативное разви'!T32+'Познавательное развитие'!D32+'Познавательное развитие'!E32+'Познавательное развитие'!#REF!+'Познавательное развитие'!F32+'Познавательное развитие'!I32+'Познавательное развитие'!J32+'Познавательное развитие'!K32+'Познавательное развитие'!L32+'Познавательное развитие'!#REF!+'Познавательное развитие'!M32+'Познавательное развитие'!S32+'Познавательное развитие'!T32+'Познавательное развитие'!V32+'Познавательное развитие'!AD32+'Познавательное развитие'!#REF!+'Познавательное развитие'!AI32+'Познавательное развитие'!AK32+'Познавательное развитие'!#REF!+'Познавательное развитие'!AL32+'Речевое развитие'!S31+'Речевое развитие'!T31+'Речевое развитие'!U31+'Речевое развитие'!V31+'Художественно-эстетическое разв'!D32+'Художественно-эстетическое разв'!O32+'Художественно-эстетическое разв'!T32)/31)))))))))))))))))))))))))))))))</f>
        <v>#REF!</v>
      </c>
      <c r="DI41" s="151" t="str">
        <f>'целевые ориентиры'!DC31</f>
        <v/>
      </c>
    </row>
    <row r="42" spans="1:113" s="96" customFormat="1" hidden="1">
      <c r="A42" s="96">
        <f>список!A30</f>
        <v>29</v>
      </c>
      <c r="B42" s="153" t="str">
        <f>IF(список!B40="","",список!B40)</f>
        <v/>
      </c>
      <c r="C42" s="149" t="str">
        <f>IF(список!C40="","",список!C40)</f>
        <v/>
      </c>
      <c r="D42" s="155" t="str">
        <f>IF('Социально-коммуникативное разви'!R33="","",IF('Социально-коммуникативное разви'!R33=2,"сформирован",IF('Социально-коммуникативное разви'!R33=0,"не сформирован", "в стадии формирования")))</f>
        <v/>
      </c>
      <c r="E42" s="96" t="str">
        <f>IF('Социально-коммуникативное разви'!X33="","",IF('Социально-коммуникативное разви'!X33=2,"сформирован",IF('Социально-коммуникативное разви'!X33=0,"не сформирован", "в стадии формирования")))</f>
        <v/>
      </c>
      <c r="F42" s="96" t="str">
        <f>IF('Социально-коммуникативное разви'!Y33="","",IF('Социально-коммуникативное разви'!Y33=2,"сформирован",IF('Социально-коммуникативное разви'!Y33=0,"не сформирован", "в стадии формирования")))</f>
        <v/>
      </c>
      <c r="G42" s="96" t="str">
        <f>IF('Социально-коммуникативное разви'!Z33="","",IF('Социально-коммуникативное разви'!Z33=2,"сформирован",IF('Социально-коммуникативное разви'!Z33=0,"не сформирован", "в стадии формирования")))</f>
        <v/>
      </c>
      <c r="H42" s="96" t="str">
        <f>IF('Социально-коммуникативное разви'!AA33="","",IF('Социально-коммуникативное разви'!AA33=2,"сформирован",IF('Социально-коммуникативное разви'!AA33=0,"не сформирован", "в стадии формирования")))</f>
        <v/>
      </c>
      <c r="I42"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42" s="96" t="str">
        <f>IF('Познавательное развитие'!H33="","",IF('Познавательное развитие'!H33=2,"сформирован",IF('Познавательное развитие'!H33=0,"не сформирован", "в стадии формирования")))</f>
        <v/>
      </c>
      <c r="K42" s="96" t="e">
        <f>IF('Познавательное развитие'!#REF!="","",IF('Познавательное развитие'!#REF!=2,"сформирован",IF('Познавательное развитие'!#REF!=0,"не сформирован", "в стадии формирования")))</f>
        <v>#REF!</v>
      </c>
      <c r="L42" s="96" t="str">
        <f>IF('Речевое развитие'!X32="","",IF('Речевое развитие'!X32=2,"сформирован",IF('Речевое развитие'!X32=0,"не сформирован", "в стадии формирования")))</f>
        <v/>
      </c>
      <c r="M42" s="96" t="str">
        <f>IF('Художественно-эстетическое разв'!D33="","",IF('Художественно-эстетическое разв'!D33=2,"сформирован",IF('Художественно-эстетическое разв'!D33=0,"не сформирован", "в стадии формирования")))</f>
        <v/>
      </c>
      <c r="N42" s="149" t="str">
        <f>IF('Физическое развитие'!M32="","",IF('Физическое развитие'!M32=2,"сформирован",IF('Физическое развитие'!M32=0,"не сформирован", "в стадии формирования")))</f>
        <v/>
      </c>
      <c r="O42" s="166" t="str">
        <f>IF('Социально-коммуникативное разви'!R33="","",IF('Социально-коммуникативное разви'!X33="","",IF('Социально-коммуникативное разви'!Y33="","",IF('Социально-коммуникативное разви'!Z33="","",IF('Социально-коммуникативное разви'!AA33="","",IF('Социально-коммуникативное разви'!#REF!="","",IF('Познавательное развитие'!#REF!="","",IF('Познавательное развитие'!#REF!="","",IF('Речевое развитие'!X32="","",IF('Художественно-эстетическое разв'!D33="","",IF('Физическое развитие'!M32="","",('Социально-коммуникативное разви'!R33+'Социально-коммуникативное разви'!X33+'Социально-коммуникативное разви'!Y33+'Социально-коммуникативное разви'!Z33+'Социально-коммуникативное разви'!AA33+'Социально-коммуникативное разви'!#REF!+'Познавательное развитие'!#REF!+'Познавательное развитие'!#REF!+'Речевое развитие'!X32+'Художественно-эстетическое разв'!D33+'Физическое развитие'!M32)/11)))))))))))</f>
        <v/>
      </c>
      <c r="P42" s="355">
        <f>'целевые ориентиры'!M42</f>
        <v>0</v>
      </c>
      <c r="Q42" s="177" t="str">
        <f>IF('Социально-коммуникативное разви'!E33="","",IF('Социально-коммуникативное разви'!E33=2,"сформирован",IF('Социально-коммуникативное разви'!E33=0,"не сформирован", "в стадии формирования")))</f>
        <v/>
      </c>
      <c r="R42" s="177" t="str">
        <f>IF('Социально-коммуникативное разви'!F33="","",IF('Социально-коммуникативное разви'!F33=2,"сформирован",IF('Социально-коммуникативное разви'!F33=0,"не сформирован", "в стадии формирования")))</f>
        <v/>
      </c>
      <c r="S42" s="177" t="str">
        <f>IF('Социально-коммуникативное разви'!G33="","",IF('Социально-коммуникативное разви'!G33=2,"сформирован",IF('Социально-коммуникативное разви'!G33=0,"не сформирован", "в стадии формирования")))</f>
        <v/>
      </c>
      <c r="T42" s="177" t="str">
        <f>IF('Социально-коммуникативное разви'!H33="","",IF('Социально-коммуникативное разви'!H33=2,"сформирован",IF('Социально-коммуникативное разви'!H33=0,"не сформирован", "в стадии формирования")))</f>
        <v/>
      </c>
      <c r="U42" s="177" t="str">
        <f>IF('Социально-коммуникативное разви'!I33="","",IF('Социально-коммуникативное разви'!I33=2,"сформирован",IF('Социально-коммуникативное разви'!I33=0,"не сформирован", "в стадии формирования")))</f>
        <v/>
      </c>
      <c r="V42" s="178" t="str">
        <f>IF('Социально-коммуникативное разви'!J33="","",IF('Социально-коммуникативное разви'!J33=2,"сформирован",IF('Социально-коммуникативное разви'!J33=0,"не сформирован", "в стадии формирования")))</f>
        <v/>
      </c>
      <c r="W42" s="178" t="str">
        <f>IF('Социально-коммуникативное разви'!K33="","",IF('Социально-коммуникативное разви'!K33=2,"сформирован",IF('Социально-коммуникативное разви'!K33=0,"не сформирован", "в стадии формирования")))</f>
        <v/>
      </c>
      <c r="X42" s="178" t="str">
        <f>IF('Социально-коммуникативное разви'!L33="","",IF('Социально-коммуникативное разви'!L33=2,"сформирован",IF('Социально-коммуникативное разви'!L33=0,"не сформирован", "в стадии формирования")))</f>
        <v/>
      </c>
      <c r="Y42" s="179" t="str">
        <f>IF('Социально-коммуникативное разви'!W33="","",IF('Социально-коммуникативное разви'!W33=2,"сформирован",IF('Социально-коммуникативное разви'!W33=0,"не сформирован", "в стадии формирования")))</f>
        <v/>
      </c>
      <c r="Z42" s="180" t="str">
        <f>IF('Социально-коммуникативное разви'!E33="","",IF('Социально-коммуникативное разви'!F33="","",IF('Социально-коммуникативное разви'!G33="","",IF('Социально-коммуникативное разви'!H33="","",IF('Социально-коммуникативное разви'!I33="","",IF('Социально-коммуникативное разви'!J33="","",IF('Социально-коммуникативное разви'!K33="","",IF('Социально-коммуникативное разви'!L33="","",IF('Социально-коммуникативное разви'!W33="","",('Социально-коммуникативное разви'!E33+'Социально-коммуникативное разви'!F33+'Социально-коммуникативное разви'!G33+'Социально-коммуникативное разви'!H33+'Социально-коммуникативное разви'!I33+'Социально-коммуникативное разви'!J33+'Социально-коммуникативное разви'!K33+'Социально-коммуникативное разви'!L33+'Социально-коммуникативное разви'!W33)/9)))))))))</f>
        <v/>
      </c>
      <c r="AA42" s="151" t="str">
        <f>'целевые ориентиры'!X32</f>
        <v/>
      </c>
      <c r="AB42" s="172" t="str">
        <f>IF('Социально-коммуникативное разви'!S33="","",IF('Социально-коммуникативное разви'!S33=2,"сформирован",IF('Социально-коммуникативное разви'!S33=0,"не сформирован", "в стадии формирования")))</f>
        <v/>
      </c>
      <c r="AC42" s="171" t="str">
        <f>IF('Познавательное развитие'!U33="","",IF('Познавательное развитие'!U33=2,"сформирован",IF('Познавательное развитие'!U33=0,"не сформирован", "в стадии формирования")))</f>
        <v/>
      </c>
      <c r="AD42" s="170" t="str">
        <f>IF('Речевое развитие'!W32="","",IF('Речевое развитие'!W32=2,"сформирован",IF('Речевое развитие'!W32=0,"не сформирован", "в стадии формирования")))</f>
        <v/>
      </c>
      <c r="AE42" s="181" t="str">
        <f>IF('Художественно-эстетическое разв'!AD33="","",IF('Художественно-эстетическое разв'!AD33=2,"сформирован",IF('Художественно-эстетическое разв'!AD33=0,"не сформирован", "в стадии формирования")))</f>
        <v/>
      </c>
      <c r="AF42" s="181" t="str">
        <f>IF('Художественно-эстетическое разв'!AE33="","",IF('Художественно-эстетическое разв'!AE33=2,"сформирован",IF('Художественно-эстетическое разв'!AE33=0,"не сформирован", "в стадии формирования")))</f>
        <v/>
      </c>
      <c r="AG42" s="181" t="str">
        <f>IF('Художественно-эстетическое разв'!AF33="","",IF('Художественно-эстетическое разв'!AF33=2,"сформирован",IF('Художественно-эстетическое разв'!AF33=0,"не сформирован", "в стадии формирования")))</f>
        <v/>
      </c>
      <c r="AH42" s="170" t="str">
        <f>IF('Физическое развитие'!T32="","",IF('Физическое развитие'!T32=2,"сформирован",IF('Физическое развитие'!T32=0,"не сформирован", "в стадии формирования")))</f>
        <v/>
      </c>
      <c r="AI42" s="180" t="str">
        <f>IF('Социально-коммуникативное разви'!S33="","",IF('Познавательное развитие'!U33="","",IF('Речевое развитие'!W32="","",IF('Художественно-эстетическое разв'!AD33="","",IF('Художественно-эстетическое разв'!AE33="","",IF('Художественно-эстетическое разв'!AF33="","",IF('Физическое развитие'!T32="","",('Социально-коммуникативное разви'!S33+'Познавательное развитие'!U33+'Речевое развитие'!W32+'Художественно-эстетическое разв'!AD33+'Художественно-эстетическое разв'!AE33+'Художественно-эстетическое разв'!AF33+'Физическое развитие'!T32)/7)))))))</f>
        <v/>
      </c>
      <c r="AJ42" s="151" t="str">
        <f>'целевые ориентиры'!AH32</f>
        <v/>
      </c>
      <c r="AK42" s="172" t="str">
        <f>IF('Речевое развитие'!D32="","",IF('Речевое развитие'!D32=2,"сформирован",IF('Речевое развитие'!D32=0,"не сформирован", "в стадии формирования")))</f>
        <v/>
      </c>
      <c r="AL42" s="150" t="str">
        <f>IF('Речевое развитие'!F32="","",IF('Речевое развитие'!F32=2,"сформирован",IF('Речевое развитие'!F32=0,"не сформирован", "в стадии формирования")))</f>
        <v/>
      </c>
      <c r="AM42" s="150" t="str">
        <f>IF('Речевое развитие'!H32="","",IF('Речевое развитие'!H32=2,"сформирован",IF('Речевое развитие'!H32=0,"не сформирован", "в стадии формирования")))</f>
        <v/>
      </c>
      <c r="AN42" s="150" t="str">
        <f>IF('Речевое развитие'!I32="","",IF('Речевое развитие'!I32=2,"сформирован",IF('Речевое развитие'!I32=0,"не сформирован", "в стадии формирования")))</f>
        <v/>
      </c>
      <c r="AO42" s="150" t="str">
        <f>IF('Речевое развитие'!J32="","",IF('Речевое развитие'!J32=2,"сформирован",IF('Речевое развитие'!J32=0,"не сформирован", "в стадии формирования")))</f>
        <v/>
      </c>
      <c r="AP42" s="150" t="str">
        <f>IF('Речевое развитие'!K32="","",IF('Речевое развитие'!K32=2,"сформирован",IF('Речевое развитие'!K32=0,"не сформирован", "в стадии формирования")))</f>
        <v/>
      </c>
      <c r="AQ42" s="150" t="str">
        <f>IF('Речевое развитие'!M32="","",IF('Речевое развитие'!M32=2,"сформирован",IF('Речевое развитие'!M32=0,"не сформирован", "в стадии формирования")))</f>
        <v/>
      </c>
      <c r="AR42" s="150" t="str">
        <f>IF('Речевое развитие'!N32="","",IF('Речевое развитие'!N32=2,"сформирован",IF('Речевое развитие'!N32=0,"не сформирован", "в стадии формирования")))</f>
        <v/>
      </c>
      <c r="AS42" s="150" t="str">
        <f>IF('Речевое развитие'!O32="","",IF('Речевое развитие'!O32=2,"сформирован",IF('Речевое развитие'!O32=0,"не сформирован", "в стадии формирования")))</f>
        <v/>
      </c>
      <c r="AT42" s="180" t="str">
        <f>IF('Речевое развитие'!D32="","",IF('Речевое развитие'!F32="","",IF('Речевое развитие'!H32="","",IF('Речевое развитие'!I32="","",IF('Речевое развитие'!J32="","",IF('Речевое развитие'!K32="","",IF('Речевое развитие'!M32="","",IF('Речевое развитие'!N32="","",IF('Речевое развитие'!O32="","",('Речевое развитие'!D32+'Речевое развитие'!F32+'Речевое развитие'!H32+'Речевое развитие'!I32+'Речевое развитие'!J32+'Речевое развитие'!K32+'Речевое развитие'!M32+'Речевое развитие'!N32+'Речевое развитие'!O32)/9)))))))))</f>
        <v/>
      </c>
      <c r="AU42" s="355">
        <f>'целевые ориентиры'!AR42</f>
        <v>0</v>
      </c>
      <c r="AV42" s="150" t="str">
        <f>IF('Физическое развитие'!D32="","",IF('Физическое развитие'!D32=2,"сформирован",IF('Физическое развитие'!D32=0,"не сформирован", "в стадии формирования")))</f>
        <v/>
      </c>
      <c r="AW42" s="150" t="str">
        <f>IF('Физическое развитие'!E32="","",IF('Физическое развитие'!E32=2,"сформирован",IF('Физическое развитие'!E32=0,"не сформирован", "в стадии формирования")))</f>
        <v/>
      </c>
      <c r="AX42" s="150" t="str">
        <f>IF('Физическое развитие'!G32="","",IF('Физическое развитие'!G32=2,"сформирован",IF('Физическое развитие'!G32=0,"не сформирован", "в стадии формирования")))</f>
        <v/>
      </c>
      <c r="AY42" s="150" t="e">
        <f>IF('Физическое развитие'!#REF!="","",IF('Физическое развитие'!#REF!=2,"сформирован",IF('Физическое развитие'!#REF!=0,"не сформирован", "в стадии формирования")))</f>
        <v>#REF!</v>
      </c>
      <c r="AZ42" s="150" t="str">
        <f>IF('Физическое развитие'!H32="","",IF('Физическое развитие'!H32=2,"сформирован",IF('Физическое развитие'!H32=0,"не сформирован", "в стадии формирования")))</f>
        <v/>
      </c>
      <c r="BA42" s="150" t="str">
        <f>IF('Физическое развитие'!I32="","",IF('Физическое развитие'!I32=2,"сформирован",IF('Физическое развитие'!I32=0,"не сформирован", "в стадии формирования")))</f>
        <v/>
      </c>
      <c r="BB42" s="150" t="str">
        <f>IF('Физическое развитие'!N32="","",IF('Физическое развитие'!N32=2,"сформирован",IF('Физическое развитие'!N32=0,"не сформирован", "в стадии формирования")))</f>
        <v/>
      </c>
      <c r="BC42" s="150" t="str">
        <f>IF('Физическое развитие'!O32="","",IF('Физическое развитие'!O32=2,"сформирован",IF('Физическое развитие'!O32=0,"не сформирован", "в стадии формирования")))</f>
        <v/>
      </c>
      <c r="BD42" s="150" t="str">
        <f>IF('Физическое развитие'!P32="","",IF('Физическое развитие'!P32=2,"сформирован",IF('Физическое развитие'!P32=0,"не сформирован", "в стадии формирования")))</f>
        <v/>
      </c>
      <c r="BE42" s="150" t="str">
        <f>IF('Физическое развитие'!S32="","",IF('Физическое развитие'!S32=2,"сформирован",IF('Физическое развитие'!S32=0,"не сформирован", "в стадии формирования")))</f>
        <v/>
      </c>
      <c r="BF42" s="150" t="str">
        <f>IF('Физическое развитие'!D32="","",IF('Физическое развитие'!E32="","",IF('Физическое развитие'!G32="","",IF('Физическое развитие'!#REF!="","",IF('Физическое развитие'!H32="","",IF('Физическое развитие'!I32="","",IF('Физическое развитие'!N32="","",IF('Физическое развитие'!O32="","",IF('Физическое развитие'!P32="","",IF('Физическое развитие'!S32="","",('Физическое развитие'!D32+'Физическое развитие'!E32+'Физическое развитие'!G32+'Физическое развитие'!#REF!+'Физическое развитие'!H32+'Физическое развитие'!I32+'Физическое развитие'!N32+'Физическое развитие'!O32+'Физическое развитие'!P32+'Физическое развитие'!S32)/10))))))))))</f>
        <v/>
      </c>
      <c r="BG42" s="355">
        <f>'целевые ориентиры'!BG42</f>
        <v>0</v>
      </c>
      <c r="BH42" s="150" t="str">
        <f>IF('Социально-коммуникативное разви'!Q33="","",IF('Социально-коммуникативное разви'!Q33=2,"сформирован",IF('Социально-коммуникативное разви'!Q33=0,"не сформирован", "в стадии формирования")))</f>
        <v/>
      </c>
      <c r="BI42" s="150" t="str">
        <f>IF('Социально-коммуникативное разви'!AD33="","",IF('Социально-коммуникативное разви'!AD33=2,"сформирован",IF('Социально-коммуникативное разви'!AD33=0,"не сформирован", "в стадии формирования")))</f>
        <v/>
      </c>
      <c r="BJ42" s="150" t="str">
        <f>IF('Социально-коммуникативное разви'!AF33="","",IF('Социально-коммуникативное разви'!AF33=2,"сформирован",IF('Социально-коммуникативное разви'!AF33=0,"не сформирован", "в стадии формирования")))</f>
        <v/>
      </c>
      <c r="BK42" s="150" t="str">
        <f>IF('Социально-коммуникативное разви'!AG33="","",IF('Социально-коммуникативное разви'!AG33=2,"сформирован",IF('Социально-коммуникативное разви'!AG33=0,"не сформирован", "в стадии формирования")))</f>
        <v/>
      </c>
      <c r="BL42" s="150" t="str">
        <f>IF('Социально-коммуникативное разви'!AH33="","",IF('Социально-коммуникативное разви'!AH33=2,"сформирован",IF('Социально-коммуникативное разви'!AH33=0,"не сформирован", "в стадии формирования")))</f>
        <v/>
      </c>
      <c r="BM42" s="150" t="str">
        <f>IF('Социально-коммуникативное разви'!AI33="","",IF('Социально-коммуникативное разви'!AI33=2,"сформирован",IF('Социально-коммуникативное разви'!AI33=0,"не сформирован", "в стадии формирования")))</f>
        <v/>
      </c>
      <c r="BN42" s="150" t="str">
        <f>IF('Социально-коммуникативное разви'!AJ33="","",IF('Социально-коммуникативное разви'!AJ33=2,"сформирован",IF('Социально-коммуникативное разви'!AJ33=0,"не сформирован", "в стадии формирования")))</f>
        <v/>
      </c>
      <c r="BO42" s="150" t="str">
        <f>IF('Социально-коммуникативное разви'!AK33="","",IF('Социально-коммуникативное разви'!AK33=2,"сформирован",IF('Социально-коммуникативное разви'!AK33=0,"не сформирован", "в стадии формирования")))</f>
        <v/>
      </c>
      <c r="BP42" s="150" t="str">
        <f>IF('Социально-коммуникативное разви'!AL33="","",IF('Социально-коммуникативное разви'!AL33=2,"сформирован",IF('Социально-коммуникативное разви'!AL33=0,"не сформирован", "в стадии формирования")))</f>
        <v/>
      </c>
      <c r="BQ42" s="150" t="str">
        <f>IF('Социально-коммуникативное разви'!AM33="","",IF('Социально-коммуникативное разви'!AM33=2,"сформирован",IF('Социально-коммуникативное разви'!AM33=0,"не сформирован", "в стадии формирования")))</f>
        <v/>
      </c>
      <c r="BR4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42" s="150" t="str">
        <f>IF('Физическое развитие'!N32="","",IF('Физическое развитие'!N32=2,"сформирован",IF('Физическое развитие'!N32=0,"не сформирован", "в стадии формирования")))</f>
        <v/>
      </c>
      <c r="BT42" s="150" t="str">
        <f>IF('Физическое развитие'!Q32="","",IF('Физическое развитие'!Q32=2,"сформирован",IF('Физическое развитие'!Q32=0,"не сформирован", "в стадии формирования")))</f>
        <v/>
      </c>
      <c r="BU42" s="150" t="str">
        <f>IF('Физическое развитие'!U32="","",IF('Физическое развитие'!U32=2,"сформирован",IF('Физическое развитие'!U32=0,"не сформирован", "в стадии формирования")))</f>
        <v/>
      </c>
      <c r="BV42" s="150" t="str">
        <f>IF('Физическое развитие'!X32="","",IF('Физическое развитие'!X32=2,"сформирован",IF('Физическое развитие'!X32=0,"не сформирован", "в стадии формирования")))</f>
        <v/>
      </c>
      <c r="BW42" s="150" t="str">
        <f>IF('Физическое развитие'!Y32="","",IF('Физическое развитие'!Y32=2,"сформирован",IF('Физическое развитие'!Y32=0,"не сформирован", "в стадии формирования")))</f>
        <v/>
      </c>
      <c r="BX42" s="150" t="e">
        <f>IF('Физическое развитие'!#REF!="","",IF('Физическое развитие'!#REF!=2,"сформирован",IF('Физическое развитие'!#REF!=0,"не сформирован", "в стадии формирования")))</f>
        <v>#REF!</v>
      </c>
      <c r="BY42" s="150" t="str">
        <f>IF('Физическое развитие'!Z32="","",IF('Физическое развитие'!Z32=2,"сформирован",IF('Физическое развитие'!Z32=0,"не сформирован", "в стадии формирования")))</f>
        <v/>
      </c>
      <c r="BZ42" s="150" t="e">
        <f>IF('Физическое развитие'!#REF!="","",IF('Физическое развитие'!#REF!=2,"сформирован",IF('Физическое развитие'!#REF!=0,"не сформирован", "в стадии формирования")))</f>
        <v>#REF!</v>
      </c>
      <c r="CA42" s="180" t="str">
        <f>IF('Социально-коммуникативное разви'!Q33="","",IF('Социально-коммуникативное разви'!AD33="","",IF('Социально-коммуникативное разви'!AF33="","",IF('Социально-коммуникативное разви'!AG33="","",IF('Социально-коммуникативное разви'!AH33="","",IF('Социально-коммуникативное разви'!AI33="","",IF('Социально-коммуникативное разви'!AJ33="","",IF('Социально-коммуникативное разви'!AK33="","",IF('Социально-коммуникативное разви'!AL33="","",IF('Социально-коммуникативное разви'!AM33="","",IF('Социально-коммуникативное разви'!#REF!="","",IF('Физическое развитие'!N32="","",IF('Физическое развитие'!Q32="","",IF('Физическое развитие'!U32="","",IF('Физическое развитие'!X32="","",IF('Физическое развитие'!Y32="","",IF('Физическое развитие'!#REF!="","",IF('Физическое развитие'!Z32="","",IF('Физическое развитие'!#REF!="","",('Социально-коммуникативное разви'!Q33+'Социально-коммуникативное разви'!AD33+'Социально-коммуникативное разви'!AF33+'Социально-коммуникативное разви'!AG33+'Социально-коммуникативное разви'!AH33+'Социально-коммуникативное разви'!AI33+'Социально-коммуникативное разви'!AJ33+'Социально-коммуникативное разви'!AK33+'Социально-коммуникативное разви'!AL33+'Социально-коммуникативное разви'!AM33+'Социально-коммуникативное разви'!#REF!+'Физическое развитие'!N32+'Физическое развитие'!Q32+'Физическое развитие'!U32+'Физическое развитие'!X32+'Физическое развитие'!Y32+'Физическое развитие'!#REF!+'Физическое развитие'!#REF!)/19)))))))))))))))))))</f>
        <v/>
      </c>
      <c r="CB42" s="355">
        <f>'целевые ориентиры'!BY42</f>
        <v>0</v>
      </c>
      <c r="CC4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42" s="150" t="str">
        <f>IF('Социально-коммуникативное разви'!M33="","",IF('Социально-коммуникативное разви'!M33=2,"сформирован",IF('Социально-коммуникативное разви'!M33=0,"не сформирован", "в стадии формирования")))</f>
        <v/>
      </c>
      <c r="CE42"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42" s="150" t="str">
        <f>IF('Социально-коммуникативное разви'!O33="","",IF('Социально-коммуникативное разви'!O33=2,"сформирован",IF('Социально-коммуникативное разви'!O33=0,"не сформирован", "в стадии формирования")))</f>
        <v/>
      </c>
      <c r="CG42" s="150" t="str">
        <f>IF('Социально-коммуникативное разви'!T33="","",IF('Социально-коммуникативное разви'!T33=2,"сформирован",IF('Социально-коммуникативное разви'!T33=0,"не сформирован", "в стадии формирования")))</f>
        <v/>
      </c>
      <c r="CH42" s="150" t="str">
        <f>IF('Познавательное развитие'!D33="","",IF('Познавательное развитие'!D33=2,"сформирован",IF('Познавательное развитие'!D33=0,"не сформирован", "в стадии формирования")))</f>
        <v/>
      </c>
      <c r="CI42" s="150" t="str">
        <f>IF('Познавательное развитие'!E33="","",IF('Познавательное развитие'!E33=2,"сформирован",IF('Познавательное развитие'!E33=0,"не сформирован", "в стадии формирования")))</f>
        <v/>
      </c>
      <c r="CJ42" s="150" t="e">
        <f>IF('Познавательное развитие'!#REF!="","",IF('Познавательное развитие'!#REF!=2,"сформирован",IF('Познавательное развитие'!#REF!=0,"не сформирован", "в стадии формирования")))</f>
        <v>#REF!</v>
      </c>
      <c r="CK42" s="150" t="str">
        <f>IF('Познавательное развитие'!F33="","",IF('Познавательное развитие'!F33=2,"сформирован",IF('Познавательное развитие'!F33=0,"не сформирован", "в стадии формирования")))</f>
        <v/>
      </c>
      <c r="CL42" s="150" t="str">
        <f>IF('Познавательное развитие'!I33="","",IF('Познавательное развитие'!I33=2,"сформирован",IF('Познавательное развитие'!I33=0,"не сформирован", "в стадии формирования")))</f>
        <v/>
      </c>
      <c r="CM42" s="150" t="str">
        <f>IF('Познавательное развитие'!J33="","",IF('Познавательное развитие'!J33=2,"сформирован",IF('Познавательное развитие'!J33=0,"не сформирован", "в стадии формирования")))</f>
        <v/>
      </c>
      <c r="CN42" s="150" t="str">
        <f>IF('Познавательное развитие'!K33="","",IF('Познавательное развитие'!K33=2,"сформирован",IF('Познавательное развитие'!K33=0,"не сформирован", "в стадии формирования")))</f>
        <v/>
      </c>
      <c r="CO42" s="150" t="str">
        <f>IF('Познавательное развитие'!L33="","",IF('Познавательное развитие'!L33=2,"сформирован",IF('Познавательное развитие'!L33=0,"не сформирован", "в стадии формирования")))</f>
        <v/>
      </c>
      <c r="CP42" s="150" t="e">
        <f>IF('Познавательное развитие'!#REF!="","",IF('Познавательное развитие'!#REF!=2,"сформирован",IF('Познавательное развитие'!#REF!=0,"не сформирован", "в стадии формирования")))</f>
        <v>#REF!</v>
      </c>
      <c r="CQ42" s="150" t="str">
        <f>IF('Познавательное развитие'!M33="","",IF('Познавательное развитие'!M33=2,"сформирован",IF('Познавательное развитие'!M33=0,"не сформирован", "в стадии формирования")))</f>
        <v/>
      </c>
      <c r="CR42" s="150" t="str">
        <f>IF('Познавательное развитие'!S33="","",IF('Познавательное развитие'!S33=2,"сформирован",IF('Познавательное развитие'!S33=0,"не сформирован", "в стадии формирования")))</f>
        <v/>
      </c>
      <c r="CS42" s="150" t="str">
        <f>IF('Познавательное развитие'!T33="","",IF('Познавательное развитие'!T33=2,"сформирован",IF('Познавательное развитие'!T33=0,"не сформирован", "в стадии формирования")))</f>
        <v/>
      </c>
      <c r="CT42" s="150" t="str">
        <f>IF('Познавательное развитие'!V33="","",IF('Познавательное развитие'!V33=2,"сформирован",IF('Познавательное развитие'!V33=0,"не сформирован", "в стадии формирования")))</f>
        <v/>
      </c>
      <c r="CU42" s="150" t="str">
        <f>IF('Познавательное развитие'!AD33="","",IF('Познавательное развитие'!AD33=2,"сформирован",IF('Познавательное развитие'!AD33=0,"не сформирован", "в стадии формирования")))</f>
        <v/>
      </c>
      <c r="CV42" s="150" t="e">
        <f>IF('Познавательное развитие'!#REF!="","",IF('Познавательное развитие'!#REF!=2,"сформирован",IF('Познавательное развитие'!#REF!=0,"не сформирован", "в стадии формирования")))</f>
        <v>#REF!</v>
      </c>
      <c r="CW42" s="150" t="str">
        <f>IF('Познавательное развитие'!AI33="","",IF('Познавательное развитие'!AI33=2,"сформирован",IF('Познавательное развитие'!AI33=0,"не сформирован", "в стадии формирования")))</f>
        <v/>
      </c>
      <c r="CX42" s="150" t="str">
        <f>IF('Познавательное развитие'!AK33="","",IF('Познавательное развитие'!AK33=2,"сформирован",IF('Познавательное развитие'!AK33=0,"не сформирован", "в стадии формирования")))</f>
        <v/>
      </c>
      <c r="CY42" s="150" t="e">
        <f>IF('Познавательное развитие'!#REF!="","",IF('Познавательное развитие'!#REF!=2,"сформирован",IF('Познавательное развитие'!#REF!=0,"не сформирован", "в стадии формирования")))</f>
        <v>#REF!</v>
      </c>
      <c r="CZ42" s="150" t="str">
        <f>IF('Познавательное развитие'!AL33="","",IF('Познавательное развитие'!AL33=2,"сформирован",IF('Познавательное развитие'!AL33=0,"не сформирован", "в стадии формирования")))</f>
        <v/>
      </c>
      <c r="DA42" s="150" t="str">
        <f>IF('Речевое развитие'!S32="","",IF('Речевое развитие'!S32=2,"сформирован",IF('Речевое развитие'!S32=0,"не сформирован", "в стадии формирования")))</f>
        <v/>
      </c>
      <c r="DB42" s="150" t="str">
        <f>IF('Речевое развитие'!T32="","",IF('Речевое развитие'!T32=2,"сформирован",IF('Речевое развитие'!T32=0,"не сформирован", "в стадии формирования")))</f>
        <v/>
      </c>
      <c r="DC42" s="150" t="str">
        <f>IF('Речевое развитие'!U32="","",IF('Речевое развитие'!U32=2,"сформирован",IF('Речевое развитие'!U32=0,"не сформирован", "в стадии формирования")))</f>
        <v/>
      </c>
      <c r="DD42" s="150" t="str">
        <f>IF('Речевое развитие'!V32="","",IF('Речевое развитие'!V32=2,"сформирован",IF('Речевое развитие'!V32=0,"не сформирован", "в стадии формирования")))</f>
        <v/>
      </c>
      <c r="DE42" s="150" t="str">
        <f>IF('Художественно-эстетическое разв'!D33="","",IF('Художественно-эстетическое разв'!D33=2,"сформирован",IF('Художественно-эстетическое разв'!D33=0,"не сформирован", "в стадии формирования")))</f>
        <v/>
      </c>
      <c r="DF42" s="150" t="str">
        <f>IF('Художественно-эстетическое разв'!O33="","",IF('Художественно-эстетическое разв'!O33=2,"сформирован",IF('Художественно-эстетическое разв'!O33=0,"не сформирован", "в стадии формирования")))</f>
        <v/>
      </c>
      <c r="DG42" s="150" t="str">
        <f>IF('Художественно-эстетическое разв'!T33="","",IF('Художественно-эстетическое разв'!T33=2,"сформирован",IF('Художественно-эстетическое разв'!T33=0,"не сформирован", "в стадии формирования")))</f>
        <v/>
      </c>
      <c r="DH42" s="180" t="e">
        <f>IF('Социально-коммуникативное разви'!#REF!="","",IF('Социально-коммуникативное разви'!M33="","",IF('Социально-коммуникативное разви'!#REF!="","",IF('Социально-коммуникативное разви'!O33="","",IF('Социально-коммуникативное разви'!T33="","",IF('Познавательное развитие'!D33="","",IF('Познавательное развитие'!E33="","",IF('Познавательное развитие'!#REF!="","",IF('Познавательное развитие'!F33="","",IF('Познавательное развитие'!I33="","",IF('Познавательное развитие'!J33="","",IF('Познавательное развитие'!K33="","",IF('Познавательное развитие'!L33="","",IF('Познавательное развитие'!#REF!="","",IF('Познавательное развитие'!M33="","",IF('Познавательное развитие'!S33="","",IF('Познавательное развитие'!T33="","",IF('Познавательное развитие'!V33="","",IF('Познавательное развитие'!AD33="","",IF('Познавательное развитие'!#REF!="","",IF('Познавательное развитие'!AI33="","",IF('Познавательное развитие'!AK33="","",IF('Познавательное развитие'!#REF!="","",IF('Познавательное развитие'!AL33="","",IF('Речевое развитие'!S32="","",IF('Речевое развитие'!T32="","",IF('Речевое развитие'!U32="","",IF('Речевое развитие'!V32="","",IF('Художественно-эстетическое разв'!D33="","",IF('Художественно-эстетическое разв'!O33="","",IF('Художественно-эстетическое разв'!T33="","",('Социально-коммуникативное разви'!#REF!+'Социально-коммуникативное разви'!M33+'Социально-коммуникативное разви'!#REF!+'Социально-коммуникативное разви'!O33+'Социально-коммуникативное разви'!T33+'Познавательное развитие'!D33+'Познавательное развитие'!E33+'Познавательное развитие'!#REF!+'Познавательное развитие'!F33+'Познавательное развитие'!I33+'Познавательное развитие'!J33+'Познавательное развитие'!K33+'Познавательное развитие'!L33+'Познавательное развитие'!#REF!+'Познавательное развитие'!M33+'Познавательное развитие'!S33+'Познавательное развитие'!T33+'Познавательное развитие'!V33+'Познавательное развитие'!AD33+'Познавательное развитие'!#REF!+'Познавательное развитие'!AI33+'Познавательное развитие'!AK33+'Познавательное развитие'!#REF!+'Познавательное развитие'!AL33+'Речевое развитие'!S32+'Речевое развитие'!T32+'Речевое развитие'!U32+'Речевое развитие'!V32+'Художественно-эстетическое разв'!D33+'Художественно-эстетическое разв'!O33+'Художественно-эстетическое разв'!T33)/31)))))))))))))))))))))))))))))))</f>
        <v>#REF!</v>
      </c>
      <c r="DI42" s="151" t="str">
        <f>'целевые ориентиры'!DC32</f>
        <v/>
      </c>
    </row>
    <row r="43" spans="1:113" s="96" customFormat="1" hidden="1">
      <c r="A43" s="96">
        <f>список!A31</f>
        <v>30</v>
      </c>
      <c r="B43" s="153" t="str">
        <f>IF(список!B41="","",список!B41)</f>
        <v/>
      </c>
      <c r="C43" s="149" t="str">
        <f>IF(список!C41="","",список!C41)</f>
        <v/>
      </c>
      <c r="D43" s="155" t="str">
        <f>IF('Социально-коммуникативное разви'!R34="","",IF('Социально-коммуникативное разви'!R34=2,"сформирован",IF('Социально-коммуникативное разви'!R34=0,"не сформирован", "в стадии формирования")))</f>
        <v/>
      </c>
      <c r="E43" s="96" t="str">
        <f>IF('Социально-коммуникативное разви'!X34="","",IF('Социально-коммуникативное разви'!X34=2,"сформирован",IF('Социально-коммуникативное разви'!X34=0,"не сформирован", "в стадии формирования")))</f>
        <v/>
      </c>
      <c r="F43" s="96" t="str">
        <f>IF('Социально-коммуникативное разви'!Y34="","",IF('Социально-коммуникативное разви'!Y34=2,"сформирован",IF('Социально-коммуникативное разви'!Y34=0,"не сформирован", "в стадии формирования")))</f>
        <v/>
      </c>
      <c r="G43" s="96" t="str">
        <f>IF('Социально-коммуникативное разви'!Z34="","",IF('Социально-коммуникативное разви'!Z34=2,"сформирован",IF('Социально-коммуникативное разви'!Z34=0,"не сформирован", "в стадии формирования")))</f>
        <v/>
      </c>
      <c r="H43" s="96" t="str">
        <f>IF('Социально-коммуникативное разви'!AA34="","",IF('Социально-коммуникативное разви'!AA34=2,"сформирован",IF('Социально-коммуникативное разви'!AA34=0,"не сформирован", "в стадии формирования")))</f>
        <v/>
      </c>
      <c r="I43"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43" s="96" t="str">
        <f>IF('Познавательное развитие'!H34="","",IF('Познавательное развитие'!H34=2,"сформирован",IF('Познавательное развитие'!H34=0,"не сформирован", "в стадии формирования")))</f>
        <v/>
      </c>
      <c r="K43" s="96" t="e">
        <f>IF('Познавательное развитие'!#REF!="","",IF('Познавательное развитие'!#REF!=2,"сформирован",IF('Познавательное развитие'!#REF!=0,"не сформирован", "в стадии формирования")))</f>
        <v>#REF!</v>
      </c>
      <c r="L43" s="96" t="str">
        <f>IF('Речевое развитие'!X33="","",IF('Речевое развитие'!X33=2,"сформирован",IF('Речевое развитие'!X33=0,"не сформирован", "в стадии формирования")))</f>
        <v/>
      </c>
      <c r="M43" s="96" t="str">
        <f>IF('Художественно-эстетическое разв'!D34="","",IF('Художественно-эстетическое разв'!D34=2,"сформирован",IF('Художественно-эстетическое разв'!D34=0,"не сформирован", "в стадии формирования")))</f>
        <v/>
      </c>
      <c r="N43" s="149" t="str">
        <f>IF('Физическое развитие'!M33="","",IF('Физическое развитие'!M33=2,"сформирован",IF('Физическое развитие'!M33=0,"не сформирован", "в стадии формирования")))</f>
        <v/>
      </c>
      <c r="O43" s="166" t="str">
        <f>IF('Социально-коммуникативное разви'!R34="","",IF('Социально-коммуникативное разви'!X34="","",IF('Социально-коммуникативное разви'!Y34="","",IF('Социально-коммуникативное разви'!Z34="","",IF('Социально-коммуникативное разви'!AA34="","",IF('Социально-коммуникативное разви'!#REF!="","",IF('Познавательное развитие'!#REF!="","",IF('Познавательное развитие'!#REF!="","",IF('Речевое развитие'!X33="","",IF('Художественно-эстетическое разв'!D34="","",IF('Физическое развитие'!M33="","",('Социально-коммуникативное разви'!R34+'Социально-коммуникативное разви'!X34+'Социально-коммуникативное разви'!Y34+'Социально-коммуникативное разви'!Z34+'Социально-коммуникативное разви'!AA34+'Социально-коммуникативное разви'!#REF!+'Познавательное развитие'!#REF!+'Познавательное развитие'!#REF!+'Речевое развитие'!X33+'Художественно-эстетическое разв'!D34+'Физическое развитие'!M33)/11)))))))))))</f>
        <v/>
      </c>
      <c r="P43" s="355">
        <f>'целевые ориентиры'!M43</f>
        <v>0</v>
      </c>
      <c r="Q43" s="177" t="str">
        <f>IF('Социально-коммуникативное разви'!E34="","",IF('Социально-коммуникативное разви'!E34=2,"сформирован",IF('Социально-коммуникативное разви'!E34=0,"не сформирован", "в стадии формирования")))</f>
        <v/>
      </c>
      <c r="R43" s="177" t="str">
        <f>IF('Социально-коммуникативное разви'!F34="","",IF('Социально-коммуникативное разви'!F34=2,"сформирован",IF('Социально-коммуникативное разви'!F34=0,"не сформирован", "в стадии формирования")))</f>
        <v/>
      </c>
      <c r="S43" s="177" t="str">
        <f>IF('Социально-коммуникативное разви'!G34="","",IF('Социально-коммуникативное разви'!G34=2,"сформирован",IF('Социально-коммуникативное разви'!G34=0,"не сформирован", "в стадии формирования")))</f>
        <v/>
      </c>
      <c r="T43" s="177" t="str">
        <f>IF('Социально-коммуникативное разви'!H34="","",IF('Социально-коммуникативное разви'!H34=2,"сформирован",IF('Социально-коммуникативное разви'!H34=0,"не сформирован", "в стадии формирования")))</f>
        <v/>
      </c>
      <c r="U43" s="177" t="str">
        <f>IF('Социально-коммуникативное разви'!I34="","",IF('Социально-коммуникативное разви'!I34=2,"сформирован",IF('Социально-коммуникативное разви'!I34=0,"не сформирован", "в стадии формирования")))</f>
        <v/>
      </c>
      <c r="V43" s="178" t="str">
        <f>IF('Социально-коммуникативное разви'!J34="","",IF('Социально-коммуникативное разви'!J34=2,"сформирован",IF('Социально-коммуникативное разви'!J34=0,"не сформирован", "в стадии формирования")))</f>
        <v/>
      </c>
      <c r="W43" s="178" t="str">
        <f>IF('Социально-коммуникативное разви'!K34="","",IF('Социально-коммуникативное разви'!K34=2,"сформирован",IF('Социально-коммуникативное разви'!K34=0,"не сформирован", "в стадии формирования")))</f>
        <v/>
      </c>
      <c r="X43" s="178" t="str">
        <f>IF('Социально-коммуникативное разви'!L34="","",IF('Социально-коммуникативное разви'!L34=2,"сформирован",IF('Социально-коммуникативное разви'!L34=0,"не сформирован", "в стадии формирования")))</f>
        <v/>
      </c>
      <c r="Y43" s="179" t="str">
        <f>IF('Социально-коммуникативное разви'!W34="","",IF('Социально-коммуникативное разви'!W34=2,"сформирован",IF('Социально-коммуникативное разви'!W34=0,"не сформирован", "в стадии формирования")))</f>
        <v/>
      </c>
      <c r="Z43" s="180" t="str">
        <f>IF('Социально-коммуникативное разви'!E34="","",IF('Социально-коммуникативное разви'!F34="","",IF('Социально-коммуникативное разви'!G34="","",IF('Социально-коммуникативное разви'!H34="","",IF('Социально-коммуникативное разви'!I34="","",IF('Социально-коммуникативное разви'!J34="","",IF('Социально-коммуникативное разви'!K34="","",IF('Социально-коммуникативное разви'!L34="","",IF('Социально-коммуникативное разви'!W34="","",('Социально-коммуникативное разви'!E34+'Социально-коммуникативное разви'!F34+'Социально-коммуникативное разви'!G34+'Социально-коммуникативное разви'!H34+'Социально-коммуникативное разви'!I34+'Социально-коммуникативное разви'!J34+'Социально-коммуникативное разви'!K34+'Социально-коммуникативное разви'!L34+'Социально-коммуникативное разви'!W34)/9)))))))))</f>
        <v/>
      </c>
      <c r="AA43" s="151" t="str">
        <f>'целевые ориентиры'!X33</f>
        <v/>
      </c>
      <c r="AB43" s="172" t="str">
        <f>IF('Социально-коммуникативное разви'!S34="","",IF('Социально-коммуникативное разви'!S34=2,"сформирован",IF('Социально-коммуникативное разви'!S34=0,"не сформирован", "в стадии формирования")))</f>
        <v/>
      </c>
      <c r="AC43" s="171" t="str">
        <f>IF('Познавательное развитие'!U34="","",IF('Познавательное развитие'!U34=2,"сформирован",IF('Познавательное развитие'!U34=0,"не сформирован", "в стадии формирования")))</f>
        <v/>
      </c>
      <c r="AD43" s="170" t="str">
        <f>IF('Речевое развитие'!W33="","",IF('Речевое развитие'!W33=2,"сформирован",IF('Речевое развитие'!W33=0,"не сформирован", "в стадии формирования")))</f>
        <v/>
      </c>
      <c r="AE43" s="181" t="str">
        <f>IF('Художественно-эстетическое разв'!AD34="","",IF('Художественно-эстетическое разв'!AD34=2,"сформирован",IF('Художественно-эстетическое разв'!AD34=0,"не сформирован", "в стадии формирования")))</f>
        <v/>
      </c>
      <c r="AF43" s="181" t="str">
        <f>IF('Художественно-эстетическое разв'!AE34="","",IF('Художественно-эстетическое разв'!AE34=2,"сформирован",IF('Художественно-эстетическое разв'!AE34=0,"не сформирован", "в стадии формирования")))</f>
        <v/>
      </c>
      <c r="AG43" s="181" t="str">
        <f>IF('Художественно-эстетическое разв'!AF34="","",IF('Художественно-эстетическое разв'!AF34=2,"сформирован",IF('Художественно-эстетическое разв'!AF34=0,"не сформирован", "в стадии формирования")))</f>
        <v/>
      </c>
      <c r="AH43" s="170" t="str">
        <f>IF('Физическое развитие'!T33="","",IF('Физическое развитие'!T33=2,"сформирован",IF('Физическое развитие'!T33=0,"не сформирован", "в стадии формирования")))</f>
        <v/>
      </c>
      <c r="AI43" s="180" t="str">
        <f>IF('Социально-коммуникативное разви'!S34="","",IF('Познавательное развитие'!U34="","",IF('Речевое развитие'!W33="","",IF('Художественно-эстетическое разв'!AD34="","",IF('Художественно-эстетическое разв'!AE34="","",IF('Художественно-эстетическое разв'!AF34="","",IF('Физическое развитие'!T33="","",('Социально-коммуникативное разви'!S34+'Познавательное развитие'!U34+'Речевое развитие'!W33+'Художественно-эстетическое разв'!AD34+'Художественно-эстетическое разв'!AE34+'Художественно-эстетическое разв'!AF34+'Физическое развитие'!T33)/7)))))))</f>
        <v/>
      </c>
      <c r="AJ43" s="151" t="str">
        <f>'целевые ориентиры'!AH33</f>
        <v/>
      </c>
      <c r="AK43" s="172" t="str">
        <f>IF('Речевое развитие'!D33="","",IF('Речевое развитие'!D33=2,"сформирован",IF('Речевое развитие'!D33=0,"не сформирован", "в стадии формирования")))</f>
        <v/>
      </c>
      <c r="AL43" s="150" t="str">
        <f>IF('Речевое развитие'!F33="","",IF('Речевое развитие'!F33=2,"сформирован",IF('Речевое развитие'!F33=0,"не сформирован", "в стадии формирования")))</f>
        <v/>
      </c>
      <c r="AM43" s="150" t="str">
        <f>IF('Речевое развитие'!H33="","",IF('Речевое развитие'!H33=2,"сформирован",IF('Речевое развитие'!H33=0,"не сформирован", "в стадии формирования")))</f>
        <v/>
      </c>
      <c r="AN43" s="150" t="str">
        <f>IF('Речевое развитие'!I33="","",IF('Речевое развитие'!I33=2,"сформирован",IF('Речевое развитие'!I33=0,"не сформирован", "в стадии формирования")))</f>
        <v/>
      </c>
      <c r="AO43" s="150" t="str">
        <f>IF('Речевое развитие'!J33="","",IF('Речевое развитие'!J33=2,"сформирован",IF('Речевое развитие'!J33=0,"не сформирован", "в стадии формирования")))</f>
        <v/>
      </c>
      <c r="AP43" s="150" t="str">
        <f>IF('Речевое развитие'!K33="","",IF('Речевое развитие'!K33=2,"сформирован",IF('Речевое развитие'!K33=0,"не сформирован", "в стадии формирования")))</f>
        <v/>
      </c>
      <c r="AQ43" s="150" t="str">
        <f>IF('Речевое развитие'!M33="","",IF('Речевое развитие'!M33=2,"сформирован",IF('Речевое развитие'!M33=0,"не сформирован", "в стадии формирования")))</f>
        <v/>
      </c>
      <c r="AR43" s="150" t="str">
        <f>IF('Речевое развитие'!N33="","",IF('Речевое развитие'!N33=2,"сформирован",IF('Речевое развитие'!N33=0,"не сформирован", "в стадии формирования")))</f>
        <v/>
      </c>
      <c r="AS43" s="150" t="str">
        <f>IF('Речевое развитие'!O33="","",IF('Речевое развитие'!O33=2,"сформирован",IF('Речевое развитие'!O33=0,"не сформирован", "в стадии формирования")))</f>
        <v/>
      </c>
      <c r="AT43" s="180" t="str">
        <f>IF('Речевое развитие'!D33="","",IF('Речевое развитие'!F33="","",IF('Речевое развитие'!H33="","",IF('Речевое развитие'!I33="","",IF('Речевое развитие'!J33="","",IF('Речевое развитие'!K33="","",IF('Речевое развитие'!M33="","",IF('Речевое развитие'!N33="","",IF('Речевое развитие'!O33="","",('Речевое развитие'!D33+'Речевое развитие'!F33+'Речевое развитие'!H33+'Речевое развитие'!I33+'Речевое развитие'!J33+'Речевое развитие'!K33+'Речевое развитие'!M33+'Речевое развитие'!N33+'Речевое развитие'!O33)/9)))))))))</f>
        <v/>
      </c>
      <c r="AU43" s="355">
        <f>'целевые ориентиры'!AR43</f>
        <v>0</v>
      </c>
      <c r="AV43" s="150" t="str">
        <f>IF('Физическое развитие'!D33="","",IF('Физическое развитие'!D33=2,"сформирован",IF('Физическое развитие'!D33=0,"не сформирован", "в стадии формирования")))</f>
        <v/>
      </c>
      <c r="AW43" s="150" t="str">
        <f>IF('Физическое развитие'!E33="","",IF('Физическое развитие'!E33=2,"сформирован",IF('Физическое развитие'!E33=0,"не сформирован", "в стадии формирования")))</f>
        <v/>
      </c>
      <c r="AX43" s="150" t="str">
        <f>IF('Физическое развитие'!G33="","",IF('Физическое развитие'!G33=2,"сформирован",IF('Физическое развитие'!G33=0,"не сформирован", "в стадии формирования")))</f>
        <v/>
      </c>
      <c r="AY43" s="150" t="e">
        <f>IF('Физическое развитие'!#REF!="","",IF('Физическое развитие'!#REF!=2,"сформирован",IF('Физическое развитие'!#REF!=0,"не сформирован", "в стадии формирования")))</f>
        <v>#REF!</v>
      </c>
      <c r="AZ43" s="150" t="str">
        <f>IF('Физическое развитие'!H33="","",IF('Физическое развитие'!H33=2,"сформирован",IF('Физическое развитие'!H33=0,"не сформирован", "в стадии формирования")))</f>
        <v/>
      </c>
      <c r="BA43" s="150" t="str">
        <f>IF('Физическое развитие'!I33="","",IF('Физическое развитие'!I33=2,"сформирован",IF('Физическое развитие'!I33=0,"не сформирован", "в стадии формирования")))</f>
        <v/>
      </c>
      <c r="BB43" s="150" t="str">
        <f>IF('Физическое развитие'!N33="","",IF('Физическое развитие'!N33=2,"сформирован",IF('Физическое развитие'!N33=0,"не сформирован", "в стадии формирования")))</f>
        <v/>
      </c>
      <c r="BC43" s="150" t="str">
        <f>IF('Физическое развитие'!O33="","",IF('Физическое развитие'!O33=2,"сформирован",IF('Физическое развитие'!O33=0,"не сформирован", "в стадии формирования")))</f>
        <v/>
      </c>
      <c r="BD43" s="150" t="str">
        <f>IF('Физическое развитие'!P33="","",IF('Физическое развитие'!P33=2,"сформирован",IF('Физическое развитие'!P33=0,"не сформирован", "в стадии формирования")))</f>
        <v/>
      </c>
      <c r="BE43" s="150" t="str">
        <f>IF('Физическое развитие'!S33="","",IF('Физическое развитие'!S33=2,"сформирован",IF('Физическое развитие'!S33=0,"не сформирован", "в стадии формирования")))</f>
        <v/>
      </c>
      <c r="BF43" s="150" t="str">
        <f>IF('Физическое развитие'!D33="","",IF('Физическое развитие'!E33="","",IF('Физическое развитие'!G33="","",IF('Физическое развитие'!#REF!="","",IF('Физическое развитие'!H33="","",IF('Физическое развитие'!I33="","",IF('Физическое развитие'!N33="","",IF('Физическое развитие'!O33="","",IF('Физическое развитие'!P33="","",IF('Физическое развитие'!S33="","",('Физическое развитие'!D33+'Физическое развитие'!E33+'Физическое развитие'!G33+'Физическое развитие'!#REF!+'Физическое развитие'!H33+'Физическое развитие'!I33+'Физическое развитие'!N33+'Физическое развитие'!O33+'Физическое развитие'!P33+'Физическое развитие'!S33)/10))))))))))</f>
        <v/>
      </c>
      <c r="BG43" s="355">
        <f>'целевые ориентиры'!BG43</f>
        <v>0</v>
      </c>
      <c r="BH43" s="150" t="str">
        <f>IF('Социально-коммуникативное разви'!Q34="","",IF('Социально-коммуникативное разви'!Q34=2,"сформирован",IF('Социально-коммуникативное разви'!Q34=0,"не сформирован", "в стадии формирования")))</f>
        <v/>
      </c>
      <c r="BI43" s="150" t="str">
        <f>IF('Социально-коммуникативное разви'!AD34="","",IF('Социально-коммуникативное разви'!AD34=2,"сформирован",IF('Социально-коммуникативное разви'!AD34=0,"не сформирован", "в стадии формирования")))</f>
        <v/>
      </c>
      <c r="BJ43" s="150" t="str">
        <f>IF('Социально-коммуникативное разви'!AF34="","",IF('Социально-коммуникативное разви'!AF34=2,"сформирован",IF('Социально-коммуникативное разви'!AF34=0,"не сформирован", "в стадии формирования")))</f>
        <v/>
      </c>
      <c r="BK43" s="150" t="str">
        <f>IF('Социально-коммуникативное разви'!AG34="","",IF('Социально-коммуникативное разви'!AG34=2,"сформирован",IF('Социально-коммуникативное разви'!AG34=0,"не сформирован", "в стадии формирования")))</f>
        <v/>
      </c>
      <c r="BL43" s="150" t="str">
        <f>IF('Социально-коммуникативное разви'!AH34="","",IF('Социально-коммуникативное разви'!AH34=2,"сформирован",IF('Социально-коммуникативное разви'!AH34=0,"не сформирован", "в стадии формирования")))</f>
        <v/>
      </c>
      <c r="BM43" s="150" t="str">
        <f>IF('Социально-коммуникативное разви'!AI34="","",IF('Социально-коммуникативное разви'!AI34=2,"сформирован",IF('Социально-коммуникативное разви'!AI34=0,"не сформирован", "в стадии формирования")))</f>
        <v/>
      </c>
      <c r="BN43" s="150" t="str">
        <f>IF('Социально-коммуникативное разви'!AJ34="","",IF('Социально-коммуникативное разви'!AJ34=2,"сформирован",IF('Социально-коммуникативное разви'!AJ34=0,"не сформирован", "в стадии формирования")))</f>
        <v/>
      </c>
      <c r="BO43" s="150" t="str">
        <f>IF('Социально-коммуникативное разви'!AK34="","",IF('Социально-коммуникативное разви'!AK34=2,"сформирован",IF('Социально-коммуникативное разви'!AK34=0,"не сформирован", "в стадии формирования")))</f>
        <v/>
      </c>
      <c r="BP43" s="150" t="str">
        <f>IF('Социально-коммуникативное разви'!AL34="","",IF('Социально-коммуникативное разви'!AL34=2,"сформирован",IF('Социально-коммуникативное разви'!AL34=0,"не сформирован", "в стадии формирования")))</f>
        <v/>
      </c>
      <c r="BQ43" s="150" t="str">
        <f>IF('Социально-коммуникативное разви'!AM34="","",IF('Социально-коммуникативное разви'!AM34=2,"сформирован",IF('Социально-коммуникативное разви'!AM34=0,"не сформирован", "в стадии формирования")))</f>
        <v/>
      </c>
      <c r="BR43"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43" s="150" t="str">
        <f>IF('Физическое развитие'!N33="","",IF('Физическое развитие'!N33=2,"сформирован",IF('Физическое развитие'!N33=0,"не сформирован", "в стадии формирования")))</f>
        <v/>
      </c>
      <c r="BT43" s="150" t="str">
        <f>IF('Физическое развитие'!Q33="","",IF('Физическое развитие'!Q33=2,"сформирован",IF('Физическое развитие'!Q33=0,"не сформирован", "в стадии формирования")))</f>
        <v/>
      </c>
      <c r="BU43" s="150" t="str">
        <f>IF('Физическое развитие'!U33="","",IF('Физическое развитие'!U33=2,"сформирован",IF('Физическое развитие'!U33=0,"не сформирован", "в стадии формирования")))</f>
        <v/>
      </c>
      <c r="BV43" s="150" t="str">
        <f>IF('Физическое развитие'!X33="","",IF('Физическое развитие'!X33=2,"сформирован",IF('Физическое развитие'!X33=0,"не сформирован", "в стадии формирования")))</f>
        <v/>
      </c>
      <c r="BW43" s="150" t="str">
        <f>IF('Физическое развитие'!Y33="","",IF('Физическое развитие'!Y33=2,"сформирован",IF('Физическое развитие'!Y33=0,"не сформирован", "в стадии формирования")))</f>
        <v/>
      </c>
      <c r="BX43" s="150" t="e">
        <f>IF('Физическое развитие'!#REF!="","",IF('Физическое развитие'!#REF!=2,"сформирован",IF('Физическое развитие'!#REF!=0,"не сформирован", "в стадии формирования")))</f>
        <v>#REF!</v>
      </c>
      <c r="BY43" s="150" t="str">
        <f>IF('Физическое развитие'!Z33="","",IF('Физическое развитие'!Z33=2,"сформирован",IF('Физическое развитие'!Z33=0,"не сформирован", "в стадии формирования")))</f>
        <v/>
      </c>
      <c r="BZ43" s="150" t="e">
        <f>IF('Физическое развитие'!#REF!="","",IF('Физическое развитие'!#REF!=2,"сформирован",IF('Физическое развитие'!#REF!=0,"не сформирован", "в стадии формирования")))</f>
        <v>#REF!</v>
      </c>
      <c r="CA43" s="180" t="str">
        <f>IF('Социально-коммуникативное разви'!Q34="","",IF('Социально-коммуникативное разви'!AD34="","",IF('Социально-коммуникативное разви'!AF34="","",IF('Социально-коммуникативное разви'!AG34="","",IF('Социально-коммуникативное разви'!AH34="","",IF('Социально-коммуникативное разви'!AI34="","",IF('Социально-коммуникативное разви'!AJ34="","",IF('Социально-коммуникативное разви'!AK34="","",IF('Социально-коммуникативное разви'!AL34="","",IF('Социально-коммуникативное разви'!AM34="","",IF('Социально-коммуникативное разви'!#REF!="","",IF('Физическое развитие'!N33="","",IF('Физическое развитие'!Q33="","",IF('Физическое развитие'!U33="","",IF('Физическое развитие'!X33="","",IF('Физическое развитие'!Y33="","",IF('Физическое развитие'!#REF!="","",IF('Физическое развитие'!Z33="","",IF('Физическое развитие'!#REF!="","",('Социально-коммуникативное разви'!Q34+'Социально-коммуникативное разви'!AD34+'Социально-коммуникативное разви'!AF34+'Социально-коммуникативное разви'!AG34+'Социально-коммуникативное разви'!AH34+'Социально-коммуникативное разви'!AI34+'Социально-коммуникативное разви'!AJ34+'Социально-коммуникативное разви'!AK34+'Социально-коммуникативное разви'!AL34+'Социально-коммуникативное разви'!AM34+'Социально-коммуникативное разви'!#REF!+'Физическое развитие'!N33+'Физическое развитие'!Q33+'Физическое развитие'!U33+'Физическое развитие'!X33+'Физическое развитие'!Y33+'Физическое развитие'!#REF!+'Физическое развитие'!#REF!)/19)))))))))))))))))))</f>
        <v/>
      </c>
      <c r="CB43" s="355">
        <f>'целевые ориентиры'!BY43</f>
        <v>0</v>
      </c>
      <c r="CC43"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43" s="150" t="str">
        <f>IF('Социально-коммуникативное разви'!M34="","",IF('Социально-коммуникативное разви'!M34=2,"сформирован",IF('Социально-коммуникативное разви'!M34=0,"не сформирован", "в стадии формирования")))</f>
        <v/>
      </c>
      <c r="CE43"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43" s="150" t="str">
        <f>IF('Социально-коммуникативное разви'!O34="","",IF('Социально-коммуникативное разви'!O34=2,"сформирован",IF('Социально-коммуникативное разви'!O34=0,"не сформирован", "в стадии формирования")))</f>
        <v/>
      </c>
      <c r="CG43" s="150" t="str">
        <f>IF('Социально-коммуникативное разви'!T34="","",IF('Социально-коммуникативное разви'!T34=2,"сформирован",IF('Социально-коммуникативное разви'!T34=0,"не сформирован", "в стадии формирования")))</f>
        <v/>
      </c>
      <c r="CH43" s="150" t="str">
        <f>IF('Познавательное развитие'!D34="","",IF('Познавательное развитие'!D34=2,"сформирован",IF('Познавательное развитие'!D34=0,"не сформирован", "в стадии формирования")))</f>
        <v/>
      </c>
      <c r="CI43" s="150" t="str">
        <f>IF('Познавательное развитие'!E34="","",IF('Познавательное развитие'!E34=2,"сформирован",IF('Познавательное развитие'!E34=0,"не сформирован", "в стадии формирования")))</f>
        <v/>
      </c>
      <c r="CJ43" s="150" t="e">
        <f>IF('Познавательное развитие'!#REF!="","",IF('Познавательное развитие'!#REF!=2,"сформирован",IF('Познавательное развитие'!#REF!=0,"не сформирован", "в стадии формирования")))</f>
        <v>#REF!</v>
      </c>
      <c r="CK43" s="150" t="str">
        <f>IF('Познавательное развитие'!F34="","",IF('Познавательное развитие'!F34=2,"сформирован",IF('Познавательное развитие'!F34=0,"не сформирован", "в стадии формирования")))</f>
        <v/>
      </c>
      <c r="CL43" s="150" t="str">
        <f>IF('Познавательное развитие'!I34="","",IF('Познавательное развитие'!I34=2,"сформирован",IF('Познавательное развитие'!I34=0,"не сформирован", "в стадии формирования")))</f>
        <v/>
      </c>
      <c r="CM43" s="150" t="str">
        <f>IF('Познавательное развитие'!J34="","",IF('Познавательное развитие'!J34=2,"сформирован",IF('Познавательное развитие'!J34=0,"не сформирован", "в стадии формирования")))</f>
        <v/>
      </c>
      <c r="CN43" s="150" t="str">
        <f>IF('Познавательное развитие'!K34="","",IF('Познавательное развитие'!K34=2,"сформирован",IF('Познавательное развитие'!K34=0,"не сформирован", "в стадии формирования")))</f>
        <v/>
      </c>
      <c r="CO43" s="150" t="str">
        <f>IF('Познавательное развитие'!L34="","",IF('Познавательное развитие'!L34=2,"сформирован",IF('Познавательное развитие'!L34=0,"не сформирован", "в стадии формирования")))</f>
        <v/>
      </c>
      <c r="CP43" s="150" t="e">
        <f>IF('Познавательное развитие'!#REF!="","",IF('Познавательное развитие'!#REF!=2,"сформирован",IF('Познавательное развитие'!#REF!=0,"не сформирован", "в стадии формирования")))</f>
        <v>#REF!</v>
      </c>
      <c r="CQ43" s="150" t="str">
        <f>IF('Познавательное развитие'!M34="","",IF('Познавательное развитие'!M34=2,"сформирован",IF('Познавательное развитие'!M34=0,"не сформирован", "в стадии формирования")))</f>
        <v/>
      </c>
      <c r="CR43" s="150" t="str">
        <f>IF('Познавательное развитие'!S34="","",IF('Познавательное развитие'!S34=2,"сформирован",IF('Познавательное развитие'!S34=0,"не сформирован", "в стадии формирования")))</f>
        <v/>
      </c>
      <c r="CS43" s="150" t="str">
        <f>IF('Познавательное развитие'!T34="","",IF('Познавательное развитие'!T34=2,"сформирован",IF('Познавательное развитие'!T34=0,"не сформирован", "в стадии формирования")))</f>
        <v/>
      </c>
      <c r="CT43" s="150" t="str">
        <f>IF('Познавательное развитие'!V34="","",IF('Познавательное развитие'!V34=2,"сформирован",IF('Познавательное развитие'!V34=0,"не сформирован", "в стадии формирования")))</f>
        <v/>
      </c>
      <c r="CU43" s="150" t="str">
        <f>IF('Познавательное развитие'!AD34="","",IF('Познавательное развитие'!AD34=2,"сформирован",IF('Познавательное развитие'!AD34=0,"не сформирован", "в стадии формирования")))</f>
        <v/>
      </c>
      <c r="CV43" s="150" t="e">
        <f>IF('Познавательное развитие'!#REF!="","",IF('Познавательное развитие'!#REF!=2,"сформирован",IF('Познавательное развитие'!#REF!=0,"не сформирован", "в стадии формирования")))</f>
        <v>#REF!</v>
      </c>
      <c r="CW43" s="150" t="str">
        <f>IF('Познавательное развитие'!AI34="","",IF('Познавательное развитие'!AI34=2,"сформирован",IF('Познавательное развитие'!AI34=0,"не сформирован", "в стадии формирования")))</f>
        <v/>
      </c>
      <c r="CX43" s="150" t="str">
        <f>IF('Познавательное развитие'!AK34="","",IF('Познавательное развитие'!AK34=2,"сформирован",IF('Познавательное развитие'!AK34=0,"не сформирован", "в стадии формирования")))</f>
        <v/>
      </c>
      <c r="CY43" s="150" t="e">
        <f>IF('Познавательное развитие'!#REF!="","",IF('Познавательное развитие'!#REF!=2,"сформирован",IF('Познавательное развитие'!#REF!=0,"не сформирован", "в стадии формирования")))</f>
        <v>#REF!</v>
      </c>
      <c r="CZ43" s="150" t="str">
        <f>IF('Познавательное развитие'!AL34="","",IF('Познавательное развитие'!AL34=2,"сформирован",IF('Познавательное развитие'!AL34=0,"не сформирован", "в стадии формирования")))</f>
        <v/>
      </c>
      <c r="DA43" s="150" t="str">
        <f>IF('Речевое развитие'!S33="","",IF('Речевое развитие'!S33=2,"сформирован",IF('Речевое развитие'!S33=0,"не сформирован", "в стадии формирования")))</f>
        <v/>
      </c>
      <c r="DB43" s="150" t="str">
        <f>IF('Речевое развитие'!T33="","",IF('Речевое развитие'!T33=2,"сформирован",IF('Речевое развитие'!T33=0,"не сформирован", "в стадии формирования")))</f>
        <v/>
      </c>
      <c r="DC43" s="150" t="str">
        <f>IF('Речевое развитие'!U33="","",IF('Речевое развитие'!U33=2,"сформирован",IF('Речевое развитие'!U33=0,"не сформирован", "в стадии формирования")))</f>
        <v/>
      </c>
      <c r="DD43" s="150" t="str">
        <f>IF('Речевое развитие'!V33="","",IF('Речевое развитие'!V33=2,"сформирован",IF('Речевое развитие'!V33=0,"не сформирован", "в стадии формирования")))</f>
        <v/>
      </c>
      <c r="DE43" s="150" t="str">
        <f>IF('Художественно-эстетическое разв'!D34="","",IF('Художественно-эстетическое разв'!D34=2,"сформирован",IF('Художественно-эстетическое разв'!D34=0,"не сформирован", "в стадии формирования")))</f>
        <v/>
      </c>
      <c r="DF43" s="150" t="str">
        <f>IF('Художественно-эстетическое разв'!O34="","",IF('Художественно-эстетическое разв'!O34=2,"сформирован",IF('Художественно-эстетическое разв'!O34=0,"не сформирован", "в стадии формирования")))</f>
        <v/>
      </c>
      <c r="DG43" s="150" t="str">
        <f>IF('Художественно-эстетическое разв'!T34="","",IF('Художественно-эстетическое разв'!T34=2,"сформирован",IF('Художественно-эстетическое разв'!T34=0,"не сформирован", "в стадии формирования")))</f>
        <v/>
      </c>
      <c r="DH43" s="180" t="e">
        <f>IF('Социально-коммуникативное разви'!#REF!="","",IF('Социально-коммуникативное разви'!M34="","",IF('Социально-коммуникативное разви'!#REF!="","",IF('Социально-коммуникативное разви'!O34="","",IF('Социально-коммуникативное разви'!T34="","",IF('Познавательное развитие'!D34="","",IF('Познавательное развитие'!E34="","",IF('Познавательное развитие'!#REF!="","",IF('Познавательное развитие'!F34="","",IF('Познавательное развитие'!I34="","",IF('Познавательное развитие'!J34="","",IF('Познавательное развитие'!K34="","",IF('Познавательное развитие'!L34="","",IF('Познавательное развитие'!#REF!="","",IF('Познавательное развитие'!M34="","",IF('Познавательное развитие'!S34="","",IF('Познавательное развитие'!T34="","",IF('Познавательное развитие'!V34="","",IF('Познавательное развитие'!AD34="","",IF('Познавательное развитие'!#REF!="","",IF('Познавательное развитие'!AI34="","",IF('Познавательное развитие'!AK34="","",IF('Познавательное развитие'!#REF!="","",IF('Познавательное развитие'!AL34="","",IF('Речевое развитие'!S33="","",IF('Речевое развитие'!T33="","",IF('Речевое развитие'!U33="","",IF('Речевое развитие'!V33="","",IF('Художественно-эстетическое разв'!D34="","",IF('Художественно-эстетическое разв'!O34="","",IF('Художественно-эстетическое разв'!T34="","",('Социально-коммуникативное разви'!#REF!+'Социально-коммуникативное разви'!M34+'Социально-коммуникативное разви'!#REF!+'Социально-коммуникативное разви'!O34+'Социально-коммуникативное разви'!T34+'Познавательное развитие'!D34+'Познавательное развитие'!E34+'Познавательное развитие'!#REF!+'Познавательное развитие'!F34+'Познавательное развитие'!I34+'Познавательное развитие'!J34+'Познавательное развитие'!K34+'Познавательное развитие'!L34+'Познавательное развитие'!#REF!+'Познавательное развитие'!M34+'Познавательное развитие'!S34+'Познавательное развитие'!T34+'Познавательное развитие'!V34+'Познавательное развитие'!AD34+'Познавательное развитие'!#REF!+'Познавательное развитие'!AI34+'Познавательное развитие'!AK34+'Познавательное развитие'!#REF!+'Познавательное развитие'!AL34+'Речевое развитие'!S33+'Речевое развитие'!T33+'Речевое развитие'!U33+'Речевое развитие'!V33+'Художественно-эстетическое разв'!D34+'Художественно-эстетическое разв'!O34+'Художественно-эстетическое разв'!T34)/31)))))))))))))))))))))))))))))))</f>
        <v>#REF!</v>
      </c>
      <c r="DI43" s="151" t="str">
        <f>'целевые ориентиры'!DC33</f>
        <v/>
      </c>
    </row>
    <row r="44" spans="1:113" s="96" customFormat="1" hidden="1">
      <c r="A44" s="96">
        <f>список!A32</f>
        <v>31</v>
      </c>
      <c r="B44" s="153" t="str">
        <f>IF(список!B42="","",список!B42)</f>
        <v/>
      </c>
      <c r="C44" s="149" t="str">
        <f>IF(список!C42="","",список!C42)</f>
        <v/>
      </c>
      <c r="D44" s="155" t="str">
        <f>IF('Социально-коммуникативное разви'!R35="","",IF('Социально-коммуникативное разви'!R35=2,"сформирован",IF('Социально-коммуникативное разви'!R35=0,"не сформирован", "в стадии формирования")))</f>
        <v/>
      </c>
      <c r="E44" s="96" t="str">
        <f>IF('Социально-коммуникативное разви'!X35="","",IF('Социально-коммуникативное разви'!X35=2,"сформирован",IF('Социально-коммуникативное разви'!X35=0,"не сформирован", "в стадии формирования")))</f>
        <v/>
      </c>
      <c r="F44" s="96" t="str">
        <f>IF('Социально-коммуникативное разви'!Y35="","",IF('Социально-коммуникативное разви'!Y35=2,"сформирован",IF('Социально-коммуникативное разви'!Y35=0,"не сформирован", "в стадии формирования")))</f>
        <v/>
      </c>
      <c r="G44" s="96" t="str">
        <f>IF('Социально-коммуникативное разви'!Z35="","",IF('Социально-коммуникативное разви'!Z35=2,"сформирован",IF('Социально-коммуникативное разви'!Z35=0,"не сформирован", "в стадии формирования")))</f>
        <v/>
      </c>
      <c r="H44" s="96" t="str">
        <f>IF('Социально-коммуникативное разви'!AA35="","",IF('Социально-коммуникативное разви'!AA35=2,"сформирован",IF('Социально-коммуникативное разви'!AA35=0,"не сформирован", "в стадии формирования")))</f>
        <v/>
      </c>
      <c r="I44"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44" s="96" t="str">
        <f>IF('Познавательное развитие'!H35="","",IF('Познавательное развитие'!H35=2,"сформирован",IF('Познавательное развитие'!H35=0,"не сформирован", "в стадии формирования")))</f>
        <v/>
      </c>
      <c r="K44" s="96" t="e">
        <f>IF('Познавательное развитие'!#REF!="","",IF('Познавательное развитие'!#REF!=2,"сформирован",IF('Познавательное развитие'!#REF!=0,"не сформирован", "в стадии формирования")))</f>
        <v>#REF!</v>
      </c>
      <c r="L44" s="96" t="str">
        <f>IF('Речевое развитие'!X34="","",IF('Речевое развитие'!X34=2,"сформирован",IF('Речевое развитие'!X34=0,"не сформирован", "в стадии формирования")))</f>
        <v/>
      </c>
      <c r="M44" s="96" t="str">
        <f>IF('Художественно-эстетическое разв'!D35="","",IF('Художественно-эстетическое разв'!D35=2,"сформирован",IF('Художественно-эстетическое разв'!D35=0,"не сформирован", "в стадии формирования")))</f>
        <v/>
      </c>
      <c r="N44" s="149" t="str">
        <f>IF('Физическое развитие'!M34="","",IF('Физическое развитие'!M34=2,"сформирован",IF('Физическое развитие'!M34=0,"не сформирован", "в стадии формирования")))</f>
        <v/>
      </c>
      <c r="O44" s="166" t="str">
        <f>IF('Социально-коммуникативное разви'!R35="","",IF('Социально-коммуникативное разви'!X35="","",IF('Социально-коммуникативное разви'!Y35="","",IF('Социально-коммуникативное разви'!Z35="","",IF('Социально-коммуникативное разви'!AA35="","",IF('Социально-коммуникативное разви'!#REF!="","",IF('Познавательное развитие'!#REF!="","",IF('Познавательное развитие'!#REF!="","",IF('Речевое развитие'!X34="","",IF('Художественно-эстетическое разв'!D35="","",IF('Физическое развитие'!M34="","",('Социально-коммуникативное разви'!R35+'Социально-коммуникативное разви'!X35+'Социально-коммуникативное разви'!Y35+'Социально-коммуникативное разви'!Z35+'Социально-коммуникативное разви'!AA35+'Социально-коммуникативное разви'!#REF!+'Познавательное развитие'!#REF!+'Познавательное развитие'!#REF!+'Речевое развитие'!X34+'Художественно-эстетическое разв'!D35+'Физическое развитие'!M34)/11)))))))))))</f>
        <v/>
      </c>
      <c r="P44" s="355">
        <f>'целевые ориентиры'!M44</f>
        <v>0</v>
      </c>
      <c r="Q44" s="177" t="str">
        <f>IF('Социально-коммуникативное разви'!E35="","",IF('Социально-коммуникативное разви'!E35=2,"сформирован",IF('Социально-коммуникативное разви'!E35=0,"не сформирован", "в стадии формирования")))</f>
        <v/>
      </c>
      <c r="R44" s="177" t="str">
        <f>IF('Социально-коммуникативное разви'!F35="","",IF('Социально-коммуникативное разви'!F35=2,"сформирован",IF('Социально-коммуникативное разви'!F35=0,"не сформирован", "в стадии формирования")))</f>
        <v/>
      </c>
      <c r="S44" s="177" t="str">
        <f>IF('Социально-коммуникативное разви'!G35="","",IF('Социально-коммуникативное разви'!G35=2,"сформирован",IF('Социально-коммуникативное разви'!G35=0,"не сформирован", "в стадии формирования")))</f>
        <v/>
      </c>
      <c r="T44" s="177" t="str">
        <f>IF('Социально-коммуникативное разви'!H35="","",IF('Социально-коммуникативное разви'!H35=2,"сформирован",IF('Социально-коммуникативное разви'!H35=0,"не сформирован", "в стадии формирования")))</f>
        <v/>
      </c>
      <c r="U44" s="177" t="str">
        <f>IF('Социально-коммуникативное разви'!I35="","",IF('Социально-коммуникативное разви'!I35=2,"сформирован",IF('Социально-коммуникативное разви'!I35=0,"не сформирован", "в стадии формирования")))</f>
        <v/>
      </c>
      <c r="V44" s="178" t="str">
        <f>IF('Социально-коммуникативное разви'!J35="","",IF('Социально-коммуникативное разви'!J35=2,"сформирован",IF('Социально-коммуникативное разви'!J35=0,"не сформирован", "в стадии формирования")))</f>
        <v/>
      </c>
      <c r="W44" s="178" t="str">
        <f>IF('Социально-коммуникативное разви'!K35="","",IF('Социально-коммуникативное разви'!K35=2,"сформирован",IF('Социально-коммуникативное разви'!K35=0,"не сформирован", "в стадии формирования")))</f>
        <v/>
      </c>
      <c r="X44" s="178" t="str">
        <f>IF('Социально-коммуникативное разви'!L35="","",IF('Социально-коммуникативное разви'!L35=2,"сформирован",IF('Социально-коммуникативное разви'!L35=0,"не сформирован", "в стадии формирования")))</f>
        <v/>
      </c>
      <c r="Y44" s="179" t="str">
        <f>IF('Социально-коммуникативное разви'!W35="","",IF('Социально-коммуникативное разви'!W35=2,"сформирован",IF('Социально-коммуникативное разви'!W35=0,"не сформирован", "в стадии формирования")))</f>
        <v/>
      </c>
      <c r="Z44" s="180" t="str">
        <f>IF('Социально-коммуникативное разви'!E35="","",IF('Социально-коммуникативное разви'!F35="","",IF('Социально-коммуникативное разви'!G35="","",IF('Социально-коммуникативное разви'!H35="","",IF('Социально-коммуникативное разви'!I35="","",IF('Социально-коммуникативное разви'!J35="","",IF('Социально-коммуникативное разви'!K35="","",IF('Социально-коммуникативное разви'!L35="","",IF('Социально-коммуникативное разви'!W35="","",('Социально-коммуникативное разви'!E35+'Социально-коммуникативное разви'!F35+'Социально-коммуникативное разви'!G35+'Социально-коммуникативное разви'!H35+'Социально-коммуникативное разви'!I35+'Социально-коммуникативное разви'!J35+'Социально-коммуникативное разви'!K35+'Социально-коммуникативное разви'!L35+'Социально-коммуникативное разви'!W35)/9)))))))))</f>
        <v/>
      </c>
      <c r="AA44" s="151" t="str">
        <f>'целевые ориентиры'!X34</f>
        <v/>
      </c>
      <c r="AB44" s="172" t="str">
        <f>IF('Социально-коммуникативное разви'!S35="","",IF('Социально-коммуникативное разви'!S35=2,"сформирован",IF('Социально-коммуникативное разви'!S35=0,"не сформирован", "в стадии формирования")))</f>
        <v/>
      </c>
      <c r="AC44" s="171" t="str">
        <f>IF('Познавательное развитие'!U35="","",IF('Познавательное развитие'!U35=2,"сформирован",IF('Познавательное развитие'!U35=0,"не сформирован", "в стадии формирования")))</f>
        <v/>
      </c>
      <c r="AD44" s="170" t="str">
        <f>IF('Речевое развитие'!W34="","",IF('Речевое развитие'!W34=2,"сформирован",IF('Речевое развитие'!W34=0,"не сформирован", "в стадии формирования")))</f>
        <v/>
      </c>
      <c r="AE44" s="181" t="str">
        <f>IF('Художественно-эстетическое разв'!AD35="","",IF('Художественно-эстетическое разв'!AD35=2,"сформирован",IF('Художественно-эстетическое разв'!AD35=0,"не сформирован", "в стадии формирования")))</f>
        <v/>
      </c>
      <c r="AF44" s="181" t="str">
        <f>IF('Художественно-эстетическое разв'!AE35="","",IF('Художественно-эстетическое разв'!AE35=2,"сформирован",IF('Художественно-эстетическое разв'!AE35=0,"не сформирован", "в стадии формирования")))</f>
        <v/>
      </c>
      <c r="AG44" s="181" t="str">
        <f>IF('Художественно-эстетическое разв'!AF35="","",IF('Художественно-эстетическое разв'!AF35=2,"сформирован",IF('Художественно-эстетическое разв'!AF35=0,"не сформирован", "в стадии формирования")))</f>
        <v/>
      </c>
      <c r="AH44" s="170" t="str">
        <f>IF('Физическое развитие'!T34="","",IF('Физическое развитие'!T34=2,"сформирован",IF('Физическое развитие'!T34=0,"не сформирован", "в стадии формирования")))</f>
        <v/>
      </c>
      <c r="AI44" s="180" t="str">
        <f>IF('Социально-коммуникативное разви'!S35="","",IF('Познавательное развитие'!U35="","",IF('Речевое развитие'!W34="","",IF('Художественно-эстетическое разв'!AD35="","",IF('Художественно-эстетическое разв'!AE35="","",IF('Художественно-эстетическое разв'!AF35="","",IF('Физическое развитие'!T34="","",('Социально-коммуникативное разви'!S35+'Познавательное развитие'!U35+'Речевое развитие'!W34+'Художественно-эстетическое разв'!AD35+'Художественно-эстетическое разв'!AE35+'Художественно-эстетическое разв'!AF35+'Физическое развитие'!T34)/7)))))))</f>
        <v/>
      </c>
      <c r="AJ44" s="151" t="str">
        <f>'целевые ориентиры'!AH34</f>
        <v/>
      </c>
      <c r="AK44" s="172" t="str">
        <f>IF('Речевое развитие'!D34="","",IF('Речевое развитие'!D34=2,"сформирован",IF('Речевое развитие'!D34=0,"не сформирован", "в стадии формирования")))</f>
        <v/>
      </c>
      <c r="AL44" s="150" t="str">
        <f>IF('Речевое развитие'!F34="","",IF('Речевое развитие'!F34=2,"сформирован",IF('Речевое развитие'!F34=0,"не сформирован", "в стадии формирования")))</f>
        <v/>
      </c>
      <c r="AM44" s="150" t="str">
        <f>IF('Речевое развитие'!H34="","",IF('Речевое развитие'!H34=2,"сформирован",IF('Речевое развитие'!H34=0,"не сформирован", "в стадии формирования")))</f>
        <v/>
      </c>
      <c r="AN44" s="150" t="str">
        <f>IF('Речевое развитие'!I34="","",IF('Речевое развитие'!I34=2,"сформирован",IF('Речевое развитие'!I34=0,"не сформирован", "в стадии формирования")))</f>
        <v/>
      </c>
      <c r="AO44" s="150" t="str">
        <f>IF('Речевое развитие'!J34="","",IF('Речевое развитие'!J34=2,"сформирован",IF('Речевое развитие'!J34=0,"не сформирован", "в стадии формирования")))</f>
        <v/>
      </c>
      <c r="AP44" s="150" t="str">
        <f>IF('Речевое развитие'!K34="","",IF('Речевое развитие'!K34=2,"сформирован",IF('Речевое развитие'!K34=0,"не сформирован", "в стадии формирования")))</f>
        <v/>
      </c>
      <c r="AQ44" s="150" t="str">
        <f>IF('Речевое развитие'!M34="","",IF('Речевое развитие'!M34=2,"сформирован",IF('Речевое развитие'!M34=0,"не сформирован", "в стадии формирования")))</f>
        <v/>
      </c>
      <c r="AR44" s="150" t="str">
        <f>IF('Речевое развитие'!N34="","",IF('Речевое развитие'!N34=2,"сформирован",IF('Речевое развитие'!N34=0,"не сформирован", "в стадии формирования")))</f>
        <v/>
      </c>
      <c r="AS44" s="150" t="str">
        <f>IF('Речевое развитие'!O34="","",IF('Речевое развитие'!O34=2,"сформирован",IF('Речевое развитие'!O34=0,"не сформирован", "в стадии формирования")))</f>
        <v/>
      </c>
      <c r="AT44" s="180" t="str">
        <f>IF('Речевое развитие'!D34="","",IF('Речевое развитие'!F34="","",IF('Речевое развитие'!H34="","",IF('Речевое развитие'!I34="","",IF('Речевое развитие'!J34="","",IF('Речевое развитие'!K34="","",IF('Речевое развитие'!M34="","",IF('Речевое развитие'!N34="","",IF('Речевое развитие'!O34="","",('Речевое развитие'!D34+'Речевое развитие'!F34+'Речевое развитие'!H34+'Речевое развитие'!I34+'Речевое развитие'!J34+'Речевое развитие'!K34+'Речевое развитие'!M34+'Речевое развитие'!N34+'Речевое развитие'!O34)/9)))))))))</f>
        <v/>
      </c>
      <c r="AU44" s="355">
        <f>'целевые ориентиры'!AR44</f>
        <v>0</v>
      </c>
      <c r="AV44" s="150" t="str">
        <f>IF('Физическое развитие'!D34="","",IF('Физическое развитие'!D34=2,"сформирован",IF('Физическое развитие'!D34=0,"не сформирован", "в стадии формирования")))</f>
        <v/>
      </c>
      <c r="AW44" s="150" t="str">
        <f>IF('Физическое развитие'!E34="","",IF('Физическое развитие'!E34=2,"сформирован",IF('Физическое развитие'!E34=0,"не сформирован", "в стадии формирования")))</f>
        <v/>
      </c>
      <c r="AX44" s="150" t="str">
        <f>IF('Физическое развитие'!G34="","",IF('Физическое развитие'!G34=2,"сформирован",IF('Физическое развитие'!G34=0,"не сформирован", "в стадии формирования")))</f>
        <v/>
      </c>
      <c r="AY44" s="150" t="e">
        <f>IF('Физическое развитие'!#REF!="","",IF('Физическое развитие'!#REF!=2,"сформирован",IF('Физическое развитие'!#REF!=0,"не сформирован", "в стадии формирования")))</f>
        <v>#REF!</v>
      </c>
      <c r="AZ44" s="150" t="str">
        <f>IF('Физическое развитие'!H34="","",IF('Физическое развитие'!H34=2,"сформирован",IF('Физическое развитие'!H34=0,"не сформирован", "в стадии формирования")))</f>
        <v/>
      </c>
      <c r="BA44" s="150" t="str">
        <f>IF('Физическое развитие'!I34="","",IF('Физическое развитие'!I34=2,"сформирован",IF('Физическое развитие'!I34=0,"не сформирован", "в стадии формирования")))</f>
        <v/>
      </c>
      <c r="BB44" s="150" t="str">
        <f>IF('Физическое развитие'!N34="","",IF('Физическое развитие'!N34=2,"сформирован",IF('Физическое развитие'!N34=0,"не сформирован", "в стадии формирования")))</f>
        <v/>
      </c>
      <c r="BC44" s="150" t="str">
        <f>IF('Физическое развитие'!O34="","",IF('Физическое развитие'!O34=2,"сформирован",IF('Физическое развитие'!O34=0,"не сформирован", "в стадии формирования")))</f>
        <v/>
      </c>
      <c r="BD44" s="150" t="str">
        <f>IF('Физическое развитие'!P34="","",IF('Физическое развитие'!P34=2,"сформирован",IF('Физическое развитие'!P34=0,"не сформирован", "в стадии формирования")))</f>
        <v/>
      </c>
      <c r="BE44" s="150" t="str">
        <f>IF('Физическое развитие'!S34="","",IF('Физическое развитие'!S34=2,"сформирован",IF('Физическое развитие'!S34=0,"не сформирован", "в стадии формирования")))</f>
        <v/>
      </c>
      <c r="BF44" s="150" t="str">
        <f>IF('Физическое развитие'!D34="","",IF('Физическое развитие'!E34="","",IF('Физическое развитие'!G34="","",IF('Физическое развитие'!#REF!="","",IF('Физическое развитие'!H34="","",IF('Физическое развитие'!I34="","",IF('Физическое развитие'!N34="","",IF('Физическое развитие'!O34="","",IF('Физическое развитие'!P34="","",IF('Физическое развитие'!S34="","",('Физическое развитие'!D34+'Физическое развитие'!E34+'Физическое развитие'!G34+'Физическое развитие'!#REF!+'Физическое развитие'!H34+'Физическое развитие'!I34+'Физическое развитие'!N34+'Физическое развитие'!O34+'Физическое развитие'!P34+'Физическое развитие'!S34)/10))))))))))</f>
        <v/>
      </c>
      <c r="BG44" s="355">
        <f>'целевые ориентиры'!BG44</f>
        <v>0</v>
      </c>
      <c r="BH44" s="150" t="str">
        <f>IF('Социально-коммуникативное разви'!Q35="","",IF('Социально-коммуникативное разви'!Q35=2,"сформирован",IF('Социально-коммуникативное разви'!Q35=0,"не сформирован", "в стадии формирования")))</f>
        <v/>
      </c>
      <c r="BI44" s="150" t="str">
        <f>IF('Социально-коммуникативное разви'!AD35="","",IF('Социально-коммуникативное разви'!AD35=2,"сформирован",IF('Социально-коммуникативное разви'!AD35=0,"не сформирован", "в стадии формирования")))</f>
        <v/>
      </c>
      <c r="BJ44" s="150" t="str">
        <f>IF('Социально-коммуникативное разви'!AF35="","",IF('Социально-коммуникативное разви'!AF35=2,"сформирован",IF('Социально-коммуникативное разви'!AF35=0,"не сформирован", "в стадии формирования")))</f>
        <v/>
      </c>
      <c r="BK44" s="150" t="str">
        <f>IF('Социально-коммуникативное разви'!AG35="","",IF('Социально-коммуникативное разви'!AG35=2,"сформирован",IF('Социально-коммуникативное разви'!AG35=0,"не сформирован", "в стадии формирования")))</f>
        <v/>
      </c>
      <c r="BL44" s="150" t="str">
        <f>IF('Социально-коммуникативное разви'!AH35="","",IF('Социально-коммуникативное разви'!AH35=2,"сформирован",IF('Социально-коммуникативное разви'!AH35=0,"не сформирован", "в стадии формирования")))</f>
        <v/>
      </c>
      <c r="BM44" s="150" t="str">
        <f>IF('Социально-коммуникативное разви'!AI35="","",IF('Социально-коммуникативное разви'!AI35=2,"сформирован",IF('Социально-коммуникативное разви'!AI35=0,"не сформирован", "в стадии формирования")))</f>
        <v/>
      </c>
      <c r="BN44" s="150" t="str">
        <f>IF('Социально-коммуникативное разви'!AJ35="","",IF('Социально-коммуникативное разви'!AJ35=2,"сформирован",IF('Социально-коммуникативное разви'!AJ35=0,"не сформирован", "в стадии формирования")))</f>
        <v/>
      </c>
      <c r="BO44" s="150" t="str">
        <f>IF('Социально-коммуникативное разви'!AK35="","",IF('Социально-коммуникативное разви'!AK35=2,"сформирован",IF('Социально-коммуникативное разви'!AK35=0,"не сформирован", "в стадии формирования")))</f>
        <v/>
      </c>
      <c r="BP44" s="150" t="str">
        <f>IF('Социально-коммуникативное разви'!AL35="","",IF('Социально-коммуникативное разви'!AL35=2,"сформирован",IF('Социально-коммуникативное разви'!AL35=0,"не сформирован", "в стадии формирования")))</f>
        <v/>
      </c>
      <c r="BQ44" s="150" t="str">
        <f>IF('Социально-коммуникативное разви'!AM35="","",IF('Социально-коммуникативное разви'!AM35=2,"сформирован",IF('Социально-коммуникативное разви'!AM35=0,"не сформирован", "в стадии формирования")))</f>
        <v/>
      </c>
      <c r="BR4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44" s="150" t="str">
        <f>IF('Физическое развитие'!N34="","",IF('Физическое развитие'!N34=2,"сформирован",IF('Физическое развитие'!N34=0,"не сформирован", "в стадии формирования")))</f>
        <v/>
      </c>
      <c r="BT44" s="150" t="str">
        <f>IF('Физическое развитие'!Q34="","",IF('Физическое развитие'!Q34=2,"сформирован",IF('Физическое развитие'!Q34=0,"не сформирован", "в стадии формирования")))</f>
        <v/>
      </c>
      <c r="BU44" s="150" t="str">
        <f>IF('Физическое развитие'!U34="","",IF('Физическое развитие'!U34=2,"сформирован",IF('Физическое развитие'!U34=0,"не сформирован", "в стадии формирования")))</f>
        <v/>
      </c>
      <c r="BV44" s="150" t="str">
        <f>IF('Физическое развитие'!X34="","",IF('Физическое развитие'!X34=2,"сформирован",IF('Физическое развитие'!X34=0,"не сформирован", "в стадии формирования")))</f>
        <v/>
      </c>
      <c r="BW44" s="150" t="str">
        <f>IF('Физическое развитие'!Y34="","",IF('Физическое развитие'!Y34=2,"сформирован",IF('Физическое развитие'!Y34=0,"не сформирован", "в стадии формирования")))</f>
        <v/>
      </c>
      <c r="BX44" s="150" t="e">
        <f>IF('Физическое развитие'!#REF!="","",IF('Физическое развитие'!#REF!=2,"сформирован",IF('Физическое развитие'!#REF!=0,"не сформирован", "в стадии формирования")))</f>
        <v>#REF!</v>
      </c>
      <c r="BY44" s="150" t="str">
        <f>IF('Физическое развитие'!Z34="","",IF('Физическое развитие'!Z34=2,"сформирован",IF('Физическое развитие'!Z34=0,"не сформирован", "в стадии формирования")))</f>
        <v/>
      </c>
      <c r="BZ44" s="150" t="e">
        <f>IF('Физическое развитие'!#REF!="","",IF('Физическое развитие'!#REF!=2,"сформирован",IF('Физическое развитие'!#REF!=0,"не сформирован", "в стадии формирования")))</f>
        <v>#REF!</v>
      </c>
      <c r="CA44" s="180" t="str">
        <f>IF('Социально-коммуникативное разви'!Q35="","",IF('Социально-коммуникативное разви'!AD35="","",IF('Социально-коммуникативное разви'!AF35="","",IF('Социально-коммуникативное разви'!AG35="","",IF('Социально-коммуникативное разви'!AH35="","",IF('Социально-коммуникативное разви'!AI35="","",IF('Социально-коммуникативное разви'!AJ35="","",IF('Социально-коммуникативное разви'!AK35="","",IF('Социально-коммуникативное разви'!AL35="","",IF('Социально-коммуникативное разви'!AM35="","",IF('Социально-коммуникативное разви'!#REF!="","",IF('Физическое развитие'!N34="","",IF('Физическое развитие'!Q34="","",IF('Физическое развитие'!U34="","",IF('Физическое развитие'!X34="","",IF('Физическое развитие'!Y34="","",IF('Физическое развитие'!#REF!="","",IF('Физическое развитие'!Z34="","",IF('Физическое развитие'!#REF!="","",('Социально-коммуникативное разви'!Q35+'Социально-коммуникативное разви'!AD35+'Социально-коммуникативное разви'!AF35+'Социально-коммуникативное разви'!AG35+'Социально-коммуникативное разви'!AH35+'Социально-коммуникативное разви'!AI35+'Социально-коммуникативное разви'!AJ35+'Социально-коммуникативное разви'!AK35+'Социально-коммуникативное разви'!AL35+'Социально-коммуникативное разви'!AM35+'Социально-коммуникативное разви'!#REF!+'Физическое развитие'!N34+'Физическое развитие'!Q34+'Физическое развитие'!U34+'Физическое развитие'!X34+'Физическое развитие'!Y34+'Физическое развитие'!#REF!+'Физическое развитие'!#REF!)/19)))))))))))))))))))</f>
        <v/>
      </c>
      <c r="CB44" s="355">
        <f>'целевые ориентиры'!BY44</f>
        <v>0</v>
      </c>
      <c r="CC4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44" s="150" t="str">
        <f>IF('Социально-коммуникативное разви'!M35="","",IF('Социально-коммуникативное разви'!M35=2,"сформирован",IF('Социально-коммуникативное разви'!M35=0,"не сформирован", "в стадии формирования")))</f>
        <v/>
      </c>
      <c r="CE44"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44" s="150" t="str">
        <f>IF('Социально-коммуникативное разви'!O35="","",IF('Социально-коммуникативное разви'!O35=2,"сформирован",IF('Социально-коммуникативное разви'!O35=0,"не сформирован", "в стадии формирования")))</f>
        <v/>
      </c>
      <c r="CG44" s="150" t="str">
        <f>IF('Социально-коммуникативное разви'!T35="","",IF('Социально-коммуникативное разви'!T35=2,"сформирован",IF('Социально-коммуникативное разви'!T35=0,"не сформирован", "в стадии формирования")))</f>
        <v/>
      </c>
      <c r="CH44" s="150" t="str">
        <f>IF('Познавательное развитие'!D35="","",IF('Познавательное развитие'!D35=2,"сформирован",IF('Познавательное развитие'!D35=0,"не сформирован", "в стадии формирования")))</f>
        <v/>
      </c>
      <c r="CI44" s="150" t="str">
        <f>IF('Познавательное развитие'!E35="","",IF('Познавательное развитие'!E35=2,"сформирован",IF('Познавательное развитие'!E35=0,"не сформирован", "в стадии формирования")))</f>
        <v/>
      </c>
      <c r="CJ44" s="150" t="e">
        <f>IF('Познавательное развитие'!#REF!="","",IF('Познавательное развитие'!#REF!=2,"сформирован",IF('Познавательное развитие'!#REF!=0,"не сформирован", "в стадии формирования")))</f>
        <v>#REF!</v>
      </c>
      <c r="CK44" s="150" t="str">
        <f>IF('Познавательное развитие'!F35="","",IF('Познавательное развитие'!F35=2,"сформирован",IF('Познавательное развитие'!F35=0,"не сформирован", "в стадии формирования")))</f>
        <v/>
      </c>
      <c r="CL44" s="150" t="str">
        <f>IF('Познавательное развитие'!I35="","",IF('Познавательное развитие'!I35=2,"сформирован",IF('Познавательное развитие'!I35=0,"не сформирован", "в стадии формирования")))</f>
        <v/>
      </c>
      <c r="CM44" s="150" t="str">
        <f>IF('Познавательное развитие'!J35="","",IF('Познавательное развитие'!J35=2,"сформирован",IF('Познавательное развитие'!J35=0,"не сформирован", "в стадии формирования")))</f>
        <v/>
      </c>
      <c r="CN44" s="150" t="str">
        <f>IF('Познавательное развитие'!K35="","",IF('Познавательное развитие'!K35=2,"сформирован",IF('Познавательное развитие'!K35=0,"не сформирован", "в стадии формирования")))</f>
        <v/>
      </c>
      <c r="CO44" s="150" t="str">
        <f>IF('Познавательное развитие'!L35="","",IF('Познавательное развитие'!L35=2,"сформирован",IF('Познавательное развитие'!L35=0,"не сформирован", "в стадии формирования")))</f>
        <v/>
      </c>
      <c r="CP44" s="150" t="e">
        <f>IF('Познавательное развитие'!#REF!="","",IF('Познавательное развитие'!#REF!=2,"сформирован",IF('Познавательное развитие'!#REF!=0,"не сформирован", "в стадии формирования")))</f>
        <v>#REF!</v>
      </c>
      <c r="CQ44" s="150" t="str">
        <f>IF('Познавательное развитие'!M35="","",IF('Познавательное развитие'!M35=2,"сформирован",IF('Познавательное развитие'!M35=0,"не сформирован", "в стадии формирования")))</f>
        <v/>
      </c>
      <c r="CR44" s="150" t="str">
        <f>IF('Познавательное развитие'!S35="","",IF('Познавательное развитие'!S35=2,"сформирован",IF('Познавательное развитие'!S35=0,"не сформирован", "в стадии формирования")))</f>
        <v/>
      </c>
      <c r="CS44" s="150" t="str">
        <f>IF('Познавательное развитие'!T35="","",IF('Познавательное развитие'!T35=2,"сформирован",IF('Познавательное развитие'!T35=0,"не сформирован", "в стадии формирования")))</f>
        <v/>
      </c>
      <c r="CT44" s="150" t="str">
        <f>IF('Познавательное развитие'!V35="","",IF('Познавательное развитие'!V35=2,"сформирован",IF('Познавательное развитие'!V35=0,"не сформирован", "в стадии формирования")))</f>
        <v/>
      </c>
      <c r="CU44" s="150" t="str">
        <f>IF('Познавательное развитие'!AD35="","",IF('Познавательное развитие'!AD35=2,"сформирован",IF('Познавательное развитие'!AD35=0,"не сформирован", "в стадии формирования")))</f>
        <v/>
      </c>
      <c r="CV44" s="150" t="e">
        <f>IF('Познавательное развитие'!#REF!="","",IF('Познавательное развитие'!#REF!=2,"сформирован",IF('Познавательное развитие'!#REF!=0,"не сформирован", "в стадии формирования")))</f>
        <v>#REF!</v>
      </c>
      <c r="CW44" s="150" t="str">
        <f>IF('Познавательное развитие'!AI35="","",IF('Познавательное развитие'!AI35=2,"сформирован",IF('Познавательное развитие'!AI35=0,"не сформирован", "в стадии формирования")))</f>
        <v/>
      </c>
      <c r="CX44" s="150" t="str">
        <f>IF('Познавательное развитие'!AK35="","",IF('Познавательное развитие'!AK35=2,"сформирован",IF('Познавательное развитие'!AK35=0,"не сформирован", "в стадии формирования")))</f>
        <v/>
      </c>
      <c r="CY44" s="150" t="e">
        <f>IF('Познавательное развитие'!#REF!="","",IF('Познавательное развитие'!#REF!=2,"сформирован",IF('Познавательное развитие'!#REF!=0,"не сформирован", "в стадии формирования")))</f>
        <v>#REF!</v>
      </c>
      <c r="CZ44" s="150" t="str">
        <f>IF('Познавательное развитие'!AL35="","",IF('Познавательное развитие'!AL35=2,"сформирован",IF('Познавательное развитие'!AL35=0,"не сформирован", "в стадии формирования")))</f>
        <v/>
      </c>
      <c r="DA44" s="150" t="str">
        <f>IF('Речевое развитие'!S34="","",IF('Речевое развитие'!S34=2,"сформирован",IF('Речевое развитие'!S34=0,"не сформирован", "в стадии формирования")))</f>
        <v/>
      </c>
      <c r="DB44" s="150" t="str">
        <f>IF('Речевое развитие'!T34="","",IF('Речевое развитие'!T34=2,"сформирован",IF('Речевое развитие'!T34=0,"не сформирован", "в стадии формирования")))</f>
        <v/>
      </c>
      <c r="DC44" s="150" t="str">
        <f>IF('Речевое развитие'!U34="","",IF('Речевое развитие'!U34=2,"сформирован",IF('Речевое развитие'!U34=0,"не сформирован", "в стадии формирования")))</f>
        <v/>
      </c>
      <c r="DD44" s="150" t="str">
        <f>IF('Речевое развитие'!V34="","",IF('Речевое развитие'!V34=2,"сформирован",IF('Речевое развитие'!V34=0,"не сформирован", "в стадии формирования")))</f>
        <v/>
      </c>
      <c r="DE44" s="150" t="str">
        <f>IF('Художественно-эстетическое разв'!D35="","",IF('Художественно-эстетическое разв'!D35=2,"сформирован",IF('Художественно-эстетическое разв'!D35=0,"не сформирован", "в стадии формирования")))</f>
        <v/>
      </c>
      <c r="DF44" s="150" t="str">
        <f>IF('Художественно-эстетическое разв'!O35="","",IF('Художественно-эстетическое разв'!O35=2,"сформирован",IF('Художественно-эстетическое разв'!O35=0,"не сформирован", "в стадии формирования")))</f>
        <v/>
      </c>
      <c r="DG44" s="150" t="str">
        <f>IF('Художественно-эстетическое разв'!T35="","",IF('Художественно-эстетическое разв'!T35=2,"сформирован",IF('Художественно-эстетическое разв'!T35=0,"не сформирован", "в стадии формирования")))</f>
        <v/>
      </c>
      <c r="DH44" s="180" t="e">
        <f>IF('Социально-коммуникативное разви'!#REF!="","",IF('Социально-коммуникативное разви'!M35="","",IF('Социально-коммуникативное разви'!#REF!="","",IF('Социально-коммуникативное разви'!O35="","",IF('Социально-коммуникативное разви'!T35="","",IF('Познавательное развитие'!D35="","",IF('Познавательное развитие'!E35="","",IF('Познавательное развитие'!#REF!="","",IF('Познавательное развитие'!F35="","",IF('Познавательное развитие'!I35="","",IF('Познавательное развитие'!J35="","",IF('Познавательное развитие'!K35="","",IF('Познавательное развитие'!L35="","",IF('Познавательное развитие'!#REF!="","",IF('Познавательное развитие'!M35="","",IF('Познавательное развитие'!S35="","",IF('Познавательное развитие'!T35="","",IF('Познавательное развитие'!V35="","",IF('Познавательное развитие'!AD35="","",IF('Познавательное развитие'!#REF!="","",IF('Познавательное развитие'!AI35="","",IF('Познавательное развитие'!AK35="","",IF('Познавательное развитие'!#REF!="","",IF('Познавательное развитие'!AL35="","",IF('Речевое развитие'!S34="","",IF('Речевое развитие'!T34="","",IF('Речевое развитие'!U34="","",IF('Речевое развитие'!V34="","",IF('Художественно-эстетическое разв'!D35="","",IF('Художественно-эстетическое разв'!O35="","",IF('Художественно-эстетическое разв'!T35="","",('Социально-коммуникативное разви'!#REF!+'Социально-коммуникативное разви'!M35+'Социально-коммуникативное разви'!#REF!+'Социально-коммуникативное разви'!O35+'Социально-коммуникативное разви'!T35+'Познавательное развитие'!D35+'Познавательное развитие'!E35+'Познавательное развитие'!#REF!+'Познавательное развитие'!F35+'Познавательное развитие'!I35+'Познавательное развитие'!J35+'Познавательное развитие'!K35+'Познавательное развитие'!L35+'Познавательное развитие'!#REF!+'Познавательное развитие'!M35+'Познавательное развитие'!S35+'Познавательное развитие'!T35+'Познавательное развитие'!V35+'Познавательное развитие'!AD35+'Познавательное развитие'!#REF!+'Познавательное развитие'!AI35+'Познавательное развитие'!AK35+'Познавательное развитие'!#REF!+'Познавательное развитие'!AL35+'Речевое развитие'!S34+'Речевое развитие'!T34+'Речевое развитие'!U34+'Речевое развитие'!V34+'Художественно-эстетическое разв'!D35+'Художественно-эстетическое разв'!O35+'Художественно-эстетическое разв'!T35)/31)))))))))))))))))))))))))))))))</f>
        <v>#REF!</v>
      </c>
      <c r="DI44" s="151" t="str">
        <f>'целевые ориентиры'!DC34</f>
        <v/>
      </c>
    </row>
    <row r="45" spans="1:113" s="96" customFormat="1" hidden="1">
      <c r="A45" s="96">
        <f>список!A33</f>
        <v>32</v>
      </c>
      <c r="B45" s="153" t="str">
        <f>IF(список!B43="","",список!B43)</f>
        <v/>
      </c>
      <c r="C45" s="149" t="str">
        <f>IF(список!C43="","",список!C43)</f>
        <v/>
      </c>
      <c r="D45" s="155" t="str">
        <f>IF('Социально-коммуникативное разви'!R36="","",IF('Социально-коммуникативное разви'!R36=2,"сформирован",IF('Социально-коммуникативное разви'!R36=0,"не сформирован", "в стадии формирования")))</f>
        <v/>
      </c>
      <c r="E45" s="96" t="str">
        <f>IF('Социально-коммуникативное разви'!X36="","",IF('Социально-коммуникативное разви'!X36=2,"сформирован",IF('Социально-коммуникативное разви'!X36=0,"не сформирован", "в стадии формирования")))</f>
        <v/>
      </c>
      <c r="F45" s="96" t="str">
        <f>IF('Социально-коммуникативное разви'!Y36="","",IF('Социально-коммуникативное разви'!Y36=2,"сформирован",IF('Социально-коммуникативное разви'!Y36=0,"не сформирован", "в стадии формирования")))</f>
        <v/>
      </c>
      <c r="G45" s="96" t="str">
        <f>IF('Социально-коммуникативное разви'!Z36="","",IF('Социально-коммуникативное разви'!Z36=2,"сформирован",IF('Социально-коммуникативное разви'!Z36=0,"не сформирован", "в стадии формирования")))</f>
        <v/>
      </c>
      <c r="H45" s="96" t="str">
        <f>IF('Социально-коммуникативное разви'!AA36="","",IF('Социально-коммуникативное разви'!AA36=2,"сформирован",IF('Социально-коммуникативное разви'!AA36=0,"не сформирован", "в стадии формирования")))</f>
        <v/>
      </c>
      <c r="I45"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45" s="96" t="str">
        <f>IF('Познавательное развитие'!H36="","",IF('Познавательное развитие'!H36=2,"сформирован",IF('Познавательное развитие'!H36=0,"не сформирован", "в стадии формирования")))</f>
        <v/>
      </c>
      <c r="K45" s="96" t="e">
        <f>IF('Познавательное развитие'!#REF!="","",IF('Познавательное развитие'!#REF!=2,"сформирован",IF('Познавательное развитие'!#REF!=0,"не сформирован", "в стадии формирования")))</f>
        <v>#REF!</v>
      </c>
      <c r="L45" s="96" t="str">
        <f>IF('Речевое развитие'!X35="","",IF('Речевое развитие'!X35=2,"сформирован",IF('Речевое развитие'!X35=0,"не сформирован", "в стадии формирования")))</f>
        <v/>
      </c>
      <c r="M45" s="96" t="str">
        <f>IF('Художественно-эстетическое разв'!D36="","",IF('Художественно-эстетическое разв'!D36=2,"сформирован",IF('Художественно-эстетическое разв'!D36=0,"не сформирован", "в стадии формирования")))</f>
        <v/>
      </c>
      <c r="N45" s="149" t="str">
        <f>IF('Физическое развитие'!M35="","",IF('Физическое развитие'!M35=2,"сформирован",IF('Физическое развитие'!M35=0,"не сформирован", "в стадии формирования")))</f>
        <v/>
      </c>
      <c r="O45" s="166" t="str">
        <f>IF('Социально-коммуникативное разви'!R36="","",IF('Социально-коммуникативное разви'!X36="","",IF('Социально-коммуникативное разви'!Y36="","",IF('Социально-коммуникативное разви'!Z36="","",IF('Социально-коммуникативное разви'!AA36="","",IF('Социально-коммуникативное разви'!#REF!="","",IF('Познавательное развитие'!#REF!="","",IF('Познавательное развитие'!#REF!="","",IF('Речевое развитие'!X35="","",IF('Художественно-эстетическое разв'!D36="","",IF('Физическое развитие'!M35="","",('Социально-коммуникативное разви'!R36+'Социально-коммуникативное разви'!X36+'Социально-коммуникативное разви'!Y36+'Социально-коммуникативное разви'!Z36+'Социально-коммуникативное разви'!AA36+'Социально-коммуникативное разви'!#REF!+'Познавательное развитие'!#REF!+'Познавательное развитие'!#REF!+'Речевое развитие'!X35+'Художественно-эстетическое разв'!D36+'Физическое развитие'!M35)/11)))))))))))</f>
        <v/>
      </c>
      <c r="P45" s="355">
        <f>'целевые ориентиры'!M45</f>
        <v>0</v>
      </c>
      <c r="Q45" s="177" t="str">
        <f>IF('Социально-коммуникативное разви'!E36="","",IF('Социально-коммуникативное разви'!E36=2,"сформирован",IF('Социально-коммуникативное разви'!E36=0,"не сформирован", "в стадии формирования")))</f>
        <v/>
      </c>
      <c r="R45" s="177" t="str">
        <f>IF('Социально-коммуникативное разви'!F36="","",IF('Социально-коммуникативное разви'!F36=2,"сформирован",IF('Социально-коммуникативное разви'!F36=0,"не сформирован", "в стадии формирования")))</f>
        <v/>
      </c>
      <c r="S45" s="177" t="str">
        <f>IF('Социально-коммуникативное разви'!G36="","",IF('Социально-коммуникативное разви'!G36=2,"сформирован",IF('Социально-коммуникативное разви'!G36=0,"не сформирован", "в стадии формирования")))</f>
        <v/>
      </c>
      <c r="T45" s="177" t="str">
        <f>IF('Социально-коммуникативное разви'!H36="","",IF('Социально-коммуникативное разви'!H36=2,"сформирован",IF('Социально-коммуникативное разви'!H36=0,"не сформирован", "в стадии формирования")))</f>
        <v/>
      </c>
      <c r="U45" s="177" t="str">
        <f>IF('Социально-коммуникативное разви'!I36="","",IF('Социально-коммуникативное разви'!I36=2,"сформирован",IF('Социально-коммуникативное разви'!I36=0,"не сформирован", "в стадии формирования")))</f>
        <v/>
      </c>
      <c r="V45" s="178" t="str">
        <f>IF('Социально-коммуникативное разви'!J36="","",IF('Социально-коммуникативное разви'!J36=2,"сформирован",IF('Социально-коммуникативное разви'!J36=0,"не сформирован", "в стадии формирования")))</f>
        <v/>
      </c>
      <c r="W45" s="178" t="str">
        <f>IF('Социально-коммуникативное разви'!K36="","",IF('Социально-коммуникативное разви'!K36=2,"сформирован",IF('Социально-коммуникативное разви'!K36=0,"не сформирован", "в стадии формирования")))</f>
        <v/>
      </c>
      <c r="X45" s="178" t="str">
        <f>IF('Социально-коммуникативное разви'!L36="","",IF('Социально-коммуникативное разви'!L36=2,"сформирован",IF('Социально-коммуникативное разви'!L36=0,"не сформирован", "в стадии формирования")))</f>
        <v/>
      </c>
      <c r="Y45" s="179" t="str">
        <f>IF('Социально-коммуникативное разви'!W36="","",IF('Социально-коммуникативное разви'!W36=2,"сформирован",IF('Социально-коммуникативное разви'!W36=0,"не сформирован", "в стадии формирования")))</f>
        <v/>
      </c>
      <c r="Z45" s="180" t="str">
        <f>IF('Социально-коммуникативное разви'!E36="","",IF('Социально-коммуникативное разви'!F36="","",IF('Социально-коммуникативное разви'!G36="","",IF('Социально-коммуникативное разви'!H36="","",IF('Социально-коммуникативное разви'!I36="","",IF('Социально-коммуникативное разви'!J36="","",IF('Социально-коммуникативное разви'!K36="","",IF('Социально-коммуникативное разви'!L36="","",IF('Социально-коммуникативное разви'!W36="","",('Социально-коммуникативное разви'!E36+'Социально-коммуникативное разви'!F36+'Социально-коммуникативное разви'!G36+'Социально-коммуникативное разви'!H36+'Социально-коммуникативное разви'!I36+'Социально-коммуникативное разви'!J36+'Социально-коммуникативное разви'!K36+'Социально-коммуникативное разви'!L36+'Социально-коммуникативное разви'!W36)/9)))))))))</f>
        <v/>
      </c>
      <c r="AA45" s="151" t="str">
        <f>'целевые ориентиры'!X35</f>
        <v/>
      </c>
      <c r="AB45" s="172" t="str">
        <f>IF('Социально-коммуникативное разви'!S36="","",IF('Социально-коммуникативное разви'!S36=2,"сформирован",IF('Социально-коммуникативное разви'!S36=0,"не сформирован", "в стадии формирования")))</f>
        <v/>
      </c>
      <c r="AC45" s="171" t="str">
        <f>IF('Познавательное развитие'!U36="","",IF('Познавательное развитие'!U36=2,"сформирован",IF('Познавательное развитие'!U36=0,"не сформирован", "в стадии формирования")))</f>
        <v/>
      </c>
      <c r="AD45" s="170" t="str">
        <f>IF('Речевое развитие'!W35="","",IF('Речевое развитие'!W35=2,"сформирован",IF('Речевое развитие'!W35=0,"не сформирован", "в стадии формирования")))</f>
        <v/>
      </c>
      <c r="AE45" s="181" t="str">
        <f>IF('Художественно-эстетическое разв'!AD36="","",IF('Художественно-эстетическое разв'!AD36=2,"сформирован",IF('Художественно-эстетическое разв'!AD36=0,"не сформирован", "в стадии формирования")))</f>
        <v/>
      </c>
      <c r="AF45" s="181" t="str">
        <f>IF('Художественно-эстетическое разв'!AE36="","",IF('Художественно-эстетическое разв'!AE36=2,"сформирован",IF('Художественно-эстетическое разв'!AE36=0,"не сформирован", "в стадии формирования")))</f>
        <v/>
      </c>
      <c r="AG45" s="181" t="str">
        <f>IF('Художественно-эстетическое разв'!AF36="","",IF('Художественно-эстетическое разв'!AF36=2,"сформирован",IF('Художественно-эстетическое разв'!AF36=0,"не сформирован", "в стадии формирования")))</f>
        <v/>
      </c>
      <c r="AH45" s="170" t="str">
        <f>IF('Физическое развитие'!T35="","",IF('Физическое развитие'!T35=2,"сформирован",IF('Физическое развитие'!T35=0,"не сформирован", "в стадии формирования")))</f>
        <v/>
      </c>
      <c r="AI45" s="180" t="str">
        <f>IF('Социально-коммуникативное разви'!S36="","",IF('Познавательное развитие'!U36="","",IF('Речевое развитие'!W35="","",IF('Художественно-эстетическое разв'!AD36="","",IF('Художественно-эстетическое разв'!AE36="","",IF('Художественно-эстетическое разв'!AF36="","",IF('Физическое развитие'!T35="","",('Социально-коммуникативное разви'!S36+'Познавательное развитие'!U36+'Речевое развитие'!W35+'Художественно-эстетическое разв'!AD36+'Художественно-эстетическое разв'!AE36+'Художественно-эстетическое разв'!AF36+'Физическое развитие'!T35)/7)))))))</f>
        <v/>
      </c>
      <c r="AJ45" s="151" t="str">
        <f>'целевые ориентиры'!AH35</f>
        <v/>
      </c>
      <c r="AK45" s="172" t="str">
        <f>IF('Речевое развитие'!D35="","",IF('Речевое развитие'!D35=2,"сформирован",IF('Речевое развитие'!D35=0,"не сформирован", "в стадии формирования")))</f>
        <v/>
      </c>
      <c r="AL45" s="150" t="str">
        <f>IF('Речевое развитие'!F35="","",IF('Речевое развитие'!F35=2,"сформирован",IF('Речевое развитие'!F35=0,"не сформирован", "в стадии формирования")))</f>
        <v/>
      </c>
      <c r="AM45" s="150" t="str">
        <f>IF('Речевое развитие'!H35="","",IF('Речевое развитие'!H35=2,"сформирован",IF('Речевое развитие'!H35=0,"не сформирован", "в стадии формирования")))</f>
        <v/>
      </c>
      <c r="AN45" s="150" t="str">
        <f>IF('Речевое развитие'!I35="","",IF('Речевое развитие'!I35=2,"сформирован",IF('Речевое развитие'!I35=0,"не сформирован", "в стадии формирования")))</f>
        <v/>
      </c>
      <c r="AO45" s="150" t="str">
        <f>IF('Речевое развитие'!J35="","",IF('Речевое развитие'!J35=2,"сформирован",IF('Речевое развитие'!J35=0,"не сформирован", "в стадии формирования")))</f>
        <v/>
      </c>
      <c r="AP45" s="150" t="str">
        <f>IF('Речевое развитие'!K35="","",IF('Речевое развитие'!K35=2,"сформирован",IF('Речевое развитие'!K35=0,"не сформирован", "в стадии формирования")))</f>
        <v/>
      </c>
      <c r="AQ45" s="150" t="str">
        <f>IF('Речевое развитие'!M35="","",IF('Речевое развитие'!M35=2,"сформирован",IF('Речевое развитие'!M35=0,"не сформирован", "в стадии формирования")))</f>
        <v/>
      </c>
      <c r="AR45" s="150" t="str">
        <f>IF('Речевое развитие'!N35="","",IF('Речевое развитие'!N35=2,"сформирован",IF('Речевое развитие'!N35=0,"не сформирован", "в стадии формирования")))</f>
        <v/>
      </c>
      <c r="AS45" s="150" t="str">
        <f>IF('Речевое развитие'!O35="","",IF('Речевое развитие'!O35=2,"сформирован",IF('Речевое развитие'!O35=0,"не сформирован", "в стадии формирования")))</f>
        <v/>
      </c>
      <c r="AT45" s="180" t="str">
        <f>IF('Речевое развитие'!D35="","",IF('Речевое развитие'!F35="","",IF('Речевое развитие'!H35="","",IF('Речевое развитие'!I35="","",IF('Речевое развитие'!J35="","",IF('Речевое развитие'!K35="","",IF('Речевое развитие'!M35="","",IF('Речевое развитие'!N35="","",IF('Речевое развитие'!O35="","",('Речевое развитие'!D35+'Речевое развитие'!F35+'Речевое развитие'!H35+'Речевое развитие'!I35+'Речевое развитие'!J35+'Речевое развитие'!K35+'Речевое развитие'!M35+'Речевое развитие'!N35+'Речевое развитие'!O35)/9)))))))))</f>
        <v/>
      </c>
      <c r="AU45" s="355">
        <f>'целевые ориентиры'!AR45</f>
        <v>0</v>
      </c>
      <c r="AV45" s="150" t="str">
        <f>IF('Физическое развитие'!D35="","",IF('Физическое развитие'!D35=2,"сформирован",IF('Физическое развитие'!D35=0,"не сформирован", "в стадии формирования")))</f>
        <v/>
      </c>
      <c r="AW45" s="150" t="str">
        <f>IF('Физическое развитие'!E35="","",IF('Физическое развитие'!E35=2,"сформирован",IF('Физическое развитие'!E35=0,"не сформирован", "в стадии формирования")))</f>
        <v/>
      </c>
      <c r="AX45" s="150" t="str">
        <f>IF('Физическое развитие'!G35="","",IF('Физическое развитие'!G35=2,"сформирован",IF('Физическое развитие'!G35=0,"не сформирован", "в стадии формирования")))</f>
        <v/>
      </c>
      <c r="AY45" s="150" t="e">
        <f>IF('Физическое развитие'!#REF!="","",IF('Физическое развитие'!#REF!=2,"сформирован",IF('Физическое развитие'!#REF!=0,"не сформирован", "в стадии формирования")))</f>
        <v>#REF!</v>
      </c>
      <c r="AZ45" s="150" t="str">
        <f>IF('Физическое развитие'!H35="","",IF('Физическое развитие'!H35=2,"сформирован",IF('Физическое развитие'!H35=0,"не сформирован", "в стадии формирования")))</f>
        <v/>
      </c>
      <c r="BA45" s="150" t="str">
        <f>IF('Физическое развитие'!I35="","",IF('Физическое развитие'!I35=2,"сформирован",IF('Физическое развитие'!I35=0,"не сформирован", "в стадии формирования")))</f>
        <v/>
      </c>
      <c r="BB45" s="150" t="str">
        <f>IF('Физическое развитие'!N35="","",IF('Физическое развитие'!N35=2,"сформирован",IF('Физическое развитие'!N35=0,"не сформирован", "в стадии формирования")))</f>
        <v/>
      </c>
      <c r="BC45" s="150" t="str">
        <f>IF('Физическое развитие'!O35="","",IF('Физическое развитие'!O35=2,"сформирован",IF('Физическое развитие'!O35=0,"не сформирован", "в стадии формирования")))</f>
        <v/>
      </c>
      <c r="BD45" s="150" t="str">
        <f>IF('Физическое развитие'!P35="","",IF('Физическое развитие'!P35=2,"сформирован",IF('Физическое развитие'!P35=0,"не сформирован", "в стадии формирования")))</f>
        <v/>
      </c>
      <c r="BE45" s="150" t="str">
        <f>IF('Физическое развитие'!S35="","",IF('Физическое развитие'!S35=2,"сформирован",IF('Физическое развитие'!S35=0,"не сформирован", "в стадии формирования")))</f>
        <v/>
      </c>
      <c r="BF45" s="150" t="str">
        <f>IF('Физическое развитие'!D35="","",IF('Физическое развитие'!E35="","",IF('Физическое развитие'!G35="","",IF('Физическое развитие'!#REF!="","",IF('Физическое развитие'!H35="","",IF('Физическое развитие'!I35="","",IF('Физическое развитие'!N35="","",IF('Физическое развитие'!O35="","",IF('Физическое развитие'!P35="","",IF('Физическое развитие'!S35="","",('Физическое развитие'!D35+'Физическое развитие'!E35+'Физическое развитие'!G35+'Физическое развитие'!#REF!+'Физическое развитие'!H35+'Физическое развитие'!I35+'Физическое развитие'!N35+'Физическое развитие'!O35+'Физическое развитие'!P35+'Физическое развитие'!S35)/10))))))))))</f>
        <v/>
      </c>
      <c r="BG45" s="355">
        <f>'целевые ориентиры'!BG45</f>
        <v>0</v>
      </c>
      <c r="BH45" s="150" t="str">
        <f>IF('Социально-коммуникативное разви'!Q36="","",IF('Социально-коммуникативное разви'!Q36=2,"сформирован",IF('Социально-коммуникативное разви'!Q36=0,"не сформирован", "в стадии формирования")))</f>
        <v/>
      </c>
      <c r="BI45" s="150" t="str">
        <f>IF('Социально-коммуникативное разви'!AD36="","",IF('Социально-коммуникативное разви'!AD36=2,"сформирован",IF('Социально-коммуникативное разви'!AD36=0,"не сформирован", "в стадии формирования")))</f>
        <v/>
      </c>
      <c r="BJ45" s="150" t="str">
        <f>IF('Социально-коммуникативное разви'!AF36="","",IF('Социально-коммуникативное разви'!AF36=2,"сформирован",IF('Социально-коммуникативное разви'!AF36=0,"не сформирован", "в стадии формирования")))</f>
        <v/>
      </c>
      <c r="BK45" s="150" t="str">
        <f>IF('Социально-коммуникативное разви'!AG36="","",IF('Социально-коммуникативное разви'!AG36=2,"сформирован",IF('Социально-коммуникативное разви'!AG36=0,"не сформирован", "в стадии формирования")))</f>
        <v/>
      </c>
      <c r="BL45" s="150" t="str">
        <f>IF('Социально-коммуникативное разви'!AH36="","",IF('Социально-коммуникативное разви'!AH36=2,"сформирован",IF('Социально-коммуникативное разви'!AH36=0,"не сформирован", "в стадии формирования")))</f>
        <v/>
      </c>
      <c r="BM45" s="150" t="str">
        <f>IF('Социально-коммуникативное разви'!AI36="","",IF('Социально-коммуникативное разви'!AI36=2,"сформирован",IF('Социально-коммуникативное разви'!AI36=0,"не сформирован", "в стадии формирования")))</f>
        <v/>
      </c>
      <c r="BN45" s="150" t="str">
        <f>IF('Социально-коммуникативное разви'!AJ36="","",IF('Социально-коммуникативное разви'!AJ36=2,"сформирован",IF('Социально-коммуникативное разви'!AJ36=0,"не сформирован", "в стадии формирования")))</f>
        <v/>
      </c>
      <c r="BO45" s="150" t="str">
        <f>IF('Социально-коммуникативное разви'!AK36="","",IF('Социально-коммуникативное разви'!AK36=2,"сформирован",IF('Социально-коммуникативное разви'!AK36=0,"не сформирован", "в стадии формирования")))</f>
        <v/>
      </c>
      <c r="BP45" s="150" t="str">
        <f>IF('Социально-коммуникативное разви'!AL36="","",IF('Социально-коммуникативное разви'!AL36=2,"сформирован",IF('Социально-коммуникативное разви'!AL36=0,"не сформирован", "в стадии формирования")))</f>
        <v/>
      </c>
      <c r="BQ45" s="150" t="str">
        <f>IF('Социально-коммуникативное разви'!AM36="","",IF('Социально-коммуникативное разви'!AM36=2,"сформирован",IF('Социально-коммуникативное разви'!AM36=0,"не сформирован", "в стадии формирования")))</f>
        <v/>
      </c>
      <c r="BR4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45" s="150" t="str">
        <f>IF('Физическое развитие'!N35="","",IF('Физическое развитие'!N35=2,"сформирован",IF('Физическое развитие'!N35=0,"не сформирован", "в стадии формирования")))</f>
        <v/>
      </c>
      <c r="BT45" s="150" t="str">
        <f>IF('Физическое развитие'!Q35="","",IF('Физическое развитие'!Q35=2,"сформирован",IF('Физическое развитие'!Q35=0,"не сформирован", "в стадии формирования")))</f>
        <v/>
      </c>
      <c r="BU45" s="150" t="str">
        <f>IF('Физическое развитие'!U35="","",IF('Физическое развитие'!U35=2,"сформирован",IF('Физическое развитие'!U35=0,"не сформирован", "в стадии формирования")))</f>
        <v/>
      </c>
      <c r="BV45" s="150" t="str">
        <f>IF('Физическое развитие'!X35="","",IF('Физическое развитие'!X35=2,"сформирован",IF('Физическое развитие'!X35=0,"не сформирован", "в стадии формирования")))</f>
        <v/>
      </c>
      <c r="BW45" s="150" t="str">
        <f>IF('Физическое развитие'!Y35="","",IF('Физическое развитие'!Y35=2,"сформирован",IF('Физическое развитие'!Y35=0,"не сформирован", "в стадии формирования")))</f>
        <v/>
      </c>
      <c r="BX45" s="150" t="e">
        <f>IF('Физическое развитие'!#REF!="","",IF('Физическое развитие'!#REF!=2,"сформирован",IF('Физическое развитие'!#REF!=0,"не сформирован", "в стадии формирования")))</f>
        <v>#REF!</v>
      </c>
      <c r="BY45" s="150" t="str">
        <f>IF('Физическое развитие'!Z35="","",IF('Физическое развитие'!Z35=2,"сформирован",IF('Физическое развитие'!Z35=0,"не сформирован", "в стадии формирования")))</f>
        <v/>
      </c>
      <c r="BZ45" s="150" t="e">
        <f>IF('Физическое развитие'!#REF!="","",IF('Физическое развитие'!#REF!=2,"сформирован",IF('Физическое развитие'!#REF!=0,"не сформирован", "в стадии формирования")))</f>
        <v>#REF!</v>
      </c>
      <c r="CA45" s="180" t="str">
        <f>IF('Социально-коммуникативное разви'!Q36="","",IF('Социально-коммуникативное разви'!AD36="","",IF('Социально-коммуникативное разви'!AF36="","",IF('Социально-коммуникативное разви'!AG36="","",IF('Социально-коммуникативное разви'!AH36="","",IF('Социально-коммуникативное разви'!AI36="","",IF('Социально-коммуникативное разви'!AJ36="","",IF('Социально-коммуникативное разви'!AK36="","",IF('Социально-коммуникативное разви'!AL36="","",IF('Социально-коммуникативное разви'!AM36="","",IF('Социально-коммуникативное разви'!#REF!="","",IF('Физическое развитие'!N35="","",IF('Физическое развитие'!Q35="","",IF('Физическое развитие'!U35="","",IF('Физическое развитие'!X35="","",IF('Физическое развитие'!Y35="","",IF('Физическое развитие'!#REF!="","",IF('Физическое развитие'!Z35="","",IF('Физическое развитие'!#REF!="","",('Социально-коммуникативное разви'!Q36+'Социально-коммуникативное разви'!AD36+'Социально-коммуникативное разви'!AF36+'Социально-коммуникативное разви'!AG36+'Социально-коммуникативное разви'!AH36+'Социально-коммуникативное разви'!AI36+'Социально-коммуникативное разви'!AJ36+'Социально-коммуникативное разви'!AK36+'Социально-коммуникативное разви'!AL36+'Социально-коммуникативное разви'!AM36+'Социально-коммуникативное разви'!#REF!+'Физическое развитие'!N35+'Физическое развитие'!Q35+'Физическое развитие'!U35+'Физическое развитие'!X35+'Физическое развитие'!Y35+'Физическое развитие'!#REF!+'Физическое развитие'!#REF!)/19)))))))))))))))))))</f>
        <v/>
      </c>
      <c r="CB45" s="355">
        <f>'целевые ориентиры'!BY45</f>
        <v>0</v>
      </c>
      <c r="CC4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45" s="150" t="str">
        <f>IF('Социально-коммуникативное разви'!M36="","",IF('Социально-коммуникативное разви'!M36=2,"сформирован",IF('Социально-коммуникативное разви'!M36=0,"не сформирован", "в стадии формирования")))</f>
        <v/>
      </c>
      <c r="CE45"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45" s="150" t="str">
        <f>IF('Социально-коммуникативное разви'!O36="","",IF('Социально-коммуникативное разви'!O36=2,"сформирован",IF('Социально-коммуникативное разви'!O36=0,"не сформирован", "в стадии формирования")))</f>
        <v/>
      </c>
      <c r="CG45" s="150" t="str">
        <f>IF('Социально-коммуникативное разви'!T36="","",IF('Социально-коммуникативное разви'!T36=2,"сформирован",IF('Социально-коммуникативное разви'!T36=0,"не сформирован", "в стадии формирования")))</f>
        <v/>
      </c>
      <c r="CH45" s="150" t="str">
        <f>IF('Познавательное развитие'!D36="","",IF('Познавательное развитие'!D36=2,"сформирован",IF('Познавательное развитие'!D36=0,"не сформирован", "в стадии формирования")))</f>
        <v/>
      </c>
      <c r="CI45" s="150" t="str">
        <f>IF('Познавательное развитие'!E36="","",IF('Познавательное развитие'!E36=2,"сформирован",IF('Познавательное развитие'!E36=0,"не сформирован", "в стадии формирования")))</f>
        <v/>
      </c>
      <c r="CJ45" s="150" t="e">
        <f>IF('Познавательное развитие'!#REF!="","",IF('Познавательное развитие'!#REF!=2,"сформирован",IF('Познавательное развитие'!#REF!=0,"не сформирован", "в стадии формирования")))</f>
        <v>#REF!</v>
      </c>
      <c r="CK45" s="150" t="str">
        <f>IF('Познавательное развитие'!F36="","",IF('Познавательное развитие'!F36=2,"сформирован",IF('Познавательное развитие'!F36=0,"не сформирован", "в стадии формирования")))</f>
        <v/>
      </c>
      <c r="CL45" s="150" t="str">
        <f>IF('Познавательное развитие'!I36="","",IF('Познавательное развитие'!I36=2,"сформирован",IF('Познавательное развитие'!I36=0,"не сформирован", "в стадии формирования")))</f>
        <v/>
      </c>
      <c r="CM45" s="150" t="str">
        <f>IF('Познавательное развитие'!J36="","",IF('Познавательное развитие'!J36=2,"сформирован",IF('Познавательное развитие'!J36=0,"не сформирован", "в стадии формирования")))</f>
        <v/>
      </c>
      <c r="CN45" s="150" t="str">
        <f>IF('Познавательное развитие'!K36="","",IF('Познавательное развитие'!K36=2,"сформирован",IF('Познавательное развитие'!K36=0,"не сформирован", "в стадии формирования")))</f>
        <v/>
      </c>
      <c r="CO45" s="150" t="str">
        <f>IF('Познавательное развитие'!L36="","",IF('Познавательное развитие'!L36=2,"сформирован",IF('Познавательное развитие'!L36=0,"не сформирован", "в стадии формирования")))</f>
        <v/>
      </c>
      <c r="CP45" s="150" t="e">
        <f>IF('Познавательное развитие'!#REF!="","",IF('Познавательное развитие'!#REF!=2,"сформирован",IF('Познавательное развитие'!#REF!=0,"не сформирован", "в стадии формирования")))</f>
        <v>#REF!</v>
      </c>
      <c r="CQ45" s="150" t="str">
        <f>IF('Познавательное развитие'!M36="","",IF('Познавательное развитие'!M36=2,"сформирован",IF('Познавательное развитие'!M36=0,"не сформирован", "в стадии формирования")))</f>
        <v/>
      </c>
      <c r="CR45" s="150" t="str">
        <f>IF('Познавательное развитие'!S36="","",IF('Познавательное развитие'!S36=2,"сформирован",IF('Познавательное развитие'!S36=0,"не сформирован", "в стадии формирования")))</f>
        <v/>
      </c>
      <c r="CS45" s="150" t="str">
        <f>IF('Познавательное развитие'!T36="","",IF('Познавательное развитие'!T36=2,"сформирован",IF('Познавательное развитие'!T36=0,"не сформирован", "в стадии формирования")))</f>
        <v/>
      </c>
      <c r="CT45" s="150" t="str">
        <f>IF('Познавательное развитие'!V36="","",IF('Познавательное развитие'!V36=2,"сформирован",IF('Познавательное развитие'!V36=0,"не сформирован", "в стадии формирования")))</f>
        <v/>
      </c>
      <c r="CU45" s="150" t="str">
        <f>IF('Познавательное развитие'!AD36="","",IF('Познавательное развитие'!AD36=2,"сформирован",IF('Познавательное развитие'!AD36=0,"не сформирован", "в стадии формирования")))</f>
        <v/>
      </c>
      <c r="CV45" s="150" t="e">
        <f>IF('Познавательное развитие'!#REF!="","",IF('Познавательное развитие'!#REF!=2,"сформирован",IF('Познавательное развитие'!#REF!=0,"не сформирован", "в стадии формирования")))</f>
        <v>#REF!</v>
      </c>
      <c r="CW45" s="150" t="str">
        <f>IF('Познавательное развитие'!AI36="","",IF('Познавательное развитие'!AI36=2,"сформирован",IF('Познавательное развитие'!AI36=0,"не сформирован", "в стадии формирования")))</f>
        <v/>
      </c>
      <c r="CX45" s="150" t="str">
        <f>IF('Познавательное развитие'!AK36="","",IF('Познавательное развитие'!AK36=2,"сформирован",IF('Познавательное развитие'!AK36=0,"не сформирован", "в стадии формирования")))</f>
        <v/>
      </c>
      <c r="CY45" s="150" t="e">
        <f>IF('Познавательное развитие'!#REF!="","",IF('Познавательное развитие'!#REF!=2,"сформирован",IF('Познавательное развитие'!#REF!=0,"не сформирован", "в стадии формирования")))</f>
        <v>#REF!</v>
      </c>
      <c r="CZ45" s="150" t="str">
        <f>IF('Познавательное развитие'!AL36="","",IF('Познавательное развитие'!AL36=2,"сформирован",IF('Познавательное развитие'!AL36=0,"не сформирован", "в стадии формирования")))</f>
        <v/>
      </c>
      <c r="DA45" s="150" t="str">
        <f>IF('Речевое развитие'!S35="","",IF('Речевое развитие'!S35=2,"сформирован",IF('Речевое развитие'!S35=0,"не сформирован", "в стадии формирования")))</f>
        <v/>
      </c>
      <c r="DB45" s="150" t="str">
        <f>IF('Речевое развитие'!T35="","",IF('Речевое развитие'!T35=2,"сформирован",IF('Речевое развитие'!T35=0,"не сформирован", "в стадии формирования")))</f>
        <v/>
      </c>
      <c r="DC45" s="150" t="str">
        <f>IF('Речевое развитие'!U35="","",IF('Речевое развитие'!U35=2,"сформирован",IF('Речевое развитие'!U35=0,"не сформирован", "в стадии формирования")))</f>
        <v/>
      </c>
      <c r="DD45" s="150" t="str">
        <f>IF('Речевое развитие'!V35="","",IF('Речевое развитие'!V35=2,"сформирован",IF('Речевое развитие'!V35=0,"не сформирован", "в стадии формирования")))</f>
        <v/>
      </c>
      <c r="DE45" s="150" t="str">
        <f>IF('Художественно-эстетическое разв'!D36="","",IF('Художественно-эстетическое разв'!D36=2,"сформирован",IF('Художественно-эстетическое разв'!D36=0,"не сформирован", "в стадии формирования")))</f>
        <v/>
      </c>
      <c r="DF45" s="150" t="str">
        <f>IF('Художественно-эстетическое разв'!O36="","",IF('Художественно-эстетическое разв'!O36=2,"сформирован",IF('Художественно-эстетическое разв'!O36=0,"не сформирован", "в стадии формирования")))</f>
        <v/>
      </c>
      <c r="DG45" s="150" t="str">
        <f>IF('Художественно-эстетическое разв'!T36="","",IF('Художественно-эстетическое разв'!T36=2,"сформирован",IF('Художественно-эстетическое разв'!T36=0,"не сформирован", "в стадии формирования")))</f>
        <v/>
      </c>
      <c r="DH45" s="180" t="e">
        <f>IF('Социально-коммуникативное разви'!#REF!="","",IF('Социально-коммуникативное разви'!M36="","",IF('Социально-коммуникативное разви'!#REF!="","",IF('Социально-коммуникативное разви'!O36="","",IF('Социально-коммуникативное разви'!T36="","",IF('Познавательное развитие'!D36="","",IF('Познавательное развитие'!E36="","",IF('Познавательное развитие'!#REF!="","",IF('Познавательное развитие'!F36="","",IF('Познавательное развитие'!I36="","",IF('Познавательное развитие'!J36="","",IF('Познавательное развитие'!K36="","",IF('Познавательное развитие'!L36="","",IF('Познавательное развитие'!#REF!="","",IF('Познавательное развитие'!M36="","",IF('Познавательное развитие'!S36="","",IF('Познавательное развитие'!T36="","",IF('Познавательное развитие'!V36="","",IF('Познавательное развитие'!AD36="","",IF('Познавательное развитие'!#REF!="","",IF('Познавательное развитие'!AI36="","",IF('Познавательное развитие'!AK36="","",IF('Познавательное развитие'!#REF!="","",IF('Познавательное развитие'!AL36="","",IF('Речевое развитие'!S35="","",IF('Речевое развитие'!T35="","",IF('Речевое развитие'!U35="","",IF('Речевое развитие'!V35="","",IF('Художественно-эстетическое разв'!D36="","",IF('Художественно-эстетическое разв'!O36="","",IF('Художественно-эстетическое разв'!T36="","",('Социально-коммуникативное разви'!#REF!+'Социально-коммуникативное разви'!M36+'Социально-коммуникативное разви'!#REF!+'Социально-коммуникативное разви'!O36+'Социально-коммуникативное разви'!T36+'Познавательное развитие'!D36+'Познавательное развитие'!E36+'Познавательное развитие'!#REF!+'Познавательное развитие'!F36+'Познавательное развитие'!I36+'Познавательное развитие'!J36+'Познавательное развитие'!K36+'Познавательное развитие'!L36+'Познавательное развитие'!#REF!+'Познавательное развитие'!M36+'Познавательное развитие'!S36+'Познавательное развитие'!T36+'Познавательное развитие'!V36+'Познавательное развитие'!AD36+'Познавательное развитие'!#REF!+'Познавательное развитие'!AI36+'Познавательное развитие'!AK36+'Познавательное развитие'!#REF!+'Познавательное развитие'!AL36+'Речевое развитие'!S35+'Речевое развитие'!T35+'Речевое развитие'!U35+'Речевое развитие'!V35+'Художественно-эстетическое разв'!D36+'Художественно-эстетическое разв'!O36+'Художественно-эстетическое разв'!T36)/31)))))))))))))))))))))))))))))))</f>
        <v>#REF!</v>
      </c>
      <c r="DI45" s="151" t="str">
        <f>'целевые ориентиры'!DC35</f>
        <v/>
      </c>
    </row>
    <row r="46" spans="1:113" s="96" customFormat="1" hidden="1">
      <c r="A46" s="96">
        <f>список!A34</f>
        <v>33</v>
      </c>
      <c r="B46" s="153" t="str">
        <f>IF(список!B44="","",список!B44)</f>
        <v/>
      </c>
      <c r="C46" s="149" t="str">
        <f>IF(список!C44="","",список!C44)</f>
        <v/>
      </c>
      <c r="D46" s="155" t="str">
        <f>IF('Социально-коммуникативное разви'!R37="","",IF('Социально-коммуникативное разви'!R37=2,"сформирован",IF('Социально-коммуникативное разви'!R37=0,"не сформирован", "в стадии формирования")))</f>
        <v/>
      </c>
      <c r="E46" s="96" t="str">
        <f>IF('Социально-коммуникативное разви'!X37="","",IF('Социально-коммуникативное разви'!X37=2,"сформирован",IF('Социально-коммуникативное разви'!X37=0,"не сформирован", "в стадии формирования")))</f>
        <v/>
      </c>
      <c r="F46" s="96" t="str">
        <f>IF('Социально-коммуникативное разви'!Y37="","",IF('Социально-коммуникативное разви'!Y37=2,"сформирован",IF('Социально-коммуникативное разви'!Y37=0,"не сформирован", "в стадии формирования")))</f>
        <v/>
      </c>
      <c r="G46" s="96" t="str">
        <f>IF('Социально-коммуникативное разви'!Z37="","",IF('Социально-коммуникативное разви'!Z37=2,"сформирован",IF('Социально-коммуникативное разви'!Z37=0,"не сформирован", "в стадии формирования")))</f>
        <v/>
      </c>
      <c r="H46" s="96" t="str">
        <f>IF('Социально-коммуникативное разви'!AA37="","",IF('Социально-коммуникативное разви'!AA37=2,"сформирован",IF('Социально-коммуникативное разви'!AA37=0,"не сформирован", "в стадии формирования")))</f>
        <v/>
      </c>
      <c r="I46" s="149"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J46" s="96" t="str">
        <f>IF('Познавательное развитие'!H37="","",IF('Познавательное развитие'!H37=2,"сформирован",IF('Познавательное развитие'!H37=0,"не сформирован", "в стадии формирования")))</f>
        <v/>
      </c>
      <c r="K46" s="96" t="e">
        <f>IF('Познавательное развитие'!#REF!="","",IF('Познавательное развитие'!#REF!=2,"сформирован",IF('Познавательное развитие'!#REF!=0,"не сформирован", "в стадии формирования")))</f>
        <v>#REF!</v>
      </c>
      <c r="L46" s="96" t="str">
        <f>IF('Речевое развитие'!X36="","",IF('Речевое развитие'!X36=2,"сформирован",IF('Речевое развитие'!X36=0,"не сформирован", "в стадии формирования")))</f>
        <v/>
      </c>
      <c r="M46" s="96" t="str">
        <f>IF('Художественно-эстетическое разв'!D37="","",IF('Художественно-эстетическое разв'!D37=2,"сформирован",IF('Художественно-эстетическое разв'!D37=0,"не сформирован", "в стадии формирования")))</f>
        <v/>
      </c>
      <c r="N46" s="149" t="str">
        <f>IF('Физическое развитие'!M36="","",IF('Физическое развитие'!M36=2,"сформирован",IF('Физическое развитие'!M36=0,"не сформирован", "в стадии формирования")))</f>
        <v/>
      </c>
      <c r="O46" s="166" t="str">
        <f>IF('Социально-коммуникативное разви'!R37="","",IF('Социально-коммуникативное разви'!X37="","",IF('Социально-коммуникативное разви'!Y37="","",IF('Социально-коммуникативное разви'!Z37="","",IF('Социально-коммуникативное разви'!AA37="","",IF('Социально-коммуникативное разви'!#REF!="","",IF('Познавательное развитие'!#REF!="","",IF('Познавательное развитие'!#REF!="","",IF('Речевое развитие'!X36="","",IF('Художественно-эстетическое разв'!D37="","",IF('Физическое развитие'!M36="","",('Социально-коммуникативное разви'!R37+'Социально-коммуникативное разви'!X37+'Социально-коммуникативное разви'!Y37+'Социально-коммуникативное разви'!Z37+'Социально-коммуникативное разви'!AA37+'Социально-коммуникативное разви'!#REF!+'Познавательное развитие'!#REF!+'Познавательное развитие'!#REF!+'Речевое развитие'!X36+'Художественно-эстетическое разв'!D37+'Физическое развитие'!M36)/11)))))))))))</f>
        <v/>
      </c>
      <c r="P46" s="355">
        <f>'целевые ориентиры'!M46</f>
        <v>0</v>
      </c>
      <c r="Q46" s="177" t="str">
        <f>IF('Социально-коммуникативное разви'!E37="","",IF('Социально-коммуникативное разви'!E37=2,"сформирован",IF('Социально-коммуникативное разви'!E37=0,"не сформирован", "в стадии формирования")))</f>
        <v/>
      </c>
      <c r="R46" s="177" t="str">
        <f>IF('Социально-коммуникативное разви'!F37="","",IF('Социально-коммуникативное разви'!F37=2,"сформирован",IF('Социально-коммуникативное разви'!F37=0,"не сформирован", "в стадии формирования")))</f>
        <v/>
      </c>
      <c r="S46" s="177" t="str">
        <f>IF('Социально-коммуникативное разви'!G37="","",IF('Социально-коммуникативное разви'!G37=2,"сформирован",IF('Социально-коммуникативное разви'!G37=0,"не сформирован", "в стадии формирования")))</f>
        <v/>
      </c>
      <c r="T46" s="177" t="str">
        <f>IF('Социально-коммуникативное разви'!H37="","",IF('Социально-коммуникативное разви'!H37=2,"сформирован",IF('Социально-коммуникативное разви'!H37=0,"не сформирован", "в стадии формирования")))</f>
        <v/>
      </c>
      <c r="U46" s="177" t="str">
        <f>IF('Социально-коммуникативное разви'!I37="","",IF('Социально-коммуникативное разви'!I37=2,"сформирован",IF('Социально-коммуникативное разви'!I37=0,"не сформирован", "в стадии формирования")))</f>
        <v/>
      </c>
      <c r="V46" s="178" t="str">
        <f>IF('Социально-коммуникативное разви'!J37="","",IF('Социально-коммуникативное разви'!J37=2,"сформирован",IF('Социально-коммуникативное разви'!J37=0,"не сформирован", "в стадии формирования")))</f>
        <v/>
      </c>
      <c r="W46" s="178" t="str">
        <f>IF('Социально-коммуникативное разви'!K37="","",IF('Социально-коммуникативное разви'!K37=2,"сформирован",IF('Социально-коммуникативное разви'!K37=0,"не сформирован", "в стадии формирования")))</f>
        <v/>
      </c>
      <c r="X46" s="178" t="str">
        <f>IF('Социально-коммуникативное разви'!L37="","",IF('Социально-коммуникативное разви'!L37=2,"сформирован",IF('Социально-коммуникативное разви'!L37=0,"не сформирован", "в стадии формирования")))</f>
        <v/>
      </c>
      <c r="Y46" s="179" t="str">
        <f>IF('Социально-коммуникативное разви'!W37="","",IF('Социально-коммуникативное разви'!W37=2,"сформирован",IF('Социально-коммуникативное разви'!W37=0,"не сформирован", "в стадии формирования")))</f>
        <v/>
      </c>
      <c r="Z46" s="180" t="str">
        <f>IF('Социально-коммуникативное разви'!E37="","",IF('Социально-коммуникативное разви'!F37="","",IF('Социально-коммуникативное разви'!G37="","",IF('Социально-коммуникативное разви'!H37="","",IF('Социально-коммуникативное разви'!I37="","",IF('Социально-коммуникативное разви'!J37="","",IF('Социально-коммуникативное разви'!K37="","",IF('Социально-коммуникативное разви'!L37="","",IF('Социально-коммуникативное разви'!W37="","",('Социально-коммуникативное разви'!E37+'Социально-коммуникативное разви'!F37+'Социально-коммуникативное разви'!G37+'Социально-коммуникативное разви'!H37+'Социально-коммуникативное разви'!I37+'Социально-коммуникативное разви'!J37+'Социально-коммуникативное разви'!K37+'Социально-коммуникативное разви'!L37+'Социально-коммуникативное разви'!W37)/9)))))))))</f>
        <v/>
      </c>
      <c r="AA46" s="151" t="str">
        <f>'целевые ориентиры'!X36</f>
        <v/>
      </c>
      <c r="AB46" s="172" t="str">
        <f>IF('Социально-коммуникативное разви'!S37="","",IF('Социально-коммуникативное разви'!S37=2,"сформирован",IF('Социально-коммуникативное разви'!S37=0,"не сформирован", "в стадии формирования")))</f>
        <v/>
      </c>
      <c r="AC46" s="171" t="str">
        <f>IF('Познавательное развитие'!U37="","",IF('Познавательное развитие'!U37=2,"сформирован",IF('Познавательное развитие'!U37=0,"не сформирован", "в стадии формирования")))</f>
        <v/>
      </c>
      <c r="AD46" s="170" t="str">
        <f>IF('Речевое развитие'!W36="","",IF('Речевое развитие'!W36=2,"сформирован",IF('Речевое развитие'!W36=0,"не сформирован", "в стадии формирования")))</f>
        <v/>
      </c>
      <c r="AE46" s="181" t="str">
        <f>IF('Художественно-эстетическое разв'!AD37="","",IF('Художественно-эстетическое разв'!AD37=2,"сформирован",IF('Художественно-эстетическое разв'!AD37=0,"не сформирован", "в стадии формирования")))</f>
        <v/>
      </c>
      <c r="AF46" s="181" t="str">
        <f>IF('Художественно-эстетическое разв'!AE37="","",IF('Художественно-эстетическое разв'!AE37=2,"сформирован",IF('Художественно-эстетическое разв'!AE37=0,"не сформирован", "в стадии формирования")))</f>
        <v/>
      </c>
      <c r="AG46" s="181" t="str">
        <f>IF('Художественно-эстетическое разв'!AF37="","",IF('Художественно-эстетическое разв'!AF37=2,"сформирован",IF('Художественно-эстетическое разв'!AF37=0,"не сформирован", "в стадии формирования")))</f>
        <v/>
      </c>
      <c r="AH46" s="170" t="str">
        <f>IF('Физическое развитие'!T36="","",IF('Физическое развитие'!T36=2,"сформирован",IF('Физическое развитие'!T36=0,"не сформирован", "в стадии формирования")))</f>
        <v/>
      </c>
      <c r="AI46" s="180" t="str">
        <f>IF('Социально-коммуникативное разви'!S37="","",IF('Познавательное развитие'!U37="","",IF('Речевое развитие'!W36="","",IF('Художественно-эстетическое разв'!AD37="","",IF('Художественно-эстетическое разв'!AE37="","",IF('Художественно-эстетическое разв'!AF37="","",IF('Физическое развитие'!T36="","",('Социально-коммуникативное разви'!S37+'Познавательное развитие'!U37+'Речевое развитие'!W36+'Художественно-эстетическое разв'!AD37+'Художественно-эстетическое разв'!AE37+'Художественно-эстетическое разв'!AF37+'Физическое развитие'!T36)/7)))))))</f>
        <v/>
      </c>
      <c r="AJ46" s="151" t="str">
        <f>'целевые ориентиры'!AH36</f>
        <v/>
      </c>
      <c r="AK46" s="172" t="str">
        <f>IF('Речевое развитие'!D36="","",IF('Речевое развитие'!D36=2,"сформирован",IF('Речевое развитие'!D36=0,"не сформирован", "в стадии формирования")))</f>
        <v/>
      </c>
      <c r="AL46" s="150" t="str">
        <f>IF('Речевое развитие'!F36="","",IF('Речевое развитие'!F36=2,"сформирован",IF('Речевое развитие'!F36=0,"не сформирован", "в стадии формирования")))</f>
        <v/>
      </c>
      <c r="AM46" s="150" t="str">
        <f>IF('Речевое развитие'!H36="","",IF('Речевое развитие'!H36=2,"сформирован",IF('Речевое развитие'!H36=0,"не сформирован", "в стадии формирования")))</f>
        <v/>
      </c>
      <c r="AN46" s="150" t="str">
        <f>IF('Речевое развитие'!I36="","",IF('Речевое развитие'!I36=2,"сформирован",IF('Речевое развитие'!I36=0,"не сформирован", "в стадии формирования")))</f>
        <v/>
      </c>
      <c r="AO46" s="150" t="str">
        <f>IF('Речевое развитие'!J36="","",IF('Речевое развитие'!J36=2,"сформирован",IF('Речевое развитие'!J36=0,"не сформирован", "в стадии формирования")))</f>
        <v/>
      </c>
      <c r="AP46" s="150" t="str">
        <f>IF('Речевое развитие'!K36="","",IF('Речевое развитие'!K36=2,"сформирован",IF('Речевое развитие'!K36=0,"не сформирован", "в стадии формирования")))</f>
        <v/>
      </c>
      <c r="AQ46" s="150" t="str">
        <f>IF('Речевое развитие'!M36="","",IF('Речевое развитие'!M36=2,"сформирован",IF('Речевое развитие'!M36=0,"не сформирован", "в стадии формирования")))</f>
        <v/>
      </c>
      <c r="AR46" s="150" t="str">
        <f>IF('Речевое развитие'!N36="","",IF('Речевое развитие'!N36=2,"сформирован",IF('Речевое развитие'!N36=0,"не сформирован", "в стадии формирования")))</f>
        <v/>
      </c>
      <c r="AS46" s="150" t="str">
        <f>IF('Речевое развитие'!O36="","",IF('Речевое развитие'!O36=2,"сформирован",IF('Речевое развитие'!O36=0,"не сформирован", "в стадии формирования")))</f>
        <v/>
      </c>
      <c r="AT46" s="180" t="str">
        <f>IF('Речевое развитие'!D36="","",IF('Речевое развитие'!F36="","",IF('Речевое развитие'!H36="","",IF('Речевое развитие'!I36="","",IF('Речевое развитие'!J36="","",IF('Речевое развитие'!K36="","",IF('Речевое развитие'!M36="","",IF('Речевое развитие'!N36="","",IF('Речевое развитие'!O36="","",('Речевое развитие'!D36+'Речевое развитие'!F36+'Речевое развитие'!H36+'Речевое развитие'!I36+'Речевое развитие'!J36+'Речевое развитие'!K36+'Речевое развитие'!M36+'Речевое развитие'!N36+'Речевое развитие'!O36)/9)))))))))</f>
        <v/>
      </c>
      <c r="AU46" s="355">
        <f>'целевые ориентиры'!AR46</f>
        <v>0</v>
      </c>
      <c r="AV46" s="150" t="str">
        <f>IF('Физическое развитие'!D36="","",IF('Физическое развитие'!D36=2,"сформирован",IF('Физическое развитие'!D36=0,"не сформирован", "в стадии формирования")))</f>
        <v/>
      </c>
      <c r="AW46" s="150" t="str">
        <f>IF('Физическое развитие'!E36="","",IF('Физическое развитие'!E36=2,"сформирован",IF('Физическое развитие'!E36=0,"не сформирован", "в стадии формирования")))</f>
        <v/>
      </c>
      <c r="AX46" s="150" t="str">
        <f>IF('Физическое развитие'!G36="","",IF('Физическое развитие'!G36=2,"сформирован",IF('Физическое развитие'!G36=0,"не сформирован", "в стадии формирования")))</f>
        <v/>
      </c>
      <c r="AY46" s="150" t="e">
        <f>IF('Физическое развитие'!#REF!="","",IF('Физическое развитие'!#REF!=2,"сформирован",IF('Физическое развитие'!#REF!=0,"не сформирован", "в стадии формирования")))</f>
        <v>#REF!</v>
      </c>
      <c r="AZ46" s="150" t="str">
        <f>IF('Физическое развитие'!H36="","",IF('Физическое развитие'!H36=2,"сформирован",IF('Физическое развитие'!H36=0,"не сформирован", "в стадии формирования")))</f>
        <v/>
      </c>
      <c r="BA46" s="150" t="str">
        <f>IF('Физическое развитие'!I36="","",IF('Физическое развитие'!I36=2,"сформирован",IF('Физическое развитие'!I36=0,"не сформирован", "в стадии формирования")))</f>
        <v/>
      </c>
      <c r="BB46" s="150" t="str">
        <f>IF('Физическое развитие'!N36="","",IF('Физическое развитие'!N36=2,"сформирован",IF('Физическое развитие'!N36=0,"не сформирован", "в стадии формирования")))</f>
        <v/>
      </c>
      <c r="BC46" s="150" t="str">
        <f>IF('Физическое развитие'!O36="","",IF('Физическое развитие'!O36=2,"сформирован",IF('Физическое развитие'!O36=0,"не сформирован", "в стадии формирования")))</f>
        <v/>
      </c>
      <c r="BD46" s="150" t="str">
        <f>IF('Физическое развитие'!P36="","",IF('Физическое развитие'!P36=2,"сформирован",IF('Физическое развитие'!P36=0,"не сформирован", "в стадии формирования")))</f>
        <v/>
      </c>
      <c r="BE46" s="150" t="str">
        <f>IF('Физическое развитие'!S36="","",IF('Физическое развитие'!S36=2,"сформирован",IF('Физическое развитие'!S36=0,"не сформирован", "в стадии формирования")))</f>
        <v/>
      </c>
      <c r="BF46" s="150" t="str">
        <f>IF('Физическое развитие'!D36="","",IF('Физическое развитие'!E36="","",IF('Физическое развитие'!G36="","",IF('Физическое развитие'!#REF!="","",IF('Физическое развитие'!H36="","",IF('Физическое развитие'!I36="","",IF('Физическое развитие'!N36="","",IF('Физическое развитие'!O36="","",IF('Физическое развитие'!P36="","",IF('Физическое развитие'!S36="","",('Физическое развитие'!D36+'Физическое развитие'!E36+'Физическое развитие'!G36+'Физическое развитие'!#REF!+'Физическое развитие'!H36+'Физическое развитие'!I36+'Физическое развитие'!N36+'Физическое развитие'!O36+'Физическое развитие'!P36+'Физическое развитие'!S36)/10))))))))))</f>
        <v/>
      </c>
      <c r="BG46" s="355">
        <f>'целевые ориентиры'!BG46</f>
        <v>0</v>
      </c>
      <c r="BH46" s="150" t="str">
        <f>IF('Социально-коммуникативное разви'!Q37="","",IF('Социально-коммуникативное разви'!Q37=2,"сформирован",IF('Социально-коммуникативное разви'!Q37=0,"не сформирован", "в стадии формирования")))</f>
        <v/>
      </c>
      <c r="BI46" s="150" t="str">
        <f>IF('Социально-коммуникативное разви'!AD37="","",IF('Социально-коммуникативное разви'!AD37=2,"сформирован",IF('Социально-коммуникативное разви'!AD37=0,"не сформирован", "в стадии формирования")))</f>
        <v/>
      </c>
      <c r="BJ46" s="150" t="str">
        <f>IF('Социально-коммуникативное разви'!AF37="","",IF('Социально-коммуникативное разви'!AF37=2,"сформирован",IF('Социально-коммуникативное разви'!AF37=0,"не сформирован", "в стадии формирования")))</f>
        <v/>
      </c>
      <c r="BK46" s="150" t="str">
        <f>IF('Социально-коммуникативное разви'!AG37="","",IF('Социально-коммуникативное разви'!AG37=2,"сформирован",IF('Социально-коммуникативное разви'!AG37=0,"не сформирован", "в стадии формирования")))</f>
        <v/>
      </c>
      <c r="BL46" s="150" t="str">
        <f>IF('Социально-коммуникативное разви'!AH37="","",IF('Социально-коммуникативное разви'!AH37=2,"сформирован",IF('Социально-коммуникативное разви'!AH37=0,"не сформирован", "в стадии формирования")))</f>
        <v/>
      </c>
      <c r="BM46" s="150" t="str">
        <f>IF('Социально-коммуникативное разви'!AI37="","",IF('Социально-коммуникативное разви'!AI37=2,"сформирован",IF('Социально-коммуникативное разви'!AI37=0,"не сформирован", "в стадии формирования")))</f>
        <v/>
      </c>
      <c r="BN46" s="150" t="str">
        <f>IF('Социально-коммуникативное разви'!AJ37="","",IF('Социально-коммуникативное разви'!AJ37=2,"сформирован",IF('Социально-коммуникативное разви'!AJ37=0,"не сформирован", "в стадии формирования")))</f>
        <v/>
      </c>
      <c r="BO46" s="150" t="str">
        <f>IF('Социально-коммуникативное разви'!AK37="","",IF('Социально-коммуникативное разви'!AK37=2,"сформирован",IF('Социально-коммуникативное разви'!AK37=0,"не сформирован", "в стадии формирования")))</f>
        <v/>
      </c>
      <c r="BP46" s="150" t="str">
        <f>IF('Социально-коммуникативное разви'!AL37="","",IF('Социально-коммуникативное разви'!AL37=2,"сформирован",IF('Социально-коммуникативное разви'!AL37=0,"не сформирован", "в стадии формирования")))</f>
        <v/>
      </c>
      <c r="BQ46" s="150" t="str">
        <f>IF('Социально-коммуникативное разви'!AM37="","",IF('Социально-коммуникативное разви'!AM37=2,"сформирован",IF('Социально-коммуникативное разви'!AM37=0,"не сформирован", "в стадии формирования")))</f>
        <v/>
      </c>
      <c r="BR4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S46" s="150" t="str">
        <f>IF('Физическое развитие'!N36="","",IF('Физическое развитие'!N36=2,"сформирован",IF('Физическое развитие'!N36=0,"не сформирован", "в стадии формирования")))</f>
        <v/>
      </c>
      <c r="BT46" s="150" t="str">
        <f>IF('Физическое развитие'!Q36="","",IF('Физическое развитие'!Q36=2,"сформирован",IF('Физическое развитие'!Q36=0,"не сформирован", "в стадии формирования")))</f>
        <v/>
      </c>
      <c r="BU46" s="150" t="str">
        <f>IF('Физическое развитие'!U36="","",IF('Физическое развитие'!U36=2,"сформирован",IF('Физическое развитие'!U36=0,"не сформирован", "в стадии формирования")))</f>
        <v/>
      </c>
      <c r="BV46" s="150" t="str">
        <f>IF('Физическое развитие'!X36="","",IF('Физическое развитие'!X36=2,"сформирован",IF('Физическое развитие'!X36=0,"не сформирован", "в стадии формирования")))</f>
        <v/>
      </c>
      <c r="BW46" s="150" t="str">
        <f>IF('Физическое развитие'!Y36="","",IF('Физическое развитие'!Y36=2,"сформирован",IF('Физическое развитие'!Y36=0,"не сформирован", "в стадии формирования")))</f>
        <v/>
      </c>
      <c r="BX46" s="150" t="e">
        <f>IF('Физическое развитие'!#REF!="","",IF('Физическое развитие'!#REF!=2,"сформирован",IF('Физическое развитие'!#REF!=0,"не сформирован", "в стадии формирования")))</f>
        <v>#REF!</v>
      </c>
      <c r="BY46" s="150" t="str">
        <f>IF('Физическое развитие'!Z36="","",IF('Физическое развитие'!Z36=2,"сформирован",IF('Физическое развитие'!Z36=0,"не сформирован", "в стадии формирования")))</f>
        <v/>
      </c>
      <c r="BZ46" s="150" t="e">
        <f>IF('Физическое развитие'!#REF!="","",IF('Физическое развитие'!#REF!=2,"сформирован",IF('Физическое развитие'!#REF!=0,"не сформирован", "в стадии формирования")))</f>
        <v>#REF!</v>
      </c>
      <c r="CA46" s="180" t="str">
        <f>IF('Социально-коммуникативное разви'!Q37="","",IF('Социально-коммуникативное разви'!AD37="","",IF('Социально-коммуникативное разви'!AF37="","",IF('Социально-коммуникативное разви'!AG37="","",IF('Социально-коммуникативное разви'!AH37="","",IF('Социально-коммуникативное разви'!AI37="","",IF('Социально-коммуникативное разви'!AJ37="","",IF('Социально-коммуникативное разви'!AK37="","",IF('Социально-коммуникативное разви'!AL37="","",IF('Социально-коммуникативное разви'!AM37="","",IF('Социально-коммуникативное разви'!#REF!="","",IF('Физическое развитие'!N36="","",IF('Физическое развитие'!Q36="","",IF('Физическое развитие'!U36="","",IF('Физическое развитие'!X36="","",IF('Физическое развитие'!Y36="","",IF('Физическое развитие'!#REF!="","",IF('Физическое развитие'!Z36="","",IF('Физическое развитие'!#REF!="","",('Социально-коммуникативное разви'!Q37+'Социально-коммуникативное разви'!AD37+'Социально-коммуникативное разви'!AF37+'Социально-коммуникативное разви'!AG37+'Социально-коммуникативное разви'!AH37+'Социально-коммуникативное разви'!AI37+'Социально-коммуникативное разви'!AJ37+'Социально-коммуникативное разви'!AK37+'Социально-коммуникативное разви'!AL37+'Социально-коммуникативное разви'!AM37+'Социально-коммуникативное разви'!#REF!+'Физическое развитие'!N36+'Физическое развитие'!Q36+'Физическое развитие'!U36+'Физическое развитие'!X36+'Физическое развитие'!Y36+'Физическое развитие'!#REF!+'Физическое развитие'!#REF!)/19)))))))))))))))))))</f>
        <v/>
      </c>
      <c r="CB46" s="355">
        <f>'целевые ориентиры'!BY46</f>
        <v>0</v>
      </c>
      <c r="CC4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D46" s="150" t="str">
        <f>IF('Социально-коммуникативное разви'!M37="","",IF('Социально-коммуникативное разви'!M37=2,"сформирован",IF('Социально-коммуникативное разви'!M37=0,"не сформирован", "в стадии формирования")))</f>
        <v/>
      </c>
      <c r="CE46" s="150"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CF46" s="150" t="str">
        <f>IF('Социально-коммуникативное разви'!O37="","",IF('Социально-коммуникативное разви'!O37=2,"сформирован",IF('Социально-коммуникативное разви'!O37=0,"не сформирован", "в стадии формирования")))</f>
        <v/>
      </c>
      <c r="CG46" s="150" t="str">
        <f>IF('Социально-коммуникативное разви'!T37="","",IF('Социально-коммуникативное разви'!T37=2,"сформирован",IF('Социально-коммуникативное разви'!T37=0,"не сформирован", "в стадии формирования")))</f>
        <v/>
      </c>
      <c r="CH46" s="150" t="str">
        <f>IF('Познавательное развитие'!D37="","",IF('Познавательное развитие'!D37=2,"сформирован",IF('Познавательное развитие'!D37=0,"не сформирован", "в стадии формирования")))</f>
        <v/>
      </c>
      <c r="CI46" s="150" t="str">
        <f>IF('Познавательное развитие'!E37="","",IF('Познавательное развитие'!E37=2,"сформирован",IF('Познавательное развитие'!E37=0,"не сформирован", "в стадии формирования")))</f>
        <v/>
      </c>
      <c r="CJ46" s="150" t="e">
        <f>IF('Познавательное развитие'!#REF!="","",IF('Познавательное развитие'!#REF!=2,"сформирован",IF('Познавательное развитие'!#REF!=0,"не сформирован", "в стадии формирования")))</f>
        <v>#REF!</v>
      </c>
      <c r="CK46" s="150" t="str">
        <f>IF('Познавательное развитие'!F37="","",IF('Познавательное развитие'!F37=2,"сформирован",IF('Познавательное развитие'!F37=0,"не сформирован", "в стадии формирования")))</f>
        <v/>
      </c>
      <c r="CL46" s="150" t="str">
        <f>IF('Познавательное развитие'!I37="","",IF('Познавательное развитие'!I37=2,"сформирован",IF('Познавательное развитие'!I37=0,"не сформирован", "в стадии формирования")))</f>
        <v/>
      </c>
      <c r="CM46" s="150" t="str">
        <f>IF('Познавательное развитие'!J37="","",IF('Познавательное развитие'!J37=2,"сформирован",IF('Познавательное развитие'!J37=0,"не сформирован", "в стадии формирования")))</f>
        <v/>
      </c>
      <c r="CN46" s="150" t="str">
        <f>IF('Познавательное развитие'!K37="","",IF('Познавательное развитие'!K37=2,"сформирован",IF('Познавательное развитие'!K37=0,"не сформирован", "в стадии формирования")))</f>
        <v/>
      </c>
      <c r="CO46" s="150" t="str">
        <f>IF('Познавательное развитие'!L37="","",IF('Познавательное развитие'!L37=2,"сформирован",IF('Познавательное развитие'!L37=0,"не сформирован", "в стадии формирования")))</f>
        <v/>
      </c>
      <c r="CP46" s="150" t="e">
        <f>IF('Познавательное развитие'!#REF!="","",IF('Познавательное развитие'!#REF!=2,"сформирован",IF('Познавательное развитие'!#REF!=0,"не сформирован", "в стадии формирования")))</f>
        <v>#REF!</v>
      </c>
      <c r="CQ46" s="150" t="str">
        <f>IF('Познавательное развитие'!M37="","",IF('Познавательное развитие'!M37=2,"сформирован",IF('Познавательное развитие'!M37=0,"не сформирован", "в стадии формирования")))</f>
        <v/>
      </c>
      <c r="CR46" s="150" t="str">
        <f>IF('Познавательное развитие'!S37="","",IF('Познавательное развитие'!S37=2,"сформирован",IF('Познавательное развитие'!S37=0,"не сформирован", "в стадии формирования")))</f>
        <v/>
      </c>
      <c r="CS46" s="150" t="str">
        <f>IF('Познавательное развитие'!T37="","",IF('Познавательное развитие'!T37=2,"сформирован",IF('Познавательное развитие'!T37=0,"не сформирован", "в стадии формирования")))</f>
        <v/>
      </c>
      <c r="CT46" s="150" t="str">
        <f>IF('Познавательное развитие'!V37="","",IF('Познавательное развитие'!V37=2,"сформирован",IF('Познавательное развитие'!V37=0,"не сформирован", "в стадии формирования")))</f>
        <v/>
      </c>
      <c r="CU46" s="150" t="str">
        <f>IF('Познавательное развитие'!AD37="","",IF('Познавательное развитие'!AD37=2,"сформирован",IF('Познавательное развитие'!AD37=0,"не сформирован", "в стадии формирования")))</f>
        <v/>
      </c>
      <c r="CV46" s="150" t="e">
        <f>IF('Познавательное развитие'!#REF!="","",IF('Познавательное развитие'!#REF!=2,"сформирован",IF('Познавательное развитие'!#REF!=0,"не сформирован", "в стадии формирования")))</f>
        <v>#REF!</v>
      </c>
      <c r="CW46" s="150" t="str">
        <f>IF('Познавательное развитие'!AI37="","",IF('Познавательное развитие'!AI37=2,"сформирован",IF('Познавательное развитие'!AI37=0,"не сформирован", "в стадии формирования")))</f>
        <v/>
      </c>
      <c r="CX46" s="150" t="str">
        <f>IF('Познавательное развитие'!AK37="","",IF('Познавательное развитие'!AK37=2,"сформирован",IF('Познавательное развитие'!AK37=0,"не сформирован", "в стадии формирования")))</f>
        <v/>
      </c>
      <c r="CY46" s="150" t="e">
        <f>IF('Познавательное развитие'!#REF!="","",IF('Познавательное развитие'!#REF!=2,"сформирован",IF('Познавательное развитие'!#REF!=0,"не сформирован", "в стадии формирования")))</f>
        <v>#REF!</v>
      </c>
      <c r="CZ46" s="150" t="str">
        <f>IF('Познавательное развитие'!AL37="","",IF('Познавательное развитие'!AL37=2,"сформирован",IF('Познавательное развитие'!AL37=0,"не сформирован", "в стадии формирования")))</f>
        <v/>
      </c>
      <c r="DA46" s="150" t="str">
        <f>IF('Речевое развитие'!S36="","",IF('Речевое развитие'!S36=2,"сформирован",IF('Речевое развитие'!S36=0,"не сформирован", "в стадии формирования")))</f>
        <v/>
      </c>
      <c r="DB46" s="150" t="str">
        <f>IF('Речевое развитие'!T36="","",IF('Речевое развитие'!T36=2,"сформирован",IF('Речевое развитие'!T36=0,"не сформирован", "в стадии формирования")))</f>
        <v/>
      </c>
      <c r="DC46" s="150" t="str">
        <f>IF('Речевое развитие'!U36="","",IF('Речевое развитие'!U36=2,"сформирован",IF('Речевое развитие'!U36=0,"не сформирован", "в стадии формирования")))</f>
        <v/>
      </c>
      <c r="DD46" s="150" t="str">
        <f>IF('Речевое развитие'!V36="","",IF('Речевое развитие'!V36=2,"сформирован",IF('Речевое развитие'!V36=0,"не сформирован", "в стадии формирования")))</f>
        <v/>
      </c>
      <c r="DE46" s="150" t="str">
        <f>IF('Художественно-эстетическое разв'!D37="","",IF('Художественно-эстетическое разв'!D37=2,"сформирован",IF('Художественно-эстетическое разв'!D37=0,"не сформирован", "в стадии формирования")))</f>
        <v/>
      </c>
      <c r="DF46" s="150" t="str">
        <f>IF('Художественно-эстетическое разв'!O37="","",IF('Художественно-эстетическое разв'!O37=2,"сформирован",IF('Художественно-эстетическое разв'!O37=0,"не сформирован", "в стадии формирования")))</f>
        <v/>
      </c>
      <c r="DG46" s="150" t="str">
        <f>IF('Художественно-эстетическое разв'!T37="","",IF('Художественно-эстетическое разв'!T37=2,"сформирован",IF('Художественно-эстетическое разв'!T37=0,"не сформирован", "в стадии формирования")))</f>
        <v/>
      </c>
      <c r="DH46" s="180" t="e">
        <f>IF('Социально-коммуникативное разви'!#REF!="","",IF('Социально-коммуникативное разви'!M37="","",IF('Социально-коммуникативное разви'!#REF!="","",IF('Социально-коммуникативное разви'!O37="","",IF('Социально-коммуникативное разви'!T37="","",IF('Познавательное развитие'!D37="","",IF('Познавательное развитие'!E37="","",IF('Познавательное развитие'!#REF!="","",IF('Познавательное развитие'!F37="","",IF('Познавательное развитие'!I37="","",IF('Познавательное развитие'!J37="","",IF('Познавательное развитие'!K37="","",IF('Познавательное развитие'!L37="","",IF('Познавательное развитие'!#REF!="","",IF('Познавательное развитие'!M37="","",IF('Познавательное развитие'!S37="","",IF('Познавательное развитие'!T37="","",IF('Познавательное развитие'!V37="","",IF('Познавательное развитие'!AD37="","",IF('Познавательное развитие'!#REF!="","",IF('Познавательное развитие'!AI37="","",IF('Познавательное развитие'!AK37="","",IF('Познавательное развитие'!#REF!="","",IF('Познавательное развитие'!AL37="","",IF('Речевое развитие'!S36="","",IF('Речевое развитие'!T36="","",IF('Речевое развитие'!U36="","",IF('Речевое развитие'!V36="","",IF('Художественно-эстетическое разв'!D37="","",IF('Художественно-эстетическое разв'!O37="","",IF('Художественно-эстетическое разв'!T37="","",('Социально-коммуникативное разви'!#REF!+'Социально-коммуникативное разви'!M37+'Социально-коммуникативное разви'!#REF!+'Социально-коммуникативное разви'!O37+'Социально-коммуникативное разви'!T37+'Познавательное развитие'!D37+'Познавательное развитие'!E37+'Познавательное развитие'!#REF!+'Познавательное развитие'!F37+'Познавательное развитие'!I37+'Познавательное развитие'!J37+'Познавательное развитие'!K37+'Познавательное развитие'!L37+'Познавательное развитие'!#REF!+'Познавательное развитие'!M37+'Познавательное развитие'!S37+'Познавательное развитие'!T37+'Познавательное развитие'!V37+'Познавательное развитие'!AD37+'Познавательное развитие'!#REF!+'Познавательное развитие'!AI37+'Познавательное развитие'!AK37+'Познавательное развитие'!#REF!+'Познавательное развитие'!AL37+'Речевое развитие'!S36+'Речевое развитие'!T36+'Речевое развитие'!U36+'Речевое развитие'!V36+'Художественно-эстетическое разв'!D37+'Художественно-эстетическое разв'!O37+'Художественно-эстетическое разв'!T37)/31)))))))))))))))))))))))))))))))</f>
        <v>#REF!</v>
      </c>
      <c r="DI46" s="151" t="str">
        <f>'целевые ориентиры'!DC36</f>
        <v/>
      </c>
    </row>
    <row r="47" spans="1:113" s="96" customFormat="1" hidden="1">
      <c r="A47" s="96">
        <f>список!A35</f>
        <v>34</v>
      </c>
      <c r="B47" s="153" t="str">
        <f>IF(список!B45="","",список!B45)</f>
        <v/>
      </c>
      <c r="C47" s="149" t="str">
        <f>IF(список!C45="","",список!C45)</f>
        <v/>
      </c>
      <c r="D47" s="163"/>
      <c r="I47" s="149"/>
      <c r="N47" s="149"/>
      <c r="O47" s="166"/>
      <c r="P47" s="355">
        <f>'целевые ориентиры'!M47</f>
        <v>0</v>
      </c>
      <c r="Q47" s="177"/>
      <c r="R47" s="177"/>
      <c r="S47" s="177"/>
      <c r="T47" s="177"/>
      <c r="U47" s="177"/>
      <c r="V47" s="177"/>
      <c r="W47" s="177"/>
      <c r="X47" s="177"/>
      <c r="Y47" s="179"/>
      <c r="Z47" s="180"/>
      <c r="AA47" s="248" t="str">
        <f>'целевые ориентиры'!X37</f>
        <v/>
      </c>
      <c r="AB47" s="172"/>
      <c r="AC47" s="171"/>
      <c r="AD47" s="170"/>
      <c r="AE47" s="181"/>
      <c r="AF47" s="181"/>
      <c r="AG47" s="181"/>
      <c r="AH47" s="170"/>
      <c r="AI47" s="180"/>
      <c r="AJ47" s="248" t="str">
        <f>'целевые ориентиры'!AH37</f>
        <v/>
      </c>
      <c r="AK47" s="172"/>
      <c r="AL47" s="248"/>
      <c r="AM47" s="248"/>
      <c r="AN47" s="248"/>
      <c r="AO47" s="248"/>
      <c r="AP47" s="248"/>
      <c r="AQ47" s="248"/>
      <c r="AR47" s="248"/>
      <c r="AS47" s="248"/>
      <c r="AT47" s="180"/>
      <c r="AU47" s="355">
        <f>'целевые ориентиры'!AR47</f>
        <v>0</v>
      </c>
      <c r="AV47" s="248"/>
      <c r="AW47" s="248"/>
      <c r="AX47" s="248"/>
      <c r="AY47" s="248"/>
      <c r="AZ47" s="248"/>
      <c r="BA47" s="248"/>
      <c r="BB47" s="248"/>
      <c r="BC47" s="248"/>
      <c r="BD47" s="248"/>
      <c r="BE47" s="248"/>
      <c r="BF47" s="248"/>
      <c r="BG47" s="355">
        <f>'целевые ориентиры'!BG47</f>
        <v>0</v>
      </c>
      <c r="BH47" s="248"/>
      <c r="BI47" s="248"/>
      <c r="BJ47" s="248"/>
      <c r="BK47" s="248"/>
      <c r="BL47" s="248"/>
      <c r="BM47" s="248"/>
      <c r="BN47" s="248"/>
      <c r="BO47" s="248"/>
      <c r="BP47" s="248"/>
      <c r="BQ47" s="248"/>
      <c r="BR47" s="248"/>
      <c r="BS47" s="248"/>
      <c r="BT47" s="248"/>
      <c r="BU47" s="248"/>
      <c r="BV47" s="248"/>
      <c r="BW47" s="248"/>
      <c r="BX47" s="248"/>
      <c r="BY47" s="248"/>
      <c r="BZ47" s="248"/>
      <c r="CA47" s="180"/>
      <c r="CB47" s="355">
        <f>'целевые ориентиры'!BY47</f>
        <v>0</v>
      </c>
      <c r="CC47" s="248"/>
      <c r="CD47" s="248"/>
      <c r="CE47" s="248"/>
      <c r="CF47" s="248"/>
      <c r="CG47" s="248"/>
      <c r="CH47" s="248"/>
      <c r="CI47" s="248"/>
      <c r="CJ47" s="248"/>
      <c r="CK47" s="248"/>
      <c r="CL47" s="248"/>
      <c r="CM47" s="248"/>
      <c r="CN47" s="248"/>
      <c r="CO47" s="248"/>
      <c r="CP47" s="248"/>
      <c r="CQ47" s="248"/>
      <c r="CR47" s="248"/>
      <c r="CS47" s="248"/>
      <c r="CT47" s="248"/>
      <c r="CU47" s="248"/>
      <c r="CV47" s="248"/>
      <c r="CW47" s="248"/>
      <c r="CX47" s="248"/>
      <c r="CY47" s="248"/>
      <c r="CZ47" s="248"/>
      <c r="DA47" s="248"/>
      <c r="DB47" s="248"/>
      <c r="DC47" s="248"/>
      <c r="DD47" s="248"/>
      <c r="DE47" s="248"/>
      <c r="DF47" s="248"/>
      <c r="DG47" s="248"/>
      <c r="DH47" s="180"/>
      <c r="DI47" s="248" t="str">
        <f>'целевые ориентиры'!DC37</f>
        <v/>
      </c>
    </row>
    <row r="48" spans="1:113" s="96" customFormat="1" hidden="1">
      <c r="A48" s="96">
        <f>список!A36</f>
        <v>35</v>
      </c>
      <c r="B48" s="153" t="str">
        <f>IF(список!B46="","",список!B46)</f>
        <v/>
      </c>
      <c r="C48" s="149" t="str">
        <f>IF(список!C46="","",список!C46)</f>
        <v/>
      </c>
      <c r="D48" s="163"/>
      <c r="I48" s="149"/>
      <c r="N48" s="149"/>
      <c r="O48" s="166"/>
      <c r="P48" s="355">
        <f>'целевые ориентиры'!M48</f>
        <v>0</v>
      </c>
      <c r="Q48" s="177"/>
      <c r="R48" s="177"/>
      <c r="S48" s="177"/>
      <c r="T48" s="177"/>
      <c r="U48" s="177"/>
      <c r="V48" s="177"/>
      <c r="W48" s="177"/>
      <c r="X48" s="177"/>
      <c r="Y48" s="179"/>
      <c r="Z48" s="180"/>
      <c r="AA48" s="248" t="str">
        <f>'целевые ориентиры'!X38</f>
        <v/>
      </c>
      <c r="AB48" s="172"/>
      <c r="AC48" s="171"/>
      <c r="AD48" s="170"/>
      <c r="AE48" s="181"/>
      <c r="AF48" s="181"/>
      <c r="AG48" s="181"/>
      <c r="AH48" s="170"/>
      <c r="AI48" s="180"/>
      <c r="AJ48" s="248" t="str">
        <f>'целевые ориентиры'!AH38</f>
        <v/>
      </c>
      <c r="AK48" s="172"/>
      <c r="AL48" s="248"/>
      <c r="AM48" s="248"/>
      <c r="AN48" s="248"/>
      <c r="AO48" s="248"/>
      <c r="AP48" s="248"/>
      <c r="AQ48" s="248"/>
      <c r="AR48" s="248"/>
      <c r="AS48" s="248"/>
      <c r="AT48" s="180"/>
      <c r="AU48" s="355">
        <f>'целевые ориентиры'!AR48</f>
        <v>0</v>
      </c>
      <c r="AV48" s="248"/>
      <c r="AW48" s="248"/>
      <c r="AX48" s="248"/>
      <c r="AY48" s="248"/>
      <c r="AZ48" s="248"/>
      <c r="BA48" s="248"/>
      <c r="BB48" s="248"/>
      <c r="BC48" s="248"/>
      <c r="BD48" s="248"/>
      <c r="BE48" s="248"/>
      <c r="BF48" s="248"/>
      <c r="BG48" s="355">
        <f>'целевые ориентиры'!BG48</f>
        <v>0</v>
      </c>
      <c r="BH48" s="248"/>
      <c r="BI48" s="248"/>
      <c r="BJ48" s="248"/>
      <c r="BK48" s="248"/>
      <c r="BL48" s="248"/>
      <c r="BM48" s="248"/>
      <c r="BN48" s="248"/>
      <c r="BO48" s="248"/>
      <c r="BP48" s="248"/>
      <c r="BQ48" s="248"/>
      <c r="BR48" s="248"/>
      <c r="BS48" s="248"/>
      <c r="BT48" s="248"/>
      <c r="BU48" s="248"/>
      <c r="BV48" s="248"/>
      <c r="BW48" s="248"/>
      <c r="BX48" s="248"/>
      <c r="BY48" s="248"/>
      <c r="BZ48" s="248"/>
      <c r="CA48" s="180"/>
      <c r="CB48" s="355">
        <f>'целевые ориентиры'!BY48</f>
        <v>0</v>
      </c>
      <c r="CC48" s="248"/>
      <c r="CD48" s="248"/>
      <c r="CE48" s="248"/>
      <c r="CF48" s="248"/>
      <c r="CG48" s="248"/>
      <c r="CH48" s="248"/>
      <c r="CI48" s="248"/>
      <c r="CJ48" s="248"/>
      <c r="CK48" s="248"/>
      <c r="CL48" s="248"/>
      <c r="CM48" s="248"/>
      <c r="CN48" s="248"/>
      <c r="CO48" s="248"/>
      <c r="CP48" s="248"/>
      <c r="CQ48" s="248"/>
      <c r="CR48" s="248"/>
      <c r="CS48" s="248"/>
      <c r="CT48" s="248"/>
      <c r="CU48" s="248"/>
      <c r="CV48" s="248"/>
      <c r="CW48" s="248"/>
      <c r="CX48" s="248"/>
      <c r="CY48" s="248"/>
      <c r="CZ48" s="248"/>
      <c r="DA48" s="248"/>
      <c r="DB48" s="248"/>
      <c r="DC48" s="248"/>
      <c r="DD48" s="248"/>
      <c r="DE48" s="248"/>
      <c r="DF48" s="248"/>
      <c r="DG48" s="248"/>
      <c r="DH48" s="180"/>
      <c r="DI48" s="248" t="str">
        <f>'целевые ориентиры'!DC38</f>
        <v/>
      </c>
    </row>
    <row r="49" spans="2:113">
      <c r="B49" s="153" t="str">
        <f>IF(список!B47="","",список!B47)</f>
        <v/>
      </c>
      <c r="C49" s="149" t="str">
        <f>IF(список!C47="","",список!C47)</f>
        <v/>
      </c>
      <c r="P49" s="150"/>
      <c r="Q49" s="172"/>
      <c r="R49" s="150"/>
      <c r="S49" s="150"/>
      <c r="T49" s="150"/>
      <c r="U49" s="150"/>
      <c r="V49" s="150"/>
      <c r="W49" s="150"/>
      <c r="X49" s="150"/>
      <c r="Y49" s="170"/>
      <c r="Z49" s="150"/>
      <c r="AA49" s="150"/>
      <c r="AB49" s="172"/>
      <c r="AC49" s="150"/>
      <c r="AD49" s="150"/>
      <c r="AE49" s="150"/>
      <c r="AF49" s="150"/>
      <c r="AG49" s="150"/>
      <c r="AH49" s="150"/>
      <c r="AI49" s="150"/>
      <c r="AJ49" s="150"/>
      <c r="AK49" s="172"/>
      <c r="AL49" s="150"/>
      <c r="AM49" s="150"/>
      <c r="AN49" s="150"/>
      <c r="AO49" s="150"/>
      <c r="AP49" s="150"/>
      <c r="AQ49" s="150"/>
      <c r="AR49" s="150"/>
      <c r="AS49" s="150"/>
      <c r="AT49" s="150"/>
      <c r="AU49" s="355"/>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L49" s="150"/>
      <c r="CM49" s="150"/>
      <c r="CN49" s="150"/>
      <c r="CO49" s="150"/>
      <c r="CP49" s="150"/>
      <c r="CQ49" s="150"/>
      <c r="CR49" s="150"/>
      <c r="CS49" s="150"/>
      <c r="CT49" s="150"/>
      <c r="CU49" s="150"/>
      <c r="CV49" s="150"/>
      <c r="CW49" s="150"/>
      <c r="CX49" s="150"/>
      <c r="CY49" s="150"/>
      <c r="CZ49" s="150"/>
      <c r="DA49" s="150"/>
      <c r="DB49" s="150"/>
      <c r="DC49" s="150"/>
      <c r="DD49" s="150"/>
      <c r="DE49" s="150"/>
      <c r="DF49" s="150"/>
      <c r="DG49" s="150"/>
      <c r="DH49" s="150"/>
      <c r="DI49" s="150"/>
    </row>
    <row r="50" spans="2:113" ht="29.25">
      <c r="B50" s="241" t="s">
        <v>305</v>
      </c>
      <c r="C50" s="244">
        <f>'сводная по группе'!C49</f>
        <v>0</v>
      </c>
    </row>
    <row r="51" spans="2:113">
      <c r="B51" s="226" t="s">
        <v>271</v>
      </c>
      <c r="P51" s="82">
        <f>COUNTIF(P$4:P$38,$B$51)</f>
        <v>0</v>
      </c>
      <c r="Q51" s="82">
        <f t="shared" ref="Q51:CB51" si="0">COUNTIF(Q$4:Q$38,$B$51)</f>
        <v>0</v>
      </c>
      <c r="R51" s="82">
        <f t="shared" si="0"/>
        <v>0</v>
      </c>
      <c r="S51" s="82">
        <f t="shared" si="0"/>
        <v>0</v>
      </c>
      <c r="T51" s="82">
        <f t="shared" si="0"/>
        <v>0</v>
      </c>
      <c r="U51" s="82">
        <f t="shared" si="0"/>
        <v>0</v>
      </c>
      <c r="V51" s="82">
        <f t="shared" si="0"/>
        <v>0</v>
      </c>
      <c r="W51" s="82">
        <f t="shared" si="0"/>
        <v>0</v>
      </c>
      <c r="X51" s="82">
        <f t="shared" si="0"/>
        <v>0</v>
      </c>
      <c r="Y51" s="82">
        <f t="shared" si="0"/>
        <v>0</v>
      </c>
      <c r="Z51" s="82">
        <f t="shared" si="0"/>
        <v>0</v>
      </c>
      <c r="AA51" s="82">
        <f t="shared" si="0"/>
        <v>0</v>
      </c>
      <c r="AB51" s="82">
        <f t="shared" si="0"/>
        <v>0</v>
      </c>
      <c r="AC51" s="82">
        <f t="shared" si="0"/>
        <v>0</v>
      </c>
      <c r="AD51" s="82">
        <f t="shared" si="0"/>
        <v>0</v>
      </c>
      <c r="AE51" s="82">
        <f t="shared" si="0"/>
        <v>0</v>
      </c>
      <c r="AF51" s="82">
        <f t="shared" si="0"/>
        <v>0</v>
      </c>
      <c r="AG51" s="82">
        <f t="shared" si="0"/>
        <v>0</v>
      </c>
      <c r="AH51" s="82">
        <f t="shared" si="0"/>
        <v>0</v>
      </c>
      <c r="AI51" s="82">
        <f t="shared" si="0"/>
        <v>0</v>
      </c>
      <c r="AJ51" s="82">
        <f t="shared" si="0"/>
        <v>0</v>
      </c>
      <c r="AK51" s="82">
        <f t="shared" si="0"/>
        <v>0</v>
      </c>
      <c r="AL51" s="82">
        <f t="shared" si="0"/>
        <v>0</v>
      </c>
      <c r="AM51" s="82">
        <f t="shared" si="0"/>
        <v>0</v>
      </c>
      <c r="AN51" s="82">
        <f t="shared" si="0"/>
        <v>0</v>
      </c>
      <c r="AO51" s="82">
        <f t="shared" si="0"/>
        <v>0</v>
      </c>
      <c r="AP51" s="82">
        <f t="shared" si="0"/>
        <v>0</v>
      </c>
      <c r="AQ51" s="82">
        <f t="shared" si="0"/>
        <v>0</v>
      </c>
      <c r="AR51" s="82">
        <f t="shared" si="0"/>
        <v>0</v>
      </c>
      <c r="AS51" s="82">
        <f t="shared" si="0"/>
        <v>0</v>
      </c>
      <c r="AT51" s="82">
        <f t="shared" si="0"/>
        <v>0</v>
      </c>
      <c r="AU51" s="82">
        <f t="shared" si="0"/>
        <v>0</v>
      </c>
      <c r="AV51" s="82">
        <f t="shared" si="0"/>
        <v>0</v>
      </c>
      <c r="AW51" s="82">
        <f t="shared" si="0"/>
        <v>0</v>
      </c>
      <c r="AX51" s="82">
        <f t="shared" si="0"/>
        <v>0</v>
      </c>
      <c r="AY51" s="82">
        <f t="shared" si="0"/>
        <v>0</v>
      </c>
      <c r="AZ51" s="82">
        <f t="shared" si="0"/>
        <v>0</v>
      </c>
      <c r="BA51" s="82">
        <f t="shared" si="0"/>
        <v>0</v>
      </c>
      <c r="BB51" s="82">
        <f t="shared" si="0"/>
        <v>0</v>
      </c>
      <c r="BC51" s="82">
        <f t="shared" si="0"/>
        <v>0</v>
      </c>
      <c r="BD51" s="82">
        <f t="shared" si="0"/>
        <v>0</v>
      </c>
      <c r="BE51" s="82">
        <f t="shared" si="0"/>
        <v>0</v>
      </c>
      <c r="BF51" s="82">
        <f t="shared" si="0"/>
        <v>0</v>
      </c>
      <c r="BG51" s="82">
        <f t="shared" si="0"/>
        <v>0</v>
      </c>
      <c r="BH51" s="82">
        <f t="shared" si="0"/>
        <v>0</v>
      </c>
      <c r="BI51" s="82">
        <f t="shared" si="0"/>
        <v>0</v>
      </c>
      <c r="BJ51" s="82">
        <f t="shared" si="0"/>
        <v>0</v>
      </c>
      <c r="BK51" s="82">
        <f t="shared" si="0"/>
        <v>0</v>
      </c>
      <c r="BL51" s="82">
        <f t="shared" si="0"/>
        <v>0</v>
      </c>
      <c r="BM51" s="82">
        <f t="shared" si="0"/>
        <v>0</v>
      </c>
      <c r="BN51" s="82">
        <f t="shared" si="0"/>
        <v>0</v>
      </c>
      <c r="BO51" s="82">
        <f t="shared" si="0"/>
        <v>0</v>
      </c>
      <c r="BP51" s="82">
        <f t="shared" si="0"/>
        <v>0</v>
      </c>
      <c r="BQ51" s="82">
        <f t="shared" si="0"/>
        <v>0</v>
      </c>
      <c r="BR51" s="82">
        <f t="shared" si="0"/>
        <v>0</v>
      </c>
      <c r="BS51" s="82">
        <f t="shared" si="0"/>
        <v>0</v>
      </c>
      <c r="BT51" s="82">
        <f t="shared" si="0"/>
        <v>0</v>
      </c>
      <c r="BU51" s="82">
        <f t="shared" si="0"/>
        <v>0</v>
      </c>
      <c r="BV51" s="82">
        <f t="shared" si="0"/>
        <v>0</v>
      </c>
      <c r="BW51" s="82">
        <f t="shared" si="0"/>
        <v>0</v>
      </c>
      <c r="BX51" s="82">
        <f t="shared" si="0"/>
        <v>0</v>
      </c>
      <c r="BY51" s="82">
        <f t="shared" si="0"/>
        <v>0</v>
      </c>
      <c r="BZ51" s="82">
        <f t="shared" si="0"/>
        <v>0</v>
      </c>
      <c r="CA51" s="82">
        <f t="shared" si="0"/>
        <v>0</v>
      </c>
      <c r="CB51" s="82">
        <f t="shared" si="0"/>
        <v>0</v>
      </c>
      <c r="CC51" s="82">
        <f t="shared" ref="CC51:DI51" si="1">COUNTIF(CC$4:CC$38,$B$51)</f>
        <v>0</v>
      </c>
      <c r="CD51" s="82">
        <f t="shared" si="1"/>
        <v>0</v>
      </c>
      <c r="CE51" s="82">
        <f t="shared" si="1"/>
        <v>0</v>
      </c>
      <c r="CF51" s="82">
        <f t="shared" si="1"/>
        <v>0</v>
      </c>
      <c r="CG51" s="82">
        <f t="shared" si="1"/>
        <v>0</v>
      </c>
      <c r="CH51" s="82">
        <f t="shared" si="1"/>
        <v>0</v>
      </c>
      <c r="CI51" s="82">
        <f t="shared" si="1"/>
        <v>0</v>
      </c>
      <c r="CJ51" s="82">
        <f t="shared" si="1"/>
        <v>0</v>
      </c>
      <c r="CK51" s="82">
        <f t="shared" si="1"/>
        <v>0</v>
      </c>
      <c r="CL51" s="82">
        <f t="shared" si="1"/>
        <v>0</v>
      </c>
      <c r="CM51" s="82">
        <f t="shared" si="1"/>
        <v>0</v>
      </c>
      <c r="CN51" s="82">
        <f t="shared" si="1"/>
        <v>0</v>
      </c>
      <c r="CO51" s="82">
        <f t="shared" si="1"/>
        <v>0</v>
      </c>
      <c r="CP51" s="82">
        <f t="shared" si="1"/>
        <v>0</v>
      </c>
      <c r="CQ51" s="82">
        <f t="shared" si="1"/>
        <v>0</v>
      </c>
      <c r="CR51" s="82">
        <f t="shared" si="1"/>
        <v>0</v>
      </c>
      <c r="CS51" s="82">
        <f t="shared" si="1"/>
        <v>0</v>
      </c>
      <c r="CT51" s="82">
        <f t="shared" si="1"/>
        <v>0</v>
      </c>
      <c r="CU51" s="82">
        <f t="shared" si="1"/>
        <v>0</v>
      </c>
      <c r="CV51" s="82">
        <f t="shared" si="1"/>
        <v>0</v>
      </c>
      <c r="CW51" s="82">
        <f t="shared" si="1"/>
        <v>0</v>
      </c>
      <c r="CX51" s="82">
        <f t="shared" si="1"/>
        <v>0</v>
      </c>
      <c r="CY51" s="82">
        <f t="shared" si="1"/>
        <v>0</v>
      </c>
      <c r="CZ51" s="82">
        <f t="shared" si="1"/>
        <v>0</v>
      </c>
      <c r="DA51" s="82">
        <f t="shared" si="1"/>
        <v>0</v>
      </c>
      <c r="DB51" s="82">
        <f t="shared" si="1"/>
        <v>0</v>
      </c>
      <c r="DC51" s="82">
        <f t="shared" si="1"/>
        <v>0</v>
      </c>
      <c r="DD51" s="82">
        <f t="shared" si="1"/>
        <v>0</v>
      </c>
      <c r="DE51" s="82">
        <f t="shared" si="1"/>
        <v>0</v>
      </c>
      <c r="DF51" s="82">
        <f t="shared" si="1"/>
        <v>0</v>
      </c>
      <c r="DG51" s="82">
        <f t="shared" si="1"/>
        <v>0</v>
      </c>
      <c r="DH51" s="82">
        <f t="shared" si="1"/>
        <v>0</v>
      </c>
      <c r="DI51" s="82">
        <f t="shared" si="1"/>
        <v>0</v>
      </c>
    </row>
    <row r="52" spans="2:113">
      <c r="B52" s="227" t="s">
        <v>272</v>
      </c>
      <c r="P52" s="82">
        <f>COUNTIF(P$4:P$38,$B$52)</f>
        <v>0</v>
      </c>
      <c r="Q52" s="82">
        <f t="shared" ref="Q52:CB52" si="2">COUNTIF(Q$4:Q$38,$B$52)</f>
        <v>0</v>
      </c>
      <c r="R52" s="82">
        <f t="shared" si="2"/>
        <v>0</v>
      </c>
      <c r="S52" s="82">
        <f t="shared" si="2"/>
        <v>0</v>
      </c>
      <c r="T52" s="82">
        <f t="shared" si="2"/>
        <v>0</v>
      </c>
      <c r="U52" s="82">
        <f t="shared" si="2"/>
        <v>0</v>
      </c>
      <c r="V52" s="82">
        <f t="shared" si="2"/>
        <v>0</v>
      </c>
      <c r="W52" s="82">
        <f t="shared" si="2"/>
        <v>0</v>
      </c>
      <c r="X52" s="82">
        <f t="shared" si="2"/>
        <v>0</v>
      </c>
      <c r="Y52" s="82">
        <f t="shared" si="2"/>
        <v>0</v>
      </c>
      <c r="Z52" s="82">
        <f t="shared" si="2"/>
        <v>0</v>
      </c>
      <c r="AA52" s="82">
        <f t="shared" si="2"/>
        <v>0</v>
      </c>
      <c r="AB52" s="82">
        <f t="shared" si="2"/>
        <v>0</v>
      </c>
      <c r="AC52" s="82">
        <f t="shared" si="2"/>
        <v>0</v>
      </c>
      <c r="AD52" s="82">
        <f t="shared" si="2"/>
        <v>0</v>
      </c>
      <c r="AE52" s="82">
        <f t="shared" si="2"/>
        <v>0</v>
      </c>
      <c r="AF52" s="82">
        <f t="shared" si="2"/>
        <v>0</v>
      </c>
      <c r="AG52" s="82">
        <f t="shared" si="2"/>
        <v>0</v>
      </c>
      <c r="AH52" s="82">
        <f t="shared" si="2"/>
        <v>0</v>
      </c>
      <c r="AI52" s="82">
        <f t="shared" si="2"/>
        <v>0</v>
      </c>
      <c r="AJ52" s="82">
        <f t="shared" si="2"/>
        <v>0</v>
      </c>
      <c r="AK52" s="82">
        <f t="shared" si="2"/>
        <v>0</v>
      </c>
      <c r="AL52" s="82">
        <f t="shared" si="2"/>
        <v>0</v>
      </c>
      <c r="AM52" s="82">
        <f t="shared" si="2"/>
        <v>0</v>
      </c>
      <c r="AN52" s="82">
        <f t="shared" si="2"/>
        <v>0</v>
      </c>
      <c r="AO52" s="82">
        <f t="shared" si="2"/>
        <v>0</v>
      </c>
      <c r="AP52" s="82">
        <f t="shared" si="2"/>
        <v>0</v>
      </c>
      <c r="AQ52" s="82">
        <f t="shared" si="2"/>
        <v>0</v>
      </c>
      <c r="AR52" s="82">
        <f t="shared" si="2"/>
        <v>0</v>
      </c>
      <c r="AS52" s="82">
        <f t="shared" si="2"/>
        <v>0</v>
      </c>
      <c r="AT52" s="82">
        <f t="shared" si="2"/>
        <v>0</v>
      </c>
      <c r="AU52" s="82">
        <f t="shared" si="2"/>
        <v>0</v>
      </c>
      <c r="AV52" s="82">
        <f t="shared" si="2"/>
        <v>0</v>
      </c>
      <c r="AW52" s="82">
        <f t="shared" si="2"/>
        <v>0</v>
      </c>
      <c r="AX52" s="82">
        <f t="shared" si="2"/>
        <v>0</v>
      </c>
      <c r="AY52" s="82">
        <f t="shared" si="2"/>
        <v>0</v>
      </c>
      <c r="AZ52" s="82">
        <f t="shared" si="2"/>
        <v>0</v>
      </c>
      <c r="BA52" s="82">
        <f t="shared" si="2"/>
        <v>0</v>
      </c>
      <c r="BB52" s="82">
        <f t="shared" si="2"/>
        <v>0</v>
      </c>
      <c r="BC52" s="82">
        <f t="shared" si="2"/>
        <v>0</v>
      </c>
      <c r="BD52" s="82">
        <f t="shared" si="2"/>
        <v>0</v>
      </c>
      <c r="BE52" s="82">
        <f t="shared" si="2"/>
        <v>0</v>
      </c>
      <c r="BF52" s="82">
        <f t="shared" si="2"/>
        <v>0</v>
      </c>
      <c r="BG52" s="82">
        <f t="shared" si="2"/>
        <v>0</v>
      </c>
      <c r="BH52" s="82">
        <f t="shared" si="2"/>
        <v>0</v>
      </c>
      <c r="BI52" s="82">
        <f t="shared" si="2"/>
        <v>0</v>
      </c>
      <c r="BJ52" s="82">
        <f t="shared" si="2"/>
        <v>0</v>
      </c>
      <c r="BK52" s="82">
        <f t="shared" si="2"/>
        <v>0</v>
      </c>
      <c r="BL52" s="82">
        <f t="shared" si="2"/>
        <v>0</v>
      </c>
      <c r="BM52" s="82">
        <f t="shared" si="2"/>
        <v>0</v>
      </c>
      <c r="BN52" s="82">
        <f t="shared" si="2"/>
        <v>0</v>
      </c>
      <c r="BO52" s="82">
        <f t="shared" si="2"/>
        <v>0</v>
      </c>
      <c r="BP52" s="82">
        <f t="shared" si="2"/>
        <v>0</v>
      </c>
      <c r="BQ52" s="82">
        <f t="shared" si="2"/>
        <v>0</v>
      </c>
      <c r="BR52" s="82">
        <f t="shared" si="2"/>
        <v>0</v>
      </c>
      <c r="BS52" s="82">
        <f t="shared" si="2"/>
        <v>0</v>
      </c>
      <c r="BT52" s="82">
        <f t="shared" si="2"/>
        <v>0</v>
      </c>
      <c r="BU52" s="82">
        <f t="shared" si="2"/>
        <v>0</v>
      </c>
      <c r="BV52" s="82">
        <f t="shared" si="2"/>
        <v>0</v>
      </c>
      <c r="BW52" s="82">
        <f t="shared" si="2"/>
        <v>0</v>
      </c>
      <c r="BX52" s="82">
        <f t="shared" si="2"/>
        <v>0</v>
      </c>
      <c r="BY52" s="82">
        <f t="shared" si="2"/>
        <v>0</v>
      </c>
      <c r="BZ52" s="82">
        <f t="shared" si="2"/>
        <v>0</v>
      </c>
      <c r="CA52" s="82">
        <f t="shared" si="2"/>
        <v>0</v>
      </c>
      <c r="CB52" s="82">
        <f t="shared" si="2"/>
        <v>0</v>
      </c>
      <c r="CC52" s="82">
        <f t="shared" ref="CC52:DI52" si="3">COUNTIF(CC$4:CC$38,$B$52)</f>
        <v>0</v>
      </c>
      <c r="CD52" s="82">
        <f t="shared" si="3"/>
        <v>0</v>
      </c>
      <c r="CE52" s="82">
        <f t="shared" si="3"/>
        <v>0</v>
      </c>
      <c r="CF52" s="82">
        <f t="shared" si="3"/>
        <v>0</v>
      </c>
      <c r="CG52" s="82">
        <f t="shared" si="3"/>
        <v>0</v>
      </c>
      <c r="CH52" s="82">
        <f t="shared" si="3"/>
        <v>0</v>
      </c>
      <c r="CI52" s="82">
        <f t="shared" si="3"/>
        <v>0</v>
      </c>
      <c r="CJ52" s="82">
        <f t="shared" si="3"/>
        <v>0</v>
      </c>
      <c r="CK52" s="82">
        <f t="shared" si="3"/>
        <v>0</v>
      </c>
      <c r="CL52" s="82">
        <f t="shared" si="3"/>
        <v>0</v>
      </c>
      <c r="CM52" s="82">
        <f t="shared" si="3"/>
        <v>0</v>
      </c>
      <c r="CN52" s="82">
        <f t="shared" si="3"/>
        <v>0</v>
      </c>
      <c r="CO52" s="82">
        <f t="shared" si="3"/>
        <v>0</v>
      </c>
      <c r="CP52" s="82">
        <f t="shared" si="3"/>
        <v>0</v>
      </c>
      <c r="CQ52" s="82">
        <f t="shared" si="3"/>
        <v>0</v>
      </c>
      <c r="CR52" s="82">
        <f t="shared" si="3"/>
        <v>0</v>
      </c>
      <c r="CS52" s="82">
        <f t="shared" si="3"/>
        <v>0</v>
      </c>
      <c r="CT52" s="82">
        <f t="shared" si="3"/>
        <v>0</v>
      </c>
      <c r="CU52" s="82">
        <f t="shared" si="3"/>
        <v>0</v>
      </c>
      <c r="CV52" s="82">
        <f t="shared" si="3"/>
        <v>0</v>
      </c>
      <c r="CW52" s="82">
        <f t="shared" si="3"/>
        <v>0</v>
      </c>
      <c r="CX52" s="82">
        <f t="shared" si="3"/>
        <v>0</v>
      </c>
      <c r="CY52" s="82">
        <f t="shared" si="3"/>
        <v>0</v>
      </c>
      <c r="CZ52" s="82">
        <f t="shared" si="3"/>
        <v>0</v>
      </c>
      <c r="DA52" s="82">
        <f t="shared" si="3"/>
        <v>0</v>
      </c>
      <c r="DB52" s="82">
        <f t="shared" si="3"/>
        <v>0</v>
      </c>
      <c r="DC52" s="82">
        <f t="shared" si="3"/>
        <v>0</v>
      </c>
      <c r="DD52" s="82">
        <f t="shared" si="3"/>
        <v>0</v>
      </c>
      <c r="DE52" s="82">
        <f t="shared" si="3"/>
        <v>0</v>
      </c>
      <c r="DF52" s="82">
        <f t="shared" si="3"/>
        <v>0</v>
      </c>
      <c r="DG52" s="82">
        <f t="shared" si="3"/>
        <v>0</v>
      </c>
      <c r="DH52" s="82">
        <f t="shared" si="3"/>
        <v>0</v>
      </c>
      <c r="DI52" s="82">
        <f t="shared" si="3"/>
        <v>0</v>
      </c>
    </row>
    <row r="53" spans="2:113">
      <c r="B53" s="227" t="s">
        <v>273</v>
      </c>
      <c r="P53" s="82">
        <f>COUNTIF(P$4:P$38,$B$53)</f>
        <v>0</v>
      </c>
      <c r="Q53" s="82">
        <f t="shared" ref="Q53:CB53" si="4">COUNTIF(Q$4:Q$38,$B$53)</f>
        <v>0</v>
      </c>
      <c r="R53" s="82">
        <f t="shared" si="4"/>
        <v>0</v>
      </c>
      <c r="S53" s="82">
        <f t="shared" si="4"/>
        <v>0</v>
      </c>
      <c r="T53" s="82">
        <f t="shared" si="4"/>
        <v>0</v>
      </c>
      <c r="U53" s="82">
        <f t="shared" si="4"/>
        <v>0</v>
      </c>
      <c r="V53" s="82">
        <f t="shared" si="4"/>
        <v>0</v>
      </c>
      <c r="W53" s="82">
        <f t="shared" si="4"/>
        <v>0</v>
      </c>
      <c r="X53" s="82">
        <f t="shared" si="4"/>
        <v>0</v>
      </c>
      <c r="Y53" s="82">
        <f t="shared" si="4"/>
        <v>0</v>
      </c>
      <c r="Z53" s="82">
        <f t="shared" si="4"/>
        <v>0</v>
      </c>
      <c r="AA53" s="82">
        <f t="shared" si="4"/>
        <v>0</v>
      </c>
      <c r="AB53" s="82">
        <f t="shared" si="4"/>
        <v>0</v>
      </c>
      <c r="AC53" s="82">
        <f t="shared" si="4"/>
        <v>0</v>
      </c>
      <c r="AD53" s="82">
        <f t="shared" si="4"/>
        <v>0</v>
      </c>
      <c r="AE53" s="82">
        <f t="shared" si="4"/>
        <v>0</v>
      </c>
      <c r="AF53" s="82">
        <f t="shared" si="4"/>
        <v>0</v>
      </c>
      <c r="AG53" s="82">
        <f t="shared" si="4"/>
        <v>0</v>
      </c>
      <c r="AH53" s="82">
        <f t="shared" si="4"/>
        <v>0</v>
      </c>
      <c r="AI53" s="82">
        <f t="shared" si="4"/>
        <v>0</v>
      </c>
      <c r="AJ53" s="82">
        <f t="shared" si="4"/>
        <v>0</v>
      </c>
      <c r="AK53" s="82">
        <f t="shared" si="4"/>
        <v>0</v>
      </c>
      <c r="AL53" s="82">
        <f t="shared" si="4"/>
        <v>0</v>
      </c>
      <c r="AM53" s="82">
        <f t="shared" si="4"/>
        <v>0</v>
      </c>
      <c r="AN53" s="82">
        <f t="shared" si="4"/>
        <v>0</v>
      </c>
      <c r="AO53" s="82">
        <f t="shared" si="4"/>
        <v>0</v>
      </c>
      <c r="AP53" s="82">
        <f t="shared" si="4"/>
        <v>0</v>
      </c>
      <c r="AQ53" s="82">
        <f t="shared" si="4"/>
        <v>0</v>
      </c>
      <c r="AR53" s="82">
        <f t="shared" si="4"/>
        <v>0</v>
      </c>
      <c r="AS53" s="82">
        <f t="shared" si="4"/>
        <v>0</v>
      </c>
      <c r="AT53" s="82">
        <f t="shared" si="4"/>
        <v>0</v>
      </c>
      <c r="AU53" s="82">
        <f t="shared" si="4"/>
        <v>0</v>
      </c>
      <c r="AV53" s="82">
        <f t="shared" si="4"/>
        <v>0</v>
      </c>
      <c r="AW53" s="82">
        <f t="shared" si="4"/>
        <v>0</v>
      </c>
      <c r="AX53" s="82">
        <f t="shared" si="4"/>
        <v>0</v>
      </c>
      <c r="AY53" s="82">
        <f t="shared" si="4"/>
        <v>0</v>
      </c>
      <c r="AZ53" s="82">
        <f t="shared" si="4"/>
        <v>0</v>
      </c>
      <c r="BA53" s="82">
        <f t="shared" si="4"/>
        <v>0</v>
      </c>
      <c r="BB53" s="82">
        <f t="shared" si="4"/>
        <v>0</v>
      </c>
      <c r="BC53" s="82">
        <f t="shared" si="4"/>
        <v>0</v>
      </c>
      <c r="BD53" s="82">
        <f t="shared" si="4"/>
        <v>0</v>
      </c>
      <c r="BE53" s="82">
        <f t="shared" si="4"/>
        <v>0</v>
      </c>
      <c r="BF53" s="82">
        <f t="shared" si="4"/>
        <v>0</v>
      </c>
      <c r="BG53" s="82">
        <f t="shared" si="4"/>
        <v>0</v>
      </c>
      <c r="BH53" s="82">
        <f t="shared" si="4"/>
        <v>0</v>
      </c>
      <c r="BI53" s="82">
        <f t="shared" si="4"/>
        <v>0</v>
      </c>
      <c r="BJ53" s="82">
        <f t="shared" si="4"/>
        <v>0</v>
      </c>
      <c r="BK53" s="82">
        <f t="shared" si="4"/>
        <v>0</v>
      </c>
      <c r="BL53" s="82">
        <f t="shared" si="4"/>
        <v>0</v>
      </c>
      <c r="BM53" s="82">
        <f t="shared" si="4"/>
        <v>0</v>
      </c>
      <c r="BN53" s="82">
        <f t="shared" si="4"/>
        <v>0</v>
      </c>
      <c r="BO53" s="82">
        <f t="shared" si="4"/>
        <v>0</v>
      </c>
      <c r="BP53" s="82">
        <f t="shared" si="4"/>
        <v>0</v>
      </c>
      <c r="BQ53" s="82">
        <f t="shared" si="4"/>
        <v>0</v>
      </c>
      <c r="BR53" s="82">
        <f t="shared" si="4"/>
        <v>0</v>
      </c>
      <c r="BS53" s="82">
        <f t="shared" si="4"/>
        <v>0</v>
      </c>
      <c r="BT53" s="82">
        <f t="shared" si="4"/>
        <v>0</v>
      </c>
      <c r="BU53" s="82">
        <f t="shared" si="4"/>
        <v>0</v>
      </c>
      <c r="BV53" s="82">
        <f t="shared" si="4"/>
        <v>0</v>
      </c>
      <c r="BW53" s="82">
        <f t="shared" si="4"/>
        <v>0</v>
      </c>
      <c r="BX53" s="82">
        <f t="shared" si="4"/>
        <v>0</v>
      </c>
      <c r="BY53" s="82">
        <f t="shared" si="4"/>
        <v>0</v>
      </c>
      <c r="BZ53" s="82">
        <f t="shared" si="4"/>
        <v>0</v>
      </c>
      <c r="CA53" s="82">
        <f t="shared" si="4"/>
        <v>0</v>
      </c>
      <c r="CB53" s="82">
        <f t="shared" si="4"/>
        <v>0</v>
      </c>
      <c r="CC53" s="82">
        <f t="shared" ref="CC53:DI53" si="5">COUNTIF(CC$4:CC$38,$B$53)</f>
        <v>0</v>
      </c>
      <c r="CD53" s="82">
        <f t="shared" si="5"/>
        <v>0</v>
      </c>
      <c r="CE53" s="82">
        <f t="shared" si="5"/>
        <v>0</v>
      </c>
      <c r="CF53" s="82">
        <f t="shared" si="5"/>
        <v>0</v>
      </c>
      <c r="CG53" s="82">
        <f t="shared" si="5"/>
        <v>0</v>
      </c>
      <c r="CH53" s="82">
        <f t="shared" si="5"/>
        <v>0</v>
      </c>
      <c r="CI53" s="82">
        <f t="shared" si="5"/>
        <v>0</v>
      </c>
      <c r="CJ53" s="82">
        <f t="shared" si="5"/>
        <v>0</v>
      </c>
      <c r="CK53" s="82">
        <f t="shared" si="5"/>
        <v>0</v>
      </c>
      <c r="CL53" s="82">
        <f t="shared" si="5"/>
        <v>0</v>
      </c>
      <c r="CM53" s="82">
        <f t="shared" si="5"/>
        <v>0</v>
      </c>
      <c r="CN53" s="82">
        <f t="shared" si="5"/>
        <v>0</v>
      </c>
      <c r="CO53" s="82">
        <f t="shared" si="5"/>
        <v>0</v>
      </c>
      <c r="CP53" s="82">
        <f t="shared" si="5"/>
        <v>0</v>
      </c>
      <c r="CQ53" s="82">
        <f t="shared" si="5"/>
        <v>0</v>
      </c>
      <c r="CR53" s="82">
        <f t="shared" si="5"/>
        <v>0</v>
      </c>
      <c r="CS53" s="82">
        <f t="shared" si="5"/>
        <v>0</v>
      </c>
      <c r="CT53" s="82">
        <f t="shared" si="5"/>
        <v>0</v>
      </c>
      <c r="CU53" s="82">
        <f t="shared" si="5"/>
        <v>0</v>
      </c>
      <c r="CV53" s="82">
        <f t="shared" si="5"/>
        <v>0</v>
      </c>
      <c r="CW53" s="82">
        <f t="shared" si="5"/>
        <v>0</v>
      </c>
      <c r="CX53" s="82">
        <f t="shared" si="5"/>
        <v>0</v>
      </c>
      <c r="CY53" s="82">
        <f t="shared" si="5"/>
        <v>0</v>
      </c>
      <c r="CZ53" s="82">
        <f t="shared" si="5"/>
        <v>0</v>
      </c>
      <c r="DA53" s="82">
        <f t="shared" si="5"/>
        <v>0</v>
      </c>
      <c r="DB53" s="82">
        <f t="shared" si="5"/>
        <v>0</v>
      </c>
      <c r="DC53" s="82">
        <f t="shared" si="5"/>
        <v>0</v>
      </c>
      <c r="DD53" s="82">
        <f t="shared" si="5"/>
        <v>0</v>
      </c>
      <c r="DE53" s="82">
        <f t="shared" si="5"/>
        <v>0</v>
      </c>
      <c r="DF53" s="82">
        <f t="shared" si="5"/>
        <v>0</v>
      </c>
      <c r="DG53" s="82">
        <f t="shared" si="5"/>
        <v>0</v>
      </c>
      <c r="DH53" s="82">
        <f t="shared" si="5"/>
        <v>0</v>
      </c>
      <c r="DI53" s="82">
        <f t="shared" si="5"/>
        <v>0</v>
      </c>
    </row>
    <row r="54" spans="2:113">
      <c r="B54" s="227"/>
    </row>
    <row r="55" spans="2:113">
      <c r="B55" s="226" t="s">
        <v>271</v>
      </c>
      <c r="P55" s="243" t="e">
        <f>P51/$C$50</f>
        <v>#DIV/0!</v>
      </c>
      <c r="Q55" s="243" t="e">
        <f t="shared" ref="Q55:CB57" si="6">Q51/$C$50</f>
        <v>#DIV/0!</v>
      </c>
      <c r="R55" s="243" t="e">
        <f t="shared" si="6"/>
        <v>#DIV/0!</v>
      </c>
      <c r="S55" s="243" t="e">
        <f t="shared" si="6"/>
        <v>#DIV/0!</v>
      </c>
      <c r="T55" s="243" t="e">
        <f t="shared" si="6"/>
        <v>#DIV/0!</v>
      </c>
      <c r="U55" s="243" t="e">
        <f t="shared" si="6"/>
        <v>#DIV/0!</v>
      </c>
      <c r="V55" s="243" t="e">
        <f t="shared" si="6"/>
        <v>#DIV/0!</v>
      </c>
      <c r="W55" s="243" t="e">
        <f t="shared" si="6"/>
        <v>#DIV/0!</v>
      </c>
      <c r="X55" s="243" t="e">
        <f t="shared" si="6"/>
        <v>#DIV/0!</v>
      </c>
      <c r="Y55" s="243" t="e">
        <f t="shared" si="6"/>
        <v>#DIV/0!</v>
      </c>
      <c r="Z55" s="243" t="e">
        <f t="shared" si="6"/>
        <v>#DIV/0!</v>
      </c>
      <c r="AA55" s="243" t="e">
        <f t="shared" si="6"/>
        <v>#DIV/0!</v>
      </c>
      <c r="AB55" s="243" t="e">
        <f t="shared" si="6"/>
        <v>#DIV/0!</v>
      </c>
      <c r="AC55" s="243" t="e">
        <f t="shared" si="6"/>
        <v>#DIV/0!</v>
      </c>
      <c r="AD55" s="243" t="e">
        <f t="shared" si="6"/>
        <v>#DIV/0!</v>
      </c>
      <c r="AE55" s="243" t="e">
        <f t="shared" si="6"/>
        <v>#DIV/0!</v>
      </c>
      <c r="AF55" s="243" t="e">
        <f t="shared" si="6"/>
        <v>#DIV/0!</v>
      </c>
      <c r="AG55" s="243" t="e">
        <f t="shared" si="6"/>
        <v>#DIV/0!</v>
      </c>
      <c r="AH55" s="243" t="e">
        <f t="shared" si="6"/>
        <v>#DIV/0!</v>
      </c>
      <c r="AI55" s="243" t="e">
        <f t="shared" si="6"/>
        <v>#DIV/0!</v>
      </c>
      <c r="AJ55" s="243" t="e">
        <f t="shared" si="6"/>
        <v>#DIV/0!</v>
      </c>
      <c r="AK55" s="243" t="e">
        <f t="shared" si="6"/>
        <v>#DIV/0!</v>
      </c>
      <c r="AL55" s="243" t="e">
        <f t="shared" si="6"/>
        <v>#DIV/0!</v>
      </c>
      <c r="AM55" s="243" t="e">
        <f t="shared" si="6"/>
        <v>#DIV/0!</v>
      </c>
      <c r="AN55" s="243" t="e">
        <f t="shared" si="6"/>
        <v>#DIV/0!</v>
      </c>
      <c r="AO55" s="243" t="e">
        <f t="shared" si="6"/>
        <v>#DIV/0!</v>
      </c>
      <c r="AP55" s="243" t="e">
        <f t="shared" si="6"/>
        <v>#DIV/0!</v>
      </c>
      <c r="AQ55" s="243" t="e">
        <f t="shared" si="6"/>
        <v>#DIV/0!</v>
      </c>
      <c r="AR55" s="243" t="e">
        <f t="shared" si="6"/>
        <v>#DIV/0!</v>
      </c>
      <c r="AS55" s="243" t="e">
        <f t="shared" si="6"/>
        <v>#DIV/0!</v>
      </c>
      <c r="AT55" s="243" t="e">
        <f t="shared" si="6"/>
        <v>#DIV/0!</v>
      </c>
      <c r="AU55" s="243" t="e">
        <f t="shared" si="6"/>
        <v>#DIV/0!</v>
      </c>
      <c r="AV55" s="243" t="e">
        <f t="shared" si="6"/>
        <v>#DIV/0!</v>
      </c>
      <c r="AW55" s="243" t="e">
        <f t="shared" si="6"/>
        <v>#DIV/0!</v>
      </c>
      <c r="AX55" s="243" t="e">
        <f t="shared" si="6"/>
        <v>#DIV/0!</v>
      </c>
      <c r="AY55" s="243" t="e">
        <f t="shared" si="6"/>
        <v>#DIV/0!</v>
      </c>
      <c r="AZ55" s="243" t="e">
        <f t="shared" si="6"/>
        <v>#DIV/0!</v>
      </c>
      <c r="BA55" s="243" t="e">
        <f t="shared" si="6"/>
        <v>#DIV/0!</v>
      </c>
      <c r="BB55" s="243" t="e">
        <f t="shared" si="6"/>
        <v>#DIV/0!</v>
      </c>
      <c r="BC55" s="243" t="e">
        <f t="shared" si="6"/>
        <v>#DIV/0!</v>
      </c>
      <c r="BD55" s="243" t="e">
        <f t="shared" si="6"/>
        <v>#DIV/0!</v>
      </c>
      <c r="BE55" s="243" t="e">
        <f t="shared" si="6"/>
        <v>#DIV/0!</v>
      </c>
      <c r="BF55" s="243" t="e">
        <f t="shared" si="6"/>
        <v>#DIV/0!</v>
      </c>
      <c r="BG55" s="243" t="e">
        <f t="shared" si="6"/>
        <v>#DIV/0!</v>
      </c>
      <c r="BH55" s="243" t="e">
        <f t="shared" si="6"/>
        <v>#DIV/0!</v>
      </c>
      <c r="BI55" s="243" t="e">
        <f t="shared" si="6"/>
        <v>#DIV/0!</v>
      </c>
      <c r="BJ55" s="243" t="e">
        <f t="shared" si="6"/>
        <v>#DIV/0!</v>
      </c>
      <c r="BK55" s="243" t="e">
        <f t="shared" si="6"/>
        <v>#DIV/0!</v>
      </c>
      <c r="BL55" s="243" t="e">
        <f t="shared" si="6"/>
        <v>#DIV/0!</v>
      </c>
      <c r="BM55" s="243" t="e">
        <f t="shared" si="6"/>
        <v>#DIV/0!</v>
      </c>
      <c r="BN55" s="243" t="e">
        <f t="shared" si="6"/>
        <v>#DIV/0!</v>
      </c>
      <c r="BO55" s="243" t="e">
        <f t="shared" si="6"/>
        <v>#DIV/0!</v>
      </c>
      <c r="BP55" s="243" t="e">
        <f t="shared" si="6"/>
        <v>#DIV/0!</v>
      </c>
      <c r="BQ55" s="243" t="e">
        <f t="shared" si="6"/>
        <v>#DIV/0!</v>
      </c>
      <c r="BR55" s="243" t="e">
        <f t="shared" si="6"/>
        <v>#DIV/0!</v>
      </c>
      <c r="BS55" s="243" t="e">
        <f t="shared" si="6"/>
        <v>#DIV/0!</v>
      </c>
      <c r="BT55" s="243" t="e">
        <f t="shared" si="6"/>
        <v>#DIV/0!</v>
      </c>
      <c r="BU55" s="243" t="e">
        <f t="shared" si="6"/>
        <v>#DIV/0!</v>
      </c>
      <c r="BV55" s="243" t="e">
        <f t="shared" si="6"/>
        <v>#DIV/0!</v>
      </c>
      <c r="BW55" s="243" t="e">
        <f t="shared" si="6"/>
        <v>#DIV/0!</v>
      </c>
      <c r="BX55" s="243" t="e">
        <f t="shared" si="6"/>
        <v>#DIV/0!</v>
      </c>
      <c r="BY55" s="243" t="e">
        <f t="shared" si="6"/>
        <v>#DIV/0!</v>
      </c>
      <c r="BZ55" s="243" t="e">
        <f t="shared" si="6"/>
        <v>#DIV/0!</v>
      </c>
      <c r="CA55" s="243" t="e">
        <f t="shared" si="6"/>
        <v>#DIV/0!</v>
      </c>
      <c r="CB55" s="243" t="e">
        <f t="shared" si="6"/>
        <v>#DIV/0!</v>
      </c>
      <c r="CC55" s="243" t="e">
        <f t="shared" ref="CC55:DI57" si="7">CC51/$C$50</f>
        <v>#DIV/0!</v>
      </c>
      <c r="CD55" s="243" t="e">
        <f t="shared" si="7"/>
        <v>#DIV/0!</v>
      </c>
      <c r="CE55" s="243" t="e">
        <f t="shared" si="7"/>
        <v>#DIV/0!</v>
      </c>
      <c r="CF55" s="243" t="e">
        <f t="shared" si="7"/>
        <v>#DIV/0!</v>
      </c>
      <c r="CG55" s="243" t="e">
        <f t="shared" si="7"/>
        <v>#DIV/0!</v>
      </c>
      <c r="CH55" s="243" t="e">
        <f t="shared" si="7"/>
        <v>#DIV/0!</v>
      </c>
      <c r="CI55" s="243" t="e">
        <f t="shared" si="7"/>
        <v>#DIV/0!</v>
      </c>
      <c r="CJ55" s="243" t="e">
        <f t="shared" si="7"/>
        <v>#DIV/0!</v>
      </c>
      <c r="CK55" s="243" t="e">
        <f t="shared" si="7"/>
        <v>#DIV/0!</v>
      </c>
      <c r="CL55" s="243" t="e">
        <f t="shared" si="7"/>
        <v>#DIV/0!</v>
      </c>
      <c r="CM55" s="243" t="e">
        <f t="shared" si="7"/>
        <v>#DIV/0!</v>
      </c>
      <c r="CN55" s="243" t="e">
        <f t="shared" si="7"/>
        <v>#DIV/0!</v>
      </c>
      <c r="CO55" s="243" t="e">
        <f t="shared" si="7"/>
        <v>#DIV/0!</v>
      </c>
      <c r="CP55" s="243" t="e">
        <f t="shared" si="7"/>
        <v>#DIV/0!</v>
      </c>
      <c r="CQ55" s="243" t="e">
        <f t="shared" si="7"/>
        <v>#DIV/0!</v>
      </c>
      <c r="CR55" s="243" t="e">
        <f t="shared" si="7"/>
        <v>#DIV/0!</v>
      </c>
      <c r="CS55" s="243" t="e">
        <f t="shared" si="7"/>
        <v>#DIV/0!</v>
      </c>
      <c r="CT55" s="243" t="e">
        <f t="shared" si="7"/>
        <v>#DIV/0!</v>
      </c>
      <c r="CU55" s="243" t="e">
        <f t="shared" si="7"/>
        <v>#DIV/0!</v>
      </c>
      <c r="CV55" s="243" t="e">
        <f t="shared" si="7"/>
        <v>#DIV/0!</v>
      </c>
      <c r="CW55" s="243" t="e">
        <f t="shared" si="7"/>
        <v>#DIV/0!</v>
      </c>
      <c r="CX55" s="243" t="e">
        <f t="shared" si="7"/>
        <v>#DIV/0!</v>
      </c>
      <c r="CY55" s="243" t="e">
        <f t="shared" si="7"/>
        <v>#DIV/0!</v>
      </c>
      <c r="CZ55" s="243" t="e">
        <f t="shared" si="7"/>
        <v>#DIV/0!</v>
      </c>
      <c r="DA55" s="243" t="e">
        <f t="shared" si="7"/>
        <v>#DIV/0!</v>
      </c>
      <c r="DB55" s="243" t="e">
        <f t="shared" si="7"/>
        <v>#DIV/0!</v>
      </c>
      <c r="DC55" s="243" t="e">
        <f t="shared" si="7"/>
        <v>#DIV/0!</v>
      </c>
      <c r="DD55" s="243" t="e">
        <f t="shared" si="7"/>
        <v>#DIV/0!</v>
      </c>
      <c r="DE55" s="243" t="e">
        <f t="shared" si="7"/>
        <v>#DIV/0!</v>
      </c>
      <c r="DF55" s="243" t="e">
        <f t="shared" si="7"/>
        <v>#DIV/0!</v>
      </c>
      <c r="DG55" s="243" t="e">
        <f t="shared" si="7"/>
        <v>#DIV/0!</v>
      </c>
      <c r="DH55" s="243" t="e">
        <f t="shared" si="7"/>
        <v>#DIV/0!</v>
      </c>
      <c r="DI55" s="243" t="e">
        <f t="shared" si="7"/>
        <v>#DIV/0!</v>
      </c>
    </row>
    <row r="56" spans="2:113">
      <c r="B56" s="227" t="s">
        <v>272</v>
      </c>
      <c r="P56" s="243" t="e">
        <f t="shared" ref="P56:AE57" si="8">P52/$C$50</f>
        <v>#DIV/0!</v>
      </c>
      <c r="Q56" s="243" t="e">
        <f t="shared" si="8"/>
        <v>#DIV/0!</v>
      </c>
      <c r="R56" s="243" t="e">
        <f t="shared" si="8"/>
        <v>#DIV/0!</v>
      </c>
      <c r="S56" s="243" t="e">
        <f t="shared" si="8"/>
        <v>#DIV/0!</v>
      </c>
      <c r="T56" s="243" t="e">
        <f t="shared" si="8"/>
        <v>#DIV/0!</v>
      </c>
      <c r="U56" s="243" t="e">
        <f t="shared" si="8"/>
        <v>#DIV/0!</v>
      </c>
      <c r="V56" s="243" t="e">
        <f t="shared" si="8"/>
        <v>#DIV/0!</v>
      </c>
      <c r="W56" s="243" t="e">
        <f t="shared" si="8"/>
        <v>#DIV/0!</v>
      </c>
      <c r="X56" s="243" t="e">
        <f t="shared" si="8"/>
        <v>#DIV/0!</v>
      </c>
      <c r="Y56" s="243" t="e">
        <f t="shared" si="8"/>
        <v>#DIV/0!</v>
      </c>
      <c r="Z56" s="243" t="e">
        <f t="shared" si="8"/>
        <v>#DIV/0!</v>
      </c>
      <c r="AA56" s="243" t="e">
        <f t="shared" si="8"/>
        <v>#DIV/0!</v>
      </c>
      <c r="AB56" s="243" t="e">
        <f t="shared" si="8"/>
        <v>#DIV/0!</v>
      </c>
      <c r="AC56" s="243" t="e">
        <f t="shared" si="8"/>
        <v>#DIV/0!</v>
      </c>
      <c r="AD56" s="243" t="e">
        <f t="shared" si="8"/>
        <v>#DIV/0!</v>
      </c>
      <c r="AE56" s="243" t="e">
        <f t="shared" si="8"/>
        <v>#DIV/0!</v>
      </c>
      <c r="AF56" s="243" t="e">
        <f t="shared" si="6"/>
        <v>#DIV/0!</v>
      </c>
      <c r="AG56" s="243" t="e">
        <f t="shared" si="6"/>
        <v>#DIV/0!</v>
      </c>
      <c r="AH56" s="243" t="e">
        <f t="shared" si="6"/>
        <v>#DIV/0!</v>
      </c>
      <c r="AI56" s="243" t="e">
        <f t="shared" si="6"/>
        <v>#DIV/0!</v>
      </c>
      <c r="AJ56" s="243" t="e">
        <f t="shared" si="6"/>
        <v>#DIV/0!</v>
      </c>
      <c r="AK56" s="243" t="e">
        <f t="shared" si="6"/>
        <v>#DIV/0!</v>
      </c>
      <c r="AL56" s="243" t="e">
        <f t="shared" si="6"/>
        <v>#DIV/0!</v>
      </c>
      <c r="AM56" s="243" t="e">
        <f t="shared" si="6"/>
        <v>#DIV/0!</v>
      </c>
      <c r="AN56" s="243" t="e">
        <f t="shared" si="6"/>
        <v>#DIV/0!</v>
      </c>
      <c r="AO56" s="243" t="e">
        <f t="shared" si="6"/>
        <v>#DIV/0!</v>
      </c>
      <c r="AP56" s="243" t="e">
        <f t="shared" si="6"/>
        <v>#DIV/0!</v>
      </c>
      <c r="AQ56" s="243" t="e">
        <f t="shared" si="6"/>
        <v>#DIV/0!</v>
      </c>
      <c r="AR56" s="243" t="e">
        <f t="shared" si="6"/>
        <v>#DIV/0!</v>
      </c>
      <c r="AS56" s="243" t="e">
        <f t="shared" si="6"/>
        <v>#DIV/0!</v>
      </c>
      <c r="AT56" s="243" t="e">
        <f t="shared" si="6"/>
        <v>#DIV/0!</v>
      </c>
      <c r="AU56" s="243" t="e">
        <f t="shared" si="6"/>
        <v>#DIV/0!</v>
      </c>
      <c r="AV56" s="243" t="e">
        <f t="shared" si="6"/>
        <v>#DIV/0!</v>
      </c>
      <c r="AW56" s="243" t="e">
        <f t="shared" si="6"/>
        <v>#DIV/0!</v>
      </c>
      <c r="AX56" s="243" t="e">
        <f t="shared" si="6"/>
        <v>#DIV/0!</v>
      </c>
      <c r="AY56" s="243" t="e">
        <f t="shared" si="6"/>
        <v>#DIV/0!</v>
      </c>
      <c r="AZ56" s="243" t="e">
        <f t="shared" si="6"/>
        <v>#DIV/0!</v>
      </c>
      <c r="BA56" s="243" t="e">
        <f t="shared" si="6"/>
        <v>#DIV/0!</v>
      </c>
      <c r="BB56" s="243" t="e">
        <f t="shared" si="6"/>
        <v>#DIV/0!</v>
      </c>
      <c r="BC56" s="243" t="e">
        <f t="shared" si="6"/>
        <v>#DIV/0!</v>
      </c>
      <c r="BD56" s="243" t="e">
        <f t="shared" si="6"/>
        <v>#DIV/0!</v>
      </c>
      <c r="BE56" s="243" t="e">
        <f t="shared" si="6"/>
        <v>#DIV/0!</v>
      </c>
      <c r="BF56" s="243" t="e">
        <f t="shared" si="6"/>
        <v>#DIV/0!</v>
      </c>
      <c r="BG56" s="243" t="e">
        <f t="shared" si="6"/>
        <v>#DIV/0!</v>
      </c>
      <c r="BH56" s="243" t="e">
        <f t="shared" si="6"/>
        <v>#DIV/0!</v>
      </c>
      <c r="BI56" s="243" t="e">
        <f t="shared" si="6"/>
        <v>#DIV/0!</v>
      </c>
      <c r="BJ56" s="243" t="e">
        <f t="shared" si="6"/>
        <v>#DIV/0!</v>
      </c>
      <c r="BK56" s="243" t="e">
        <f t="shared" si="6"/>
        <v>#DIV/0!</v>
      </c>
      <c r="BL56" s="243" t="e">
        <f t="shared" si="6"/>
        <v>#DIV/0!</v>
      </c>
      <c r="BM56" s="243" t="e">
        <f t="shared" si="6"/>
        <v>#DIV/0!</v>
      </c>
      <c r="BN56" s="243" t="e">
        <f t="shared" si="6"/>
        <v>#DIV/0!</v>
      </c>
      <c r="BO56" s="243" t="e">
        <f t="shared" si="6"/>
        <v>#DIV/0!</v>
      </c>
      <c r="BP56" s="243" t="e">
        <f t="shared" si="6"/>
        <v>#DIV/0!</v>
      </c>
      <c r="BQ56" s="243" t="e">
        <f t="shared" si="6"/>
        <v>#DIV/0!</v>
      </c>
      <c r="BR56" s="243" t="e">
        <f t="shared" si="6"/>
        <v>#DIV/0!</v>
      </c>
      <c r="BS56" s="243" t="e">
        <f t="shared" si="6"/>
        <v>#DIV/0!</v>
      </c>
      <c r="BT56" s="243" t="e">
        <f t="shared" si="6"/>
        <v>#DIV/0!</v>
      </c>
      <c r="BU56" s="243" t="e">
        <f t="shared" si="6"/>
        <v>#DIV/0!</v>
      </c>
      <c r="BV56" s="243" t="e">
        <f t="shared" si="6"/>
        <v>#DIV/0!</v>
      </c>
      <c r="BW56" s="243" t="e">
        <f t="shared" si="6"/>
        <v>#DIV/0!</v>
      </c>
      <c r="BX56" s="243" t="e">
        <f t="shared" si="6"/>
        <v>#DIV/0!</v>
      </c>
      <c r="BY56" s="243" t="e">
        <f t="shared" si="6"/>
        <v>#DIV/0!</v>
      </c>
      <c r="BZ56" s="243" t="e">
        <f t="shared" si="6"/>
        <v>#DIV/0!</v>
      </c>
      <c r="CA56" s="243" t="e">
        <f t="shared" si="6"/>
        <v>#DIV/0!</v>
      </c>
      <c r="CB56" s="243" t="e">
        <f t="shared" si="6"/>
        <v>#DIV/0!</v>
      </c>
      <c r="CC56" s="243" t="e">
        <f t="shared" si="7"/>
        <v>#DIV/0!</v>
      </c>
      <c r="CD56" s="243" t="e">
        <f t="shared" si="7"/>
        <v>#DIV/0!</v>
      </c>
      <c r="CE56" s="243" t="e">
        <f t="shared" si="7"/>
        <v>#DIV/0!</v>
      </c>
      <c r="CF56" s="243" t="e">
        <f t="shared" si="7"/>
        <v>#DIV/0!</v>
      </c>
      <c r="CG56" s="243" t="e">
        <f t="shared" si="7"/>
        <v>#DIV/0!</v>
      </c>
      <c r="CH56" s="243" t="e">
        <f t="shared" si="7"/>
        <v>#DIV/0!</v>
      </c>
      <c r="CI56" s="243" t="e">
        <f t="shared" si="7"/>
        <v>#DIV/0!</v>
      </c>
      <c r="CJ56" s="243" t="e">
        <f t="shared" si="7"/>
        <v>#DIV/0!</v>
      </c>
      <c r="CK56" s="243" t="e">
        <f t="shared" si="7"/>
        <v>#DIV/0!</v>
      </c>
      <c r="CL56" s="243" t="e">
        <f t="shared" si="7"/>
        <v>#DIV/0!</v>
      </c>
      <c r="CM56" s="243" t="e">
        <f t="shared" si="7"/>
        <v>#DIV/0!</v>
      </c>
      <c r="CN56" s="243" t="e">
        <f t="shared" si="7"/>
        <v>#DIV/0!</v>
      </c>
      <c r="CO56" s="243" t="e">
        <f t="shared" si="7"/>
        <v>#DIV/0!</v>
      </c>
      <c r="CP56" s="243" t="e">
        <f t="shared" si="7"/>
        <v>#DIV/0!</v>
      </c>
      <c r="CQ56" s="243" t="e">
        <f t="shared" si="7"/>
        <v>#DIV/0!</v>
      </c>
      <c r="CR56" s="243" t="e">
        <f t="shared" si="7"/>
        <v>#DIV/0!</v>
      </c>
      <c r="CS56" s="243" t="e">
        <f t="shared" si="7"/>
        <v>#DIV/0!</v>
      </c>
      <c r="CT56" s="243" t="e">
        <f t="shared" si="7"/>
        <v>#DIV/0!</v>
      </c>
      <c r="CU56" s="243" t="e">
        <f t="shared" si="7"/>
        <v>#DIV/0!</v>
      </c>
      <c r="CV56" s="243" t="e">
        <f t="shared" si="7"/>
        <v>#DIV/0!</v>
      </c>
      <c r="CW56" s="243" t="e">
        <f t="shared" si="7"/>
        <v>#DIV/0!</v>
      </c>
      <c r="CX56" s="243" t="e">
        <f t="shared" si="7"/>
        <v>#DIV/0!</v>
      </c>
      <c r="CY56" s="243" t="e">
        <f t="shared" si="7"/>
        <v>#DIV/0!</v>
      </c>
      <c r="CZ56" s="243" t="e">
        <f t="shared" si="7"/>
        <v>#DIV/0!</v>
      </c>
      <c r="DA56" s="243" t="e">
        <f t="shared" si="7"/>
        <v>#DIV/0!</v>
      </c>
      <c r="DB56" s="243" t="e">
        <f t="shared" si="7"/>
        <v>#DIV/0!</v>
      </c>
      <c r="DC56" s="243" t="e">
        <f t="shared" si="7"/>
        <v>#DIV/0!</v>
      </c>
      <c r="DD56" s="243" t="e">
        <f t="shared" si="7"/>
        <v>#DIV/0!</v>
      </c>
      <c r="DE56" s="243" t="e">
        <f t="shared" si="7"/>
        <v>#DIV/0!</v>
      </c>
      <c r="DF56" s="243" t="e">
        <f t="shared" si="7"/>
        <v>#DIV/0!</v>
      </c>
      <c r="DG56" s="243" t="e">
        <f t="shared" si="7"/>
        <v>#DIV/0!</v>
      </c>
      <c r="DH56" s="243" t="e">
        <f t="shared" si="7"/>
        <v>#DIV/0!</v>
      </c>
      <c r="DI56" s="243" t="e">
        <f t="shared" si="7"/>
        <v>#DIV/0!</v>
      </c>
    </row>
    <row r="57" spans="2:113">
      <c r="B57" s="227" t="s">
        <v>273</v>
      </c>
      <c r="P57" s="243" t="e">
        <f t="shared" si="8"/>
        <v>#DIV/0!</v>
      </c>
      <c r="Q57" s="243" t="e">
        <f t="shared" si="8"/>
        <v>#DIV/0!</v>
      </c>
      <c r="R57" s="243" t="e">
        <f t="shared" si="8"/>
        <v>#DIV/0!</v>
      </c>
      <c r="S57" s="243" t="e">
        <f t="shared" si="8"/>
        <v>#DIV/0!</v>
      </c>
      <c r="T57" s="243" t="e">
        <f t="shared" si="8"/>
        <v>#DIV/0!</v>
      </c>
      <c r="U57" s="243" t="e">
        <f t="shared" si="8"/>
        <v>#DIV/0!</v>
      </c>
      <c r="V57" s="243" t="e">
        <f t="shared" si="8"/>
        <v>#DIV/0!</v>
      </c>
      <c r="W57" s="243" t="e">
        <f t="shared" si="8"/>
        <v>#DIV/0!</v>
      </c>
      <c r="X57" s="243" t="e">
        <f t="shared" si="8"/>
        <v>#DIV/0!</v>
      </c>
      <c r="Y57" s="243" t="e">
        <f t="shared" si="8"/>
        <v>#DIV/0!</v>
      </c>
      <c r="Z57" s="243" t="e">
        <f t="shared" si="8"/>
        <v>#DIV/0!</v>
      </c>
      <c r="AA57" s="243" t="e">
        <f t="shared" si="8"/>
        <v>#DIV/0!</v>
      </c>
      <c r="AB57" s="243" t="e">
        <f t="shared" si="8"/>
        <v>#DIV/0!</v>
      </c>
      <c r="AC57" s="243" t="e">
        <f t="shared" si="8"/>
        <v>#DIV/0!</v>
      </c>
      <c r="AD57" s="243" t="e">
        <f t="shared" si="8"/>
        <v>#DIV/0!</v>
      </c>
      <c r="AE57" s="243" t="e">
        <f t="shared" si="8"/>
        <v>#DIV/0!</v>
      </c>
      <c r="AF57" s="243" t="e">
        <f t="shared" si="6"/>
        <v>#DIV/0!</v>
      </c>
      <c r="AG57" s="243" t="e">
        <f t="shared" si="6"/>
        <v>#DIV/0!</v>
      </c>
      <c r="AH57" s="243" t="e">
        <f t="shared" si="6"/>
        <v>#DIV/0!</v>
      </c>
      <c r="AI57" s="243" t="e">
        <f t="shared" si="6"/>
        <v>#DIV/0!</v>
      </c>
      <c r="AJ57" s="243" t="e">
        <f t="shared" si="6"/>
        <v>#DIV/0!</v>
      </c>
      <c r="AK57" s="243" t="e">
        <f t="shared" si="6"/>
        <v>#DIV/0!</v>
      </c>
      <c r="AL57" s="243" t="e">
        <f t="shared" si="6"/>
        <v>#DIV/0!</v>
      </c>
      <c r="AM57" s="243" t="e">
        <f t="shared" si="6"/>
        <v>#DIV/0!</v>
      </c>
      <c r="AN57" s="243" t="e">
        <f t="shared" si="6"/>
        <v>#DIV/0!</v>
      </c>
      <c r="AO57" s="243" t="e">
        <f t="shared" si="6"/>
        <v>#DIV/0!</v>
      </c>
      <c r="AP57" s="243" t="e">
        <f t="shared" si="6"/>
        <v>#DIV/0!</v>
      </c>
      <c r="AQ57" s="243" t="e">
        <f t="shared" si="6"/>
        <v>#DIV/0!</v>
      </c>
      <c r="AR57" s="243" t="e">
        <f t="shared" si="6"/>
        <v>#DIV/0!</v>
      </c>
      <c r="AS57" s="243" t="e">
        <f t="shared" si="6"/>
        <v>#DIV/0!</v>
      </c>
      <c r="AT57" s="243" t="e">
        <f t="shared" si="6"/>
        <v>#DIV/0!</v>
      </c>
      <c r="AU57" s="243" t="e">
        <f t="shared" si="6"/>
        <v>#DIV/0!</v>
      </c>
      <c r="AV57" s="243" t="e">
        <f t="shared" si="6"/>
        <v>#DIV/0!</v>
      </c>
      <c r="AW57" s="243" t="e">
        <f t="shared" si="6"/>
        <v>#DIV/0!</v>
      </c>
      <c r="AX57" s="243" t="e">
        <f t="shared" si="6"/>
        <v>#DIV/0!</v>
      </c>
      <c r="AY57" s="243" t="e">
        <f t="shared" si="6"/>
        <v>#DIV/0!</v>
      </c>
      <c r="AZ57" s="243" t="e">
        <f t="shared" si="6"/>
        <v>#DIV/0!</v>
      </c>
      <c r="BA57" s="243" t="e">
        <f t="shared" si="6"/>
        <v>#DIV/0!</v>
      </c>
      <c r="BB57" s="243" t="e">
        <f t="shared" si="6"/>
        <v>#DIV/0!</v>
      </c>
      <c r="BC57" s="243" t="e">
        <f t="shared" si="6"/>
        <v>#DIV/0!</v>
      </c>
      <c r="BD57" s="243" t="e">
        <f t="shared" si="6"/>
        <v>#DIV/0!</v>
      </c>
      <c r="BE57" s="243" t="e">
        <f t="shared" si="6"/>
        <v>#DIV/0!</v>
      </c>
      <c r="BF57" s="243" t="e">
        <f t="shared" si="6"/>
        <v>#DIV/0!</v>
      </c>
      <c r="BG57" s="243" t="e">
        <f t="shared" si="6"/>
        <v>#DIV/0!</v>
      </c>
      <c r="BH57" s="243" t="e">
        <f t="shared" si="6"/>
        <v>#DIV/0!</v>
      </c>
      <c r="BI57" s="243" t="e">
        <f t="shared" si="6"/>
        <v>#DIV/0!</v>
      </c>
      <c r="BJ57" s="243" t="e">
        <f t="shared" si="6"/>
        <v>#DIV/0!</v>
      </c>
      <c r="BK57" s="243" t="e">
        <f t="shared" si="6"/>
        <v>#DIV/0!</v>
      </c>
      <c r="BL57" s="243" t="e">
        <f t="shared" si="6"/>
        <v>#DIV/0!</v>
      </c>
      <c r="BM57" s="243" t="e">
        <f t="shared" si="6"/>
        <v>#DIV/0!</v>
      </c>
      <c r="BN57" s="243" t="e">
        <f t="shared" si="6"/>
        <v>#DIV/0!</v>
      </c>
      <c r="BO57" s="243" t="e">
        <f t="shared" si="6"/>
        <v>#DIV/0!</v>
      </c>
      <c r="BP57" s="243" t="e">
        <f t="shared" si="6"/>
        <v>#DIV/0!</v>
      </c>
      <c r="BQ57" s="243" t="e">
        <f t="shared" si="6"/>
        <v>#DIV/0!</v>
      </c>
      <c r="BR57" s="243" t="e">
        <f t="shared" si="6"/>
        <v>#DIV/0!</v>
      </c>
      <c r="BS57" s="243" t="e">
        <f t="shared" si="6"/>
        <v>#DIV/0!</v>
      </c>
      <c r="BT57" s="243" t="e">
        <f t="shared" si="6"/>
        <v>#DIV/0!</v>
      </c>
      <c r="BU57" s="243" t="e">
        <f t="shared" si="6"/>
        <v>#DIV/0!</v>
      </c>
      <c r="BV57" s="243" t="e">
        <f t="shared" si="6"/>
        <v>#DIV/0!</v>
      </c>
      <c r="BW57" s="243" t="e">
        <f t="shared" si="6"/>
        <v>#DIV/0!</v>
      </c>
      <c r="BX57" s="243" t="e">
        <f t="shared" si="6"/>
        <v>#DIV/0!</v>
      </c>
      <c r="BY57" s="243" t="e">
        <f t="shared" si="6"/>
        <v>#DIV/0!</v>
      </c>
      <c r="BZ57" s="243" t="e">
        <f t="shared" si="6"/>
        <v>#DIV/0!</v>
      </c>
      <c r="CA57" s="243" t="e">
        <f t="shared" si="6"/>
        <v>#DIV/0!</v>
      </c>
      <c r="CB57" s="243" t="e">
        <f t="shared" si="6"/>
        <v>#DIV/0!</v>
      </c>
      <c r="CC57" s="243" t="e">
        <f t="shared" si="7"/>
        <v>#DIV/0!</v>
      </c>
      <c r="CD57" s="243" t="e">
        <f t="shared" si="7"/>
        <v>#DIV/0!</v>
      </c>
      <c r="CE57" s="243" t="e">
        <f t="shared" si="7"/>
        <v>#DIV/0!</v>
      </c>
      <c r="CF57" s="243" t="e">
        <f t="shared" si="7"/>
        <v>#DIV/0!</v>
      </c>
      <c r="CG57" s="243" t="e">
        <f t="shared" si="7"/>
        <v>#DIV/0!</v>
      </c>
      <c r="CH57" s="243" t="e">
        <f t="shared" si="7"/>
        <v>#DIV/0!</v>
      </c>
      <c r="CI57" s="243" t="e">
        <f t="shared" si="7"/>
        <v>#DIV/0!</v>
      </c>
      <c r="CJ57" s="243" t="e">
        <f t="shared" si="7"/>
        <v>#DIV/0!</v>
      </c>
      <c r="CK57" s="243" t="e">
        <f t="shared" si="7"/>
        <v>#DIV/0!</v>
      </c>
      <c r="CL57" s="243" t="e">
        <f t="shared" si="7"/>
        <v>#DIV/0!</v>
      </c>
      <c r="CM57" s="243" t="e">
        <f t="shared" si="7"/>
        <v>#DIV/0!</v>
      </c>
      <c r="CN57" s="243" t="e">
        <f t="shared" si="7"/>
        <v>#DIV/0!</v>
      </c>
      <c r="CO57" s="243" t="e">
        <f t="shared" si="7"/>
        <v>#DIV/0!</v>
      </c>
      <c r="CP57" s="243" t="e">
        <f t="shared" si="7"/>
        <v>#DIV/0!</v>
      </c>
      <c r="CQ57" s="243" t="e">
        <f t="shared" si="7"/>
        <v>#DIV/0!</v>
      </c>
      <c r="CR57" s="243" t="e">
        <f t="shared" si="7"/>
        <v>#DIV/0!</v>
      </c>
      <c r="CS57" s="243" t="e">
        <f t="shared" si="7"/>
        <v>#DIV/0!</v>
      </c>
      <c r="CT57" s="243" t="e">
        <f t="shared" si="7"/>
        <v>#DIV/0!</v>
      </c>
      <c r="CU57" s="243" t="e">
        <f t="shared" si="7"/>
        <v>#DIV/0!</v>
      </c>
      <c r="CV57" s="243" t="e">
        <f t="shared" si="7"/>
        <v>#DIV/0!</v>
      </c>
      <c r="CW57" s="243" t="e">
        <f t="shared" si="7"/>
        <v>#DIV/0!</v>
      </c>
      <c r="CX57" s="243" t="e">
        <f t="shared" si="7"/>
        <v>#DIV/0!</v>
      </c>
      <c r="CY57" s="243" t="e">
        <f t="shared" si="7"/>
        <v>#DIV/0!</v>
      </c>
      <c r="CZ57" s="243" t="e">
        <f t="shared" si="7"/>
        <v>#DIV/0!</v>
      </c>
      <c r="DA57" s="243" t="e">
        <f t="shared" si="7"/>
        <v>#DIV/0!</v>
      </c>
      <c r="DB57" s="243" t="e">
        <f t="shared" si="7"/>
        <v>#DIV/0!</v>
      </c>
      <c r="DC57" s="243" t="e">
        <f t="shared" si="7"/>
        <v>#DIV/0!</v>
      </c>
      <c r="DD57" s="243" t="e">
        <f t="shared" si="7"/>
        <v>#DIV/0!</v>
      </c>
      <c r="DE57" s="243" t="e">
        <f t="shared" si="7"/>
        <v>#DIV/0!</v>
      </c>
      <c r="DF57" s="243" t="e">
        <f t="shared" si="7"/>
        <v>#DIV/0!</v>
      </c>
      <c r="DG57" s="243" t="e">
        <f t="shared" si="7"/>
        <v>#DIV/0!</v>
      </c>
      <c r="DH57" s="243" t="e">
        <f t="shared" si="7"/>
        <v>#DIV/0!</v>
      </c>
      <c r="DI57" s="243" t="e">
        <f t="shared" si="7"/>
        <v>#DIV/0!</v>
      </c>
    </row>
  </sheetData>
  <sheetProtection selectLockedCells="1"/>
  <mergeCells count="11">
    <mergeCell ref="A1:BK1"/>
    <mergeCell ref="A2:A3"/>
    <mergeCell ref="B2:B3"/>
    <mergeCell ref="DJ2:DU2"/>
    <mergeCell ref="P2:P3"/>
    <mergeCell ref="AA2:AA3"/>
    <mergeCell ref="AU2:AU3"/>
    <mergeCell ref="BG2:BG3"/>
    <mergeCell ref="CB2:CB3"/>
    <mergeCell ref="DI2:DI3"/>
    <mergeCell ref="AJ2:AJ3"/>
  </mergeCells>
  <conditionalFormatting sqref="D4:AD48 AH4:AJ48">
    <cfRule type="containsText" dxfId="89" priority="62" operator="containsText" text="норма, средний, 3 уровень">
      <formula>NOT(ISERROR(SEARCH("норма, средний, 3 уровень",D4)))</formula>
    </cfRule>
  </conditionalFormatting>
  <conditionalFormatting sqref="D4:AD48 AH4:AJ48">
    <cfRule type="containsText" dxfId="88" priority="55" operator="containsText" text="низкий">
      <formula>NOT(ISERROR(SEARCH("низкий",D4)))</formula>
    </cfRule>
    <cfRule type="containsText" dxfId="87" priority="56" operator="containsText" text="сниженный">
      <formula>NOT(ISERROR(SEARCH("сниженный",D4)))</formula>
    </cfRule>
    <cfRule type="containsText" dxfId="86" priority="57" operator="containsText" text="очень высокий">
      <formula>NOT(ISERROR(SEARCH("очень высокий",D4)))</formula>
    </cfRule>
    <cfRule type="containsText" dxfId="85" priority="58" operator="containsText" text="высокий">
      <formula>NOT(ISERROR(SEARCH("высокий",D4)))</formula>
    </cfRule>
    <cfRule type="containsText" dxfId="84" priority="59" operator="containsText" text="средний">
      <formula>NOT(ISERROR(SEARCH("средний",D4)))</formula>
    </cfRule>
    <cfRule type="containsText" dxfId="83" priority="60" operator="containsText" text="3 уровень">
      <formula>NOT(ISERROR(SEARCH("3 уровень",D4)))</formula>
    </cfRule>
    <cfRule type="containsText" dxfId="82" priority="61" operator="containsText" text="норма">
      <formula>NOT(ISERROR(SEARCH("норма",D4)))</formula>
    </cfRule>
  </conditionalFormatting>
  <conditionalFormatting sqref="D4:AD48 AH4:AJ48">
    <cfRule type="containsText" dxfId="81" priority="54" operator="containsText" text="очень высокий">
      <formula>NOT(ISERROR(SEARCH("очень высокий",D4)))</formula>
    </cfRule>
  </conditionalFormatting>
  <conditionalFormatting sqref="AB4:AD48 AH4:AJ48">
    <cfRule type="containsText" dxfId="80" priority="53" stopIfTrue="1" operator="containsText" text="ниже среднего">
      <formula>NOT(ISERROR(SEARCH("ниже среднего",AB4)))</formula>
    </cfRule>
  </conditionalFormatting>
  <conditionalFormatting sqref="D4:AD48 AH4:AJ48">
    <cfRule type="containsText" dxfId="79" priority="50" operator="containsText" text="низкий">
      <formula>NOT(ISERROR(SEARCH("низкий",D4)))</formula>
    </cfRule>
    <cfRule type="containsText" dxfId="78" priority="51" operator="containsText" text="норма">
      <formula>NOT(ISERROR(SEARCH("норма",D4)))</formula>
    </cfRule>
    <cfRule type="containsText" dxfId="77" priority="52" operator="containsText" text="низкий">
      <formula>NOT(ISERROR(SEARCH("низкий",D4)))</formula>
    </cfRule>
  </conditionalFormatting>
  <conditionalFormatting sqref="AE49:AG50 D58:AJ92 D4:AD50 AH4:AJ50 D51:DI57">
    <cfRule type="containsText" dxfId="76" priority="47" operator="containsText" text="очень высокий">
      <formula>NOT(ISERROR(SEARCH("очень высокий",D4)))</formula>
    </cfRule>
    <cfRule type="containsText" dxfId="75" priority="48" operator="containsText" text="ниже нормы">
      <formula>NOT(ISERROR(SEARCH("ниже нормы",D4)))</formula>
    </cfRule>
    <cfRule type="containsText" dxfId="74" priority="49" operator="containsText" text="сниженный">
      <formula>NOT(ISERROR(SEARCH("сниженный",D4)))</formula>
    </cfRule>
  </conditionalFormatting>
  <conditionalFormatting sqref="D4:AD48 AH4:AJ48">
    <cfRule type="containsText" dxfId="73" priority="45" operator="containsText" text="высокий">
      <formula>NOT(ISERROR(SEARCH("высокий",D4)))</formula>
    </cfRule>
    <cfRule type="containsText" dxfId="72" priority="46" operator="containsText" text="низкий">
      <formula>NOT(ISERROR(SEARCH("низкий",D4)))</formula>
    </cfRule>
  </conditionalFormatting>
  <conditionalFormatting sqref="D4:I48">
    <cfRule type="containsText" dxfId="71" priority="40" operator="containsText" text="не сформирован">
      <formula>NOT(ISERROR(SEARCH("не сформирован",D4)))</formula>
    </cfRule>
    <cfRule type="containsText" dxfId="70" priority="41" operator="containsText" text="в стадии формирования">
      <formula>NOT(ISERROR(SEARCH("в стадии формирования",D4)))</formula>
    </cfRule>
    <cfRule type="containsText" dxfId="69" priority="42" operator="containsText" text="сформирован">
      <formula>NOT(ISERROR(SEARCH("сформирован",D4)))</formula>
    </cfRule>
    <cfRule type="containsText" dxfId="68" priority="43" operator="containsText" text="в стадии формирования">
      <formula>NOT(ISERROR(SEARCH("в стадии формирования",D4)))</formula>
    </cfRule>
    <cfRule type="containsText" dxfId="67" priority="44" operator="containsText" text="не сформирован">
      <formula>NOT(ISERROR(SEARCH("не сформирован",D4)))</formula>
    </cfRule>
  </conditionalFormatting>
  <conditionalFormatting sqref="J4:X48">
    <cfRule type="containsText" dxfId="66" priority="39" operator="containsText" text="не сформирован">
      <formula>NOT(ISERROR(SEARCH("не сформирован",J4)))</formula>
    </cfRule>
  </conditionalFormatting>
  <conditionalFormatting sqref="AV4:BA48 AK4:AT48 AB4:AD48 AH4:AI48 J4:Z48">
    <cfRule type="containsText" dxfId="65" priority="35" operator="containsText" text="не сформирован">
      <formula>NOT(ISERROR(SEARCH("не сформирован",J4)))</formula>
    </cfRule>
    <cfRule type="containsText" dxfId="64" priority="36" operator="containsText" text="сформирован">
      <formula>NOT(ISERROR(SEARCH("сформирован",J4)))</formula>
    </cfRule>
    <cfRule type="containsText" dxfId="63" priority="37" operator="containsText" text="в стадии формирования">
      <formula>NOT(ISERROR(SEARCH("в стадии формирования",J4)))</formula>
    </cfRule>
    <cfRule type="containsText" dxfId="62" priority="38" operator="containsText" text="не сформирован">
      <formula>NOT(ISERROR(SEARCH("не сформирован",J4)))</formula>
    </cfRule>
  </conditionalFormatting>
  <conditionalFormatting sqref="AE4:AG48">
    <cfRule type="cellIs" dxfId="61" priority="32" operator="equal">
      <formula>"в стадии формирования"</formula>
    </cfRule>
    <cfRule type="cellIs" dxfId="60" priority="33" operator="equal">
      <formula>"сформирован"</formula>
    </cfRule>
    <cfRule type="cellIs" dxfId="59" priority="34" operator="equal">
      <formula>"не сформирован"</formula>
    </cfRule>
  </conditionalFormatting>
  <conditionalFormatting sqref="BB4:BE48">
    <cfRule type="cellIs" dxfId="58" priority="29" operator="equal">
      <formula>"в стадии формирования"</formula>
    </cfRule>
    <cfRule type="cellIs" dxfId="57" priority="30" operator="equal">
      <formula>"сформирован"</formula>
    </cfRule>
    <cfRule type="cellIs" dxfId="56" priority="31" operator="equal">
      <formula>"не сформирован"</formula>
    </cfRule>
  </conditionalFormatting>
  <conditionalFormatting sqref="BH4:BZ48">
    <cfRule type="cellIs" dxfId="55" priority="26" operator="equal">
      <formula>"в стадии формирования"</formula>
    </cfRule>
    <cfRule type="cellIs" dxfId="54" priority="27" operator="equal">
      <formula>"сформирован"</formula>
    </cfRule>
    <cfRule type="cellIs" dxfId="53" priority="28" operator="equal">
      <formula>"не сформирован"</formula>
    </cfRule>
  </conditionalFormatting>
  <conditionalFormatting sqref="CC4:DG48">
    <cfRule type="cellIs" dxfId="52" priority="23" operator="equal">
      <formula>"в стадии формирования"</formula>
    </cfRule>
    <cfRule type="cellIs" dxfId="51" priority="24" operator="equal">
      <formula>"сформирован"</formula>
    </cfRule>
    <cfRule type="cellIs" dxfId="50" priority="25" operator="equal">
      <formula>"не сформирован"</formula>
    </cfRule>
  </conditionalFormatting>
  <conditionalFormatting sqref="BH4:BZ48">
    <cfRule type="cellIs" dxfId="49" priority="20" operator="equal">
      <formula>"в стадии формирования"</formula>
    </cfRule>
    <cfRule type="cellIs" dxfId="48" priority="21" operator="equal">
      <formula>"сформирован"</formula>
    </cfRule>
    <cfRule type="cellIs" dxfId="47" priority="22" operator="equal">
      <formula>"не сформирован"</formula>
    </cfRule>
  </conditionalFormatting>
  <conditionalFormatting sqref="AA4:AA48">
    <cfRule type="cellIs" dxfId="46" priority="17" operator="equal">
      <formula>"в стадии формирования"</formula>
    </cfRule>
    <cfRule type="cellIs" dxfId="45" priority="18" operator="equal">
      <formula>"сформирован"</formula>
    </cfRule>
    <cfRule type="cellIs" dxfId="44" priority="19" operator="equal">
      <formula>"не сформирован"</formula>
    </cfRule>
  </conditionalFormatting>
  <conditionalFormatting sqref="AJ4:AJ48">
    <cfRule type="containsText" dxfId="43" priority="1" operator="containsText" text="не сформирован">
      <formula>NOT(ISERROR(SEARCH("не сформирован",AJ4)))</formula>
    </cfRule>
    <cfRule type="cellIs" dxfId="42" priority="14" operator="equal">
      <formula>"в стадии формирования"</formula>
    </cfRule>
    <cfRule type="cellIs" dxfId="41" priority="15" operator="equal">
      <formula>"сформирован"</formula>
    </cfRule>
    <cfRule type="cellIs" dxfId="40" priority="16" operator="equal">
      <formula>"не сформирована"</formula>
    </cfRule>
  </conditionalFormatting>
  <conditionalFormatting sqref="AU4:AU49">
    <cfRule type="cellIs" dxfId="39" priority="11" operator="equal">
      <formula>"в стадии формирования"</formula>
    </cfRule>
    <cfRule type="cellIs" dxfId="38" priority="12" operator="equal">
      <formula>"сформирован"</formula>
    </cfRule>
    <cfRule type="cellIs" dxfId="37" priority="13" operator="equal">
      <formula>"не сформирован"</formula>
    </cfRule>
  </conditionalFormatting>
  <conditionalFormatting sqref="BG4:BG48">
    <cfRule type="cellIs" dxfId="36" priority="8" operator="equal">
      <formula>"в стадии формирования"</formula>
    </cfRule>
    <cfRule type="cellIs" dxfId="35" priority="9" operator="equal">
      <formula>"сформирован"</formula>
    </cfRule>
    <cfRule type="cellIs" dxfId="34" priority="10" operator="equal">
      <formula>"не сформирован"</formula>
    </cfRule>
  </conditionalFormatting>
  <conditionalFormatting sqref="CB4:CB48">
    <cfRule type="cellIs" dxfId="33" priority="5" operator="equal">
      <formula>"в стадии формирования"</formula>
    </cfRule>
    <cfRule type="cellIs" dxfId="32" priority="6" operator="equal">
      <formula>"сформирован"</formula>
    </cfRule>
    <cfRule type="cellIs" dxfId="31" priority="7" operator="equal">
      <formula>"не сформирован"</formula>
    </cfRule>
  </conditionalFormatting>
  <conditionalFormatting sqref="DI4:DI48">
    <cfRule type="cellIs" dxfId="30" priority="2" operator="equal">
      <formula>"в стадии формирования"</formula>
    </cfRule>
    <cfRule type="cellIs" dxfId="29" priority="3" operator="equal">
      <formula>"сформирован"</formula>
    </cfRule>
    <cfRule type="cellIs" dxfId="28" priority="4" operator="equal">
      <formula>"не сформирован"</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dimension ref="A1:U54"/>
  <sheetViews>
    <sheetView view="pageBreakPreview" zoomScale="70" zoomScaleSheetLayoutView="70" workbookViewId="0">
      <selection activeCell="H3" sqref="H3"/>
    </sheetView>
  </sheetViews>
  <sheetFormatPr defaultColWidth="9.140625" defaultRowHeight="15"/>
  <cols>
    <col min="1" max="1" width="49" style="82" customWidth="1"/>
    <col min="2" max="2" width="21.5703125" style="82" customWidth="1"/>
    <col min="3" max="3" width="31" style="82" hidden="1" customWidth="1"/>
    <col min="4" max="4" width="15.140625" style="82" hidden="1" customWidth="1"/>
    <col min="5" max="5" width="18.85546875" style="82" customWidth="1"/>
    <col min="6" max="6" width="6.140625" style="82" customWidth="1"/>
    <col min="7" max="7" width="5.42578125" style="82" customWidth="1"/>
    <col min="8" max="8" width="10.42578125" style="82" customWidth="1"/>
    <col min="9" max="9" width="22" style="82" customWidth="1"/>
    <col min="10" max="10" width="40.5703125" style="82" customWidth="1"/>
    <col min="11" max="11" width="36.85546875" style="82" customWidth="1"/>
    <col min="12" max="12" width="41.85546875" style="82" customWidth="1"/>
    <col min="13" max="13" width="37.7109375" style="82" customWidth="1"/>
    <col min="14" max="14" width="37.140625" style="82" customWidth="1"/>
    <col min="15" max="15" width="39.28515625" style="82" customWidth="1"/>
    <col min="16" max="16" width="36.140625" style="82" customWidth="1"/>
    <col min="17" max="17" width="27.7109375" style="82" customWidth="1"/>
    <col min="18" max="18" width="37.140625" style="82" customWidth="1"/>
    <col min="19" max="19" width="36.28515625" style="82" customWidth="1"/>
    <col min="20" max="20" width="34.140625" style="82" customWidth="1"/>
    <col min="21" max="21" width="32.7109375" style="82" customWidth="1"/>
    <col min="22" max="16384" width="9.140625" style="82"/>
  </cols>
  <sheetData>
    <row r="1" spans="1:21" ht="41.25" customHeight="1">
      <c r="A1" s="476"/>
      <c r="B1" s="476"/>
      <c r="C1" s="476"/>
      <c r="D1" s="476"/>
      <c r="E1" s="476"/>
      <c r="F1" s="476"/>
      <c r="G1" s="476"/>
      <c r="H1" s="476"/>
      <c r="I1" s="113"/>
      <c r="J1" s="114"/>
    </row>
    <row r="2" spans="1:21" ht="40.5" customHeight="1">
      <c r="A2" s="503" t="s">
        <v>152</v>
      </c>
      <c r="B2" s="503"/>
      <c r="C2" s="503"/>
      <c r="D2" s="503"/>
      <c r="E2" s="503"/>
      <c r="F2" s="115"/>
      <c r="G2" s="115"/>
      <c r="H2" s="135">
        <v>1</v>
      </c>
      <c r="I2" s="198"/>
      <c r="J2" s="114"/>
      <c r="P2" s="363"/>
      <c r="Q2" s="363"/>
      <c r="R2" s="363"/>
      <c r="S2" s="363"/>
      <c r="T2" s="363"/>
      <c r="U2" s="363"/>
    </row>
    <row r="3" spans="1:21" ht="22.5" customHeight="1">
      <c r="A3" s="115"/>
      <c r="B3" s="466">
        <f>INDEX(список!B2:B36,H2,1)</f>
        <v>0</v>
      </c>
      <c r="C3" s="466"/>
      <c r="D3" s="466"/>
      <c r="E3" s="466"/>
      <c r="F3" s="115"/>
      <c r="G3" s="115"/>
      <c r="H3" s="116"/>
      <c r="I3" s="198"/>
      <c r="J3" s="114"/>
      <c r="P3" s="111"/>
      <c r="Q3" s="111"/>
      <c r="R3" s="111"/>
      <c r="S3" s="111"/>
      <c r="T3" s="111"/>
      <c r="U3" s="111"/>
    </row>
    <row r="4" spans="1:21" ht="18.75">
      <c r="A4" s="357"/>
      <c r="B4" s="467" t="str">
        <f>список!D2</f>
        <v>старшая группа</v>
      </c>
      <c r="C4" s="467"/>
      <c r="D4" s="467"/>
      <c r="E4" s="467"/>
      <c r="F4" s="357"/>
      <c r="G4" s="357"/>
      <c r="H4" s="118"/>
      <c r="I4" s="121"/>
      <c r="J4" s="114"/>
      <c r="P4" s="20"/>
      <c r="Q4" s="20"/>
      <c r="R4" s="20"/>
      <c r="S4" s="20"/>
      <c r="T4" s="21"/>
      <c r="U4" s="21"/>
    </row>
    <row r="5" spans="1:21" s="192" customFormat="1" ht="31.5" customHeight="1">
      <c r="A5" s="121"/>
      <c r="B5" s="501">
        <f>список!C2</f>
        <v>0</v>
      </c>
      <c r="C5" s="501"/>
      <c r="D5" s="501"/>
      <c r="E5" s="501"/>
      <c r="F5" s="120"/>
      <c r="G5" s="121"/>
      <c r="H5" s="121"/>
      <c r="I5" s="121"/>
      <c r="J5" s="191"/>
      <c r="P5" s="193"/>
      <c r="Q5" s="194"/>
      <c r="R5" s="193"/>
      <c r="S5" s="194"/>
      <c r="T5" s="194"/>
      <c r="U5" s="194"/>
    </row>
    <row r="6" spans="1:21" s="113" customFormat="1" ht="85.5" customHeight="1">
      <c r="A6" s="464" t="s">
        <v>283</v>
      </c>
      <c r="B6" s="464"/>
      <c r="C6" s="464"/>
      <c r="D6" s="142" t="str">
        <f>INDEX('Социально-коммуникативное разви'!U5:U37,H2,1)</f>
        <v/>
      </c>
      <c r="E6" s="197" t="str">
        <f>INDEX('целевые ориентиры_сводная'!P4:P38,H2,1)</f>
        <v/>
      </c>
      <c r="F6" s="502"/>
      <c r="G6" s="502"/>
      <c r="H6" s="502"/>
      <c r="I6" s="502"/>
      <c r="M6" s="78"/>
      <c r="N6" s="196"/>
      <c r="O6" s="196"/>
      <c r="P6" s="78"/>
      <c r="Q6" s="78"/>
      <c r="R6" s="78"/>
    </row>
    <row r="7" spans="1:21" s="113" customFormat="1" ht="117" customHeight="1">
      <c r="A7" s="464" t="s">
        <v>282</v>
      </c>
      <c r="B7" s="464"/>
      <c r="C7" s="464"/>
      <c r="D7" s="142" t="str">
        <f>INDEX('Социально-коммуникативное разви'!AB5:AB37,H2,1)</f>
        <v/>
      </c>
      <c r="E7" s="197" t="str">
        <f>INDEX('целевые ориентиры_сводная'!AA4:AA38,H2,1)</f>
        <v/>
      </c>
      <c r="F7" s="502"/>
      <c r="G7" s="502"/>
      <c r="H7" s="502"/>
      <c r="I7" s="502"/>
      <c r="M7" s="196"/>
      <c r="N7" s="196"/>
      <c r="O7" s="196"/>
      <c r="P7" s="78"/>
      <c r="Q7" s="78"/>
      <c r="R7" s="78"/>
    </row>
    <row r="8" spans="1:21" s="113" customFormat="1" ht="74.25" customHeight="1">
      <c r="A8" s="464" t="s">
        <v>346</v>
      </c>
      <c r="B8" s="464"/>
      <c r="C8" s="464"/>
      <c r="D8" s="142" t="str">
        <f>INDEX('Социально-коммуникативное разви'!AN5:AN37,H2,1)</f>
        <v/>
      </c>
      <c r="E8" s="197" t="str">
        <f>INDEX('целевые ориентиры_сводная'!AJ4:AJ38,H2,1)</f>
        <v/>
      </c>
      <c r="F8" s="502"/>
      <c r="G8" s="502"/>
      <c r="H8" s="502"/>
      <c r="I8" s="502"/>
      <c r="M8" s="196"/>
      <c r="N8" s="196"/>
      <c r="O8" s="196"/>
      <c r="P8" s="78"/>
      <c r="Q8" s="78"/>
      <c r="R8" s="78"/>
    </row>
    <row r="9" spans="1:21" s="113" customFormat="1" ht="87" customHeight="1">
      <c r="A9" s="500" t="s">
        <v>285</v>
      </c>
      <c r="B9" s="500"/>
      <c r="C9" s="500"/>
      <c r="D9" s="142" t="str">
        <f>INDEX('Познавательное развитие'!G5:G37,H2,1)</f>
        <v/>
      </c>
      <c r="E9" s="197" t="str">
        <f>INDEX('целевые ориентиры_сводная'!AU4:AU38,H2,1)</f>
        <v/>
      </c>
      <c r="F9" s="499"/>
      <c r="G9" s="499"/>
      <c r="H9" s="499"/>
      <c r="I9" s="499"/>
    </row>
    <row r="10" spans="1:21" s="113" customFormat="1" ht="44.25" customHeight="1">
      <c r="A10" s="510" t="s">
        <v>344</v>
      </c>
      <c r="B10" s="511"/>
      <c r="C10" s="512"/>
      <c r="D10" s="142" t="str">
        <f>INDEX('Познавательное развитие'!N5:N37,H2,1)</f>
        <v/>
      </c>
      <c r="E10" s="197" t="str">
        <f>INDEX('целевые ориентиры_сводная'!BG4:BG38,H2,1)</f>
        <v/>
      </c>
      <c r="F10" s="499"/>
      <c r="G10" s="499"/>
      <c r="H10" s="499"/>
      <c r="I10" s="499"/>
    </row>
    <row r="11" spans="1:21" s="113" customFormat="1" ht="67.5" customHeight="1">
      <c r="A11" s="464" t="s">
        <v>287</v>
      </c>
      <c r="B11" s="464"/>
      <c r="C11" s="464"/>
      <c r="D11" s="143" t="str">
        <f>INDEX('Познавательное развитие'!Q5:Q37,H2,1)</f>
        <v/>
      </c>
      <c r="E11" s="197" t="str">
        <f>INDEX('целевые ориентиры_сводная'!CB4:CB38,H2,1)</f>
        <v/>
      </c>
      <c r="F11" s="499"/>
      <c r="G11" s="499"/>
      <c r="H11" s="499"/>
      <c r="I11" s="499"/>
    </row>
    <row r="12" spans="1:21" s="113" customFormat="1" ht="138" customHeight="1">
      <c r="A12" s="500" t="s">
        <v>345</v>
      </c>
      <c r="B12" s="500"/>
      <c r="C12" s="500"/>
      <c r="D12" s="143" t="str">
        <f>INDEX('Познавательное развитие'!X5:X37,H2,1)</f>
        <v/>
      </c>
      <c r="E12" s="197" t="str">
        <f>INDEX('целевые ориентиры_сводная'!DI4:DI38,H2,1)</f>
        <v/>
      </c>
      <c r="F12" s="499"/>
      <c r="G12" s="499"/>
      <c r="H12" s="499"/>
      <c r="I12" s="499"/>
    </row>
    <row r="13" spans="1:21" s="113" customFormat="1" ht="30.75" customHeight="1">
      <c r="A13" s="77"/>
      <c r="C13" s="189"/>
      <c r="D13" s="79"/>
      <c r="E13" s="77"/>
      <c r="F13" s="77"/>
      <c r="G13" s="77"/>
      <c r="H13" s="80"/>
      <c r="I13" s="80"/>
    </row>
    <row r="14" spans="1:21" s="113" customFormat="1" ht="36.75" customHeight="1">
      <c r="A14" s="508"/>
      <c r="B14" s="508"/>
      <c r="C14" s="79"/>
      <c r="D14" s="79"/>
      <c r="E14" s="77"/>
      <c r="F14" s="77"/>
      <c r="G14" s="77"/>
      <c r="H14" s="80"/>
      <c r="I14" s="80"/>
    </row>
    <row r="15" spans="1:21" s="113" customFormat="1" ht="15.75">
      <c r="A15" s="505"/>
      <c r="B15" s="505"/>
      <c r="C15" s="79"/>
      <c r="D15" s="79"/>
      <c r="E15" s="77"/>
      <c r="F15" s="81"/>
      <c r="G15" s="81"/>
      <c r="H15" s="81"/>
      <c r="I15" s="80"/>
    </row>
    <row r="16" spans="1:21" s="113" customFormat="1" ht="15.75">
      <c r="A16" s="505"/>
      <c r="B16" s="505"/>
      <c r="C16" s="79"/>
      <c r="D16" s="79"/>
      <c r="E16" s="81"/>
      <c r="F16" s="81"/>
      <c r="G16" s="81"/>
      <c r="H16" s="81"/>
      <c r="I16" s="81"/>
    </row>
    <row r="17" spans="1:9" s="113" customFormat="1" ht="15.75">
      <c r="A17" s="505"/>
      <c r="B17" s="505"/>
      <c r="C17" s="79"/>
      <c r="D17" s="79"/>
      <c r="E17" s="81"/>
      <c r="F17" s="81"/>
      <c r="G17" s="81"/>
      <c r="H17" s="81"/>
      <c r="I17" s="81"/>
    </row>
    <row r="18" spans="1:9" s="113" customFormat="1" ht="15.75">
      <c r="A18" s="506"/>
      <c r="B18" s="506"/>
      <c r="C18" s="79"/>
      <c r="D18" s="81"/>
      <c r="E18" s="81"/>
      <c r="F18" s="187"/>
      <c r="G18" s="187"/>
      <c r="H18" s="81"/>
      <c r="I18" s="81"/>
    </row>
    <row r="19" spans="1:9" s="113" customFormat="1" ht="15.75">
      <c r="A19" s="504"/>
      <c r="B19" s="504"/>
      <c r="C19" s="79"/>
      <c r="D19" s="187"/>
      <c r="E19" s="187"/>
      <c r="F19" s="188"/>
      <c r="G19" s="188"/>
      <c r="H19" s="81"/>
      <c r="I19" s="81"/>
    </row>
    <row r="20" spans="1:9" s="113" customFormat="1" ht="15.75">
      <c r="A20" s="504"/>
      <c r="B20" s="504"/>
      <c r="C20" s="79"/>
      <c r="D20" s="78"/>
      <c r="E20" s="188"/>
      <c r="F20" s="78"/>
      <c r="G20" s="78"/>
      <c r="H20" s="81"/>
      <c r="I20" s="81"/>
    </row>
    <row r="21" spans="1:9" s="113" customFormat="1" ht="15.75">
      <c r="A21" s="504"/>
      <c r="B21" s="504"/>
      <c r="C21" s="81"/>
      <c r="D21" s="78"/>
      <c r="E21" s="78"/>
      <c r="F21" s="78"/>
      <c r="G21" s="78"/>
      <c r="H21" s="81"/>
      <c r="I21" s="81"/>
    </row>
    <row r="22" spans="1:9" s="113" customFormat="1" ht="15.75">
      <c r="A22" s="504"/>
      <c r="B22" s="504"/>
      <c r="C22" s="504"/>
      <c r="D22" s="78"/>
      <c r="E22" s="78"/>
      <c r="F22" s="78"/>
      <c r="G22" s="78"/>
      <c r="H22" s="81"/>
      <c r="I22" s="81"/>
    </row>
    <row r="23" spans="1:9" s="113" customFormat="1" ht="15.75">
      <c r="A23" s="507"/>
      <c r="B23" s="507"/>
      <c r="C23" s="78"/>
      <c r="D23" s="78"/>
      <c r="E23" s="78"/>
      <c r="F23" s="78"/>
      <c r="G23" s="78"/>
      <c r="H23" s="81"/>
      <c r="I23" s="81"/>
    </row>
    <row r="24" spans="1:9" s="113" customFormat="1" ht="15.75">
      <c r="A24" s="78"/>
      <c r="B24" s="78"/>
      <c r="C24" s="78"/>
      <c r="D24" s="78"/>
      <c r="E24" s="78"/>
      <c r="F24" s="78"/>
      <c r="G24" s="78"/>
      <c r="H24" s="81"/>
      <c r="I24" s="81"/>
    </row>
    <row r="25" spans="1:9" s="113" customFormat="1" ht="15.75">
      <c r="A25" s="78"/>
      <c r="B25" s="78"/>
      <c r="C25" s="78"/>
      <c r="D25" s="78"/>
      <c r="E25" s="78"/>
      <c r="F25" s="81"/>
      <c r="G25" s="81"/>
      <c r="H25" s="81"/>
      <c r="I25" s="81"/>
    </row>
    <row r="26" spans="1:9" s="113" customFormat="1" ht="15.75">
      <c r="A26" s="78"/>
      <c r="B26" s="78"/>
      <c r="C26" s="78"/>
      <c r="D26" s="78"/>
      <c r="E26" s="81"/>
      <c r="F26" s="81"/>
      <c r="G26" s="81"/>
      <c r="H26" s="81"/>
      <c r="I26" s="81"/>
    </row>
    <row r="27" spans="1:9" s="113" customFormat="1" ht="15.75">
      <c r="A27" s="78"/>
      <c r="B27" s="78"/>
      <c r="C27" s="78"/>
      <c r="D27" s="190"/>
      <c r="E27" s="81"/>
      <c r="F27" s="81"/>
      <c r="G27" s="81"/>
      <c r="H27" s="81"/>
      <c r="I27" s="81"/>
    </row>
    <row r="28" spans="1:9" s="113" customFormat="1" ht="15.75">
      <c r="A28" s="78"/>
      <c r="B28" s="78"/>
      <c r="C28" s="78"/>
      <c r="D28" s="188"/>
      <c r="E28" s="81"/>
      <c r="F28" s="81"/>
      <c r="G28" s="81"/>
      <c r="H28" s="81"/>
      <c r="I28" s="81"/>
    </row>
    <row r="29" spans="1:9" s="113" customFormat="1" ht="15.75">
      <c r="A29" s="78"/>
      <c r="B29" s="78"/>
      <c r="C29" s="78"/>
      <c r="D29" s="78"/>
      <c r="E29" s="81"/>
      <c r="F29" s="81"/>
      <c r="G29" s="81"/>
      <c r="H29" s="81"/>
      <c r="I29" s="81"/>
    </row>
    <row r="30" spans="1:9" s="113" customFormat="1" ht="15.75">
      <c r="A30" s="509"/>
      <c r="B30" s="509"/>
      <c r="C30" s="509"/>
      <c r="D30" s="78"/>
    </row>
    <row r="31" spans="1:9" s="113" customFormat="1" ht="15.75">
      <c r="A31" s="188"/>
      <c r="B31" s="188"/>
      <c r="C31" s="188"/>
      <c r="D31" s="78"/>
    </row>
    <row r="32" spans="1:9" s="113" customFormat="1" ht="15.75">
      <c r="A32" s="78"/>
      <c r="B32" s="78"/>
      <c r="C32" s="78"/>
      <c r="D32" s="78"/>
    </row>
    <row r="33" spans="1:6" s="113" customFormat="1" ht="15.75">
      <c r="A33" s="78"/>
      <c r="B33" s="78"/>
      <c r="C33" s="78"/>
      <c r="D33" s="78"/>
    </row>
    <row r="34" spans="1:6" s="113" customFormat="1" ht="15.75">
      <c r="A34" s="78"/>
      <c r="B34" s="78"/>
      <c r="C34" s="78"/>
      <c r="D34" s="185"/>
    </row>
    <row r="35" spans="1:6" s="113" customFormat="1" ht="15.75">
      <c r="A35" s="78"/>
      <c r="B35" s="78"/>
      <c r="C35" s="78"/>
      <c r="D35" s="188"/>
    </row>
    <row r="36" spans="1:6" s="113" customFormat="1" ht="15.75">
      <c r="A36" s="78"/>
      <c r="B36" s="78"/>
      <c r="C36" s="78"/>
      <c r="D36" s="196"/>
    </row>
    <row r="37" spans="1:6" s="85" customFormat="1" ht="15.75">
      <c r="A37" s="440"/>
      <c r="B37" s="440"/>
      <c r="C37" s="440"/>
      <c r="D37" s="195"/>
    </row>
    <row r="38" spans="1:6" ht="15.75">
      <c r="A38" s="20"/>
      <c r="B38" s="20"/>
      <c r="C38" s="20"/>
      <c r="D38" s="22"/>
      <c r="F38" s="22"/>
    </row>
    <row r="39" spans="1:6" ht="15.75">
      <c r="A39" s="22"/>
      <c r="B39" s="22"/>
      <c r="C39" s="22"/>
      <c r="D39" s="21"/>
      <c r="E39" s="22"/>
      <c r="F39" s="22"/>
    </row>
    <row r="40" spans="1:6" ht="15.75">
      <c r="A40" s="22"/>
      <c r="B40" s="21"/>
      <c r="C40" s="22"/>
      <c r="D40" s="22"/>
      <c r="E40" s="22"/>
      <c r="F40" s="22"/>
    </row>
    <row r="41" spans="1:6" ht="15.75">
      <c r="A41" s="22"/>
      <c r="B41" s="22"/>
      <c r="C41" s="22"/>
      <c r="D41" s="22"/>
      <c r="E41" s="22"/>
      <c r="F41" s="111"/>
    </row>
    <row r="42" spans="1:6" ht="15.75">
      <c r="C42" s="21"/>
      <c r="D42" s="111"/>
      <c r="E42" s="111"/>
      <c r="F42" s="21"/>
    </row>
    <row r="43" spans="1:6" ht="15.75">
      <c r="C43" s="22"/>
      <c r="D43" s="20"/>
      <c r="E43" s="21"/>
    </row>
    <row r="44" spans="1:6" ht="15.75">
      <c r="C44" s="22"/>
      <c r="D44" s="21"/>
    </row>
    <row r="45" spans="1:6" ht="15.75">
      <c r="C45" s="111"/>
      <c r="D45" s="21"/>
    </row>
    <row r="46" spans="1:6" ht="15.75">
      <c r="C46" s="20"/>
      <c r="D46" s="21"/>
    </row>
    <row r="47" spans="1:6" ht="15.75">
      <c r="A47" s="21"/>
      <c r="B47" s="21"/>
      <c r="C47" s="21"/>
      <c r="D47" s="21"/>
    </row>
    <row r="48" spans="1:6" ht="15.75">
      <c r="A48" s="21"/>
      <c r="B48" s="21"/>
      <c r="C48" s="21"/>
      <c r="D48" s="21"/>
    </row>
    <row r="49" spans="1:4" ht="15.75">
      <c r="A49" s="21"/>
      <c r="B49" s="21"/>
      <c r="C49" s="21"/>
      <c r="D49" s="21"/>
    </row>
    <row r="50" spans="1:4" ht="15.75">
      <c r="A50" s="21"/>
      <c r="B50" s="21"/>
      <c r="C50" s="21"/>
      <c r="D50" s="111"/>
    </row>
    <row r="51" spans="1:4" ht="15.75">
      <c r="A51" s="21"/>
      <c r="B51" s="21"/>
      <c r="C51" s="21"/>
    </row>
    <row r="52" spans="1:4" ht="15.75">
      <c r="A52" s="21"/>
      <c r="B52" s="21"/>
      <c r="C52" s="21"/>
    </row>
    <row r="53" spans="1:4">
      <c r="A53" s="363"/>
      <c r="B53" s="363"/>
      <c r="C53" s="363"/>
    </row>
    <row r="54" spans="1:4">
      <c r="A54" s="122"/>
      <c r="B54" s="122"/>
    </row>
  </sheetData>
  <sheetProtection password="CC6F" sheet="1" objects="1" scenarios="1" selectLockedCells="1"/>
  <mergeCells count="29">
    <mergeCell ref="A1:H1"/>
    <mergeCell ref="A53:C53"/>
    <mergeCell ref="A22:C22"/>
    <mergeCell ref="A17:B17"/>
    <mergeCell ref="A18:B18"/>
    <mergeCell ref="A19:B19"/>
    <mergeCell ref="A21:B21"/>
    <mergeCell ref="A23:B23"/>
    <mergeCell ref="A14:B14"/>
    <mergeCell ref="A15:B15"/>
    <mergeCell ref="A16:B16"/>
    <mergeCell ref="A37:C37"/>
    <mergeCell ref="A30:C30"/>
    <mergeCell ref="A20:B20"/>
    <mergeCell ref="A10:C10"/>
    <mergeCell ref="A11:C11"/>
    <mergeCell ref="F9:I12"/>
    <mergeCell ref="A9:C9"/>
    <mergeCell ref="A7:C7"/>
    <mergeCell ref="A12:C12"/>
    <mergeCell ref="S2:U2"/>
    <mergeCell ref="P2:R2"/>
    <mergeCell ref="A8:C8"/>
    <mergeCell ref="A6:C6"/>
    <mergeCell ref="B5:E5"/>
    <mergeCell ref="F6:I8"/>
    <mergeCell ref="A2:E2"/>
    <mergeCell ref="B3:E3"/>
    <mergeCell ref="B4:E4"/>
  </mergeCells>
  <phoneticPr fontId="0" type="noConversion"/>
  <conditionalFormatting sqref="E9:E12">
    <cfRule type="containsText" dxfId="27" priority="19" operator="containsText" text="сниженный">
      <formula>NOT(ISERROR(SEARCH("сниженный",E9)))</formula>
    </cfRule>
    <cfRule type="containsText" dxfId="26" priority="20" operator="containsText" text="высокий">
      <formula>NOT(ISERROR(SEARCH("высокий",E9)))</formula>
    </cfRule>
    <cfRule type="containsText" dxfId="25" priority="21" operator="containsText" text="норма">
      <formula>NOT(ISERROR(SEARCH("норма",E9)))</formula>
    </cfRule>
    <cfRule type="containsText" dxfId="24" priority="22" operator="containsText" text="низкий">
      <formula>NOT(ISERROR(SEARCH("низкий",E9)))</formula>
    </cfRule>
    <cfRule type="containsText" dxfId="23" priority="26" stopIfTrue="1" operator="containsText" text="ниже среднего">
      <formula>NOT(ISERROR(SEARCH("ниже среднего",E9)))</formula>
    </cfRule>
    <cfRule type="containsText" dxfId="22" priority="100" operator="containsText" text="низкий">
      <formula>NOT(ISERROR(SEARCH("низкий",E9)))</formula>
    </cfRule>
    <cfRule type="containsText" dxfId="21" priority="101" operator="containsText" text="норма">
      <formula>NOT(ISERROR(SEARCH("норма",E9)))</formula>
    </cfRule>
    <cfRule type="containsText" dxfId="20" priority="102" operator="containsText" text="высокий">
      <formula>NOT(ISERROR(SEARCH("высокий",E9)))</formula>
    </cfRule>
    <cfRule type="containsText" dxfId="19" priority="103" operator="containsText" text="норма">
      <formula>NOT(ISERROR(SEARCH("норма",E9)))</formula>
    </cfRule>
  </conditionalFormatting>
  <conditionalFormatting sqref="E9:E12">
    <cfRule type="containsText" dxfId="18" priority="75" operator="containsText" text="низкий">
      <formula>NOT(ISERROR(SEARCH("низкий",E9)))</formula>
    </cfRule>
    <cfRule type="containsText" dxfId="17" priority="76" operator="containsText" text="низкий">
      <formula>NOT(ISERROR(SEARCH("низкий",E9)))</formula>
    </cfRule>
    <cfRule type="containsText" dxfId="16" priority="77" operator="containsText" text="норма">
      <formula>NOT(ISERROR(SEARCH("норма",E9)))</formula>
    </cfRule>
    <cfRule type="containsText" dxfId="15" priority="78" operator="containsText" text="высокий">
      <formula>NOT(ISERROR(SEARCH("высокий",E9)))</formula>
    </cfRule>
  </conditionalFormatting>
  <conditionalFormatting sqref="B11:C11 A10:A11 B7:E7 D6:E6 D8:E12 A6:A8">
    <cfRule type="containsText" dxfId="14" priority="38" stopIfTrue="1" operator="containsText" text="низкий">
      <formula>NOT(ISERROR(SEARCH("низкий",A6)))</formula>
    </cfRule>
    <cfRule type="containsText" dxfId="13" priority="39" stopIfTrue="1" operator="containsText" text="средний">
      <formula>NOT(ISERROR(SEARCH("средний",A6)))</formula>
    </cfRule>
    <cfRule type="containsText" dxfId="12" priority="40" stopIfTrue="1" operator="containsText" text="высокий">
      <formula>NOT(ISERROR(SEARCH("высокий",A6)))</formula>
    </cfRule>
  </conditionalFormatting>
  <conditionalFormatting sqref="E6:E8">
    <cfRule type="containsText" dxfId="11" priority="23" operator="containsText" text="высокий">
      <formula>NOT(ISERROR(SEARCH("высокий",E6)))</formula>
    </cfRule>
    <cfRule type="containsText" dxfId="10" priority="24" operator="containsText" text="норма">
      <formula>NOT(ISERROR(SEARCH("норма",E6)))</formula>
    </cfRule>
    <cfRule type="containsText" dxfId="9" priority="25" operator="containsText" text="низкий">
      <formula>NOT(ISERROR(SEARCH("низкий",E6)))</formula>
    </cfRule>
    <cfRule type="containsText" dxfId="8" priority="31" stopIfTrue="1" operator="containsText" text="норма">
      <formula>NOT(ISERROR(SEARCH("норма",E6)))</formula>
    </cfRule>
    <cfRule type="containsText" dxfId="7" priority="36" stopIfTrue="1" operator="containsText" text="низкий">
      <formula>NOT(ISERROR(SEARCH("низкий",E6)))</formula>
    </cfRule>
    <cfRule type="containsText" dxfId="6" priority="37" stopIfTrue="1" operator="containsText" text="норма">
      <formula>NOT(ISERROR(SEARCH("норма",E6)))</formula>
    </cfRule>
  </conditionalFormatting>
  <conditionalFormatting sqref="E6:E12">
    <cfRule type="containsText" dxfId="5" priority="1" operator="containsText" text="не сформирован">
      <formula>NOT(ISERROR(SEARCH("не сформирован",E6)))</formula>
    </cfRule>
    <cfRule type="containsText" dxfId="4" priority="2" operator="containsText" text="в стадии формирования">
      <formula>NOT(ISERROR(SEARCH("в стадии формирования",E6)))</formula>
    </cfRule>
    <cfRule type="containsText" dxfId="3" priority="3" operator="containsText" text="сформирован">
      <formula>NOT(ISERROR(SEARCH("сформирован",E6)))</formula>
    </cfRule>
    <cfRule type="containsText" dxfId="2" priority="4" operator="containsText" text="сформирован">
      <formula>NOT(ISERROR(SEARCH("сформирован",E6)))</formula>
    </cfRule>
    <cfRule type="containsText" dxfId="1" priority="5" operator="containsText" text="в стадии формирования">
      <formula>NOT(ISERROR(SEARCH("в стадии формирования",E6)))</formula>
    </cfRule>
    <cfRule type="containsText" dxfId="0" priority="6" operator="containsText" text="не сформирован">
      <formula>NOT(ISERROR(SEARCH("не сформирован",E6)))</formula>
    </cfRule>
  </conditionalFormatting>
  <pageMargins left="0.61" right="0.31496062992125984" top="0.52" bottom="0.35433070866141736" header="0" footer="0"/>
  <pageSetup paperSize="9" orientation="portrait" r:id="rId1"/>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dimension ref="A1:P9"/>
  <sheetViews>
    <sheetView topLeftCell="E1" workbookViewId="0">
      <selection activeCell="I3" sqref="I3"/>
    </sheetView>
  </sheetViews>
  <sheetFormatPr defaultColWidth="9.140625" defaultRowHeight="15"/>
  <cols>
    <col min="1" max="1" width="26.85546875" style="1" customWidth="1"/>
    <col min="2" max="2" width="22.42578125" style="1" customWidth="1"/>
    <col min="3" max="3" width="27" style="1" customWidth="1"/>
    <col min="4" max="4" width="25.42578125" style="1" customWidth="1"/>
    <col min="5" max="5" width="27.140625" style="1" customWidth="1"/>
    <col min="6" max="6" width="26.5703125" style="1" customWidth="1"/>
    <col min="7" max="7" width="21.140625" style="1" customWidth="1"/>
    <col min="8" max="8" width="25.85546875" style="1" customWidth="1"/>
    <col min="9" max="9" width="36.28515625" style="1" customWidth="1"/>
    <col min="10" max="10" width="23.5703125" style="1" customWidth="1"/>
    <col min="11" max="11" width="27.5703125" style="1" customWidth="1"/>
    <col min="12" max="12" width="30" style="1" customWidth="1"/>
    <col min="13" max="13" width="21.85546875" style="1" customWidth="1"/>
    <col min="14" max="14" width="33.140625" style="1" customWidth="1"/>
    <col min="15" max="15" width="36.140625" style="1" customWidth="1"/>
    <col min="16" max="16384" width="9.140625" style="1"/>
  </cols>
  <sheetData>
    <row r="1" spans="1:16" ht="15.75" thickBot="1">
      <c r="A1" s="516" t="s">
        <v>12</v>
      </c>
      <c r="B1" s="516"/>
      <c r="C1" s="516"/>
      <c r="D1" s="516" t="s">
        <v>68</v>
      </c>
      <c r="E1" s="516"/>
      <c r="F1" s="516"/>
      <c r="G1" s="516" t="s">
        <v>67</v>
      </c>
      <c r="H1" s="516"/>
      <c r="I1" s="516"/>
      <c r="J1" s="516" t="s">
        <v>87</v>
      </c>
      <c r="K1" s="516"/>
      <c r="L1" s="516"/>
      <c r="M1" s="513" t="s">
        <v>107</v>
      </c>
      <c r="N1" s="514"/>
      <c r="O1" s="515"/>
    </row>
    <row r="2" spans="1:16" ht="47.25">
      <c r="A2" s="28" t="s">
        <v>4</v>
      </c>
      <c r="B2" s="29" t="s">
        <v>13</v>
      </c>
      <c r="C2" s="36" t="s">
        <v>14</v>
      </c>
      <c r="D2" s="39" t="s">
        <v>33</v>
      </c>
      <c r="E2" s="27" t="s">
        <v>34</v>
      </c>
      <c r="F2" s="40" t="s">
        <v>35</v>
      </c>
      <c r="G2" s="28" t="s">
        <v>33</v>
      </c>
      <c r="H2" s="29" t="s">
        <v>51</v>
      </c>
      <c r="I2" s="43" t="s">
        <v>14</v>
      </c>
      <c r="J2" s="28" t="s">
        <v>33</v>
      </c>
      <c r="K2" s="49" t="s">
        <v>51</v>
      </c>
      <c r="L2" s="30" t="s">
        <v>69</v>
      </c>
      <c r="M2" s="28" t="s">
        <v>33</v>
      </c>
      <c r="N2" s="29" t="s">
        <v>51</v>
      </c>
      <c r="O2" s="43" t="s">
        <v>14</v>
      </c>
      <c r="P2" s="5"/>
    </row>
    <row r="3" spans="1:16" ht="189">
      <c r="A3" s="31" t="s">
        <v>15</v>
      </c>
      <c r="B3" s="21" t="s">
        <v>16</v>
      </c>
      <c r="C3" s="37" t="s">
        <v>17</v>
      </c>
      <c r="D3" s="31" t="s">
        <v>36</v>
      </c>
      <c r="E3" s="21" t="s">
        <v>37</v>
      </c>
      <c r="F3" s="37" t="s">
        <v>38</v>
      </c>
      <c r="G3" s="44" t="s">
        <v>52</v>
      </c>
      <c r="H3" s="22" t="s">
        <v>53</v>
      </c>
      <c r="I3" s="45" t="s">
        <v>54</v>
      </c>
      <c r="J3" s="31" t="s">
        <v>70</v>
      </c>
      <c r="K3" s="21" t="s">
        <v>71</v>
      </c>
      <c r="L3" s="32" t="s">
        <v>72</v>
      </c>
      <c r="M3" s="50" t="s">
        <v>89</v>
      </c>
      <c r="N3" s="23" t="s">
        <v>105</v>
      </c>
      <c r="O3" s="51" t="s">
        <v>106</v>
      </c>
      <c r="P3" s="5"/>
    </row>
    <row r="4" spans="1:16" ht="141.75">
      <c r="A4" s="31" t="s">
        <v>18</v>
      </c>
      <c r="B4" s="21" t="s">
        <v>19</v>
      </c>
      <c r="C4" s="37" t="s">
        <v>20</v>
      </c>
      <c r="D4" s="31" t="s">
        <v>39</v>
      </c>
      <c r="E4" s="21" t="s">
        <v>40</v>
      </c>
      <c r="F4" s="37" t="s">
        <v>41</v>
      </c>
      <c r="G4" s="44" t="s">
        <v>55</v>
      </c>
      <c r="H4" s="21" t="s">
        <v>56</v>
      </c>
      <c r="I4" s="45" t="s">
        <v>110</v>
      </c>
      <c r="J4" s="31" t="s">
        <v>73</v>
      </c>
      <c r="K4" s="21" t="s">
        <v>74</v>
      </c>
      <c r="L4" s="32" t="s">
        <v>75</v>
      </c>
      <c r="M4" s="50" t="s">
        <v>90</v>
      </c>
      <c r="N4" s="23" t="s">
        <v>103</v>
      </c>
      <c r="O4" s="52" t="s">
        <v>104</v>
      </c>
      <c r="P4" s="5"/>
    </row>
    <row r="5" spans="1:16" ht="204.75">
      <c r="A5" s="31" t="s">
        <v>21</v>
      </c>
      <c r="B5" s="21" t="s">
        <v>22</v>
      </c>
      <c r="C5" s="37" t="s">
        <v>23</v>
      </c>
      <c r="D5" s="31" t="s">
        <v>42</v>
      </c>
      <c r="E5" s="21" t="s">
        <v>43</v>
      </c>
      <c r="F5" s="37" t="s">
        <v>44</v>
      </c>
      <c r="G5" s="44" t="s">
        <v>57</v>
      </c>
      <c r="H5" s="22" t="s">
        <v>58</v>
      </c>
      <c r="I5" s="45" t="s">
        <v>59</v>
      </c>
      <c r="J5" s="31" t="s">
        <v>76</v>
      </c>
      <c r="K5" s="21" t="s">
        <v>77</v>
      </c>
      <c r="L5" s="32" t="s">
        <v>78</v>
      </c>
      <c r="M5" s="53" t="s">
        <v>91</v>
      </c>
      <c r="N5" s="23" t="s">
        <v>101</v>
      </c>
      <c r="O5" s="54" t="s">
        <v>102</v>
      </c>
      <c r="P5" s="5"/>
    </row>
    <row r="6" spans="1:16" ht="157.5">
      <c r="A6" s="31" t="s">
        <v>24</v>
      </c>
      <c r="B6" s="21" t="s">
        <v>25</v>
      </c>
      <c r="C6" s="37" t="s">
        <v>26</v>
      </c>
      <c r="D6" s="31" t="s">
        <v>45</v>
      </c>
      <c r="E6" s="21" t="s">
        <v>46</v>
      </c>
      <c r="F6" s="37" t="s">
        <v>47</v>
      </c>
      <c r="G6" s="31" t="s">
        <v>60</v>
      </c>
      <c r="H6" s="22" t="s">
        <v>61</v>
      </c>
      <c r="I6" s="45" t="s">
        <v>109</v>
      </c>
      <c r="J6" s="31" t="s">
        <v>79</v>
      </c>
      <c r="K6" s="21" t="s">
        <v>80</v>
      </c>
      <c r="L6" s="32" t="s">
        <v>81</v>
      </c>
      <c r="M6" s="55" t="s">
        <v>92</v>
      </c>
      <c r="N6" s="23" t="s">
        <v>88</v>
      </c>
      <c r="O6" s="54" t="s">
        <v>93</v>
      </c>
      <c r="P6" s="5"/>
    </row>
    <row r="7" spans="1:16" ht="126" customHeight="1" thickBot="1">
      <c r="A7" s="31" t="s">
        <v>27</v>
      </c>
      <c r="B7" s="21" t="s">
        <v>28</v>
      </c>
      <c r="C7" s="37" t="s">
        <v>29</v>
      </c>
      <c r="D7" s="33" t="s">
        <v>48</v>
      </c>
      <c r="E7" s="34" t="s">
        <v>49</v>
      </c>
      <c r="F7" s="41" t="s">
        <v>50</v>
      </c>
      <c r="G7" s="44" t="s">
        <v>62</v>
      </c>
      <c r="H7" s="22" t="s">
        <v>63</v>
      </c>
      <c r="I7" s="45" t="s">
        <v>108</v>
      </c>
      <c r="J7" s="31" t="s">
        <v>82</v>
      </c>
      <c r="K7" s="21" t="s">
        <v>83</v>
      </c>
      <c r="L7" s="32" t="s">
        <v>84</v>
      </c>
      <c r="M7" s="55" t="s">
        <v>94</v>
      </c>
      <c r="N7" s="23" t="s">
        <v>99</v>
      </c>
      <c r="O7" s="54" t="s">
        <v>98</v>
      </c>
      <c r="P7" s="5"/>
    </row>
    <row r="8" spans="1:16" ht="189.75" thickBot="1">
      <c r="A8" s="33" t="s">
        <v>30</v>
      </c>
      <c r="B8" s="34" t="s">
        <v>31</v>
      </c>
      <c r="C8" s="35" t="s">
        <v>32</v>
      </c>
      <c r="D8" s="38"/>
      <c r="E8" s="6"/>
      <c r="F8" s="42"/>
      <c r="G8" s="46" t="s">
        <v>64</v>
      </c>
      <c r="H8" s="47" t="s">
        <v>65</v>
      </c>
      <c r="I8" s="48" t="s">
        <v>66</v>
      </c>
      <c r="J8" s="33" t="s">
        <v>85</v>
      </c>
      <c r="K8" s="34" t="s">
        <v>86</v>
      </c>
      <c r="L8" s="35" t="s">
        <v>100</v>
      </c>
      <c r="M8" s="56" t="s">
        <v>95</v>
      </c>
      <c r="N8" s="57" t="s">
        <v>96</v>
      </c>
      <c r="O8" s="58" t="s">
        <v>97</v>
      </c>
      <c r="P8" s="5"/>
    </row>
    <row r="9" spans="1:16" ht="15" customHeight="1">
      <c r="A9" s="6"/>
      <c r="B9" s="6"/>
      <c r="C9" s="6"/>
      <c r="G9" s="6"/>
      <c r="H9" s="6"/>
      <c r="I9" s="6"/>
      <c r="J9" s="6"/>
      <c r="K9" s="6"/>
      <c r="L9" s="6"/>
      <c r="M9" s="24"/>
      <c r="N9" s="25"/>
      <c r="O9" s="26"/>
    </row>
  </sheetData>
  <mergeCells count="5">
    <mergeCell ref="M1:O1"/>
    <mergeCell ref="A1:C1"/>
    <mergeCell ref="D1:F1"/>
    <mergeCell ref="G1:I1"/>
    <mergeCell ref="J1:L1"/>
  </mergeCells>
  <phoneticPr fontId="0" type="noConversion"/>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1:AR14"/>
  <sheetViews>
    <sheetView workbookViewId="0">
      <selection activeCell="B1" sqref="B1"/>
    </sheetView>
  </sheetViews>
  <sheetFormatPr defaultRowHeight="15"/>
  <cols>
    <col min="1" max="1" width="54.85546875" customWidth="1"/>
    <col min="2" max="2" width="45.85546875" customWidth="1"/>
    <col min="3" max="3" width="45.5703125" customWidth="1"/>
  </cols>
  <sheetData>
    <row r="1" spans="1:44" ht="409.5">
      <c r="A1" s="70" t="s">
        <v>112</v>
      </c>
      <c r="B1" s="69" t="s">
        <v>114</v>
      </c>
      <c r="C1" s="72" t="s">
        <v>113</v>
      </c>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row>
    <row r="2" spans="1:44" ht="214.5" customHeight="1">
      <c r="A2" s="74" t="s">
        <v>115</v>
      </c>
      <c r="B2" s="75" t="s">
        <v>116</v>
      </c>
      <c r="C2" s="74" t="s">
        <v>117</v>
      </c>
    </row>
    <row r="3" spans="1:44">
      <c r="A3" s="74"/>
      <c r="C3" s="76"/>
    </row>
    <row r="4" spans="1:44">
      <c r="A4" s="74"/>
    </row>
    <row r="5" spans="1:44">
      <c r="A5" s="74"/>
    </row>
    <row r="6" spans="1:44">
      <c r="A6" s="74"/>
    </row>
    <row r="7" spans="1:44">
      <c r="A7" s="74"/>
    </row>
    <row r="14" spans="1:44">
      <c r="B14" s="7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tabColor theme="4" tint="0.39997558519241921"/>
  </sheetPr>
  <dimension ref="A1:AO40"/>
  <sheetViews>
    <sheetView topLeftCell="A5" zoomScale="70" zoomScaleNormal="70" workbookViewId="0">
      <selection activeCell="D5" sqref="D5:F37"/>
    </sheetView>
  </sheetViews>
  <sheetFormatPr defaultColWidth="9.140625" defaultRowHeight="15"/>
  <cols>
    <col min="1" max="1" width="9.140625" style="82"/>
    <col min="2" max="2" width="22.5703125" style="82" customWidth="1"/>
    <col min="3" max="16384" width="9.140625" style="82"/>
  </cols>
  <sheetData>
    <row r="1" spans="1:41">
      <c r="A1" s="363" t="s">
        <v>123</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row>
    <row r="2" spans="1:41" ht="23.25" customHeight="1">
      <c r="A2" s="371" t="s">
        <v>127</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row>
    <row r="3" spans="1:41" ht="27.75" customHeight="1">
      <c r="A3" s="370" t="str">
        <f>список!A1</f>
        <v>№</v>
      </c>
      <c r="B3" s="377" t="str">
        <f>список!B1</f>
        <v>Фамилия, имя воспитанника</v>
      </c>
      <c r="C3" s="380" t="str">
        <f>список!C1</f>
        <v xml:space="preserve">дата </v>
      </c>
      <c r="D3" s="361" t="s">
        <v>124</v>
      </c>
      <c r="E3" s="361"/>
      <c r="F3" s="361"/>
      <c r="G3" s="361"/>
      <c r="H3" s="361"/>
      <c r="I3" s="375"/>
      <c r="J3" s="375"/>
      <c r="K3" s="375"/>
      <c r="L3" s="375"/>
      <c r="M3" s="375"/>
      <c r="N3" s="375"/>
      <c r="O3" s="376"/>
      <c r="P3" s="361" t="s">
        <v>125</v>
      </c>
      <c r="Q3" s="361"/>
      <c r="R3" s="361"/>
      <c r="S3" s="361" t="s">
        <v>139</v>
      </c>
      <c r="T3" s="361"/>
      <c r="U3" s="361"/>
      <c r="V3" s="361"/>
      <c r="W3" s="361"/>
      <c r="X3" s="361"/>
      <c r="Y3" s="361"/>
      <c r="Z3" s="367" t="s">
        <v>126</v>
      </c>
      <c r="AA3" s="368"/>
      <c r="AB3" s="368"/>
      <c r="AC3" s="368"/>
      <c r="AD3" s="368"/>
      <c r="AE3" s="368"/>
      <c r="AF3" s="368"/>
      <c r="AG3" s="368"/>
      <c r="AH3" s="368"/>
      <c r="AI3" s="368"/>
      <c r="AJ3" s="368"/>
      <c r="AK3" s="368"/>
      <c r="AL3" s="368"/>
      <c r="AM3" s="368"/>
      <c r="AN3" s="369"/>
    </row>
    <row r="4" spans="1:41" ht="249" customHeight="1" thickBot="1">
      <c r="A4" s="379"/>
      <c r="B4" s="378"/>
      <c r="C4" s="381"/>
      <c r="D4" s="126" t="s">
        <v>190</v>
      </c>
      <c r="E4" s="127" t="s">
        <v>191</v>
      </c>
      <c r="F4" s="127" t="s">
        <v>193</v>
      </c>
      <c r="G4" s="370" t="s">
        <v>0</v>
      </c>
      <c r="H4" s="370"/>
      <c r="I4" s="127" t="s">
        <v>195</v>
      </c>
      <c r="J4" s="127" t="s">
        <v>196</v>
      </c>
      <c r="K4" s="127" t="s">
        <v>197</v>
      </c>
      <c r="L4" s="127" t="s">
        <v>198</v>
      </c>
      <c r="M4" s="127" t="s">
        <v>200</v>
      </c>
      <c r="N4" s="373" t="s">
        <v>0</v>
      </c>
      <c r="O4" s="374"/>
      <c r="P4" s="126" t="s">
        <v>201</v>
      </c>
      <c r="Q4" s="370" t="s">
        <v>0</v>
      </c>
      <c r="R4" s="370"/>
      <c r="S4" s="126" t="s">
        <v>203</v>
      </c>
      <c r="T4" s="127" t="s">
        <v>204</v>
      </c>
      <c r="U4" s="127" t="s">
        <v>311</v>
      </c>
      <c r="V4" s="127" t="s">
        <v>206</v>
      </c>
      <c r="W4" s="127" t="s">
        <v>312</v>
      </c>
      <c r="X4" s="370" t="s">
        <v>0</v>
      </c>
      <c r="Y4" s="370"/>
      <c r="Z4" s="126" t="s">
        <v>207</v>
      </c>
      <c r="AA4" s="127" t="s">
        <v>208</v>
      </c>
      <c r="AB4" s="127" t="s">
        <v>209</v>
      </c>
      <c r="AC4" s="127" t="s">
        <v>210</v>
      </c>
      <c r="AD4" s="127" t="s">
        <v>211</v>
      </c>
      <c r="AE4" s="127" t="s">
        <v>212</v>
      </c>
      <c r="AF4" s="127" t="s">
        <v>213</v>
      </c>
      <c r="AG4" s="127" t="s">
        <v>214</v>
      </c>
      <c r="AH4" s="127" t="s">
        <v>216</v>
      </c>
      <c r="AI4" s="127" t="s">
        <v>217</v>
      </c>
      <c r="AJ4" s="127" t="s">
        <v>218</v>
      </c>
      <c r="AK4" s="127" t="s">
        <v>219</v>
      </c>
      <c r="AL4" s="127" t="s">
        <v>221</v>
      </c>
      <c r="AM4" s="370" t="s">
        <v>0</v>
      </c>
      <c r="AN4" s="370"/>
    </row>
    <row r="5" spans="1:41">
      <c r="A5" s="82">
        <f>список!A2</f>
        <v>1</v>
      </c>
      <c r="B5" s="91" t="str">
        <f>IF(список!B2="","",список!B2)</f>
        <v/>
      </c>
      <c r="C5" s="91" t="str">
        <f>IF(список!C2="","",список!C2)</f>
        <v/>
      </c>
      <c r="D5" s="228"/>
      <c r="E5" s="233"/>
      <c r="F5" s="265"/>
      <c r="G5" s="266" t="str">
        <f>IF(D5="","",IF(E5="","",IF(F5="","",SUM(D5:F5)/3)))</f>
        <v/>
      </c>
      <c r="H5" s="267" t="str">
        <f>IF(G5="","",IF(G5&gt;1.5,"сформирован",IF(G5&lt;0.5,"не сформирован", "в стадии формирования")))</f>
        <v/>
      </c>
      <c r="I5" s="228"/>
      <c r="J5" s="233"/>
      <c r="K5" s="233"/>
      <c r="L5" s="233"/>
      <c r="M5" s="257"/>
      <c r="N5" s="266" t="str">
        <f>IF(I5="","",IF(J5="","",IF(K5="","",IF(L5="","",IF(M5="","",SUM(I5:M5)/5)))))</f>
        <v/>
      </c>
      <c r="O5" s="267" t="str">
        <f>IF(N5="","",IF(N5&gt;1.5,"сформирован",IF(N5&lt;0.5,"не сформирован","в стадии формирования")))</f>
        <v/>
      </c>
      <c r="P5" s="265"/>
      <c r="Q5" s="266" t="str">
        <f>IF(P5="","",SUM(P5:P5)/1)</f>
        <v/>
      </c>
      <c r="R5" s="267" t="str">
        <f>IF(Q5="","",IF(Q5&gt;1.5,"сформирован",IF(Q5&lt;0.5,"не сформирован", "в стадии формирования")))</f>
        <v/>
      </c>
      <c r="S5" s="228"/>
      <c r="T5" s="233"/>
      <c r="U5" s="233"/>
      <c r="V5" s="233"/>
      <c r="W5" s="233"/>
      <c r="X5" s="266" t="str">
        <f>IF(S5="","",IF(T5="","",IF(U5="","",IF(V5="","",IF(W5="","",SUM(S5:V5)/5)))))</f>
        <v/>
      </c>
      <c r="Y5" s="267" t="str">
        <f>IF(X5="","",IF(X5&gt;1.5,"сформирован",IF(X5&lt;0.5,"не сформирован", "в стадии формирования")))</f>
        <v/>
      </c>
      <c r="Z5" s="228"/>
      <c r="AA5" s="233"/>
      <c r="AB5" s="233"/>
      <c r="AC5" s="233"/>
      <c r="AD5" s="233"/>
      <c r="AE5" s="228"/>
      <c r="AF5" s="233"/>
      <c r="AG5" s="233"/>
      <c r="AH5" s="233"/>
      <c r="AI5" s="233"/>
      <c r="AJ5" s="228"/>
      <c r="AK5" s="233"/>
      <c r="AL5" s="265"/>
      <c r="AM5" s="266" t="str">
        <f>IF(Z5="","",IF(AA5="","",IF(AB5="","",IF(AC5="","",IF(AD5="","",IF(AF5="","",IF(AG5="","",IF(AH5="","",IF(AI5="","",IF(AJ5="","",IF(AK5="","",IF(AE5="","",IF(AL5="","",(SUM(Z5:AL5)/13))))))))))))))</f>
        <v/>
      </c>
      <c r="AN5" s="267" t="str">
        <f>IF(AM5="","",IF(AM5&gt;1.5,"сформирован",IF(AM5&lt;0.5,"не сформирован","в стадии формирования")))</f>
        <v/>
      </c>
      <c r="AO5" s="114"/>
    </row>
    <row r="6" spans="1:41">
      <c r="A6" s="82">
        <f>список!A3</f>
        <v>2</v>
      </c>
      <c r="B6" s="91" t="str">
        <f>IF(список!B3="","",список!B3)</f>
        <v/>
      </c>
      <c r="C6" s="91">
        <f>IF(список!C3="","",список!C3)</f>
        <v>0</v>
      </c>
      <c r="D6" s="230"/>
      <c r="E6" s="232"/>
      <c r="F6" s="259"/>
      <c r="G6" s="268" t="str">
        <f t="shared" ref="G6:G39" si="0">IF(D6="","",IF(E6="","",IF(F6="","",SUM(D6:F6)/3)))</f>
        <v/>
      </c>
      <c r="H6" s="269" t="str">
        <f t="shared" ref="H6:H39" si="1">IF(G6="","",IF(G6&gt;1.5,"сформирован",IF(G6&lt;0.5,"не сформирован", "в стадии формирования")))</f>
        <v/>
      </c>
      <c r="I6" s="230"/>
      <c r="J6" s="234"/>
      <c r="K6" s="234"/>
      <c r="L6" s="232"/>
      <c r="M6" s="258"/>
      <c r="N6" s="268" t="str">
        <f t="shared" ref="N6:N39" si="2">IF(I6="","",IF(J6="","",IF(K6="","",IF(L6="","",IF(M6="","",SUM(I6:M6)/5)))))</f>
        <v/>
      </c>
      <c r="O6" s="269" t="str">
        <f t="shared" ref="O6:O39" si="3">IF(N6="","",IF(N6&gt;1.5,"сформирован",IF(N6&lt;0.5,"не сформирован","в стадии формирования")))</f>
        <v/>
      </c>
      <c r="P6" s="259"/>
      <c r="Q6" s="268" t="str">
        <f t="shared" ref="Q6:Q39" si="4">IF(P6="","",SUM(P6:P6)/1)</f>
        <v/>
      </c>
      <c r="R6" s="269" t="str">
        <f t="shared" ref="R6:R39" si="5">IF(Q6="","",IF(Q6&gt;1.5,"сформирован",IF(Q6&lt;0.5,"не сформирован", "в стадии формирования")))</f>
        <v/>
      </c>
      <c r="S6" s="230"/>
      <c r="T6" s="232"/>
      <c r="U6" s="232"/>
      <c r="V6" s="232"/>
      <c r="W6" s="232"/>
      <c r="X6" s="268" t="str">
        <f t="shared" ref="X6:X39" si="6">IF(S6="","",IF(T6="","",IF(U6="","",IF(V6="","",IF(W6="","",SUM(S6:V6)/5)))))</f>
        <v/>
      </c>
      <c r="Y6" s="269" t="str">
        <f t="shared" ref="Y6:Y39" si="7">IF(X6="","",IF(X6&gt;1.5,"сформирован",IF(X6&lt;0.5,"не сформирован", "в стадии формирования")))</f>
        <v/>
      </c>
      <c r="Z6" s="230"/>
      <c r="AA6" s="232"/>
      <c r="AB6" s="232"/>
      <c r="AC6" s="232"/>
      <c r="AD6" s="232"/>
      <c r="AE6" s="230"/>
      <c r="AF6" s="232"/>
      <c r="AG6" s="232"/>
      <c r="AH6" s="232"/>
      <c r="AI6" s="232"/>
      <c r="AJ6" s="230"/>
      <c r="AK6" s="232"/>
      <c r="AL6" s="259"/>
      <c r="AM6" s="268" t="str">
        <f t="shared" ref="AM6:AM39" si="8">IF(Z6="","",IF(AA6="","",IF(AB6="","",IF(AC6="","",IF(AD6="","",IF(AF6="","",IF(AG6="","",IF(AH6="","",IF(AI6="","",IF(AJ6="","",IF(AK6="","",IF(AE6="","",IF(AL6="","",(SUM(Z6:AL6)/13))))))))))))))</f>
        <v/>
      </c>
      <c r="AN6" s="269" t="str">
        <f t="shared" ref="AN6:AN39" si="9">IF(AM6="","",IF(AM6&gt;1.5,"сформирован",IF(AM6&lt;0.5,"не сформирован","в стадии формирования")))</f>
        <v/>
      </c>
      <c r="AO6" s="114"/>
    </row>
    <row r="7" spans="1:41">
      <c r="A7" s="82">
        <f>список!A4</f>
        <v>3</v>
      </c>
      <c r="B7" s="91" t="str">
        <f>IF(список!B4="","",список!B4)</f>
        <v/>
      </c>
      <c r="C7" s="91">
        <f>IF(список!C4="","",список!C4)</f>
        <v>0</v>
      </c>
      <c r="D7" s="230"/>
      <c r="E7" s="232"/>
      <c r="F7" s="259"/>
      <c r="G7" s="268" t="str">
        <f t="shared" si="0"/>
        <v/>
      </c>
      <c r="H7" s="269" t="str">
        <f t="shared" si="1"/>
        <v/>
      </c>
      <c r="I7" s="230"/>
      <c r="J7" s="232"/>
      <c r="K7" s="232"/>
      <c r="L7" s="232"/>
      <c r="M7" s="259"/>
      <c r="N7" s="268" t="str">
        <f t="shared" si="2"/>
        <v/>
      </c>
      <c r="O7" s="269" t="str">
        <f t="shared" si="3"/>
        <v/>
      </c>
      <c r="P7" s="259"/>
      <c r="Q7" s="268" t="str">
        <f t="shared" si="4"/>
        <v/>
      </c>
      <c r="R7" s="269" t="str">
        <f t="shared" si="5"/>
        <v/>
      </c>
      <c r="S7" s="230"/>
      <c r="T7" s="232"/>
      <c r="U7" s="232"/>
      <c r="V7" s="232"/>
      <c r="W7" s="232"/>
      <c r="X7" s="268" t="str">
        <f t="shared" si="6"/>
        <v/>
      </c>
      <c r="Y7" s="269" t="str">
        <f t="shared" si="7"/>
        <v/>
      </c>
      <c r="Z7" s="230"/>
      <c r="AA7" s="232"/>
      <c r="AB7" s="232"/>
      <c r="AC7" s="232"/>
      <c r="AD7" s="232"/>
      <c r="AE7" s="230"/>
      <c r="AF7" s="232"/>
      <c r="AG7" s="232"/>
      <c r="AH7" s="232"/>
      <c r="AI7" s="232"/>
      <c r="AJ7" s="230"/>
      <c r="AK7" s="232"/>
      <c r="AL7" s="259"/>
      <c r="AM7" s="268" t="str">
        <f t="shared" si="8"/>
        <v/>
      </c>
      <c r="AN7" s="269" t="str">
        <f t="shared" si="9"/>
        <v/>
      </c>
      <c r="AO7" s="114"/>
    </row>
    <row r="8" spans="1:41">
      <c r="A8" s="82">
        <f>список!A5</f>
        <v>4</v>
      </c>
      <c r="B8" s="91" t="str">
        <f>IF(список!B5="","",список!B5)</f>
        <v/>
      </c>
      <c r="C8" s="91">
        <f>IF(список!C5="","",список!C5)</f>
        <v>0</v>
      </c>
      <c r="D8" s="230"/>
      <c r="E8" s="232"/>
      <c r="F8" s="259"/>
      <c r="G8" s="268" t="str">
        <f t="shared" si="0"/>
        <v/>
      </c>
      <c r="H8" s="269" t="str">
        <f t="shared" si="1"/>
        <v/>
      </c>
      <c r="I8" s="230"/>
      <c r="J8" s="232"/>
      <c r="K8" s="232"/>
      <c r="L8" s="232"/>
      <c r="M8" s="259"/>
      <c r="N8" s="268" t="str">
        <f t="shared" si="2"/>
        <v/>
      </c>
      <c r="O8" s="269" t="str">
        <f t="shared" si="3"/>
        <v/>
      </c>
      <c r="P8" s="259"/>
      <c r="Q8" s="268" t="str">
        <f t="shared" si="4"/>
        <v/>
      </c>
      <c r="R8" s="269" t="str">
        <f t="shared" si="5"/>
        <v/>
      </c>
      <c r="S8" s="230"/>
      <c r="T8" s="232"/>
      <c r="U8" s="232"/>
      <c r="V8" s="232"/>
      <c r="W8" s="232"/>
      <c r="X8" s="268" t="str">
        <f t="shared" si="6"/>
        <v/>
      </c>
      <c r="Y8" s="269" t="str">
        <f t="shared" si="7"/>
        <v/>
      </c>
      <c r="Z8" s="230"/>
      <c r="AA8" s="232"/>
      <c r="AB8" s="232"/>
      <c r="AC8" s="232"/>
      <c r="AD8" s="232"/>
      <c r="AE8" s="230"/>
      <c r="AF8" s="232"/>
      <c r="AG8" s="232"/>
      <c r="AH8" s="232"/>
      <c r="AI8" s="232"/>
      <c r="AJ8" s="230"/>
      <c r="AK8" s="232"/>
      <c r="AL8" s="259"/>
      <c r="AM8" s="268" t="str">
        <f t="shared" si="8"/>
        <v/>
      </c>
      <c r="AN8" s="269" t="str">
        <f t="shared" si="9"/>
        <v/>
      </c>
      <c r="AO8" s="114"/>
    </row>
    <row r="9" spans="1:41">
      <c r="A9" s="82">
        <f>список!A6</f>
        <v>5</v>
      </c>
      <c r="B9" s="91" t="str">
        <f>IF(список!B6="","",список!B6)</f>
        <v/>
      </c>
      <c r="C9" s="91">
        <f>IF(список!C6="","",список!C6)</f>
        <v>0</v>
      </c>
      <c r="D9" s="230"/>
      <c r="E9" s="232"/>
      <c r="F9" s="259"/>
      <c r="G9" s="268" t="str">
        <f t="shared" si="0"/>
        <v/>
      </c>
      <c r="H9" s="269" t="str">
        <f t="shared" si="1"/>
        <v/>
      </c>
      <c r="I9" s="230"/>
      <c r="J9" s="232"/>
      <c r="K9" s="232"/>
      <c r="L9" s="232"/>
      <c r="M9" s="259"/>
      <c r="N9" s="268" t="str">
        <f t="shared" si="2"/>
        <v/>
      </c>
      <c r="O9" s="269" t="str">
        <f t="shared" si="3"/>
        <v/>
      </c>
      <c r="P9" s="259"/>
      <c r="Q9" s="268" t="str">
        <f t="shared" si="4"/>
        <v/>
      </c>
      <c r="R9" s="269" t="str">
        <f t="shared" si="5"/>
        <v/>
      </c>
      <c r="S9" s="230"/>
      <c r="T9" s="232"/>
      <c r="U9" s="232"/>
      <c r="V9" s="232"/>
      <c r="W9" s="232"/>
      <c r="X9" s="268" t="str">
        <f t="shared" si="6"/>
        <v/>
      </c>
      <c r="Y9" s="269" t="str">
        <f t="shared" si="7"/>
        <v/>
      </c>
      <c r="Z9" s="230"/>
      <c r="AA9" s="232"/>
      <c r="AB9" s="232"/>
      <c r="AC9" s="232"/>
      <c r="AD9" s="232"/>
      <c r="AE9" s="230"/>
      <c r="AF9" s="232"/>
      <c r="AG9" s="232"/>
      <c r="AH9" s="232"/>
      <c r="AI9" s="232"/>
      <c r="AJ9" s="230"/>
      <c r="AK9" s="232"/>
      <c r="AL9" s="259"/>
      <c r="AM9" s="268" t="str">
        <f t="shared" si="8"/>
        <v/>
      </c>
      <c r="AN9" s="269" t="str">
        <f t="shared" si="9"/>
        <v/>
      </c>
      <c r="AO9" s="114"/>
    </row>
    <row r="10" spans="1:41">
      <c r="A10" s="82">
        <f>список!A7</f>
        <v>6</v>
      </c>
      <c r="B10" s="91" t="str">
        <f>IF(список!B7="","",список!B7)</f>
        <v/>
      </c>
      <c r="C10" s="91">
        <f>IF(список!C7="","",список!C7)</f>
        <v>0</v>
      </c>
      <c r="D10" s="230"/>
      <c r="E10" s="232"/>
      <c r="F10" s="259"/>
      <c r="G10" s="268" t="str">
        <f t="shared" si="0"/>
        <v/>
      </c>
      <c r="H10" s="269" t="str">
        <f t="shared" si="1"/>
        <v/>
      </c>
      <c r="I10" s="230"/>
      <c r="J10" s="232"/>
      <c r="K10" s="232"/>
      <c r="L10" s="232"/>
      <c r="M10" s="258"/>
      <c r="N10" s="268" t="str">
        <f t="shared" si="2"/>
        <v/>
      </c>
      <c r="O10" s="269" t="str">
        <f t="shared" si="3"/>
        <v/>
      </c>
      <c r="P10" s="259"/>
      <c r="Q10" s="268" t="str">
        <f t="shared" si="4"/>
        <v/>
      </c>
      <c r="R10" s="269" t="str">
        <f t="shared" si="5"/>
        <v/>
      </c>
      <c r="S10" s="230"/>
      <c r="T10" s="232"/>
      <c r="U10" s="232"/>
      <c r="V10" s="232"/>
      <c r="W10" s="232"/>
      <c r="X10" s="268" t="str">
        <f t="shared" si="6"/>
        <v/>
      </c>
      <c r="Y10" s="269" t="str">
        <f t="shared" si="7"/>
        <v/>
      </c>
      <c r="Z10" s="230"/>
      <c r="AA10" s="232"/>
      <c r="AB10" s="232"/>
      <c r="AC10" s="232"/>
      <c r="AD10" s="232"/>
      <c r="AE10" s="230"/>
      <c r="AF10" s="232"/>
      <c r="AG10" s="232"/>
      <c r="AH10" s="232"/>
      <c r="AI10" s="232"/>
      <c r="AJ10" s="230"/>
      <c r="AK10" s="232"/>
      <c r="AL10" s="259"/>
      <c r="AM10" s="268" t="str">
        <f t="shared" si="8"/>
        <v/>
      </c>
      <c r="AN10" s="269" t="str">
        <f t="shared" si="9"/>
        <v/>
      </c>
      <c r="AO10" s="114"/>
    </row>
    <row r="11" spans="1:41">
      <c r="A11" s="82">
        <f>список!A8</f>
        <v>7</v>
      </c>
      <c r="B11" s="91" t="str">
        <f>IF(список!B8="","",список!B8)</f>
        <v/>
      </c>
      <c r="C11" s="91">
        <f>IF(список!C8="","",список!C8)</f>
        <v>0</v>
      </c>
      <c r="D11" s="230"/>
      <c r="E11" s="232"/>
      <c r="F11" s="259"/>
      <c r="G11" s="268" t="str">
        <f t="shared" si="0"/>
        <v/>
      </c>
      <c r="H11" s="269" t="str">
        <f t="shared" si="1"/>
        <v/>
      </c>
      <c r="I11" s="230"/>
      <c r="J11" s="232"/>
      <c r="K11" s="232"/>
      <c r="L11" s="232"/>
      <c r="M11" s="258"/>
      <c r="N11" s="268" t="str">
        <f t="shared" si="2"/>
        <v/>
      </c>
      <c r="O11" s="269" t="str">
        <f t="shared" si="3"/>
        <v/>
      </c>
      <c r="P11" s="259"/>
      <c r="Q11" s="268" t="str">
        <f t="shared" si="4"/>
        <v/>
      </c>
      <c r="R11" s="269" t="str">
        <f t="shared" si="5"/>
        <v/>
      </c>
      <c r="S11" s="230"/>
      <c r="T11" s="232"/>
      <c r="U11" s="232"/>
      <c r="V11" s="232"/>
      <c r="W11" s="232"/>
      <c r="X11" s="268" t="str">
        <f t="shared" si="6"/>
        <v/>
      </c>
      <c r="Y11" s="269" t="str">
        <f t="shared" si="7"/>
        <v/>
      </c>
      <c r="Z11" s="230"/>
      <c r="AA11" s="232"/>
      <c r="AB11" s="232"/>
      <c r="AC11" s="232"/>
      <c r="AD11" s="232"/>
      <c r="AE11" s="230"/>
      <c r="AF11" s="232"/>
      <c r="AG11" s="232"/>
      <c r="AH11" s="232"/>
      <c r="AI11" s="232"/>
      <c r="AJ11" s="230"/>
      <c r="AK11" s="232"/>
      <c r="AL11" s="259"/>
      <c r="AM11" s="268" t="str">
        <f t="shared" si="8"/>
        <v/>
      </c>
      <c r="AN11" s="269" t="str">
        <f t="shared" si="9"/>
        <v/>
      </c>
      <c r="AO11" s="114"/>
    </row>
    <row r="12" spans="1:41">
      <c r="A12" s="82">
        <f>список!A9</f>
        <v>8</v>
      </c>
      <c r="B12" s="91" t="str">
        <f>IF(список!B9="","",список!B9)</f>
        <v/>
      </c>
      <c r="C12" s="91">
        <f>IF(список!C9="","",список!C9)</f>
        <v>0</v>
      </c>
      <c r="D12" s="230"/>
      <c r="E12" s="232"/>
      <c r="F12" s="259"/>
      <c r="G12" s="268" t="str">
        <f t="shared" si="0"/>
        <v/>
      </c>
      <c r="H12" s="269" t="str">
        <f t="shared" si="1"/>
        <v/>
      </c>
      <c r="I12" s="230"/>
      <c r="J12" s="232"/>
      <c r="K12" s="232"/>
      <c r="L12" s="232"/>
      <c r="M12" s="258"/>
      <c r="N12" s="268" t="str">
        <f t="shared" si="2"/>
        <v/>
      </c>
      <c r="O12" s="269" t="str">
        <f t="shared" si="3"/>
        <v/>
      </c>
      <c r="P12" s="259"/>
      <c r="Q12" s="268" t="str">
        <f t="shared" si="4"/>
        <v/>
      </c>
      <c r="R12" s="269" t="str">
        <f t="shared" si="5"/>
        <v/>
      </c>
      <c r="S12" s="230"/>
      <c r="T12" s="232"/>
      <c r="U12" s="232"/>
      <c r="V12" s="232"/>
      <c r="W12" s="232"/>
      <c r="X12" s="268" t="str">
        <f t="shared" si="6"/>
        <v/>
      </c>
      <c r="Y12" s="269" t="str">
        <f t="shared" si="7"/>
        <v/>
      </c>
      <c r="Z12" s="230"/>
      <c r="AA12" s="232"/>
      <c r="AB12" s="232"/>
      <c r="AC12" s="232"/>
      <c r="AD12" s="232"/>
      <c r="AE12" s="230"/>
      <c r="AF12" s="232"/>
      <c r="AG12" s="232"/>
      <c r="AH12" s="232"/>
      <c r="AI12" s="232"/>
      <c r="AJ12" s="230"/>
      <c r="AK12" s="232"/>
      <c r="AL12" s="259"/>
      <c r="AM12" s="268" t="str">
        <f t="shared" si="8"/>
        <v/>
      </c>
      <c r="AN12" s="269" t="str">
        <f t="shared" si="9"/>
        <v/>
      </c>
      <c r="AO12" s="114"/>
    </row>
    <row r="13" spans="1:41">
      <c r="A13" s="82">
        <f>список!A10</f>
        <v>9</v>
      </c>
      <c r="B13" s="91" t="str">
        <f>IF(список!B10="","",список!B10)</f>
        <v/>
      </c>
      <c r="C13" s="91">
        <f>IF(список!C10="","",список!C10)</f>
        <v>0</v>
      </c>
      <c r="D13" s="230"/>
      <c r="E13" s="232"/>
      <c r="F13" s="259"/>
      <c r="G13" s="268" t="str">
        <f t="shared" si="0"/>
        <v/>
      </c>
      <c r="H13" s="269" t="str">
        <f t="shared" si="1"/>
        <v/>
      </c>
      <c r="I13" s="230"/>
      <c r="J13" s="232"/>
      <c r="K13" s="232"/>
      <c r="L13" s="232"/>
      <c r="M13" s="258"/>
      <c r="N13" s="268" t="str">
        <f t="shared" si="2"/>
        <v/>
      </c>
      <c r="O13" s="269" t="str">
        <f t="shared" si="3"/>
        <v/>
      </c>
      <c r="P13" s="259"/>
      <c r="Q13" s="268" t="str">
        <f t="shared" si="4"/>
        <v/>
      </c>
      <c r="R13" s="269" t="str">
        <f t="shared" si="5"/>
        <v/>
      </c>
      <c r="S13" s="230"/>
      <c r="T13" s="232"/>
      <c r="U13" s="232"/>
      <c r="V13" s="232"/>
      <c r="W13" s="232"/>
      <c r="X13" s="268" t="str">
        <f t="shared" si="6"/>
        <v/>
      </c>
      <c r="Y13" s="269" t="str">
        <f t="shared" si="7"/>
        <v/>
      </c>
      <c r="Z13" s="230"/>
      <c r="AA13" s="232"/>
      <c r="AB13" s="232"/>
      <c r="AC13" s="232"/>
      <c r="AD13" s="232"/>
      <c r="AE13" s="230"/>
      <c r="AF13" s="232"/>
      <c r="AG13" s="232"/>
      <c r="AH13" s="232"/>
      <c r="AI13" s="232"/>
      <c r="AJ13" s="230"/>
      <c r="AK13" s="232"/>
      <c r="AL13" s="259"/>
      <c r="AM13" s="268" t="str">
        <f t="shared" si="8"/>
        <v/>
      </c>
      <c r="AN13" s="269" t="str">
        <f t="shared" si="9"/>
        <v/>
      </c>
      <c r="AO13" s="114"/>
    </row>
    <row r="14" spans="1:41">
      <c r="A14" s="82">
        <f>список!A11</f>
        <v>10</v>
      </c>
      <c r="B14" s="91" t="str">
        <f>IF(список!B11="","",список!B11)</f>
        <v/>
      </c>
      <c r="C14" s="91">
        <f>IF(список!C11="","",список!C11)</f>
        <v>0</v>
      </c>
      <c r="D14" s="230"/>
      <c r="E14" s="232"/>
      <c r="F14" s="259"/>
      <c r="G14" s="268" t="str">
        <f t="shared" si="0"/>
        <v/>
      </c>
      <c r="H14" s="269" t="str">
        <f t="shared" si="1"/>
        <v/>
      </c>
      <c r="I14" s="230"/>
      <c r="J14" s="232"/>
      <c r="K14" s="232"/>
      <c r="L14" s="232"/>
      <c r="M14" s="258"/>
      <c r="N14" s="268" t="str">
        <f t="shared" si="2"/>
        <v/>
      </c>
      <c r="O14" s="269" t="str">
        <f t="shared" si="3"/>
        <v/>
      </c>
      <c r="P14" s="259"/>
      <c r="Q14" s="268" t="str">
        <f t="shared" si="4"/>
        <v/>
      </c>
      <c r="R14" s="269" t="str">
        <f t="shared" si="5"/>
        <v/>
      </c>
      <c r="S14" s="230"/>
      <c r="T14" s="232"/>
      <c r="U14" s="232"/>
      <c r="V14" s="232"/>
      <c r="W14" s="232"/>
      <c r="X14" s="268" t="str">
        <f t="shared" si="6"/>
        <v/>
      </c>
      <c r="Y14" s="269" t="str">
        <f t="shared" si="7"/>
        <v/>
      </c>
      <c r="Z14" s="230"/>
      <c r="AA14" s="232"/>
      <c r="AB14" s="232"/>
      <c r="AC14" s="232"/>
      <c r="AD14" s="232"/>
      <c r="AE14" s="230"/>
      <c r="AF14" s="232"/>
      <c r="AG14" s="232"/>
      <c r="AH14" s="232"/>
      <c r="AI14" s="232"/>
      <c r="AJ14" s="230"/>
      <c r="AK14" s="232"/>
      <c r="AL14" s="259"/>
      <c r="AM14" s="268" t="str">
        <f t="shared" si="8"/>
        <v/>
      </c>
      <c r="AN14" s="269" t="str">
        <f t="shared" si="9"/>
        <v/>
      </c>
      <c r="AO14" s="114"/>
    </row>
    <row r="15" spans="1:41">
      <c r="A15" s="82">
        <f>список!A12</f>
        <v>11</v>
      </c>
      <c r="B15" s="91" t="str">
        <f>IF(список!B12="","",список!B12)</f>
        <v/>
      </c>
      <c r="C15" s="91">
        <f>IF(список!C12="","",список!C12)</f>
        <v>0</v>
      </c>
      <c r="D15" s="230"/>
      <c r="E15" s="232"/>
      <c r="F15" s="259"/>
      <c r="G15" s="268" t="str">
        <f t="shared" si="0"/>
        <v/>
      </c>
      <c r="H15" s="269" t="str">
        <f t="shared" si="1"/>
        <v/>
      </c>
      <c r="I15" s="230"/>
      <c r="J15" s="232"/>
      <c r="K15" s="232"/>
      <c r="L15" s="232"/>
      <c r="M15" s="259"/>
      <c r="N15" s="268" t="str">
        <f t="shared" si="2"/>
        <v/>
      </c>
      <c r="O15" s="269" t="str">
        <f t="shared" si="3"/>
        <v/>
      </c>
      <c r="P15" s="259"/>
      <c r="Q15" s="268" t="str">
        <f t="shared" si="4"/>
        <v/>
      </c>
      <c r="R15" s="269" t="str">
        <f t="shared" si="5"/>
        <v/>
      </c>
      <c r="S15" s="230"/>
      <c r="T15" s="232"/>
      <c r="U15" s="232"/>
      <c r="V15" s="232"/>
      <c r="W15" s="232"/>
      <c r="X15" s="268" t="str">
        <f t="shared" si="6"/>
        <v/>
      </c>
      <c r="Y15" s="269" t="str">
        <f t="shared" si="7"/>
        <v/>
      </c>
      <c r="Z15" s="230"/>
      <c r="AA15" s="232"/>
      <c r="AB15" s="232"/>
      <c r="AC15" s="232"/>
      <c r="AD15" s="232"/>
      <c r="AE15" s="230"/>
      <c r="AF15" s="232"/>
      <c r="AG15" s="232"/>
      <c r="AH15" s="232"/>
      <c r="AI15" s="232"/>
      <c r="AJ15" s="230"/>
      <c r="AK15" s="232"/>
      <c r="AL15" s="259"/>
      <c r="AM15" s="268" t="str">
        <f t="shared" si="8"/>
        <v/>
      </c>
      <c r="AN15" s="269" t="str">
        <f t="shared" si="9"/>
        <v/>
      </c>
      <c r="AO15" s="114"/>
    </row>
    <row r="16" spans="1:41">
      <c r="A16" s="82">
        <f>список!A13</f>
        <v>12</v>
      </c>
      <c r="B16" s="91" t="str">
        <f>IF(список!B13="","",список!B13)</f>
        <v/>
      </c>
      <c r="C16" s="91">
        <f>IF(список!C13="","",список!C13)</f>
        <v>0</v>
      </c>
      <c r="D16" s="230"/>
      <c r="E16" s="232"/>
      <c r="F16" s="259"/>
      <c r="G16" s="268" t="str">
        <f t="shared" si="0"/>
        <v/>
      </c>
      <c r="H16" s="269" t="str">
        <f t="shared" si="1"/>
        <v/>
      </c>
      <c r="I16" s="230"/>
      <c r="J16" s="232"/>
      <c r="K16" s="232"/>
      <c r="L16" s="232"/>
      <c r="M16" s="258"/>
      <c r="N16" s="268" t="str">
        <f t="shared" si="2"/>
        <v/>
      </c>
      <c r="O16" s="269" t="str">
        <f t="shared" si="3"/>
        <v/>
      </c>
      <c r="P16" s="259"/>
      <c r="Q16" s="268" t="str">
        <f t="shared" si="4"/>
        <v/>
      </c>
      <c r="R16" s="269" t="str">
        <f t="shared" si="5"/>
        <v/>
      </c>
      <c r="S16" s="230"/>
      <c r="T16" s="232"/>
      <c r="U16" s="232"/>
      <c r="V16" s="232"/>
      <c r="W16" s="232"/>
      <c r="X16" s="268" t="str">
        <f t="shared" si="6"/>
        <v/>
      </c>
      <c r="Y16" s="269" t="str">
        <f t="shared" si="7"/>
        <v/>
      </c>
      <c r="Z16" s="230"/>
      <c r="AA16" s="232"/>
      <c r="AB16" s="232"/>
      <c r="AC16" s="232"/>
      <c r="AD16" s="232"/>
      <c r="AE16" s="230"/>
      <c r="AF16" s="232"/>
      <c r="AG16" s="232"/>
      <c r="AH16" s="232"/>
      <c r="AI16" s="232"/>
      <c r="AJ16" s="230"/>
      <c r="AK16" s="232"/>
      <c r="AL16" s="259"/>
      <c r="AM16" s="268" t="str">
        <f t="shared" si="8"/>
        <v/>
      </c>
      <c r="AN16" s="269" t="str">
        <f t="shared" si="9"/>
        <v/>
      </c>
      <c r="AO16" s="114"/>
    </row>
    <row r="17" spans="1:41">
      <c r="A17" s="82">
        <f>список!A14</f>
        <v>13</v>
      </c>
      <c r="B17" s="91" t="str">
        <f>IF(список!B14="","",список!B14)</f>
        <v/>
      </c>
      <c r="C17" s="91">
        <f>IF(список!C14="","",список!C14)</f>
        <v>0</v>
      </c>
      <c r="D17" s="230"/>
      <c r="E17" s="232"/>
      <c r="F17" s="259"/>
      <c r="G17" s="268" t="str">
        <f t="shared" si="0"/>
        <v/>
      </c>
      <c r="H17" s="269" t="str">
        <f t="shared" si="1"/>
        <v/>
      </c>
      <c r="I17" s="230"/>
      <c r="J17" s="232"/>
      <c r="K17" s="232"/>
      <c r="L17" s="232"/>
      <c r="M17" s="259"/>
      <c r="N17" s="268" t="str">
        <f t="shared" si="2"/>
        <v/>
      </c>
      <c r="O17" s="269" t="str">
        <f t="shared" si="3"/>
        <v/>
      </c>
      <c r="P17" s="259"/>
      <c r="Q17" s="268" t="str">
        <f t="shared" si="4"/>
        <v/>
      </c>
      <c r="R17" s="269" t="str">
        <f t="shared" si="5"/>
        <v/>
      </c>
      <c r="S17" s="230"/>
      <c r="T17" s="232"/>
      <c r="U17" s="232"/>
      <c r="V17" s="232"/>
      <c r="W17" s="232"/>
      <c r="X17" s="268" t="str">
        <f t="shared" si="6"/>
        <v/>
      </c>
      <c r="Y17" s="269" t="str">
        <f t="shared" si="7"/>
        <v/>
      </c>
      <c r="Z17" s="230"/>
      <c r="AA17" s="232"/>
      <c r="AB17" s="232"/>
      <c r="AC17" s="232"/>
      <c r="AD17" s="232"/>
      <c r="AE17" s="230"/>
      <c r="AF17" s="232"/>
      <c r="AG17" s="232"/>
      <c r="AH17" s="232"/>
      <c r="AI17" s="232"/>
      <c r="AJ17" s="230"/>
      <c r="AK17" s="232"/>
      <c r="AL17" s="259"/>
      <c r="AM17" s="268" t="str">
        <f t="shared" si="8"/>
        <v/>
      </c>
      <c r="AN17" s="269" t="str">
        <f t="shared" si="9"/>
        <v/>
      </c>
      <c r="AO17" s="114"/>
    </row>
    <row r="18" spans="1:41">
      <c r="A18" s="82">
        <f>список!A15</f>
        <v>14</v>
      </c>
      <c r="B18" s="91" t="str">
        <f>IF(список!B15="","",список!B15)</f>
        <v/>
      </c>
      <c r="C18" s="91">
        <f>IF(список!C15="","",список!C15)</f>
        <v>0</v>
      </c>
      <c r="D18" s="230"/>
      <c r="E18" s="232"/>
      <c r="F18" s="259"/>
      <c r="G18" s="268" t="str">
        <f t="shared" si="0"/>
        <v/>
      </c>
      <c r="H18" s="269" t="str">
        <f t="shared" si="1"/>
        <v/>
      </c>
      <c r="I18" s="230"/>
      <c r="J18" s="232"/>
      <c r="K18" s="232"/>
      <c r="L18" s="232"/>
      <c r="M18" s="259"/>
      <c r="N18" s="268" t="str">
        <f t="shared" si="2"/>
        <v/>
      </c>
      <c r="O18" s="269" t="str">
        <f t="shared" si="3"/>
        <v/>
      </c>
      <c r="P18" s="259"/>
      <c r="Q18" s="268" t="str">
        <f t="shared" si="4"/>
        <v/>
      </c>
      <c r="R18" s="269" t="str">
        <f t="shared" si="5"/>
        <v/>
      </c>
      <c r="S18" s="230"/>
      <c r="T18" s="232"/>
      <c r="U18" s="232"/>
      <c r="V18" s="232"/>
      <c r="W18" s="232"/>
      <c r="X18" s="268" t="str">
        <f t="shared" si="6"/>
        <v/>
      </c>
      <c r="Y18" s="269" t="str">
        <f t="shared" si="7"/>
        <v/>
      </c>
      <c r="Z18" s="230"/>
      <c r="AA18" s="232"/>
      <c r="AB18" s="232"/>
      <c r="AC18" s="232"/>
      <c r="AD18" s="232"/>
      <c r="AE18" s="230"/>
      <c r="AF18" s="232"/>
      <c r="AG18" s="232"/>
      <c r="AH18" s="232"/>
      <c r="AI18" s="232"/>
      <c r="AJ18" s="230"/>
      <c r="AK18" s="232"/>
      <c r="AL18" s="259"/>
      <c r="AM18" s="268" t="str">
        <f t="shared" si="8"/>
        <v/>
      </c>
      <c r="AN18" s="269" t="str">
        <f t="shared" si="9"/>
        <v/>
      </c>
      <c r="AO18" s="114"/>
    </row>
    <row r="19" spans="1:41">
      <c r="A19" s="82">
        <f>список!A16</f>
        <v>15</v>
      </c>
      <c r="B19" s="91" t="str">
        <f>IF(список!B16="","",список!B16)</f>
        <v/>
      </c>
      <c r="C19" s="91">
        <f>IF(список!C16="","",список!C16)</f>
        <v>0</v>
      </c>
      <c r="D19" s="230"/>
      <c r="E19" s="232"/>
      <c r="F19" s="259"/>
      <c r="G19" s="268" t="str">
        <f t="shared" si="0"/>
        <v/>
      </c>
      <c r="H19" s="269" t="str">
        <f t="shared" si="1"/>
        <v/>
      </c>
      <c r="I19" s="230"/>
      <c r="J19" s="232"/>
      <c r="K19" s="232"/>
      <c r="L19" s="232"/>
      <c r="M19" s="259"/>
      <c r="N19" s="268" t="str">
        <f t="shared" si="2"/>
        <v/>
      </c>
      <c r="O19" s="269" t="str">
        <f t="shared" si="3"/>
        <v/>
      </c>
      <c r="P19" s="259"/>
      <c r="Q19" s="268" t="str">
        <f t="shared" si="4"/>
        <v/>
      </c>
      <c r="R19" s="269" t="str">
        <f t="shared" si="5"/>
        <v/>
      </c>
      <c r="S19" s="230"/>
      <c r="T19" s="232"/>
      <c r="U19" s="232"/>
      <c r="V19" s="232"/>
      <c r="W19" s="232"/>
      <c r="X19" s="268" t="str">
        <f t="shared" si="6"/>
        <v/>
      </c>
      <c r="Y19" s="269" t="str">
        <f t="shared" si="7"/>
        <v/>
      </c>
      <c r="Z19" s="230"/>
      <c r="AA19" s="232"/>
      <c r="AB19" s="232"/>
      <c r="AC19" s="232"/>
      <c r="AD19" s="232"/>
      <c r="AE19" s="230"/>
      <c r="AF19" s="232"/>
      <c r="AG19" s="232"/>
      <c r="AH19" s="232"/>
      <c r="AI19" s="232"/>
      <c r="AJ19" s="230"/>
      <c r="AK19" s="232"/>
      <c r="AL19" s="259"/>
      <c r="AM19" s="268" t="str">
        <f t="shared" si="8"/>
        <v/>
      </c>
      <c r="AN19" s="269" t="str">
        <f t="shared" si="9"/>
        <v/>
      </c>
      <c r="AO19" s="114"/>
    </row>
    <row r="20" spans="1:41">
      <c r="A20" s="82">
        <f>список!A17</f>
        <v>16</v>
      </c>
      <c r="B20" s="91" t="str">
        <f>IF(список!B17="","",список!B17)</f>
        <v/>
      </c>
      <c r="C20" s="91">
        <f>IF(список!C17="","",список!C17)</f>
        <v>0</v>
      </c>
      <c r="D20" s="230"/>
      <c r="E20" s="232"/>
      <c r="F20" s="259"/>
      <c r="G20" s="268" t="str">
        <f t="shared" si="0"/>
        <v/>
      </c>
      <c r="H20" s="269" t="str">
        <f t="shared" si="1"/>
        <v/>
      </c>
      <c r="I20" s="230"/>
      <c r="J20" s="232"/>
      <c r="K20" s="232"/>
      <c r="L20" s="232"/>
      <c r="M20" s="259"/>
      <c r="N20" s="268" t="str">
        <f t="shared" si="2"/>
        <v/>
      </c>
      <c r="O20" s="269" t="str">
        <f t="shared" si="3"/>
        <v/>
      </c>
      <c r="P20" s="259"/>
      <c r="Q20" s="268" t="str">
        <f t="shared" si="4"/>
        <v/>
      </c>
      <c r="R20" s="269" t="str">
        <f t="shared" si="5"/>
        <v/>
      </c>
      <c r="S20" s="230"/>
      <c r="T20" s="232"/>
      <c r="U20" s="232"/>
      <c r="V20" s="232"/>
      <c r="W20" s="232"/>
      <c r="X20" s="268" t="str">
        <f t="shared" si="6"/>
        <v/>
      </c>
      <c r="Y20" s="269" t="str">
        <f t="shared" si="7"/>
        <v/>
      </c>
      <c r="Z20" s="230"/>
      <c r="AA20" s="232"/>
      <c r="AB20" s="232"/>
      <c r="AC20" s="232"/>
      <c r="AD20" s="232"/>
      <c r="AE20" s="230"/>
      <c r="AF20" s="232"/>
      <c r="AG20" s="232"/>
      <c r="AH20" s="232"/>
      <c r="AI20" s="232"/>
      <c r="AJ20" s="230"/>
      <c r="AK20" s="232"/>
      <c r="AL20" s="259"/>
      <c r="AM20" s="268" t="str">
        <f t="shared" si="8"/>
        <v/>
      </c>
      <c r="AN20" s="269" t="str">
        <f t="shared" si="9"/>
        <v/>
      </c>
      <c r="AO20" s="114"/>
    </row>
    <row r="21" spans="1:41">
      <c r="A21" s="82">
        <f>список!A18</f>
        <v>17</v>
      </c>
      <c r="B21" s="91" t="str">
        <f>IF(список!B18="","",список!B18)</f>
        <v/>
      </c>
      <c r="C21" s="91">
        <f>IF(список!C18="","",список!C18)</f>
        <v>0</v>
      </c>
      <c r="D21" s="230"/>
      <c r="E21" s="232"/>
      <c r="F21" s="259"/>
      <c r="G21" s="268" t="str">
        <f t="shared" si="0"/>
        <v/>
      </c>
      <c r="H21" s="269" t="str">
        <f t="shared" si="1"/>
        <v/>
      </c>
      <c r="I21" s="230"/>
      <c r="J21" s="232"/>
      <c r="K21" s="232"/>
      <c r="L21" s="232"/>
      <c r="M21" s="259"/>
      <c r="N21" s="268" t="str">
        <f t="shared" si="2"/>
        <v/>
      </c>
      <c r="O21" s="269" t="str">
        <f t="shared" si="3"/>
        <v/>
      </c>
      <c r="P21" s="259"/>
      <c r="Q21" s="268" t="str">
        <f t="shared" si="4"/>
        <v/>
      </c>
      <c r="R21" s="269" t="str">
        <f t="shared" si="5"/>
        <v/>
      </c>
      <c r="S21" s="230"/>
      <c r="T21" s="232"/>
      <c r="U21" s="232"/>
      <c r="V21" s="232"/>
      <c r="W21" s="232"/>
      <c r="X21" s="268" t="str">
        <f t="shared" si="6"/>
        <v/>
      </c>
      <c r="Y21" s="269" t="str">
        <f t="shared" si="7"/>
        <v/>
      </c>
      <c r="Z21" s="230"/>
      <c r="AA21" s="232"/>
      <c r="AB21" s="232"/>
      <c r="AC21" s="232"/>
      <c r="AD21" s="232"/>
      <c r="AE21" s="230"/>
      <c r="AF21" s="232"/>
      <c r="AG21" s="232"/>
      <c r="AH21" s="232"/>
      <c r="AI21" s="232"/>
      <c r="AJ21" s="230"/>
      <c r="AK21" s="232"/>
      <c r="AL21" s="259"/>
      <c r="AM21" s="268" t="str">
        <f t="shared" si="8"/>
        <v/>
      </c>
      <c r="AN21" s="269" t="str">
        <f t="shared" si="9"/>
        <v/>
      </c>
      <c r="AO21" s="114"/>
    </row>
    <row r="22" spans="1:41">
      <c r="A22" s="82">
        <f>список!A19</f>
        <v>18</v>
      </c>
      <c r="B22" s="91" t="str">
        <f>IF(список!B19="","",список!B19)</f>
        <v/>
      </c>
      <c r="C22" s="91">
        <f>IF(список!C19="","",список!C19)</f>
        <v>0</v>
      </c>
      <c r="D22" s="230"/>
      <c r="E22" s="232"/>
      <c r="F22" s="259"/>
      <c r="G22" s="268" t="str">
        <f t="shared" si="0"/>
        <v/>
      </c>
      <c r="H22" s="269" t="str">
        <f t="shared" si="1"/>
        <v/>
      </c>
      <c r="I22" s="230"/>
      <c r="J22" s="232"/>
      <c r="K22" s="232"/>
      <c r="L22" s="232"/>
      <c r="M22" s="258"/>
      <c r="N22" s="268" t="str">
        <f t="shared" si="2"/>
        <v/>
      </c>
      <c r="O22" s="269" t="str">
        <f t="shared" si="3"/>
        <v/>
      </c>
      <c r="P22" s="259"/>
      <c r="Q22" s="268" t="str">
        <f t="shared" si="4"/>
        <v/>
      </c>
      <c r="R22" s="269" t="str">
        <f t="shared" si="5"/>
        <v/>
      </c>
      <c r="S22" s="230"/>
      <c r="T22" s="232"/>
      <c r="U22" s="232"/>
      <c r="V22" s="232"/>
      <c r="W22" s="232"/>
      <c r="X22" s="268" t="str">
        <f t="shared" si="6"/>
        <v/>
      </c>
      <c r="Y22" s="269" t="str">
        <f t="shared" si="7"/>
        <v/>
      </c>
      <c r="Z22" s="230"/>
      <c r="AA22" s="232"/>
      <c r="AB22" s="232"/>
      <c r="AC22" s="232"/>
      <c r="AD22" s="232"/>
      <c r="AE22" s="230"/>
      <c r="AF22" s="232"/>
      <c r="AG22" s="232"/>
      <c r="AH22" s="232"/>
      <c r="AI22" s="232"/>
      <c r="AJ22" s="230"/>
      <c r="AK22" s="232"/>
      <c r="AL22" s="259"/>
      <c r="AM22" s="268" t="str">
        <f t="shared" si="8"/>
        <v/>
      </c>
      <c r="AN22" s="269" t="str">
        <f t="shared" si="9"/>
        <v/>
      </c>
      <c r="AO22" s="114"/>
    </row>
    <row r="23" spans="1:41">
      <c r="A23" s="82">
        <f>список!A20</f>
        <v>19</v>
      </c>
      <c r="B23" s="91" t="str">
        <f>IF(список!B20="","",список!B20)</f>
        <v/>
      </c>
      <c r="C23" s="91">
        <f>IF(список!C20="","",список!C20)</f>
        <v>0</v>
      </c>
      <c r="D23" s="230"/>
      <c r="E23" s="232"/>
      <c r="F23" s="259"/>
      <c r="G23" s="268" t="str">
        <f t="shared" si="0"/>
        <v/>
      </c>
      <c r="H23" s="269" t="str">
        <f t="shared" si="1"/>
        <v/>
      </c>
      <c r="I23" s="230"/>
      <c r="J23" s="232"/>
      <c r="K23" s="232"/>
      <c r="L23" s="232"/>
      <c r="M23" s="259"/>
      <c r="N23" s="268" t="str">
        <f t="shared" si="2"/>
        <v/>
      </c>
      <c r="O23" s="269" t="str">
        <f t="shared" si="3"/>
        <v/>
      </c>
      <c r="P23" s="259"/>
      <c r="Q23" s="268" t="str">
        <f t="shared" si="4"/>
        <v/>
      </c>
      <c r="R23" s="269" t="str">
        <f t="shared" si="5"/>
        <v/>
      </c>
      <c r="S23" s="230"/>
      <c r="T23" s="232"/>
      <c r="U23" s="232"/>
      <c r="V23" s="232"/>
      <c r="W23" s="232"/>
      <c r="X23" s="268" t="str">
        <f t="shared" si="6"/>
        <v/>
      </c>
      <c r="Y23" s="269" t="str">
        <f t="shared" si="7"/>
        <v/>
      </c>
      <c r="Z23" s="230"/>
      <c r="AA23" s="232"/>
      <c r="AB23" s="232"/>
      <c r="AC23" s="232"/>
      <c r="AD23" s="232"/>
      <c r="AE23" s="230"/>
      <c r="AF23" s="232"/>
      <c r="AG23" s="232"/>
      <c r="AH23" s="232"/>
      <c r="AI23" s="232"/>
      <c r="AJ23" s="230"/>
      <c r="AK23" s="232"/>
      <c r="AL23" s="259"/>
      <c r="AM23" s="268" t="str">
        <f t="shared" si="8"/>
        <v/>
      </c>
      <c r="AN23" s="269" t="str">
        <f t="shared" si="9"/>
        <v/>
      </c>
      <c r="AO23" s="114"/>
    </row>
    <row r="24" spans="1:41">
      <c r="A24" s="82">
        <f>список!A21</f>
        <v>20</v>
      </c>
      <c r="B24" s="91" t="str">
        <f>IF(список!B21="","",список!B21)</f>
        <v/>
      </c>
      <c r="C24" s="91">
        <f>IF(список!C21="","",список!C21)</f>
        <v>0</v>
      </c>
      <c r="D24" s="230"/>
      <c r="E24" s="232"/>
      <c r="F24" s="259"/>
      <c r="G24" s="268" t="str">
        <f t="shared" si="0"/>
        <v/>
      </c>
      <c r="H24" s="269" t="str">
        <f t="shared" si="1"/>
        <v/>
      </c>
      <c r="I24" s="230"/>
      <c r="J24" s="232"/>
      <c r="K24" s="232"/>
      <c r="L24" s="232"/>
      <c r="M24" s="259"/>
      <c r="N24" s="268" t="str">
        <f t="shared" si="2"/>
        <v/>
      </c>
      <c r="O24" s="269" t="str">
        <f t="shared" si="3"/>
        <v/>
      </c>
      <c r="P24" s="259"/>
      <c r="Q24" s="268" t="str">
        <f t="shared" si="4"/>
        <v/>
      </c>
      <c r="R24" s="269" t="str">
        <f t="shared" si="5"/>
        <v/>
      </c>
      <c r="S24" s="230"/>
      <c r="T24" s="232"/>
      <c r="U24" s="232"/>
      <c r="V24" s="232"/>
      <c r="W24" s="232"/>
      <c r="X24" s="268" t="str">
        <f t="shared" si="6"/>
        <v/>
      </c>
      <c r="Y24" s="269" t="str">
        <f t="shared" si="7"/>
        <v/>
      </c>
      <c r="Z24" s="230"/>
      <c r="AA24" s="232"/>
      <c r="AB24" s="232"/>
      <c r="AC24" s="232"/>
      <c r="AD24" s="232"/>
      <c r="AE24" s="230"/>
      <c r="AF24" s="232"/>
      <c r="AG24" s="232"/>
      <c r="AH24" s="232"/>
      <c r="AI24" s="232"/>
      <c r="AJ24" s="230"/>
      <c r="AK24" s="232"/>
      <c r="AL24" s="259"/>
      <c r="AM24" s="268" t="str">
        <f t="shared" si="8"/>
        <v/>
      </c>
      <c r="AN24" s="269" t="str">
        <f t="shared" si="9"/>
        <v/>
      </c>
      <c r="AO24" s="114"/>
    </row>
    <row r="25" spans="1:41">
      <c r="A25" s="82">
        <f>список!A22</f>
        <v>21</v>
      </c>
      <c r="B25" s="91" t="str">
        <f>IF(список!B22="","",список!B22)</f>
        <v/>
      </c>
      <c r="C25" s="91">
        <f>IF(список!C22="","",список!C22)</f>
        <v>0</v>
      </c>
      <c r="D25" s="230"/>
      <c r="E25" s="232"/>
      <c r="F25" s="259"/>
      <c r="G25" s="268" t="str">
        <f t="shared" si="0"/>
        <v/>
      </c>
      <c r="H25" s="269" t="str">
        <f t="shared" si="1"/>
        <v/>
      </c>
      <c r="I25" s="230"/>
      <c r="J25" s="232"/>
      <c r="K25" s="232"/>
      <c r="L25" s="232"/>
      <c r="M25" s="258"/>
      <c r="N25" s="268" t="str">
        <f t="shared" si="2"/>
        <v/>
      </c>
      <c r="O25" s="269" t="str">
        <f t="shared" si="3"/>
        <v/>
      </c>
      <c r="P25" s="259"/>
      <c r="Q25" s="268" t="str">
        <f t="shared" si="4"/>
        <v/>
      </c>
      <c r="R25" s="269" t="str">
        <f t="shared" si="5"/>
        <v/>
      </c>
      <c r="S25" s="230"/>
      <c r="T25" s="232"/>
      <c r="U25" s="232"/>
      <c r="V25" s="232"/>
      <c r="W25" s="232"/>
      <c r="X25" s="268" t="str">
        <f t="shared" si="6"/>
        <v/>
      </c>
      <c r="Y25" s="269" t="str">
        <f t="shared" si="7"/>
        <v/>
      </c>
      <c r="Z25" s="230"/>
      <c r="AA25" s="232"/>
      <c r="AB25" s="232"/>
      <c r="AC25" s="232"/>
      <c r="AD25" s="232"/>
      <c r="AE25" s="230"/>
      <c r="AF25" s="232"/>
      <c r="AG25" s="232"/>
      <c r="AH25" s="232"/>
      <c r="AI25" s="232"/>
      <c r="AJ25" s="230"/>
      <c r="AK25" s="232"/>
      <c r="AL25" s="259"/>
      <c r="AM25" s="268" t="str">
        <f t="shared" si="8"/>
        <v/>
      </c>
      <c r="AN25" s="269" t="str">
        <f t="shared" si="9"/>
        <v/>
      </c>
      <c r="AO25" s="114"/>
    </row>
    <row r="26" spans="1:41">
      <c r="A26" s="82">
        <f>список!A23</f>
        <v>22</v>
      </c>
      <c r="B26" s="91" t="str">
        <f>IF(список!B23="","",список!B23)</f>
        <v/>
      </c>
      <c r="C26" s="91">
        <f>IF(список!C23="","",список!C23)</f>
        <v>0</v>
      </c>
      <c r="D26" s="230"/>
      <c r="E26" s="232"/>
      <c r="F26" s="259"/>
      <c r="G26" s="268" t="str">
        <f t="shared" si="0"/>
        <v/>
      </c>
      <c r="H26" s="269" t="str">
        <f t="shared" si="1"/>
        <v/>
      </c>
      <c r="I26" s="230"/>
      <c r="J26" s="232"/>
      <c r="K26" s="232"/>
      <c r="L26" s="232"/>
      <c r="M26" s="259"/>
      <c r="N26" s="268" t="str">
        <f t="shared" si="2"/>
        <v/>
      </c>
      <c r="O26" s="269" t="str">
        <f t="shared" si="3"/>
        <v/>
      </c>
      <c r="P26" s="259"/>
      <c r="Q26" s="268" t="str">
        <f t="shared" si="4"/>
        <v/>
      </c>
      <c r="R26" s="269" t="str">
        <f t="shared" si="5"/>
        <v/>
      </c>
      <c r="S26" s="230"/>
      <c r="T26" s="232"/>
      <c r="U26" s="232"/>
      <c r="V26" s="232"/>
      <c r="W26" s="232"/>
      <c r="X26" s="268" t="str">
        <f t="shared" si="6"/>
        <v/>
      </c>
      <c r="Y26" s="269" t="str">
        <f t="shared" si="7"/>
        <v/>
      </c>
      <c r="Z26" s="230"/>
      <c r="AA26" s="232"/>
      <c r="AB26" s="232"/>
      <c r="AC26" s="232"/>
      <c r="AD26" s="232"/>
      <c r="AE26" s="230"/>
      <c r="AF26" s="232"/>
      <c r="AG26" s="232"/>
      <c r="AH26" s="232"/>
      <c r="AI26" s="232"/>
      <c r="AJ26" s="230"/>
      <c r="AK26" s="232"/>
      <c r="AL26" s="259"/>
      <c r="AM26" s="268" t="str">
        <f t="shared" si="8"/>
        <v/>
      </c>
      <c r="AN26" s="269" t="str">
        <f t="shared" si="9"/>
        <v/>
      </c>
      <c r="AO26" s="114"/>
    </row>
    <row r="27" spans="1:41">
      <c r="A27" s="82">
        <f>список!A24</f>
        <v>23</v>
      </c>
      <c r="B27" s="91" t="str">
        <f>IF(список!B24="","",список!B24)</f>
        <v/>
      </c>
      <c r="C27" s="91">
        <f>IF(список!C24="","",список!C24)</f>
        <v>0</v>
      </c>
      <c r="D27" s="230"/>
      <c r="E27" s="232"/>
      <c r="F27" s="259"/>
      <c r="G27" s="268" t="str">
        <f t="shared" si="0"/>
        <v/>
      </c>
      <c r="H27" s="269" t="str">
        <f t="shared" si="1"/>
        <v/>
      </c>
      <c r="I27" s="230"/>
      <c r="J27" s="232"/>
      <c r="K27" s="232"/>
      <c r="L27" s="232"/>
      <c r="M27" s="259"/>
      <c r="N27" s="268" t="str">
        <f t="shared" si="2"/>
        <v/>
      </c>
      <c r="O27" s="269" t="str">
        <f t="shared" si="3"/>
        <v/>
      </c>
      <c r="P27" s="259"/>
      <c r="Q27" s="268" t="str">
        <f t="shared" si="4"/>
        <v/>
      </c>
      <c r="R27" s="269" t="str">
        <f t="shared" si="5"/>
        <v/>
      </c>
      <c r="S27" s="230"/>
      <c r="T27" s="232"/>
      <c r="U27" s="232"/>
      <c r="V27" s="232"/>
      <c r="W27" s="232"/>
      <c r="X27" s="268" t="str">
        <f t="shared" si="6"/>
        <v/>
      </c>
      <c r="Y27" s="269" t="str">
        <f t="shared" si="7"/>
        <v/>
      </c>
      <c r="Z27" s="230"/>
      <c r="AA27" s="232"/>
      <c r="AB27" s="232"/>
      <c r="AC27" s="232"/>
      <c r="AD27" s="232"/>
      <c r="AE27" s="230"/>
      <c r="AF27" s="232"/>
      <c r="AG27" s="232"/>
      <c r="AH27" s="232"/>
      <c r="AI27" s="232"/>
      <c r="AJ27" s="230"/>
      <c r="AK27" s="232"/>
      <c r="AL27" s="259"/>
      <c r="AM27" s="268" t="str">
        <f t="shared" si="8"/>
        <v/>
      </c>
      <c r="AN27" s="269" t="str">
        <f t="shared" si="9"/>
        <v/>
      </c>
      <c r="AO27" s="114"/>
    </row>
    <row r="28" spans="1:41">
      <c r="A28" s="82">
        <f>список!A25</f>
        <v>24</v>
      </c>
      <c r="B28" s="91" t="str">
        <f>IF(список!B25="","",список!B25)</f>
        <v/>
      </c>
      <c r="C28" s="91">
        <f>IF(список!C25="","",список!C25)</f>
        <v>0</v>
      </c>
      <c r="D28" s="230"/>
      <c r="E28" s="232"/>
      <c r="F28" s="259"/>
      <c r="G28" s="268" t="str">
        <f t="shared" si="0"/>
        <v/>
      </c>
      <c r="H28" s="269" t="str">
        <f t="shared" si="1"/>
        <v/>
      </c>
      <c r="I28" s="230"/>
      <c r="J28" s="232"/>
      <c r="K28" s="232"/>
      <c r="L28" s="232"/>
      <c r="M28" s="258"/>
      <c r="N28" s="268" t="str">
        <f t="shared" si="2"/>
        <v/>
      </c>
      <c r="O28" s="269" t="str">
        <f t="shared" si="3"/>
        <v/>
      </c>
      <c r="P28" s="259"/>
      <c r="Q28" s="268" t="str">
        <f t="shared" si="4"/>
        <v/>
      </c>
      <c r="R28" s="269" t="str">
        <f t="shared" si="5"/>
        <v/>
      </c>
      <c r="S28" s="230"/>
      <c r="T28" s="232"/>
      <c r="U28" s="232"/>
      <c r="V28" s="232"/>
      <c r="W28" s="232"/>
      <c r="X28" s="268" t="str">
        <f t="shared" si="6"/>
        <v/>
      </c>
      <c r="Y28" s="269" t="str">
        <f t="shared" si="7"/>
        <v/>
      </c>
      <c r="Z28" s="230"/>
      <c r="AA28" s="232"/>
      <c r="AB28" s="232"/>
      <c r="AC28" s="232"/>
      <c r="AD28" s="232"/>
      <c r="AE28" s="230"/>
      <c r="AF28" s="232"/>
      <c r="AG28" s="232"/>
      <c r="AH28" s="232"/>
      <c r="AI28" s="232"/>
      <c r="AJ28" s="230"/>
      <c r="AK28" s="232"/>
      <c r="AL28" s="259"/>
      <c r="AM28" s="268" t="str">
        <f t="shared" si="8"/>
        <v/>
      </c>
      <c r="AN28" s="269" t="str">
        <f t="shared" si="9"/>
        <v/>
      </c>
      <c r="AO28" s="114"/>
    </row>
    <row r="29" spans="1:41">
      <c r="A29" s="82">
        <f>список!A26</f>
        <v>25</v>
      </c>
      <c r="B29" s="91" t="str">
        <f>IF(список!B26="","",список!B26)</f>
        <v/>
      </c>
      <c r="C29" s="91">
        <f>IF(список!C26="","",список!C26)</f>
        <v>0</v>
      </c>
      <c r="D29" s="230"/>
      <c r="E29" s="232"/>
      <c r="F29" s="259"/>
      <c r="G29" s="268" t="str">
        <f t="shared" si="0"/>
        <v/>
      </c>
      <c r="H29" s="269" t="str">
        <f t="shared" si="1"/>
        <v/>
      </c>
      <c r="I29" s="230"/>
      <c r="J29" s="232"/>
      <c r="K29" s="232"/>
      <c r="L29" s="232"/>
      <c r="M29" s="258"/>
      <c r="N29" s="268" t="str">
        <f t="shared" si="2"/>
        <v/>
      </c>
      <c r="O29" s="269" t="str">
        <f t="shared" si="3"/>
        <v/>
      </c>
      <c r="P29" s="259"/>
      <c r="Q29" s="268" t="str">
        <f t="shared" si="4"/>
        <v/>
      </c>
      <c r="R29" s="269" t="str">
        <f t="shared" si="5"/>
        <v/>
      </c>
      <c r="S29" s="230"/>
      <c r="T29" s="232"/>
      <c r="U29" s="232"/>
      <c r="V29" s="232"/>
      <c r="W29" s="232"/>
      <c r="X29" s="268" t="str">
        <f t="shared" si="6"/>
        <v/>
      </c>
      <c r="Y29" s="269" t="str">
        <f t="shared" si="7"/>
        <v/>
      </c>
      <c r="Z29" s="230"/>
      <c r="AA29" s="232"/>
      <c r="AB29" s="232"/>
      <c r="AC29" s="232"/>
      <c r="AD29" s="232"/>
      <c r="AE29" s="230"/>
      <c r="AF29" s="232"/>
      <c r="AG29" s="232"/>
      <c r="AH29" s="232"/>
      <c r="AI29" s="232"/>
      <c r="AJ29" s="230"/>
      <c r="AK29" s="232"/>
      <c r="AL29" s="259"/>
      <c r="AM29" s="268" t="str">
        <f t="shared" si="8"/>
        <v/>
      </c>
      <c r="AN29" s="269" t="str">
        <f t="shared" si="9"/>
        <v/>
      </c>
      <c r="AO29" s="114"/>
    </row>
    <row r="30" spans="1:41">
      <c r="A30" s="82">
        <f>список!A27</f>
        <v>26</v>
      </c>
      <c r="B30" s="91" t="str">
        <f>IF(список!B27="","",список!B27)</f>
        <v/>
      </c>
      <c r="C30" s="91">
        <f>IF(список!C27="","",список!C27)</f>
        <v>0</v>
      </c>
      <c r="D30" s="230"/>
      <c r="E30" s="232"/>
      <c r="F30" s="259"/>
      <c r="G30" s="268" t="str">
        <f t="shared" si="0"/>
        <v/>
      </c>
      <c r="H30" s="269" t="str">
        <f t="shared" si="1"/>
        <v/>
      </c>
      <c r="I30" s="230"/>
      <c r="J30" s="232"/>
      <c r="K30" s="232"/>
      <c r="L30" s="232"/>
      <c r="M30" s="259"/>
      <c r="N30" s="268" t="str">
        <f t="shared" si="2"/>
        <v/>
      </c>
      <c r="O30" s="269" t="str">
        <f t="shared" si="3"/>
        <v/>
      </c>
      <c r="P30" s="259"/>
      <c r="Q30" s="268" t="str">
        <f t="shared" si="4"/>
        <v/>
      </c>
      <c r="R30" s="269" t="str">
        <f t="shared" si="5"/>
        <v/>
      </c>
      <c r="S30" s="230"/>
      <c r="T30" s="232"/>
      <c r="U30" s="232"/>
      <c r="V30" s="232"/>
      <c r="W30" s="232"/>
      <c r="X30" s="268" t="str">
        <f t="shared" si="6"/>
        <v/>
      </c>
      <c r="Y30" s="269" t="str">
        <f t="shared" si="7"/>
        <v/>
      </c>
      <c r="Z30" s="230"/>
      <c r="AA30" s="232"/>
      <c r="AB30" s="232"/>
      <c r="AC30" s="232"/>
      <c r="AD30" s="232"/>
      <c r="AE30" s="230"/>
      <c r="AF30" s="232"/>
      <c r="AG30" s="232"/>
      <c r="AH30" s="232"/>
      <c r="AI30" s="232"/>
      <c r="AJ30" s="230"/>
      <c r="AK30" s="232"/>
      <c r="AL30" s="259"/>
      <c r="AM30" s="268" t="str">
        <f t="shared" si="8"/>
        <v/>
      </c>
      <c r="AN30" s="269" t="str">
        <f t="shared" si="9"/>
        <v/>
      </c>
      <c r="AO30" s="114"/>
    </row>
    <row r="31" spans="1:41">
      <c r="A31" s="82">
        <f>список!A28</f>
        <v>27</v>
      </c>
      <c r="B31" s="91" t="str">
        <f>IF(список!B28="","",список!B28)</f>
        <v/>
      </c>
      <c r="C31" s="91">
        <f>IF(список!C28="","",список!C28)</f>
        <v>0</v>
      </c>
      <c r="D31" s="230"/>
      <c r="E31" s="232"/>
      <c r="F31" s="259"/>
      <c r="G31" s="268" t="str">
        <f t="shared" si="0"/>
        <v/>
      </c>
      <c r="H31" s="269" t="str">
        <f t="shared" si="1"/>
        <v/>
      </c>
      <c r="I31" s="232"/>
      <c r="J31" s="232"/>
      <c r="K31" s="232"/>
      <c r="L31" s="232"/>
      <c r="M31" s="259"/>
      <c r="N31" s="268" t="str">
        <f t="shared" si="2"/>
        <v/>
      </c>
      <c r="O31" s="269" t="str">
        <f t="shared" si="3"/>
        <v/>
      </c>
      <c r="P31" s="259"/>
      <c r="Q31" s="268" t="str">
        <f t="shared" si="4"/>
        <v/>
      </c>
      <c r="R31" s="269" t="str">
        <f t="shared" si="5"/>
        <v/>
      </c>
      <c r="S31" s="230"/>
      <c r="T31" s="232"/>
      <c r="U31" s="232"/>
      <c r="V31" s="232"/>
      <c r="W31" s="232"/>
      <c r="X31" s="268" t="str">
        <f t="shared" si="6"/>
        <v/>
      </c>
      <c r="Y31" s="269" t="str">
        <f t="shared" si="7"/>
        <v/>
      </c>
      <c r="Z31" s="230"/>
      <c r="AA31" s="232"/>
      <c r="AB31" s="232"/>
      <c r="AC31" s="232"/>
      <c r="AD31" s="232"/>
      <c r="AE31" s="230"/>
      <c r="AF31" s="232"/>
      <c r="AG31" s="232"/>
      <c r="AH31" s="232"/>
      <c r="AI31" s="232"/>
      <c r="AJ31" s="230"/>
      <c r="AK31" s="232"/>
      <c r="AL31" s="259"/>
      <c r="AM31" s="268" t="str">
        <f t="shared" si="8"/>
        <v/>
      </c>
      <c r="AN31" s="269" t="str">
        <f t="shared" si="9"/>
        <v/>
      </c>
      <c r="AO31" s="114"/>
    </row>
    <row r="32" spans="1:41">
      <c r="A32" s="82">
        <f>список!A29</f>
        <v>28</v>
      </c>
      <c r="B32" s="91" t="str">
        <f>IF(список!B29="","",список!B29)</f>
        <v/>
      </c>
      <c r="C32" s="91">
        <f>IF(список!C29="","",список!C29)</f>
        <v>0</v>
      </c>
      <c r="D32" s="230"/>
      <c r="E32" s="232"/>
      <c r="F32" s="259"/>
      <c r="G32" s="268" t="str">
        <f t="shared" si="0"/>
        <v/>
      </c>
      <c r="H32" s="269" t="str">
        <f t="shared" si="1"/>
        <v/>
      </c>
      <c r="I32" s="232"/>
      <c r="J32" s="232"/>
      <c r="K32" s="232"/>
      <c r="L32" s="232"/>
      <c r="M32" s="259"/>
      <c r="N32" s="268" t="str">
        <f t="shared" si="2"/>
        <v/>
      </c>
      <c r="O32" s="269" t="str">
        <f t="shared" si="3"/>
        <v/>
      </c>
      <c r="P32" s="259"/>
      <c r="Q32" s="268" t="str">
        <f t="shared" si="4"/>
        <v/>
      </c>
      <c r="R32" s="269" t="str">
        <f t="shared" si="5"/>
        <v/>
      </c>
      <c r="S32" s="230"/>
      <c r="T32" s="232"/>
      <c r="U32" s="232"/>
      <c r="V32" s="232"/>
      <c r="W32" s="232"/>
      <c r="X32" s="268" t="str">
        <f t="shared" si="6"/>
        <v/>
      </c>
      <c r="Y32" s="269" t="str">
        <f t="shared" si="7"/>
        <v/>
      </c>
      <c r="Z32" s="230"/>
      <c r="AA32" s="232"/>
      <c r="AB32" s="232"/>
      <c r="AC32" s="232"/>
      <c r="AD32" s="232"/>
      <c r="AE32" s="230"/>
      <c r="AF32" s="232"/>
      <c r="AG32" s="232"/>
      <c r="AH32" s="232"/>
      <c r="AI32" s="232"/>
      <c r="AJ32" s="230"/>
      <c r="AK32" s="232"/>
      <c r="AL32" s="259"/>
      <c r="AM32" s="268" t="str">
        <f t="shared" si="8"/>
        <v/>
      </c>
      <c r="AN32" s="269" t="str">
        <f t="shared" si="9"/>
        <v/>
      </c>
      <c r="AO32" s="114"/>
    </row>
    <row r="33" spans="1:41">
      <c r="A33" s="82">
        <f>список!A30</f>
        <v>29</v>
      </c>
      <c r="B33" s="91" t="str">
        <f>IF(список!B30="","",список!B30)</f>
        <v/>
      </c>
      <c r="C33" s="91">
        <f>IF(список!C30="","",список!C30)</f>
        <v>0</v>
      </c>
      <c r="D33" s="230"/>
      <c r="E33" s="232"/>
      <c r="F33" s="259"/>
      <c r="G33" s="268" t="str">
        <f t="shared" si="0"/>
        <v/>
      </c>
      <c r="H33" s="269" t="str">
        <f t="shared" si="1"/>
        <v/>
      </c>
      <c r="I33" s="232"/>
      <c r="J33" s="232"/>
      <c r="K33" s="232"/>
      <c r="L33" s="232"/>
      <c r="M33" s="259"/>
      <c r="N33" s="268" t="str">
        <f t="shared" si="2"/>
        <v/>
      </c>
      <c r="O33" s="269" t="str">
        <f t="shared" si="3"/>
        <v/>
      </c>
      <c r="P33" s="259"/>
      <c r="Q33" s="268" t="str">
        <f t="shared" si="4"/>
        <v/>
      </c>
      <c r="R33" s="269" t="str">
        <f t="shared" si="5"/>
        <v/>
      </c>
      <c r="S33" s="230"/>
      <c r="T33" s="232"/>
      <c r="U33" s="232"/>
      <c r="V33" s="232"/>
      <c r="W33" s="232"/>
      <c r="X33" s="268" t="str">
        <f t="shared" si="6"/>
        <v/>
      </c>
      <c r="Y33" s="269" t="str">
        <f t="shared" si="7"/>
        <v/>
      </c>
      <c r="Z33" s="230"/>
      <c r="AA33" s="232"/>
      <c r="AB33" s="232"/>
      <c r="AC33" s="232"/>
      <c r="AD33" s="232"/>
      <c r="AE33" s="230"/>
      <c r="AF33" s="232"/>
      <c r="AG33" s="232"/>
      <c r="AH33" s="232"/>
      <c r="AI33" s="232"/>
      <c r="AJ33" s="230"/>
      <c r="AK33" s="232"/>
      <c r="AL33" s="259"/>
      <c r="AM33" s="268" t="str">
        <f t="shared" si="8"/>
        <v/>
      </c>
      <c r="AN33" s="269" t="str">
        <f t="shared" si="9"/>
        <v/>
      </c>
      <c r="AO33" s="114"/>
    </row>
    <row r="34" spans="1:41">
      <c r="A34" s="82">
        <f>список!A31</f>
        <v>30</v>
      </c>
      <c r="B34" s="91" t="str">
        <f>IF(список!B31="","",список!B31)</f>
        <v/>
      </c>
      <c r="C34" s="91">
        <f>IF(список!C31="","",список!C31)</f>
        <v>0</v>
      </c>
      <c r="D34" s="230"/>
      <c r="E34" s="232"/>
      <c r="F34" s="259"/>
      <c r="G34" s="268" t="str">
        <f t="shared" si="0"/>
        <v/>
      </c>
      <c r="H34" s="269" t="str">
        <f t="shared" si="1"/>
        <v/>
      </c>
      <c r="I34" s="232"/>
      <c r="J34" s="232"/>
      <c r="K34" s="232"/>
      <c r="L34" s="232"/>
      <c r="M34" s="259"/>
      <c r="N34" s="268" t="str">
        <f t="shared" si="2"/>
        <v/>
      </c>
      <c r="O34" s="269" t="str">
        <f t="shared" si="3"/>
        <v/>
      </c>
      <c r="P34" s="259"/>
      <c r="Q34" s="268" t="str">
        <f t="shared" si="4"/>
        <v/>
      </c>
      <c r="R34" s="269" t="str">
        <f t="shared" si="5"/>
        <v/>
      </c>
      <c r="S34" s="232"/>
      <c r="T34" s="232"/>
      <c r="U34" s="232"/>
      <c r="V34" s="232"/>
      <c r="W34" s="259"/>
      <c r="X34" s="268" t="str">
        <f t="shared" si="6"/>
        <v/>
      </c>
      <c r="Y34" s="269" t="str">
        <f t="shared" si="7"/>
        <v/>
      </c>
      <c r="Z34" s="232"/>
      <c r="AA34" s="232"/>
      <c r="AB34" s="232"/>
      <c r="AC34" s="232"/>
      <c r="AD34" s="259"/>
      <c r="AE34" s="232"/>
      <c r="AF34" s="232"/>
      <c r="AG34" s="232"/>
      <c r="AH34" s="232"/>
      <c r="AI34" s="259"/>
      <c r="AJ34" s="83"/>
      <c r="AK34" s="83"/>
      <c r="AL34" s="225"/>
      <c r="AM34" s="268" t="str">
        <f t="shared" si="8"/>
        <v/>
      </c>
      <c r="AN34" s="269" t="str">
        <f t="shared" si="9"/>
        <v/>
      </c>
      <c r="AO34" s="114"/>
    </row>
    <row r="35" spans="1:41">
      <c r="A35" s="82">
        <f>список!A32</f>
        <v>31</v>
      </c>
      <c r="B35" s="91" t="str">
        <f>IF(список!B32="","",список!B32)</f>
        <v/>
      </c>
      <c r="C35" s="91">
        <f>IF(список!C32="","",список!C32)</f>
        <v>0</v>
      </c>
      <c r="D35" s="230"/>
      <c r="E35" s="232"/>
      <c r="F35" s="259"/>
      <c r="G35" s="268" t="str">
        <f t="shared" si="0"/>
        <v/>
      </c>
      <c r="H35" s="269" t="str">
        <f t="shared" si="1"/>
        <v/>
      </c>
      <c r="I35" s="232"/>
      <c r="J35" s="232"/>
      <c r="K35" s="232"/>
      <c r="L35" s="232"/>
      <c r="M35" s="259"/>
      <c r="N35" s="268" t="str">
        <f t="shared" si="2"/>
        <v/>
      </c>
      <c r="O35" s="269" t="str">
        <f t="shared" si="3"/>
        <v/>
      </c>
      <c r="P35" s="259"/>
      <c r="Q35" s="268" t="str">
        <f t="shared" si="4"/>
        <v/>
      </c>
      <c r="R35" s="269" t="str">
        <f t="shared" si="5"/>
        <v/>
      </c>
      <c r="S35" s="232"/>
      <c r="T35" s="232"/>
      <c r="U35" s="232"/>
      <c r="V35" s="232"/>
      <c r="W35" s="259"/>
      <c r="X35" s="268" t="str">
        <f t="shared" si="6"/>
        <v/>
      </c>
      <c r="Y35" s="269" t="str">
        <f t="shared" si="7"/>
        <v/>
      </c>
      <c r="Z35" s="232"/>
      <c r="AA35" s="232"/>
      <c r="AB35" s="232"/>
      <c r="AC35" s="232"/>
      <c r="AD35" s="259"/>
      <c r="AE35" s="232"/>
      <c r="AF35" s="232"/>
      <c r="AG35" s="232"/>
      <c r="AH35" s="232"/>
      <c r="AI35" s="259"/>
      <c r="AJ35" s="83"/>
      <c r="AK35" s="83"/>
      <c r="AL35" s="225"/>
      <c r="AM35" s="268" t="str">
        <f t="shared" si="8"/>
        <v/>
      </c>
      <c r="AN35" s="269" t="str">
        <f t="shared" si="9"/>
        <v/>
      </c>
      <c r="AO35" s="114"/>
    </row>
    <row r="36" spans="1:41">
      <c r="A36" s="82">
        <f>список!A33</f>
        <v>32</v>
      </c>
      <c r="B36" s="91" t="str">
        <f>IF(список!B33="","",список!B33)</f>
        <v/>
      </c>
      <c r="C36" s="91">
        <f>IF(список!C33="","",список!C33)</f>
        <v>0</v>
      </c>
      <c r="D36" s="230"/>
      <c r="E36" s="232"/>
      <c r="F36" s="259"/>
      <c r="G36" s="268" t="str">
        <f t="shared" si="0"/>
        <v/>
      </c>
      <c r="H36" s="269" t="str">
        <f t="shared" si="1"/>
        <v/>
      </c>
      <c r="I36" s="232"/>
      <c r="J36" s="232"/>
      <c r="K36" s="232"/>
      <c r="L36" s="232"/>
      <c r="M36" s="259"/>
      <c r="N36" s="268" t="str">
        <f t="shared" si="2"/>
        <v/>
      </c>
      <c r="O36" s="269" t="str">
        <f t="shared" si="3"/>
        <v/>
      </c>
      <c r="P36" s="259"/>
      <c r="Q36" s="268" t="str">
        <f t="shared" si="4"/>
        <v/>
      </c>
      <c r="R36" s="269" t="str">
        <f t="shared" si="5"/>
        <v/>
      </c>
      <c r="S36" s="232"/>
      <c r="T36" s="232"/>
      <c r="U36" s="232"/>
      <c r="V36" s="232"/>
      <c r="W36" s="259"/>
      <c r="X36" s="268" t="str">
        <f t="shared" si="6"/>
        <v/>
      </c>
      <c r="Y36" s="269" t="str">
        <f t="shared" si="7"/>
        <v/>
      </c>
      <c r="Z36" s="250"/>
      <c r="AA36" s="83"/>
      <c r="AB36" s="83"/>
      <c r="AC36" s="83"/>
      <c r="AD36" s="83"/>
      <c r="AE36" s="83"/>
      <c r="AF36" s="83"/>
      <c r="AG36" s="83"/>
      <c r="AH36" s="225"/>
      <c r="AI36" s="83"/>
      <c r="AJ36" s="83"/>
      <c r="AK36" s="83"/>
      <c r="AL36" s="225"/>
      <c r="AM36" s="268" t="str">
        <f t="shared" si="8"/>
        <v/>
      </c>
      <c r="AN36" s="269" t="str">
        <f t="shared" si="9"/>
        <v/>
      </c>
      <c r="AO36" s="114"/>
    </row>
    <row r="37" spans="1:41">
      <c r="A37" s="82">
        <f>список!A34</f>
        <v>33</v>
      </c>
      <c r="B37" s="91" t="str">
        <f>IF(список!B34="","",список!B34)</f>
        <v/>
      </c>
      <c r="C37" s="91">
        <f>IF(список!C34="","",список!C34)</f>
        <v>0</v>
      </c>
      <c r="D37" s="83"/>
      <c r="E37" s="83"/>
      <c r="F37" s="225"/>
      <c r="G37" s="268" t="str">
        <f t="shared" si="0"/>
        <v/>
      </c>
      <c r="H37" s="269" t="str">
        <f t="shared" si="1"/>
        <v/>
      </c>
      <c r="I37" s="232"/>
      <c r="J37" s="232"/>
      <c r="K37" s="232"/>
      <c r="L37" s="232"/>
      <c r="M37" s="259"/>
      <c r="N37" s="268" t="str">
        <f t="shared" si="2"/>
        <v/>
      </c>
      <c r="O37" s="269" t="str">
        <f t="shared" si="3"/>
        <v/>
      </c>
      <c r="P37" s="270"/>
      <c r="Q37" s="268" t="str">
        <f t="shared" si="4"/>
        <v/>
      </c>
      <c r="R37" s="269" t="str">
        <f t="shared" si="5"/>
        <v/>
      </c>
      <c r="S37" s="250"/>
      <c r="T37" s="83"/>
      <c r="U37" s="83"/>
      <c r="V37" s="225"/>
      <c r="W37" s="225"/>
      <c r="X37" s="268" t="str">
        <f t="shared" si="6"/>
        <v/>
      </c>
      <c r="Y37" s="269" t="str">
        <f t="shared" si="7"/>
        <v/>
      </c>
      <c r="Z37" s="250"/>
      <c r="AA37" s="83"/>
      <c r="AB37" s="83"/>
      <c r="AC37" s="83"/>
      <c r="AD37" s="83"/>
      <c r="AE37" s="83"/>
      <c r="AF37" s="83"/>
      <c r="AG37" s="83"/>
      <c r="AH37" s="225"/>
      <c r="AI37" s="83"/>
      <c r="AJ37" s="83"/>
      <c r="AK37" s="83"/>
      <c r="AL37" s="225"/>
      <c r="AM37" s="268" t="str">
        <f t="shared" si="8"/>
        <v/>
      </c>
      <c r="AN37" s="269" t="str">
        <f t="shared" si="9"/>
        <v/>
      </c>
      <c r="AO37" s="114"/>
    </row>
    <row r="38" spans="1:41">
      <c r="A38" s="82">
        <f>список!A35</f>
        <v>34</v>
      </c>
      <c r="B38" s="91" t="str">
        <f>IF(список!B35="","",список!B35)</f>
        <v/>
      </c>
      <c r="C38" s="91">
        <f>IF(список!C35="","",список!C35)</f>
        <v>0</v>
      </c>
      <c r="D38" s="84"/>
      <c r="E38" s="84"/>
      <c r="F38" s="249"/>
      <c r="G38" s="268" t="str">
        <f t="shared" si="0"/>
        <v/>
      </c>
      <c r="H38" s="269" t="str">
        <f t="shared" si="1"/>
        <v/>
      </c>
      <c r="I38" s="251"/>
      <c r="J38" s="84"/>
      <c r="K38" s="84"/>
      <c r="L38" s="84"/>
      <c r="M38" s="249"/>
      <c r="N38" s="268" t="str">
        <f t="shared" si="2"/>
        <v/>
      </c>
      <c r="O38" s="269" t="str">
        <f t="shared" si="3"/>
        <v/>
      </c>
      <c r="P38" s="300"/>
      <c r="Q38" s="268" t="str">
        <f t="shared" si="4"/>
        <v/>
      </c>
      <c r="R38" s="269" t="str">
        <f t="shared" si="5"/>
        <v/>
      </c>
      <c r="S38" s="251"/>
      <c r="T38" s="84"/>
      <c r="U38" s="84"/>
      <c r="V38" s="84"/>
      <c r="W38" s="249"/>
      <c r="X38" s="268" t="str">
        <f t="shared" si="6"/>
        <v/>
      </c>
      <c r="Y38" s="269" t="str">
        <f t="shared" si="7"/>
        <v/>
      </c>
      <c r="Z38" s="251"/>
      <c r="AA38" s="84"/>
      <c r="AB38" s="84"/>
      <c r="AC38" s="84"/>
      <c r="AD38" s="84"/>
      <c r="AE38" s="84"/>
      <c r="AF38" s="84"/>
      <c r="AG38" s="84"/>
      <c r="AH38" s="84"/>
      <c r="AI38" s="84"/>
      <c r="AJ38" s="84"/>
      <c r="AK38" s="84"/>
      <c r="AL38" s="249"/>
      <c r="AM38" s="268" t="str">
        <f t="shared" si="8"/>
        <v/>
      </c>
      <c r="AN38" s="269" t="str">
        <f t="shared" si="9"/>
        <v/>
      </c>
      <c r="AO38" s="114"/>
    </row>
    <row r="39" spans="1:41" ht="15.75" thickBot="1">
      <c r="A39" s="82">
        <f>список!A36</f>
        <v>35</v>
      </c>
      <c r="B39" s="91" t="str">
        <f>IF(список!B36="","",список!B36)</f>
        <v/>
      </c>
      <c r="C39" s="91">
        <f>IF(список!C36="","",список!C36)</f>
        <v>0</v>
      </c>
      <c r="D39" s="84"/>
      <c r="E39" s="84"/>
      <c r="F39" s="249"/>
      <c r="G39" s="298" t="str">
        <f t="shared" si="0"/>
        <v/>
      </c>
      <c r="H39" s="299" t="str">
        <f t="shared" si="1"/>
        <v/>
      </c>
      <c r="I39" s="251"/>
      <c r="J39" s="84"/>
      <c r="K39" s="84"/>
      <c r="L39" s="84"/>
      <c r="M39" s="249"/>
      <c r="N39" s="298" t="str">
        <f t="shared" si="2"/>
        <v/>
      </c>
      <c r="O39" s="299" t="str">
        <f t="shared" si="3"/>
        <v/>
      </c>
      <c r="P39" s="300"/>
      <c r="Q39" s="298" t="str">
        <f t="shared" si="4"/>
        <v/>
      </c>
      <c r="R39" s="299" t="str">
        <f t="shared" si="5"/>
        <v/>
      </c>
      <c r="S39" s="251"/>
      <c r="T39" s="84"/>
      <c r="U39" s="84"/>
      <c r="V39" s="84"/>
      <c r="W39" s="249"/>
      <c r="X39" s="298" t="str">
        <f t="shared" si="6"/>
        <v/>
      </c>
      <c r="Y39" s="299" t="str">
        <f t="shared" si="7"/>
        <v/>
      </c>
      <c r="Z39" s="251"/>
      <c r="AA39" s="84"/>
      <c r="AB39" s="84"/>
      <c r="AC39" s="84"/>
      <c r="AD39" s="84"/>
      <c r="AE39" s="84"/>
      <c r="AF39" s="84"/>
      <c r="AG39" s="84"/>
      <c r="AH39" s="84"/>
      <c r="AI39" s="84"/>
      <c r="AJ39" s="84"/>
      <c r="AK39" s="84"/>
      <c r="AL39" s="249"/>
      <c r="AM39" s="298" t="str">
        <f t="shared" si="8"/>
        <v/>
      </c>
      <c r="AN39" s="299" t="str">
        <f t="shared" si="9"/>
        <v/>
      </c>
      <c r="AO39" s="114"/>
    </row>
    <row r="40" spans="1:41">
      <c r="G40" s="85"/>
      <c r="H40" s="85"/>
      <c r="N40" s="85"/>
      <c r="O40" s="85"/>
      <c r="Q40" s="85"/>
      <c r="R40" s="85"/>
      <c r="X40" s="326"/>
      <c r="Y40" s="85"/>
      <c r="AM40" s="85"/>
      <c r="AN40" s="85"/>
    </row>
  </sheetData>
  <sheetProtection password="CC6F" sheet="1" objects="1" scenarios="1" selectLockedCells="1"/>
  <mergeCells count="15">
    <mergeCell ref="A1:AN1"/>
    <mergeCell ref="Z3:AN3"/>
    <mergeCell ref="AM4:AN4"/>
    <mergeCell ref="A2:AN2"/>
    <mergeCell ref="G4:H4"/>
    <mergeCell ref="N4:O4"/>
    <mergeCell ref="Q4:R4"/>
    <mergeCell ref="X4:Y4"/>
    <mergeCell ref="D3:H3"/>
    <mergeCell ref="I3:O3"/>
    <mergeCell ref="P3:R3"/>
    <mergeCell ref="S3:Y3"/>
    <mergeCell ref="B3:B4"/>
    <mergeCell ref="A3:A4"/>
    <mergeCell ref="C3:C4"/>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N33"/>
  <sheetViews>
    <sheetView workbookViewId="0">
      <selection activeCell="K4" sqref="K4"/>
    </sheetView>
  </sheetViews>
  <sheetFormatPr defaultColWidth="9.140625" defaultRowHeight="15"/>
  <cols>
    <col min="1" max="1" width="9.140625" style="1"/>
    <col min="2" max="2" width="34.140625" style="1" customWidth="1"/>
    <col min="3" max="11" width="9.140625" style="1"/>
    <col min="12" max="12" width="12.85546875" style="1" customWidth="1"/>
    <col min="13" max="13" width="35.85546875" style="1" customWidth="1"/>
    <col min="14" max="16384" width="9.140625" style="1"/>
  </cols>
  <sheetData>
    <row r="1" spans="1:14" ht="15.75">
      <c r="A1" s="382"/>
      <c r="B1" s="382"/>
      <c r="C1" s="382"/>
      <c r="D1" s="382"/>
      <c r="E1" s="382"/>
      <c r="F1" s="382"/>
      <c r="G1" s="382"/>
      <c r="H1" s="382"/>
      <c r="I1" s="382"/>
      <c r="J1" s="382"/>
      <c r="K1" s="382"/>
      <c r="L1" s="382"/>
      <c r="M1" s="382"/>
      <c r="N1" s="382"/>
    </row>
    <row r="2" spans="1:14" ht="15.75">
      <c r="A2" s="1" t="str">
        <f>список!A1</f>
        <v>№</v>
      </c>
      <c r="B2" s="1" t="str">
        <f>список!B1</f>
        <v>Фамилия, имя воспитанника</v>
      </c>
      <c r="C2" s="383">
        <v>1</v>
      </c>
      <c r="D2" s="383"/>
      <c r="E2" s="383">
        <v>2</v>
      </c>
      <c r="F2" s="383"/>
      <c r="G2" s="383">
        <v>3</v>
      </c>
      <c r="H2" s="383"/>
      <c r="I2" s="383">
        <v>4</v>
      </c>
      <c r="J2" s="383"/>
      <c r="K2" s="1" t="s">
        <v>1</v>
      </c>
      <c r="L2" s="1" t="s">
        <v>2</v>
      </c>
    </row>
    <row r="3" spans="1:14" ht="15" customHeight="1">
      <c r="A3" s="1">
        <f>список!A2</f>
        <v>1</v>
      </c>
      <c r="B3" s="1" t="str">
        <f>IF(список!B2="","",список!B2)</f>
        <v/>
      </c>
      <c r="C3" s="1" t="e">
        <f>IF(#REF!="","",#REF!)</f>
        <v>#REF!</v>
      </c>
      <c r="D3" s="1" t="e">
        <f>IF(C3="","",IF(C3="а",0,IF(C3="в",3,IF(C3="г",2,IF(C3="б",5,IF(C3="д",4,1))))))</f>
        <v>#REF!</v>
      </c>
      <c r="E3" s="1" t="e">
        <f>IF(#REF!="","",#REF!)</f>
        <v>#REF!</v>
      </c>
      <c r="F3" s="1" t="e">
        <f>IF(E3="","",IF(E3="г",0,IF(E3="д",5,IF(E3="е",4,IF(E3="в",3,IF(E3="а",1,2))))))</f>
        <v>#REF!</v>
      </c>
      <c r="G3" s="1" t="e">
        <f>IF(#REF!="","",#REF!)</f>
        <v>#REF!</v>
      </c>
      <c r="H3" s="1" t="e">
        <f>IF(G3="","",IF(I3="а",5,IF(I3="б",2,IF(I3="в",3,IF(I3="г",0,IF(I3="д",1,4))))))</f>
        <v>#REF!</v>
      </c>
      <c r="I3" s="1" t="e">
        <f>IF(#REF!="","",#REF!)</f>
        <v>#REF!</v>
      </c>
      <c r="J3" s="1" t="e">
        <f>IF(I3="","",IF(I3="а",5,IF(I3="б",2,IF(I3="в",3,IF(I3="г",0,IF(I3="д",1,4))))))</f>
        <v>#REF!</v>
      </c>
      <c r="K3" s="1" t="e">
        <f>SUM(D3,F3,H3,J3,)</f>
        <v>#REF!</v>
      </c>
      <c r="L3" s="1" t="e">
        <f>IF(K3=0,"",IF(AND(K3&lt;=4),"низкий",IF(AND(K3&gt;4,K3&lt;=8),"сниженный",IF(AND(K3&gt;=9,K3&lt;13),"норма",IF(AND(K3&gt;=13,K3&lt;17),"высокий","очень высокий")))))</f>
        <v>#REF!</v>
      </c>
      <c r="M3" s="4" t="e">
        <f>IF(L3="","",IF(AND(L3="очень высокий"),"преобладает учебная и социальная мотивация",IF(AND(L4="высокий"),"преобладает социально-позиционная мотивация возможно наличие учебной",IF(AND(L3="норма"),"преобладает позиционная мотивация возможно наличие социальных и оценочных мотивов",IF(AND(L3="низкий"),"преобладают оценочные и игровые мотивы возможно наличие внешних","преобладают внешние мотивы возможно наличие игровых и оценочных")))))</f>
        <v>#REF!</v>
      </c>
    </row>
    <row r="4" spans="1:14">
      <c r="A4" s="1">
        <f>список!A3</f>
        <v>2</v>
      </c>
      <c r="B4" s="1" t="str">
        <f>IF(список!B3="","",список!B3)</f>
        <v/>
      </c>
      <c r="C4" s="1" t="e">
        <f>IF(#REF!="","",#REF!)</f>
        <v>#REF!</v>
      </c>
      <c r="D4" s="1" t="e">
        <f>IF(C4="","",IF(C4="а",0,IF(C4="в",3,IF(C4="г",2,IF(C4="б",5,IF(C4="д",4,1))))))</f>
        <v>#REF!</v>
      </c>
      <c r="E4" s="1" t="e">
        <f>IF(#REF!="","",#REF!)</f>
        <v>#REF!</v>
      </c>
      <c r="F4" s="1" t="e">
        <f t="shared" ref="F4:F33" si="0">IF(E4="","",IF(E4="г",0,IF(E4="д",5,IF(E4="е",4,IF(E4="в",3,IF(E4="а",1,2))))))</f>
        <v>#REF!</v>
      </c>
      <c r="G4" s="1" t="e">
        <f>IF(#REF!="","",#REF!)</f>
        <v>#REF!</v>
      </c>
      <c r="H4" s="1" t="e">
        <f t="shared" ref="H4:H33" si="1">IF(G4="","",IF(I4="а",5,IF(I4="б",2,IF(I4="в",3,IF(I4="г",0,IF(I4="д",1,4))))))</f>
        <v>#REF!</v>
      </c>
      <c r="I4" s="1" t="e">
        <f>IF(#REF!="","",#REF!)</f>
        <v>#REF!</v>
      </c>
      <c r="J4" s="1" t="e">
        <f t="shared" ref="J4:J33" si="2">IF(I4="","",IF(I4="а",5,IF(I4="б",2,IF(I4="в",3,IF(I4="г",0,IF(I4="д",1,4))))))</f>
        <v>#REF!</v>
      </c>
      <c r="K4" s="1" t="e">
        <f t="shared" ref="K4:K33" si="3">SUM(D4,F4,H4,J4,)</f>
        <v>#REF!</v>
      </c>
      <c r="L4" s="1" t="e">
        <f t="shared" ref="L4:L32" si="4">IF(K4=0,"",IF(AND(K4&lt;=4),"низкий",IF(AND(K4&gt;4,K4&lt;=8),"сниженный",IF(AND(K4&gt;=9,K4&lt;13),"норма",IF(AND(K4&gt;=13,K4&lt;17),"высокий","очень высокий")))))</f>
        <v>#REF!</v>
      </c>
      <c r="M4" s="4" t="e">
        <f t="shared" ref="M4:M32" si="5">IF(L4="","",IF(AND(L4="очень высокий"),"преобладает учебная и социальная мотивация",IF(AND(L5="высокий"),"преобладает социально-позиционная мотивация возможно наличие учебной",IF(AND(L4="норма"),"преобладает позиционная мотивация возможно наличие социальных и оценочных мотивов",IF(AND(L4="низкий"),"преобладают оценочные и игровые мотивы возможно наличие внешних","преобладают внешние мотивы возможно наличие игровых и оценочных")))))</f>
        <v>#REF!</v>
      </c>
    </row>
    <row r="5" spans="1:14">
      <c r="A5" s="1">
        <f>список!A4</f>
        <v>3</v>
      </c>
      <c r="B5" s="1" t="str">
        <f>IF(список!B4="","",список!B4)</f>
        <v/>
      </c>
      <c r="C5" s="1" t="e">
        <f>IF(#REF!="","",#REF!)</f>
        <v>#REF!</v>
      </c>
      <c r="D5" s="1" t="e">
        <f t="shared" ref="D5:D33" si="6">IF(C5="","",IF(C5="а",0,IF(C5="в",3,IF(C5="г",2,IF(C5="б",5,IF(C5="д",4,1))))))</f>
        <v>#REF!</v>
      </c>
      <c r="E5" s="1" t="e">
        <f>IF(#REF!="","",#REF!)</f>
        <v>#REF!</v>
      </c>
      <c r="F5" s="1" t="e">
        <f t="shared" si="0"/>
        <v>#REF!</v>
      </c>
      <c r="G5" s="1" t="e">
        <f>IF(#REF!="","",#REF!)</f>
        <v>#REF!</v>
      </c>
      <c r="H5" s="1" t="e">
        <f t="shared" si="1"/>
        <v>#REF!</v>
      </c>
      <c r="I5" s="1" t="e">
        <f>IF(#REF!="","",#REF!)</f>
        <v>#REF!</v>
      </c>
      <c r="J5" s="1" t="e">
        <f t="shared" si="2"/>
        <v>#REF!</v>
      </c>
      <c r="K5" s="1" t="e">
        <f t="shared" si="3"/>
        <v>#REF!</v>
      </c>
      <c r="L5" s="1" t="e">
        <f t="shared" si="4"/>
        <v>#REF!</v>
      </c>
      <c r="M5" s="4" t="e">
        <f t="shared" si="5"/>
        <v>#REF!</v>
      </c>
    </row>
    <row r="6" spans="1:14">
      <c r="A6" s="1">
        <f>список!A5</f>
        <v>4</v>
      </c>
      <c r="B6" s="1" t="str">
        <f>IF(список!B5="","",список!B5)</f>
        <v/>
      </c>
      <c r="C6" s="1" t="e">
        <f>IF(#REF!="","",#REF!)</f>
        <v>#REF!</v>
      </c>
      <c r="D6" s="1" t="e">
        <f t="shared" si="6"/>
        <v>#REF!</v>
      </c>
      <c r="E6" s="1" t="e">
        <f>IF(#REF!="","",#REF!)</f>
        <v>#REF!</v>
      </c>
      <c r="F6" s="1" t="e">
        <f t="shared" si="0"/>
        <v>#REF!</v>
      </c>
      <c r="G6" s="1" t="e">
        <f>IF(#REF!="","",#REF!)</f>
        <v>#REF!</v>
      </c>
      <c r="H6" s="1" t="e">
        <f t="shared" si="1"/>
        <v>#REF!</v>
      </c>
      <c r="I6" s="1" t="e">
        <f>IF(#REF!="","",#REF!)</f>
        <v>#REF!</v>
      </c>
      <c r="J6" s="1" t="e">
        <f t="shared" si="2"/>
        <v>#REF!</v>
      </c>
      <c r="K6" s="1" t="e">
        <f t="shared" si="3"/>
        <v>#REF!</v>
      </c>
      <c r="L6" s="1" t="e">
        <f t="shared" si="4"/>
        <v>#REF!</v>
      </c>
      <c r="M6" s="4" t="e">
        <f t="shared" si="5"/>
        <v>#REF!</v>
      </c>
    </row>
    <row r="7" spans="1:14">
      <c r="A7" s="1">
        <f>список!A6</f>
        <v>5</v>
      </c>
      <c r="B7" s="1" t="str">
        <f>IF(список!B6="","",список!B6)</f>
        <v/>
      </c>
      <c r="C7" s="1" t="e">
        <f>IF(#REF!="","",#REF!)</f>
        <v>#REF!</v>
      </c>
      <c r="D7" s="1" t="e">
        <f t="shared" si="6"/>
        <v>#REF!</v>
      </c>
      <c r="E7" s="1" t="e">
        <f>IF(#REF!="","",#REF!)</f>
        <v>#REF!</v>
      </c>
      <c r="F7" s="1" t="e">
        <f t="shared" si="0"/>
        <v>#REF!</v>
      </c>
      <c r="G7" s="1" t="e">
        <f>IF(#REF!="","",#REF!)</f>
        <v>#REF!</v>
      </c>
      <c r="H7" s="1" t="e">
        <f t="shared" si="1"/>
        <v>#REF!</v>
      </c>
      <c r="I7" s="1" t="e">
        <f>IF(#REF!="","",#REF!)</f>
        <v>#REF!</v>
      </c>
      <c r="J7" s="1" t="e">
        <f t="shared" si="2"/>
        <v>#REF!</v>
      </c>
      <c r="K7" s="1" t="e">
        <f t="shared" si="3"/>
        <v>#REF!</v>
      </c>
      <c r="L7" s="1" t="e">
        <f t="shared" si="4"/>
        <v>#REF!</v>
      </c>
      <c r="M7" s="4" t="e">
        <f t="shared" si="5"/>
        <v>#REF!</v>
      </c>
    </row>
    <row r="8" spans="1:14">
      <c r="A8" s="1">
        <f>список!A7</f>
        <v>6</v>
      </c>
      <c r="B8" s="1" t="str">
        <f>IF(список!B7="","",список!B7)</f>
        <v/>
      </c>
      <c r="C8" s="1" t="e">
        <f>IF(#REF!="","",#REF!)</f>
        <v>#REF!</v>
      </c>
      <c r="D8" s="1" t="e">
        <f t="shared" si="6"/>
        <v>#REF!</v>
      </c>
      <c r="E8" s="1" t="e">
        <f>IF(#REF!="","",#REF!)</f>
        <v>#REF!</v>
      </c>
      <c r="F8" s="1" t="e">
        <f t="shared" si="0"/>
        <v>#REF!</v>
      </c>
      <c r="G8" s="1" t="e">
        <f>IF(#REF!="","",#REF!)</f>
        <v>#REF!</v>
      </c>
      <c r="H8" s="1" t="e">
        <f t="shared" si="1"/>
        <v>#REF!</v>
      </c>
      <c r="I8" s="1" t="e">
        <f>IF(#REF!="","",#REF!)</f>
        <v>#REF!</v>
      </c>
      <c r="J8" s="1" t="e">
        <f t="shared" si="2"/>
        <v>#REF!</v>
      </c>
      <c r="K8" s="1" t="e">
        <f t="shared" si="3"/>
        <v>#REF!</v>
      </c>
      <c r="L8" s="1" t="e">
        <f t="shared" si="4"/>
        <v>#REF!</v>
      </c>
      <c r="M8" s="4" t="e">
        <f t="shared" si="5"/>
        <v>#REF!</v>
      </c>
    </row>
    <row r="9" spans="1:14">
      <c r="A9" s="1">
        <f>список!A8</f>
        <v>7</v>
      </c>
      <c r="B9" s="1" t="str">
        <f>IF(список!B8="","",список!B8)</f>
        <v/>
      </c>
      <c r="C9" s="1" t="e">
        <f>IF(#REF!="","",#REF!)</f>
        <v>#REF!</v>
      </c>
      <c r="D9" s="1" t="e">
        <f t="shared" si="6"/>
        <v>#REF!</v>
      </c>
      <c r="E9" s="1" t="e">
        <f>IF(#REF!="","",#REF!)</f>
        <v>#REF!</v>
      </c>
      <c r="F9" s="1" t="e">
        <f t="shared" si="0"/>
        <v>#REF!</v>
      </c>
      <c r="G9" s="1" t="e">
        <f>IF(#REF!="","",#REF!)</f>
        <v>#REF!</v>
      </c>
      <c r="H9" s="1" t="e">
        <f t="shared" si="1"/>
        <v>#REF!</v>
      </c>
      <c r="I9" s="1" t="e">
        <f>IF(#REF!="","",#REF!)</f>
        <v>#REF!</v>
      </c>
      <c r="J9" s="1" t="e">
        <f t="shared" si="2"/>
        <v>#REF!</v>
      </c>
      <c r="K9" s="1" t="e">
        <f t="shared" si="3"/>
        <v>#REF!</v>
      </c>
      <c r="L9" s="1" t="e">
        <f t="shared" si="4"/>
        <v>#REF!</v>
      </c>
      <c r="M9" s="4" t="e">
        <f t="shared" si="5"/>
        <v>#REF!</v>
      </c>
    </row>
    <row r="10" spans="1:14">
      <c r="A10" s="1">
        <f>список!A9</f>
        <v>8</v>
      </c>
      <c r="B10" s="1" t="str">
        <f>IF(список!B9="","",список!B9)</f>
        <v/>
      </c>
      <c r="C10" s="1" t="e">
        <f>IF(#REF!="","",#REF!)</f>
        <v>#REF!</v>
      </c>
      <c r="D10" s="1" t="e">
        <f t="shared" si="6"/>
        <v>#REF!</v>
      </c>
      <c r="E10" s="1" t="e">
        <f>IF(#REF!="","",#REF!)</f>
        <v>#REF!</v>
      </c>
      <c r="F10" s="1" t="e">
        <f t="shared" si="0"/>
        <v>#REF!</v>
      </c>
      <c r="G10" s="1" t="e">
        <f>IF(#REF!="","",#REF!)</f>
        <v>#REF!</v>
      </c>
      <c r="H10" s="1" t="e">
        <f t="shared" si="1"/>
        <v>#REF!</v>
      </c>
      <c r="I10" s="1" t="e">
        <f>IF(#REF!="","",#REF!)</f>
        <v>#REF!</v>
      </c>
      <c r="J10" s="1" t="e">
        <f t="shared" si="2"/>
        <v>#REF!</v>
      </c>
      <c r="K10" s="1" t="e">
        <f t="shared" si="3"/>
        <v>#REF!</v>
      </c>
      <c r="L10" s="1" t="e">
        <f t="shared" si="4"/>
        <v>#REF!</v>
      </c>
      <c r="M10" s="4" t="e">
        <f t="shared" si="5"/>
        <v>#REF!</v>
      </c>
    </row>
    <row r="11" spans="1:14">
      <c r="A11" s="1">
        <f>список!A10</f>
        <v>9</v>
      </c>
      <c r="B11" s="1" t="str">
        <f>IF(список!B10="","",список!B10)</f>
        <v/>
      </c>
      <c r="C11" s="1" t="e">
        <f>IF(#REF!="","",#REF!)</f>
        <v>#REF!</v>
      </c>
      <c r="D11" s="1" t="e">
        <f t="shared" si="6"/>
        <v>#REF!</v>
      </c>
      <c r="E11" s="1" t="e">
        <f>IF(#REF!="","",#REF!)</f>
        <v>#REF!</v>
      </c>
      <c r="F11" s="1" t="e">
        <f t="shared" si="0"/>
        <v>#REF!</v>
      </c>
      <c r="G11" s="1" t="e">
        <f>IF(#REF!="","",#REF!)</f>
        <v>#REF!</v>
      </c>
      <c r="H11" s="1" t="e">
        <f t="shared" si="1"/>
        <v>#REF!</v>
      </c>
      <c r="I11" s="1" t="e">
        <f>IF(#REF!="","",#REF!)</f>
        <v>#REF!</v>
      </c>
      <c r="J11" s="1" t="e">
        <f t="shared" si="2"/>
        <v>#REF!</v>
      </c>
      <c r="K11" s="1" t="e">
        <f t="shared" si="3"/>
        <v>#REF!</v>
      </c>
      <c r="L11" s="1" t="e">
        <f t="shared" si="4"/>
        <v>#REF!</v>
      </c>
      <c r="M11" s="4" t="e">
        <f t="shared" si="5"/>
        <v>#REF!</v>
      </c>
    </row>
    <row r="12" spans="1:14">
      <c r="A12" s="1">
        <f>список!A11</f>
        <v>10</v>
      </c>
      <c r="B12" s="1" t="str">
        <f>IF(список!B11="","",список!B11)</f>
        <v/>
      </c>
      <c r="C12" s="1" t="e">
        <f>IF(#REF!="","",#REF!)</f>
        <v>#REF!</v>
      </c>
      <c r="D12" s="1" t="e">
        <f t="shared" si="6"/>
        <v>#REF!</v>
      </c>
      <c r="E12" s="1" t="e">
        <f>IF(#REF!="","",#REF!)</f>
        <v>#REF!</v>
      </c>
      <c r="F12" s="1" t="e">
        <f t="shared" si="0"/>
        <v>#REF!</v>
      </c>
      <c r="G12" s="1" t="e">
        <f>IF(#REF!="","",#REF!)</f>
        <v>#REF!</v>
      </c>
      <c r="H12" s="1" t="e">
        <f t="shared" si="1"/>
        <v>#REF!</v>
      </c>
      <c r="I12" s="1" t="e">
        <f>IF(#REF!="","",#REF!)</f>
        <v>#REF!</v>
      </c>
      <c r="J12" s="1" t="e">
        <f t="shared" si="2"/>
        <v>#REF!</v>
      </c>
      <c r="K12" s="1" t="e">
        <f t="shared" si="3"/>
        <v>#REF!</v>
      </c>
      <c r="L12" s="1" t="e">
        <f t="shared" si="4"/>
        <v>#REF!</v>
      </c>
      <c r="M12" s="4" t="e">
        <f t="shared" si="5"/>
        <v>#REF!</v>
      </c>
    </row>
    <row r="13" spans="1:14">
      <c r="A13" s="1">
        <f>список!A12</f>
        <v>11</v>
      </c>
      <c r="B13" s="1" t="str">
        <f>IF(список!B12="","",список!B12)</f>
        <v/>
      </c>
      <c r="C13" s="1" t="e">
        <f>IF(#REF!="","",#REF!)</f>
        <v>#REF!</v>
      </c>
      <c r="D13" s="1" t="e">
        <f t="shared" si="6"/>
        <v>#REF!</v>
      </c>
      <c r="E13" s="1" t="e">
        <f>IF(#REF!="","",#REF!)</f>
        <v>#REF!</v>
      </c>
      <c r="F13" s="1" t="e">
        <f t="shared" si="0"/>
        <v>#REF!</v>
      </c>
      <c r="G13" s="1" t="e">
        <f>IF(#REF!="","",#REF!)</f>
        <v>#REF!</v>
      </c>
      <c r="H13" s="1" t="e">
        <f t="shared" si="1"/>
        <v>#REF!</v>
      </c>
      <c r="I13" s="1" t="e">
        <f>IF(#REF!="","",#REF!)</f>
        <v>#REF!</v>
      </c>
      <c r="J13" s="1" t="e">
        <f t="shared" si="2"/>
        <v>#REF!</v>
      </c>
      <c r="K13" s="1" t="e">
        <f t="shared" si="3"/>
        <v>#REF!</v>
      </c>
      <c r="L13" s="1" t="e">
        <f t="shared" si="4"/>
        <v>#REF!</v>
      </c>
      <c r="M13" s="4" t="e">
        <f t="shared" si="5"/>
        <v>#REF!</v>
      </c>
    </row>
    <row r="14" spans="1:14">
      <c r="A14" s="1">
        <f>список!A13</f>
        <v>12</v>
      </c>
      <c r="B14" s="1" t="str">
        <f>IF(список!B13="","",список!B13)</f>
        <v/>
      </c>
      <c r="C14" s="1" t="e">
        <f>IF(#REF!="","",#REF!)</f>
        <v>#REF!</v>
      </c>
      <c r="D14" s="1" t="e">
        <f t="shared" si="6"/>
        <v>#REF!</v>
      </c>
      <c r="E14" s="1" t="e">
        <f>IF(#REF!="","",#REF!)</f>
        <v>#REF!</v>
      </c>
      <c r="F14" s="1" t="e">
        <f t="shared" si="0"/>
        <v>#REF!</v>
      </c>
      <c r="G14" s="1" t="e">
        <f>IF(#REF!="","",#REF!)</f>
        <v>#REF!</v>
      </c>
      <c r="H14" s="1" t="e">
        <f t="shared" si="1"/>
        <v>#REF!</v>
      </c>
      <c r="I14" s="1" t="e">
        <f>IF(#REF!="","",#REF!)</f>
        <v>#REF!</v>
      </c>
      <c r="J14" s="1" t="e">
        <f t="shared" si="2"/>
        <v>#REF!</v>
      </c>
      <c r="K14" s="1" t="e">
        <f t="shared" si="3"/>
        <v>#REF!</v>
      </c>
      <c r="L14" s="1" t="e">
        <f t="shared" si="4"/>
        <v>#REF!</v>
      </c>
      <c r="M14" s="4" t="e">
        <f t="shared" si="5"/>
        <v>#REF!</v>
      </c>
    </row>
    <row r="15" spans="1:14">
      <c r="A15" s="1">
        <f>список!A14</f>
        <v>13</v>
      </c>
      <c r="B15" s="1" t="str">
        <f>IF(список!B14="","",список!B14)</f>
        <v/>
      </c>
      <c r="C15" s="1" t="e">
        <f>IF(#REF!="","",#REF!)</f>
        <v>#REF!</v>
      </c>
      <c r="D15" s="1" t="e">
        <f t="shared" si="6"/>
        <v>#REF!</v>
      </c>
      <c r="E15" s="1" t="e">
        <f>IF(#REF!="","",#REF!)</f>
        <v>#REF!</v>
      </c>
      <c r="F15" s="1" t="e">
        <f t="shared" si="0"/>
        <v>#REF!</v>
      </c>
      <c r="G15" s="1" t="e">
        <f>IF(#REF!="","",#REF!)</f>
        <v>#REF!</v>
      </c>
      <c r="H15" s="1" t="e">
        <f t="shared" si="1"/>
        <v>#REF!</v>
      </c>
      <c r="I15" s="1" t="e">
        <f>IF(#REF!="","",#REF!)</f>
        <v>#REF!</v>
      </c>
      <c r="J15" s="1" t="e">
        <f t="shared" si="2"/>
        <v>#REF!</v>
      </c>
      <c r="K15" s="1" t="e">
        <f t="shared" si="3"/>
        <v>#REF!</v>
      </c>
      <c r="L15" s="1" t="e">
        <f t="shared" si="4"/>
        <v>#REF!</v>
      </c>
      <c r="M15" s="4" t="e">
        <f t="shared" si="5"/>
        <v>#REF!</v>
      </c>
    </row>
    <row r="16" spans="1:14">
      <c r="A16" s="1">
        <f>список!A15</f>
        <v>14</v>
      </c>
      <c r="B16" s="1" t="str">
        <f>IF(список!B15="","",список!B15)</f>
        <v/>
      </c>
      <c r="C16" s="1" t="e">
        <f>IF(#REF!="","",#REF!)</f>
        <v>#REF!</v>
      </c>
      <c r="D16" s="1" t="e">
        <f t="shared" si="6"/>
        <v>#REF!</v>
      </c>
      <c r="E16" s="1" t="e">
        <f>IF(#REF!="","",#REF!)</f>
        <v>#REF!</v>
      </c>
      <c r="F16" s="1" t="e">
        <f t="shared" si="0"/>
        <v>#REF!</v>
      </c>
      <c r="G16" s="1" t="e">
        <f>IF(#REF!="","",#REF!)</f>
        <v>#REF!</v>
      </c>
      <c r="H16" s="1" t="e">
        <f t="shared" si="1"/>
        <v>#REF!</v>
      </c>
      <c r="I16" s="1" t="e">
        <f>IF(#REF!="","",#REF!)</f>
        <v>#REF!</v>
      </c>
      <c r="J16" s="1" t="e">
        <f t="shared" si="2"/>
        <v>#REF!</v>
      </c>
      <c r="K16" s="1" t="e">
        <f t="shared" si="3"/>
        <v>#REF!</v>
      </c>
      <c r="L16" s="1" t="e">
        <f t="shared" si="4"/>
        <v>#REF!</v>
      </c>
      <c r="M16" s="4" t="e">
        <f t="shared" si="5"/>
        <v>#REF!</v>
      </c>
    </row>
    <row r="17" spans="1:13">
      <c r="A17" s="1">
        <f>список!A16</f>
        <v>15</v>
      </c>
      <c r="B17" s="1" t="str">
        <f>IF(список!B16="","",список!B16)</f>
        <v/>
      </c>
      <c r="C17" s="1" t="e">
        <f>IF(#REF!="","",#REF!)</f>
        <v>#REF!</v>
      </c>
      <c r="D17" s="1" t="e">
        <f t="shared" si="6"/>
        <v>#REF!</v>
      </c>
      <c r="E17" s="1" t="e">
        <f>IF(#REF!="","",#REF!)</f>
        <v>#REF!</v>
      </c>
      <c r="F17" s="1" t="e">
        <f t="shared" si="0"/>
        <v>#REF!</v>
      </c>
      <c r="G17" s="1" t="e">
        <f>IF(#REF!="","",#REF!)</f>
        <v>#REF!</v>
      </c>
      <c r="H17" s="1" t="e">
        <f t="shared" si="1"/>
        <v>#REF!</v>
      </c>
      <c r="I17" s="1" t="e">
        <f>IF(#REF!="","",#REF!)</f>
        <v>#REF!</v>
      </c>
      <c r="J17" s="1" t="e">
        <f t="shared" si="2"/>
        <v>#REF!</v>
      </c>
      <c r="K17" s="1" t="e">
        <f t="shared" si="3"/>
        <v>#REF!</v>
      </c>
      <c r="L17" s="1" t="e">
        <f t="shared" si="4"/>
        <v>#REF!</v>
      </c>
      <c r="M17" s="4" t="e">
        <f t="shared" si="5"/>
        <v>#REF!</v>
      </c>
    </row>
    <row r="18" spans="1:13">
      <c r="A18" s="1">
        <f>список!A17</f>
        <v>16</v>
      </c>
      <c r="B18" s="1" t="str">
        <f>IF(список!B17="","",список!B17)</f>
        <v/>
      </c>
      <c r="C18" s="1" t="e">
        <f>IF(#REF!="","",#REF!)</f>
        <v>#REF!</v>
      </c>
      <c r="D18" s="1" t="e">
        <f t="shared" si="6"/>
        <v>#REF!</v>
      </c>
      <c r="E18" s="1" t="e">
        <f>IF(#REF!="","",#REF!)</f>
        <v>#REF!</v>
      </c>
      <c r="F18" s="1" t="e">
        <f t="shared" si="0"/>
        <v>#REF!</v>
      </c>
      <c r="G18" s="1" t="e">
        <f>IF(#REF!="","",#REF!)</f>
        <v>#REF!</v>
      </c>
      <c r="H18" s="1" t="e">
        <f t="shared" si="1"/>
        <v>#REF!</v>
      </c>
      <c r="I18" s="1" t="e">
        <f>IF(#REF!="","",#REF!)</f>
        <v>#REF!</v>
      </c>
      <c r="J18" s="1" t="e">
        <f t="shared" si="2"/>
        <v>#REF!</v>
      </c>
      <c r="K18" s="1" t="e">
        <f t="shared" si="3"/>
        <v>#REF!</v>
      </c>
      <c r="L18" s="1" t="e">
        <f t="shared" si="4"/>
        <v>#REF!</v>
      </c>
      <c r="M18" s="4" t="e">
        <f t="shared" si="5"/>
        <v>#REF!</v>
      </c>
    </row>
    <row r="19" spans="1:13">
      <c r="A19" s="1">
        <f>список!A18</f>
        <v>17</v>
      </c>
      <c r="B19" s="1" t="str">
        <f>IF(список!B18="","",список!B18)</f>
        <v/>
      </c>
      <c r="C19" s="1" t="e">
        <f>IF(#REF!="","",#REF!)</f>
        <v>#REF!</v>
      </c>
      <c r="D19" s="1" t="e">
        <f t="shared" si="6"/>
        <v>#REF!</v>
      </c>
      <c r="E19" s="1" t="e">
        <f>IF(#REF!="","",#REF!)</f>
        <v>#REF!</v>
      </c>
      <c r="F19" s="1" t="e">
        <f t="shared" si="0"/>
        <v>#REF!</v>
      </c>
      <c r="G19" s="1" t="e">
        <f>IF(#REF!="","",#REF!)</f>
        <v>#REF!</v>
      </c>
      <c r="H19" s="1" t="e">
        <f t="shared" si="1"/>
        <v>#REF!</v>
      </c>
      <c r="I19" s="1" t="e">
        <f>IF(#REF!="","",#REF!)</f>
        <v>#REF!</v>
      </c>
      <c r="J19" s="1" t="e">
        <f t="shared" si="2"/>
        <v>#REF!</v>
      </c>
      <c r="K19" s="1" t="e">
        <f t="shared" si="3"/>
        <v>#REF!</v>
      </c>
      <c r="L19" s="1" t="e">
        <f t="shared" si="4"/>
        <v>#REF!</v>
      </c>
      <c r="M19" s="4" t="e">
        <f t="shared" si="5"/>
        <v>#REF!</v>
      </c>
    </row>
    <row r="20" spans="1:13">
      <c r="A20" s="1">
        <f>список!A19</f>
        <v>18</v>
      </c>
      <c r="B20" s="1" t="str">
        <f>IF(список!B19="","",список!B19)</f>
        <v/>
      </c>
      <c r="C20" s="1" t="e">
        <f>IF(#REF!="","",#REF!)</f>
        <v>#REF!</v>
      </c>
      <c r="D20" s="1" t="e">
        <f t="shared" si="6"/>
        <v>#REF!</v>
      </c>
      <c r="E20" s="1" t="e">
        <f>IF(#REF!="","",#REF!)</f>
        <v>#REF!</v>
      </c>
      <c r="F20" s="1" t="e">
        <f t="shared" si="0"/>
        <v>#REF!</v>
      </c>
      <c r="G20" s="1" t="e">
        <f>IF(#REF!="","",#REF!)</f>
        <v>#REF!</v>
      </c>
      <c r="H20" s="1" t="e">
        <f t="shared" si="1"/>
        <v>#REF!</v>
      </c>
      <c r="I20" s="1" t="e">
        <f>IF(#REF!="","",#REF!)</f>
        <v>#REF!</v>
      </c>
      <c r="J20" s="1" t="e">
        <f t="shared" si="2"/>
        <v>#REF!</v>
      </c>
      <c r="K20" s="1" t="e">
        <f t="shared" si="3"/>
        <v>#REF!</v>
      </c>
      <c r="L20" s="1" t="e">
        <f t="shared" si="4"/>
        <v>#REF!</v>
      </c>
      <c r="M20" s="4" t="e">
        <f t="shared" si="5"/>
        <v>#REF!</v>
      </c>
    </row>
    <row r="21" spans="1:13">
      <c r="A21" s="1">
        <f>список!A20</f>
        <v>19</v>
      </c>
      <c r="B21" s="1" t="str">
        <f>IF(список!B20="","",список!B20)</f>
        <v/>
      </c>
      <c r="C21" s="1" t="e">
        <f>IF(#REF!="","",#REF!)</f>
        <v>#REF!</v>
      </c>
      <c r="D21" s="1" t="e">
        <f t="shared" si="6"/>
        <v>#REF!</v>
      </c>
      <c r="E21" s="1" t="e">
        <f>IF(#REF!="","",#REF!)</f>
        <v>#REF!</v>
      </c>
      <c r="F21" s="1" t="e">
        <f t="shared" si="0"/>
        <v>#REF!</v>
      </c>
      <c r="G21" s="1" t="e">
        <f>IF(#REF!="","",#REF!)</f>
        <v>#REF!</v>
      </c>
      <c r="H21" s="1" t="e">
        <f t="shared" si="1"/>
        <v>#REF!</v>
      </c>
      <c r="I21" s="1" t="e">
        <f>IF(#REF!="","",#REF!)</f>
        <v>#REF!</v>
      </c>
      <c r="J21" s="1" t="e">
        <f t="shared" si="2"/>
        <v>#REF!</v>
      </c>
      <c r="K21" s="1" t="e">
        <f t="shared" si="3"/>
        <v>#REF!</v>
      </c>
      <c r="L21" s="1" t="e">
        <f t="shared" si="4"/>
        <v>#REF!</v>
      </c>
      <c r="M21" s="4" t="e">
        <f t="shared" si="5"/>
        <v>#REF!</v>
      </c>
    </row>
    <row r="22" spans="1:13">
      <c r="A22" s="1">
        <f>список!A21</f>
        <v>20</v>
      </c>
      <c r="B22" s="1" t="str">
        <f>IF(список!B21="","",список!B21)</f>
        <v/>
      </c>
      <c r="C22" s="1" t="e">
        <f>IF(#REF!="","",#REF!)</f>
        <v>#REF!</v>
      </c>
      <c r="D22" s="1" t="e">
        <f t="shared" si="6"/>
        <v>#REF!</v>
      </c>
      <c r="E22" s="1" t="e">
        <f>IF(#REF!="","",#REF!)</f>
        <v>#REF!</v>
      </c>
      <c r="F22" s="1" t="e">
        <f t="shared" si="0"/>
        <v>#REF!</v>
      </c>
      <c r="G22" s="1" t="e">
        <f>IF(#REF!="","",#REF!)</f>
        <v>#REF!</v>
      </c>
      <c r="H22" s="1" t="e">
        <f t="shared" si="1"/>
        <v>#REF!</v>
      </c>
      <c r="I22" s="1" t="e">
        <f>IF(#REF!="","",#REF!)</f>
        <v>#REF!</v>
      </c>
      <c r="J22" s="1" t="e">
        <f t="shared" si="2"/>
        <v>#REF!</v>
      </c>
      <c r="K22" s="1" t="e">
        <f t="shared" si="3"/>
        <v>#REF!</v>
      </c>
      <c r="L22" s="1" t="e">
        <f t="shared" si="4"/>
        <v>#REF!</v>
      </c>
      <c r="M22" s="4" t="e">
        <f t="shared" si="5"/>
        <v>#REF!</v>
      </c>
    </row>
    <row r="23" spans="1:13">
      <c r="A23" s="1">
        <f>список!A22</f>
        <v>21</v>
      </c>
      <c r="B23" s="1" t="str">
        <f>IF(список!B22="","",список!B22)</f>
        <v/>
      </c>
      <c r="C23" s="1" t="e">
        <f>IF(#REF!="","",#REF!)</f>
        <v>#REF!</v>
      </c>
      <c r="D23" s="1" t="e">
        <f t="shared" si="6"/>
        <v>#REF!</v>
      </c>
      <c r="E23" s="1" t="e">
        <f>IF(#REF!="","",#REF!)</f>
        <v>#REF!</v>
      </c>
      <c r="F23" s="1" t="e">
        <f t="shared" si="0"/>
        <v>#REF!</v>
      </c>
      <c r="G23" s="1" t="e">
        <f>IF(#REF!="","",#REF!)</f>
        <v>#REF!</v>
      </c>
      <c r="H23" s="1" t="e">
        <f t="shared" si="1"/>
        <v>#REF!</v>
      </c>
      <c r="I23" s="1" t="e">
        <f>IF(#REF!="","",#REF!)</f>
        <v>#REF!</v>
      </c>
      <c r="J23" s="1" t="e">
        <f t="shared" si="2"/>
        <v>#REF!</v>
      </c>
      <c r="K23" s="1" t="e">
        <f t="shared" si="3"/>
        <v>#REF!</v>
      </c>
      <c r="L23" s="1" t="e">
        <f t="shared" si="4"/>
        <v>#REF!</v>
      </c>
      <c r="M23" s="4" t="e">
        <f t="shared" si="5"/>
        <v>#REF!</v>
      </c>
    </row>
    <row r="24" spans="1:13">
      <c r="A24" s="1">
        <f>список!A23</f>
        <v>22</v>
      </c>
      <c r="B24" s="1" t="str">
        <f>IF(список!B23="","",список!B23)</f>
        <v/>
      </c>
      <c r="C24" s="1" t="e">
        <f>IF(#REF!="","",#REF!)</f>
        <v>#REF!</v>
      </c>
      <c r="D24" s="1" t="e">
        <f t="shared" si="6"/>
        <v>#REF!</v>
      </c>
      <c r="E24" s="1" t="e">
        <f>IF(#REF!="","",#REF!)</f>
        <v>#REF!</v>
      </c>
      <c r="F24" s="1" t="e">
        <f t="shared" si="0"/>
        <v>#REF!</v>
      </c>
      <c r="G24" s="1" t="e">
        <f>IF(#REF!="","",#REF!)</f>
        <v>#REF!</v>
      </c>
      <c r="H24" s="1" t="e">
        <f t="shared" si="1"/>
        <v>#REF!</v>
      </c>
      <c r="I24" s="1" t="e">
        <f>IF(#REF!="","",#REF!)</f>
        <v>#REF!</v>
      </c>
      <c r="J24" s="1" t="e">
        <f t="shared" si="2"/>
        <v>#REF!</v>
      </c>
      <c r="K24" s="1" t="e">
        <f t="shared" si="3"/>
        <v>#REF!</v>
      </c>
      <c r="L24" s="1" t="e">
        <f t="shared" si="4"/>
        <v>#REF!</v>
      </c>
      <c r="M24" s="4" t="e">
        <f t="shared" si="5"/>
        <v>#REF!</v>
      </c>
    </row>
    <row r="25" spans="1:13">
      <c r="A25" s="1">
        <f>список!A24</f>
        <v>23</v>
      </c>
      <c r="B25" s="1" t="str">
        <f>IF(список!B24="","",список!B24)</f>
        <v/>
      </c>
      <c r="C25" s="1" t="e">
        <f>IF(#REF!="","",#REF!)</f>
        <v>#REF!</v>
      </c>
      <c r="D25" s="1" t="e">
        <f t="shared" si="6"/>
        <v>#REF!</v>
      </c>
      <c r="E25" s="1" t="e">
        <f>IF(#REF!="","",#REF!)</f>
        <v>#REF!</v>
      </c>
      <c r="F25" s="1" t="e">
        <f t="shared" si="0"/>
        <v>#REF!</v>
      </c>
      <c r="G25" s="1" t="e">
        <f>IF(#REF!="","",#REF!)</f>
        <v>#REF!</v>
      </c>
      <c r="H25" s="1" t="e">
        <f t="shared" si="1"/>
        <v>#REF!</v>
      </c>
      <c r="I25" s="1" t="e">
        <f>IF(#REF!="","",#REF!)</f>
        <v>#REF!</v>
      </c>
      <c r="J25" s="1" t="e">
        <f t="shared" si="2"/>
        <v>#REF!</v>
      </c>
      <c r="K25" s="1" t="e">
        <f t="shared" si="3"/>
        <v>#REF!</v>
      </c>
      <c r="L25" s="1" t="e">
        <f t="shared" si="4"/>
        <v>#REF!</v>
      </c>
      <c r="M25" s="4" t="e">
        <f t="shared" si="5"/>
        <v>#REF!</v>
      </c>
    </row>
    <row r="26" spans="1:13">
      <c r="A26" s="1">
        <f>список!A25</f>
        <v>24</v>
      </c>
      <c r="B26" s="1" t="str">
        <f>IF(список!B25="","",список!B25)</f>
        <v/>
      </c>
      <c r="C26" s="1" t="e">
        <f>IF(#REF!="","",#REF!)</f>
        <v>#REF!</v>
      </c>
      <c r="D26" s="1" t="e">
        <f t="shared" si="6"/>
        <v>#REF!</v>
      </c>
      <c r="E26" s="1" t="e">
        <f>IF(#REF!="","",#REF!)</f>
        <v>#REF!</v>
      </c>
      <c r="F26" s="1" t="e">
        <f t="shared" si="0"/>
        <v>#REF!</v>
      </c>
      <c r="G26" s="1" t="e">
        <f>IF(#REF!="","",#REF!)</f>
        <v>#REF!</v>
      </c>
      <c r="H26" s="1" t="e">
        <f t="shared" si="1"/>
        <v>#REF!</v>
      </c>
      <c r="I26" s="1" t="e">
        <f>IF(#REF!="","",#REF!)</f>
        <v>#REF!</v>
      </c>
      <c r="J26" s="1" t="e">
        <f t="shared" si="2"/>
        <v>#REF!</v>
      </c>
      <c r="K26" s="1" t="e">
        <f t="shared" si="3"/>
        <v>#REF!</v>
      </c>
      <c r="L26" s="1" t="e">
        <f t="shared" si="4"/>
        <v>#REF!</v>
      </c>
      <c r="M26" s="4" t="e">
        <f t="shared" si="5"/>
        <v>#REF!</v>
      </c>
    </row>
    <row r="27" spans="1:13">
      <c r="A27" s="1">
        <f>список!A26</f>
        <v>25</v>
      </c>
      <c r="B27" s="1" t="str">
        <f>IF(список!B26="","",список!B26)</f>
        <v/>
      </c>
      <c r="C27" s="1" t="e">
        <f>IF(#REF!="","",#REF!)</f>
        <v>#REF!</v>
      </c>
      <c r="D27" s="1" t="e">
        <f t="shared" si="6"/>
        <v>#REF!</v>
      </c>
      <c r="E27" s="1" t="e">
        <f>IF(#REF!="","",#REF!)</f>
        <v>#REF!</v>
      </c>
      <c r="F27" s="1" t="e">
        <f t="shared" si="0"/>
        <v>#REF!</v>
      </c>
      <c r="G27" s="1" t="e">
        <f>IF(#REF!="","",#REF!)</f>
        <v>#REF!</v>
      </c>
      <c r="H27" s="1" t="e">
        <f t="shared" si="1"/>
        <v>#REF!</v>
      </c>
      <c r="I27" s="1" t="e">
        <f>IF(#REF!="","",#REF!)</f>
        <v>#REF!</v>
      </c>
      <c r="J27" s="1" t="e">
        <f t="shared" si="2"/>
        <v>#REF!</v>
      </c>
      <c r="K27" s="1" t="e">
        <f t="shared" si="3"/>
        <v>#REF!</v>
      </c>
      <c r="L27" s="1" t="e">
        <f t="shared" si="4"/>
        <v>#REF!</v>
      </c>
      <c r="M27" s="4" t="e">
        <f t="shared" si="5"/>
        <v>#REF!</v>
      </c>
    </row>
    <row r="28" spans="1:13">
      <c r="A28" s="1">
        <f>список!A27</f>
        <v>26</v>
      </c>
      <c r="B28" s="1" t="str">
        <f>IF(список!B27="","",список!B27)</f>
        <v/>
      </c>
      <c r="C28" s="1" t="e">
        <f>IF(#REF!="","",#REF!)</f>
        <v>#REF!</v>
      </c>
      <c r="D28" s="1" t="e">
        <f t="shared" si="6"/>
        <v>#REF!</v>
      </c>
      <c r="E28" s="1" t="e">
        <f>IF(#REF!="","",#REF!)</f>
        <v>#REF!</v>
      </c>
      <c r="F28" s="1" t="e">
        <f t="shared" si="0"/>
        <v>#REF!</v>
      </c>
      <c r="G28" s="1" t="e">
        <f>IF(#REF!="","",#REF!)</f>
        <v>#REF!</v>
      </c>
      <c r="H28" s="1" t="e">
        <f t="shared" si="1"/>
        <v>#REF!</v>
      </c>
      <c r="I28" s="1" t="e">
        <f>IF(#REF!="","",#REF!)</f>
        <v>#REF!</v>
      </c>
      <c r="J28" s="1" t="e">
        <f t="shared" si="2"/>
        <v>#REF!</v>
      </c>
      <c r="K28" s="1" t="e">
        <f t="shared" si="3"/>
        <v>#REF!</v>
      </c>
      <c r="L28" s="1" t="e">
        <f t="shared" si="4"/>
        <v>#REF!</v>
      </c>
      <c r="M28" s="4" t="e">
        <f t="shared" si="5"/>
        <v>#REF!</v>
      </c>
    </row>
    <row r="29" spans="1:13">
      <c r="A29" s="1">
        <f>список!A28</f>
        <v>27</v>
      </c>
      <c r="B29" s="1" t="str">
        <f>IF(список!B28="","",список!B28)</f>
        <v/>
      </c>
      <c r="C29" s="1" t="e">
        <f>IF(#REF!="","",#REF!)</f>
        <v>#REF!</v>
      </c>
      <c r="D29" s="1" t="e">
        <f t="shared" si="6"/>
        <v>#REF!</v>
      </c>
      <c r="E29" s="1" t="e">
        <f>IF(#REF!="","",#REF!)</f>
        <v>#REF!</v>
      </c>
      <c r="F29" s="1" t="e">
        <f t="shared" si="0"/>
        <v>#REF!</v>
      </c>
      <c r="G29" s="1" t="e">
        <f>IF(#REF!="","",#REF!)</f>
        <v>#REF!</v>
      </c>
      <c r="H29" s="1" t="e">
        <f t="shared" si="1"/>
        <v>#REF!</v>
      </c>
      <c r="I29" s="1" t="e">
        <f>IF(#REF!="","",#REF!)</f>
        <v>#REF!</v>
      </c>
      <c r="J29" s="1" t="e">
        <f t="shared" si="2"/>
        <v>#REF!</v>
      </c>
      <c r="K29" s="1" t="e">
        <f t="shared" si="3"/>
        <v>#REF!</v>
      </c>
      <c r="L29" s="1" t="e">
        <f t="shared" si="4"/>
        <v>#REF!</v>
      </c>
      <c r="M29" s="4" t="e">
        <f t="shared" si="5"/>
        <v>#REF!</v>
      </c>
    </row>
    <row r="30" spans="1:13">
      <c r="A30" s="1">
        <f>список!A29</f>
        <v>28</v>
      </c>
      <c r="B30" s="1" t="str">
        <f>IF(список!B29="","",список!B29)</f>
        <v/>
      </c>
      <c r="C30" s="1" t="e">
        <f>IF(#REF!="","",#REF!)</f>
        <v>#REF!</v>
      </c>
      <c r="D30" s="1" t="e">
        <f t="shared" si="6"/>
        <v>#REF!</v>
      </c>
      <c r="E30" s="1" t="e">
        <f>IF(#REF!="","",#REF!)</f>
        <v>#REF!</v>
      </c>
      <c r="F30" s="1" t="e">
        <f t="shared" si="0"/>
        <v>#REF!</v>
      </c>
      <c r="G30" s="1" t="e">
        <f>IF(#REF!="","",#REF!)</f>
        <v>#REF!</v>
      </c>
      <c r="H30" s="1" t="e">
        <f t="shared" si="1"/>
        <v>#REF!</v>
      </c>
      <c r="I30" s="1" t="e">
        <f>IF(#REF!="","",#REF!)</f>
        <v>#REF!</v>
      </c>
      <c r="J30" s="1" t="e">
        <f t="shared" si="2"/>
        <v>#REF!</v>
      </c>
      <c r="K30" s="1" t="e">
        <f t="shared" si="3"/>
        <v>#REF!</v>
      </c>
      <c r="L30" s="1" t="e">
        <f t="shared" si="4"/>
        <v>#REF!</v>
      </c>
      <c r="M30" s="4" t="e">
        <f t="shared" si="5"/>
        <v>#REF!</v>
      </c>
    </row>
    <row r="31" spans="1:13">
      <c r="A31" s="1">
        <f>список!A30</f>
        <v>29</v>
      </c>
      <c r="B31" s="1">
        <f>IF(список!C8="","",список!C8)</f>
        <v>0</v>
      </c>
      <c r="C31" s="1" t="e">
        <f>IF(#REF!="","",#REF!)</f>
        <v>#REF!</v>
      </c>
      <c r="D31" s="1" t="e">
        <f t="shared" si="6"/>
        <v>#REF!</v>
      </c>
      <c r="E31" s="1" t="e">
        <f>IF(#REF!="","",#REF!)</f>
        <v>#REF!</v>
      </c>
      <c r="F31" s="1" t="e">
        <f t="shared" si="0"/>
        <v>#REF!</v>
      </c>
      <c r="G31" s="1" t="e">
        <f>IF(#REF!="","",#REF!)</f>
        <v>#REF!</v>
      </c>
      <c r="H31" s="1" t="e">
        <f t="shared" si="1"/>
        <v>#REF!</v>
      </c>
      <c r="I31" s="1" t="e">
        <f>IF(#REF!="","",#REF!)</f>
        <v>#REF!</v>
      </c>
      <c r="J31" s="1" t="e">
        <f t="shared" si="2"/>
        <v>#REF!</v>
      </c>
      <c r="K31" s="1" t="e">
        <f t="shared" si="3"/>
        <v>#REF!</v>
      </c>
      <c r="L31" s="1" t="e">
        <f t="shared" si="4"/>
        <v>#REF!</v>
      </c>
      <c r="M31" s="4" t="e">
        <f t="shared" si="5"/>
        <v>#REF!</v>
      </c>
    </row>
    <row r="32" spans="1:13">
      <c r="A32" s="1">
        <f>список!A31</f>
        <v>30</v>
      </c>
      <c r="B32" s="1" t="str">
        <f>IF(список!B31="","",список!B31)</f>
        <v/>
      </c>
      <c r="C32" s="1" t="e">
        <f>IF(#REF!="","",#REF!)</f>
        <v>#REF!</v>
      </c>
      <c r="D32" s="1" t="e">
        <f t="shared" si="6"/>
        <v>#REF!</v>
      </c>
      <c r="E32" s="1" t="e">
        <f>IF(#REF!="","",#REF!)</f>
        <v>#REF!</v>
      </c>
      <c r="F32" s="1" t="e">
        <f t="shared" si="0"/>
        <v>#REF!</v>
      </c>
      <c r="G32" s="1" t="e">
        <f>IF(#REF!="","",#REF!)</f>
        <v>#REF!</v>
      </c>
      <c r="H32" s="1" t="e">
        <f t="shared" si="1"/>
        <v>#REF!</v>
      </c>
      <c r="I32" s="1" t="e">
        <f>IF(#REF!="","",#REF!)</f>
        <v>#REF!</v>
      </c>
      <c r="J32" s="1" t="e">
        <f t="shared" si="2"/>
        <v>#REF!</v>
      </c>
      <c r="K32" s="1" t="e">
        <f t="shared" si="3"/>
        <v>#REF!</v>
      </c>
      <c r="L32" s="1" t="e">
        <f t="shared" si="4"/>
        <v>#REF!</v>
      </c>
      <c r="M32" s="4" t="e">
        <f t="shared" si="5"/>
        <v>#REF!</v>
      </c>
    </row>
    <row r="33" spans="1:11">
      <c r="A33" s="1">
        <f>список!A32</f>
        <v>31</v>
      </c>
      <c r="B33" s="1" t="str">
        <f>IF(список!B32="","",список!B32)</f>
        <v/>
      </c>
      <c r="C33" s="1" t="e">
        <f>IF(#REF!="","",#REF!)</f>
        <v>#REF!</v>
      </c>
      <c r="D33" s="1" t="e">
        <f t="shared" si="6"/>
        <v>#REF!</v>
      </c>
      <c r="E33" s="1" t="e">
        <f>IF(#REF!="","",#REF!)</f>
        <v>#REF!</v>
      </c>
      <c r="F33" s="1" t="e">
        <f t="shared" si="0"/>
        <v>#REF!</v>
      </c>
      <c r="G33" s="1" t="e">
        <f>IF(#REF!="","",#REF!)</f>
        <v>#REF!</v>
      </c>
      <c r="H33" s="1" t="e">
        <f t="shared" si="1"/>
        <v>#REF!</v>
      </c>
      <c r="I33" s="1" t="e">
        <f>IF(#REF!="","",#REF!)</f>
        <v>#REF!</v>
      </c>
      <c r="J33" s="1" t="e">
        <f t="shared" si="2"/>
        <v>#REF!</v>
      </c>
      <c r="K33" s="1" t="e">
        <f t="shared" si="3"/>
        <v>#REF!</v>
      </c>
    </row>
  </sheetData>
  <mergeCells count="5">
    <mergeCell ref="A1:N1"/>
    <mergeCell ref="C2:D2"/>
    <mergeCell ref="E2:F2"/>
    <mergeCell ref="G2:H2"/>
    <mergeCell ref="I2:J2"/>
  </mergeCells>
  <phoneticPr fontId="0" type="noConversion"/>
  <conditionalFormatting sqref="S3:S32 L3:L32">
    <cfRule type="cellIs" dxfId="247" priority="6" stopIfTrue="1" operator="equal">
      <formula>"очень высокий"</formula>
    </cfRule>
    <cfRule type="cellIs" dxfId="246" priority="7" stopIfTrue="1" operator="equal">
      <formula>"сниженный"</formula>
    </cfRule>
    <cfRule type="cellIs" dxfId="245" priority="8" stopIfTrue="1" operator="equal">
      <formula>"низкий"</formula>
    </cfRule>
  </conditionalFormatting>
  <conditionalFormatting sqref="L20:L31">
    <cfRule type="containsText" dxfId="244" priority="2" operator="containsText" text="н">
      <formula>NOT(ISERROR(SEARCH("н",L20)))</formula>
    </cfRule>
  </conditionalFormatting>
  <conditionalFormatting sqref="L3:L32">
    <cfRule type="containsText" priority="1" operator="containsText" text="о">
      <formula>NOT(ISERROR(SEARCH("о",L3)))</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DA34"/>
  <sheetViews>
    <sheetView topLeftCell="X1" workbookViewId="0">
      <selection activeCell="BF6" sqref="BF6"/>
    </sheetView>
  </sheetViews>
  <sheetFormatPr defaultColWidth="9.140625" defaultRowHeight="15"/>
  <cols>
    <col min="1" max="1" width="9.140625" style="1"/>
    <col min="2" max="2" width="28.28515625" style="1" customWidth="1"/>
    <col min="3" max="3" width="9.140625" style="1"/>
    <col min="4" max="4" width="15.42578125" style="1" customWidth="1"/>
    <col min="5" max="5" width="7.5703125" style="1" customWidth="1"/>
    <col min="6" max="56" width="3.28515625" style="1" customWidth="1"/>
    <col min="57" max="57" width="5.28515625" style="1" customWidth="1"/>
    <col min="58" max="58" width="16.7109375" style="1" customWidth="1"/>
    <col min="59" max="104" width="3.28515625" style="1" customWidth="1"/>
    <col min="105" max="16384" width="9.140625" style="1"/>
  </cols>
  <sheetData>
    <row r="1" spans="1:105" ht="16.5" thickBot="1">
      <c r="A1" s="385" t="str">
        <f>'[1]сырые баллы'!A1:Y1</f>
        <v>оценка уровня сформированности компонентов учебной деятельности</v>
      </c>
      <c r="B1" s="385"/>
      <c r="C1" s="385"/>
      <c r="D1" s="385"/>
      <c r="E1" s="386"/>
      <c r="F1" s="386"/>
      <c r="G1" s="386"/>
      <c r="H1" s="386"/>
      <c r="I1" s="386"/>
      <c r="J1" s="386"/>
      <c r="K1" s="386"/>
      <c r="L1" s="386"/>
      <c r="M1" s="386"/>
      <c r="N1" s="386"/>
      <c r="O1" s="386"/>
      <c r="P1" s="386"/>
      <c r="Q1" s="386"/>
      <c r="R1" s="386"/>
      <c r="S1" s="386"/>
      <c r="T1" s="386"/>
      <c r="U1" s="386"/>
      <c r="V1" s="386"/>
      <c r="W1" s="386"/>
      <c r="X1" s="386"/>
      <c r="Y1" s="387" t="s">
        <v>8</v>
      </c>
      <c r="Z1" s="388"/>
      <c r="AA1" s="388"/>
      <c r="AB1" s="388"/>
      <c r="AC1" s="388"/>
      <c r="AD1" s="388"/>
      <c r="AE1" s="388"/>
      <c r="AF1" s="388"/>
      <c r="AG1" s="388"/>
      <c r="AH1" s="388"/>
      <c r="AI1" s="388"/>
      <c r="AJ1" s="388"/>
      <c r="AK1" s="38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row>
    <row r="2" spans="1:105" ht="12.75" customHeight="1" thickBot="1">
      <c r="A2" s="390" t="str">
        <f>список!A1</f>
        <v>№</v>
      </c>
      <c r="B2" s="390" t="str">
        <f>'[1]сырые баллы'!B2:B3</f>
        <v>Ф.И.</v>
      </c>
      <c r="C2" s="390" t="str">
        <f>'[1]сырые баллы'!C2:C3</f>
        <v>Класс</v>
      </c>
      <c r="D2" s="391" t="str">
        <f>'[1]сырые баллы'!D2:D2</f>
        <v>дата заполнения</v>
      </c>
      <c r="E2" s="394" t="str">
        <f>'[1]сырые баллы'!E2:AO2</f>
        <v>часть А</v>
      </c>
      <c r="F2" s="395"/>
      <c r="G2" s="395"/>
      <c r="H2" s="395"/>
      <c r="I2" s="395"/>
      <c r="J2" s="395"/>
      <c r="K2" s="395"/>
      <c r="L2" s="395"/>
      <c r="M2" s="395"/>
      <c r="N2" s="395"/>
      <c r="O2" s="395"/>
      <c r="P2" s="395"/>
      <c r="Q2" s="395"/>
      <c r="R2" s="395"/>
      <c r="S2" s="395"/>
      <c r="T2" s="395"/>
      <c r="U2" s="395"/>
      <c r="V2" s="395"/>
      <c r="W2" s="395"/>
      <c r="X2" s="395"/>
      <c r="Y2" s="395"/>
      <c r="Z2" s="395"/>
      <c r="AA2" s="395"/>
      <c r="AB2" s="395"/>
      <c r="AC2" s="395"/>
      <c r="AD2" s="396"/>
      <c r="AE2" s="394" t="s">
        <v>7</v>
      </c>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1"/>
      <c r="DA2" s="5"/>
    </row>
    <row r="3" spans="1:105" ht="50.25" customHeight="1">
      <c r="A3" s="390"/>
      <c r="B3" s="390"/>
      <c r="C3" s="390"/>
      <c r="D3" s="392"/>
      <c r="E3" s="393">
        <v>1</v>
      </c>
      <c r="F3" s="393"/>
      <c r="G3" s="393">
        <v>2</v>
      </c>
      <c r="H3" s="393"/>
      <c r="I3" s="393">
        <f>'[1]сырые баллы'!G3</f>
        <v>3</v>
      </c>
      <c r="J3" s="393"/>
      <c r="K3" s="393">
        <v>4</v>
      </c>
      <c r="L3" s="393"/>
      <c r="M3" s="393">
        <v>5</v>
      </c>
      <c r="N3" s="393"/>
      <c r="O3" s="393">
        <v>6</v>
      </c>
      <c r="P3" s="393"/>
      <c r="Q3" s="393">
        <v>7</v>
      </c>
      <c r="R3" s="393"/>
      <c r="S3" s="393">
        <v>8</v>
      </c>
      <c r="T3" s="393"/>
      <c r="U3" s="393">
        <v>9</v>
      </c>
      <c r="V3" s="393"/>
      <c r="W3" s="393">
        <v>10</v>
      </c>
      <c r="X3" s="393"/>
      <c r="Y3" s="393">
        <v>11</v>
      </c>
      <c r="Z3" s="393"/>
      <c r="AA3" s="393">
        <v>12</v>
      </c>
      <c r="AB3" s="393"/>
      <c r="AC3" s="393">
        <v>13</v>
      </c>
      <c r="AD3" s="393"/>
      <c r="AE3" s="384">
        <v>1</v>
      </c>
      <c r="AF3" s="384"/>
      <c r="AG3" s="384">
        <v>2</v>
      </c>
      <c r="AH3" s="384"/>
      <c r="AI3" s="384">
        <v>3</v>
      </c>
      <c r="AJ3" s="384"/>
      <c r="AK3" s="384">
        <v>4</v>
      </c>
      <c r="AL3" s="384"/>
      <c r="AM3" s="384">
        <v>5</v>
      </c>
      <c r="AN3" s="384"/>
      <c r="AO3" s="384">
        <v>6</v>
      </c>
      <c r="AP3" s="384"/>
      <c r="AQ3" s="384">
        <v>7</v>
      </c>
      <c r="AR3" s="384"/>
      <c r="AS3" s="384">
        <v>8</v>
      </c>
      <c r="AT3" s="384"/>
      <c r="AU3" s="384">
        <v>9</v>
      </c>
      <c r="AV3" s="384"/>
      <c r="AW3" s="384">
        <v>10</v>
      </c>
      <c r="AX3" s="384"/>
      <c r="AY3" s="384">
        <v>11</v>
      </c>
      <c r="AZ3" s="384"/>
      <c r="BA3" s="384">
        <v>12</v>
      </c>
      <c r="BB3" s="384"/>
      <c r="BC3" s="384">
        <v>13</v>
      </c>
      <c r="BD3" s="384"/>
      <c r="BE3" s="12" t="s">
        <v>0</v>
      </c>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row>
    <row r="4" spans="1:105">
      <c r="A4" s="1">
        <f>'[1]сырые баллы'!A4:A5</f>
        <v>1</v>
      </c>
      <c r="B4" s="1" t="str">
        <f>IF(список!B2="","",список!B2)</f>
        <v/>
      </c>
      <c r="C4" s="1" t="str">
        <f>IF(список!C2="","",список!C2)</f>
        <v/>
      </c>
      <c r="D4" s="13" t="str">
        <f>IF(список!D2="","",список!D2)</f>
        <v>старшая группа</v>
      </c>
      <c r="E4" s="16" t="e">
        <f>#REF!</f>
        <v>#REF!</v>
      </c>
      <c r="F4" s="1" t="e">
        <f>IF(E4=0,"",IF(E4="а",1,2))</f>
        <v>#REF!</v>
      </c>
      <c r="G4" s="1" t="e">
        <f>#REF!</f>
        <v>#REF!</v>
      </c>
      <c r="H4" s="1" t="e">
        <f>IF(G4=0,"",IF(G4="а",1,2))</f>
        <v>#REF!</v>
      </c>
      <c r="I4" s="1" t="e">
        <f>#REF!</f>
        <v>#REF!</v>
      </c>
      <c r="J4" s="1" t="e">
        <f>IF(I4=0,"",IF(I4="а",5,4))</f>
        <v>#REF!</v>
      </c>
      <c r="K4" s="1" t="e">
        <f>#REF!</f>
        <v>#REF!</v>
      </c>
      <c r="L4" s="1" t="e">
        <f>IF(K4=0,"",IF(K4="а",1,2))</f>
        <v>#REF!</v>
      </c>
      <c r="M4" s="1" t="e">
        <f>#REF!</f>
        <v>#REF!</v>
      </c>
      <c r="N4" s="1" t="e">
        <f>IF(M4=0,"",IF(M4="а",2,4))</f>
        <v>#REF!</v>
      </c>
      <c r="O4" s="1" t="e">
        <f>#REF!</f>
        <v>#REF!</v>
      </c>
      <c r="P4" s="1" t="e">
        <f>IF(O4=0,"",IF(O4="а",3,4))</f>
        <v>#REF!</v>
      </c>
      <c r="Q4" s="1" t="e">
        <f>#REF!</f>
        <v>#REF!</v>
      </c>
      <c r="R4" s="1" t="e">
        <f>IF(Q4=0,"",IF(Q4="б",3,1))</f>
        <v>#REF!</v>
      </c>
      <c r="S4" s="1" t="e">
        <f>#REF!</f>
        <v>#REF!</v>
      </c>
      <c r="T4" s="1" t="e">
        <f>IF(S4=0,"",IF(S4="а",3,4))</f>
        <v>#REF!</v>
      </c>
      <c r="U4" s="1" t="e">
        <f>#REF!</f>
        <v>#REF!</v>
      </c>
      <c r="V4" s="1" t="e">
        <f>IF(U4=0,"",IF(U4="б",4,2))</f>
        <v>#REF!</v>
      </c>
      <c r="W4" s="1" t="e">
        <f>#REF!</f>
        <v>#REF!</v>
      </c>
      <c r="X4" s="1" t="e">
        <f>IF(W4=0,"",IF(W4="б",5,2))</f>
        <v>#REF!</v>
      </c>
      <c r="Y4" s="1" t="e">
        <f>#REF!</f>
        <v>#REF!</v>
      </c>
      <c r="Z4" s="1" t="e">
        <f>IF(Y4=0,"",IF(Y4="б",5,3))</f>
        <v>#REF!</v>
      </c>
      <c r="AA4" s="1" t="e">
        <f>#REF!</f>
        <v>#REF!</v>
      </c>
      <c r="AB4" s="1" t="e">
        <f>IF(AA4=0,"",IF(AA4="а",5,6))</f>
        <v>#REF!</v>
      </c>
      <c r="AC4" s="1" t="e">
        <f>#REF!</f>
        <v>#REF!</v>
      </c>
      <c r="AD4" s="1" t="e">
        <f>IF(AC4=0,"",IF(AC4="а",5,6))</f>
        <v>#REF!</v>
      </c>
      <c r="AE4" s="1" t="e">
        <f>#REF!</f>
        <v>#REF!</v>
      </c>
      <c r="AF4" s="1" t="e">
        <f>IF(AE4=0,"",IF(AE4="а",1,2))</f>
        <v>#REF!</v>
      </c>
      <c r="AG4" s="1" t="e">
        <f>#REF!</f>
        <v>#REF!</v>
      </c>
      <c r="AH4" s="1" t="e">
        <f>IF(AG4=0,"",IF(AG4="а",1,2))</f>
        <v>#REF!</v>
      </c>
      <c r="AI4" s="1" t="e">
        <f>#REF!</f>
        <v>#REF!</v>
      </c>
      <c r="AJ4" s="1" t="e">
        <f>IF(AI4=0,"",IF(AI4="б",4,2))</f>
        <v>#REF!</v>
      </c>
      <c r="AK4" s="1" t="e">
        <f>#REF!</f>
        <v>#REF!</v>
      </c>
      <c r="AL4" s="1" t="e">
        <f>IF(AK4=0,"",IF(AK4="а",1,2))</f>
        <v>#REF!</v>
      </c>
      <c r="AM4" s="1" t="e">
        <f>#REF!</f>
        <v>#REF!</v>
      </c>
      <c r="AN4" s="1" t="e">
        <f>IF(AM4=0,"",IF(AM4="а",2,4))</f>
        <v>#REF!</v>
      </c>
      <c r="AO4" s="1" t="e">
        <f>#REF!</f>
        <v>#REF!</v>
      </c>
      <c r="AP4" s="1" t="e">
        <f>IF(AO4=0,"",IF(AO4="б",4,3))</f>
        <v>#REF!</v>
      </c>
      <c r="AQ4" s="1" t="e">
        <f>#REF!</f>
        <v>#REF!</v>
      </c>
      <c r="AR4" s="1" t="e">
        <f>IF(AQ4=0,"",IF(AQ4="б",3,1))</f>
        <v>#REF!</v>
      </c>
      <c r="AS4" s="1" t="e">
        <f>#REF!</f>
        <v>#REF!</v>
      </c>
      <c r="AT4" s="1" t="e">
        <f>IF(AS4=0,"",IF(AS4="б",3,1))</f>
        <v>#REF!</v>
      </c>
      <c r="AU4" s="1" t="e">
        <f>#REF!</f>
        <v>#REF!</v>
      </c>
      <c r="AV4" s="1" t="e">
        <f>IF(AU4=0,"",IF(AU4="б",4,2))</f>
        <v>#REF!</v>
      </c>
      <c r="AW4" s="1" t="e">
        <f>#REF!</f>
        <v>#REF!</v>
      </c>
      <c r="AX4" s="1" t="e">
        <f>IF(AW4=0,"",IF(AW4="б",5,3))</f>
        <v>#REF!</v>
      </c>
      <c r="AY4" s="1" t="e">
        <f>#REF!</f>
        <v>#REF!</v>
      </c>
      <c r="AZ4" s="1" t="e">
        <f>IF(AY4=0,"",IF(AY4="а",5,3))</f>
        <v>#REF!</v>
      </c>
      <c r="BA4" s="1" t="e">
        <f>#REF!</f>
        <v>#REF!</v>
      </c>
      <c r="BB4" s="1" t="e">
        <f>IF(BA4=0,"",IF(BA4="а",5,6))</f>
        <v>#REF!</v>
      </c>
      <c r="BC4" s="1" t="e">
        <f>#REF!</f>
        <v>#REF!</v>
      </c>
      <c r="BD4" s="1" t="e">
        <f>IF(BC4=0,"",IF(BC4="а",5,6))</f>
        <v>#REF!</v>
      </c>
      <c r="BE4" s="2" t="e">
        <f>SUM(F4:BD4)</f>
        <v>#REF!</v>
      </c>
      <c r="BF4" s="3" t="e">
        <f>IF(BE4=0,"",IF(BE4&gt;=98,"6 уровень",IF(AND(BE4&gt;=74,BE4&lt;98),"5 уровень",IF(AND(BE4&gt;=49,BE4&lt;74),"4 уровень",IF(AND(BE4&gt;=17,BE4&lt;49),"3 уровень",IF(AND(BE4&gt;=5,BE4&lt;17),"2 уровень","1 уровень"))))))</f>
        <v>#REF!</v>
      </c>
    </row>
    <row r="5" spans="1:105">
      <c r="A5" s="1">
        <f>'[1]сырые баллы'!A5:A6</f>
        <v>2</v>
      </c>
      <c r="B5" s="1" t="str">
        <f>IF(список!B3="","",список!B3)</f>
        <v/>
      </c>
      <c r="C5" s="1">
        <f>IF(список!C3="","",список!C3)</f>
        <v>0</v>
      </c>
      <c r="D5" s="13" t="str">
        <f>IF(список!D3="","",список!D3)</f>
        <v>старшая группа</v>
      </c>
      <c r="E5" s="16" t="e">
        <f>#REF!</f>
        <v>#REF!</v>
      </c>
      <c r="F5" s="1" t="e">
        <f t="shared" ref="F5:F34" si="0">IF(E5=0,"",IF(E5="а",1,2))</f>
        <v>#REF!</v>
      </c>
      <c r="G5" s="1" t="e">
        <f>#REF!</f>
        <v>#REF!</v>
      </c>
      <c r="H5" s="1" t="e">
        <f t="shared" ref="H5:H34" si="1">IF(G5=0,"",IF(G5="а",1,2))</f>
        <v>#REF!</v>
      </c>
      <c r="I5" s="1" t="e">
        <f>#REF!</f>
        <v>#REF!</v>
      </c>
      <c r="J5" s="1" t="e">
        <f t="shared" ref="J5:J34" si="2">IF(I5=0,"",IF(I5="а",5,4))</f>
        <v>#REF!</v>
      </c>
      <c r="K5" s="1" t="e">
        <f>#REF!</f>
        <v>#REF!</v>
      </c>
      <c r="L5" s="1" t="e">
        <f t="shared" ref="L5:L34" si="3">IF(K5=0,"",IF(K5="а",1,2))</f>
        <v>#REF!</v>
      </c>
      <c r="M5" s="1" t="e">
        <f>#REF!</f>
        <v>#REF!</v>
      </c>
      <c r="N5" s="1" t="e">
        <f t="shared" ref="N5:N34" si="4">IF(M5=0,"",IF(M5="а",2,4))</f>
        <v>#REF!</v>
      </c>
      <c r="O5" s="1" t="e">
        <f>#REF!</f>
        <v>#REF!</v>
      </c>
      <c r="P5" s="1" t="e">
        <f t="shared" ref="P5:P34" si="5">IF(O5=0,"",IF(O5="а",3,4))</f>
        <v>#REF!</v>
      </c>
      <c r="Q5" s="1" t="e">
        <f>#REF!</f>
        <v>#REF!</v>
      </c>
      <c r="R5" s="1" t="e">
        <f t="shared" ref="R5:R34" si="6">IF(Q5=0,"",IF(Q5="б",3,1))</f>
        <v>#REF!</v>
      </c>
      <c r="S5" s="1" t="e">
        <f>#REF!</f>
        <v>#REF!</v>
      </c>
      <c r="T5" s="1" t="e">
        <f t="shared" ref="T5:T34" si="7">IF(S5=0,"",IF(S5="а",3,4))</f>
        <v>#REF!</v>
      </c>
      <c r="U5" s="1" t="e">
        <f>#REF!</f>
        <v>#REF!</v>
      </c>
      <c r="V5" s="1" t="e">
        <f t="shared" ref="V5:V34" si="8">IF(U5=0,"",IF(U5="б",4,2))</f>
        <v>#REF!</v>
      </c>
      <c r="W5" s="1" t="e">
        <f>#REF!</f>
        <v>#REF!</v>
      </c>
      <c r="X5" s="1" t="e">
        <f t="shared" ref="X5:X34" si="9">IF(W5=0,"",IF(W5="б",5,2))</f>
        <v>#REF!</v>
      </c>
      <c r="Y5" s="1" t="e">
        <f>#REF!</f>
        <v>#REF!</v>
      </c>
      <c r="Z5" s="1" t="e">
        <f t="shared" ref="Z5:Z34" si="10">IF(Y5=0,"",IF(Y5="б",5,3))</f>
        <v>#REF!</v>
      </c>
      <c r="AA5" s="1" t="e">
        <f>#REF!</f>
        <v>#REF!</v>
      </c>
      <c r="AB5" s="1" t="e">
        <f t="shared" ref="AB5:AB34" si="11">IF(AA5=0,"",IF(AA5="а",5,6))</f>
        <v>#REF!</v>
      </c>
      <c r="AC5" s="1" t="e">
        <f>#REF!</f>
        <v>#REF!</v>
      </c>
      <c r="AD5" s="1" t="e">
        <f t="shared" ref="AD5:AD34" si="12">IF(AC5=0,"",IF(AC5="а",5,6))</f>
        <v>#REF!</v>
      </c>
      <c r="AE5" s="1" t="e">
        <f>#REF!</f>
        <v>#REF!</v>
      </c>
      <c r="AF5" s="1" t="e">
        <f t="shared" ref="AF5:AF34" si="13">IF(AE5=0,"",IF(AE5="а",1,2))</f>
        <v>#REF!</v>
      </c>
      <c r="AG5" s="1" t="e">
        <f>#REF!</f>
        <v>#REF!</v>
      </c>
      <c r="AH5" s="1" t="e">
        <f t="shared" ref="AH5:AH34" si="14">IF(AG5=0,"",IF(AG5="а",1,2))</f>
        <v>#REF!</v>
      </c>
      <c r="AI5" s="1" t="e">
        <f>#REF!</f>
        <v>#REF!</v>
      </c>
      <c r="AJ5" s="1" t="e">
        <f t="shared" ref="AJ5:AJ34" si="15">IF(AI5=0,"",IF(AI5="б",4,2))</f>
        <v>#REF!</v>
      </c>
      <c r="AK5" s="1" t="e">
        <f>#REF!</f>
        <v>#REF!</v>
      </c>
      <c r="AL5" s="1" t="e">
        <f t="shared" ref="AL5:AL34" si="16">IF(AK5=0,"",IF(AK5="а",1,2))</f>
        <v>#REF!</v>
      </c>
      <c r="AM5" s="1" t="e">
        <f>#REF!</f>
        <v>#REF!</v>
      </c>
      <c r="AN5" s="1" t="e">
        <f t="shared" ref="AN5:AN34" si="17">IF(AM5=0,"",IF(AM5="а",2,4))</f>
        <v>#REF!</v>
      </c>
      <c r="AO5" s="1" t="e">
        <f>#REF!</f>
        <v>#REF!</v>
      </c>
      <c r="AP5" s="1" t="e">
        <f t="shared" ref="AP5:AP34" si="18">IF(AO5=0,"",IF(AO5="б",4,3))</f>
        <v>#REF!</v>
      </c>
      <c r="AQ5" s="1" t="e">
        <f>#REF!</f>
        <v>#REF!</v>
      </c>
      <c r="AR5" s="1" t="e">
        <f t="shared" ref="AR5:AR34" si="19">IF(AQ5=0,"",IF(AQ5="б",3,1))</f>
        <v>#REF!</v>
      </c>
      <c r="AS5" s="1" t="e">
        <f>#REF!</f>
        <v>#REF!</v>
      </c>
      <c r="AT5" s="1" t="e">
        <f t="shared" ref="AT5:AT34" si="20">IF(AS5=0,"",IF(AS5="б",3,1))</f>
        <v>#REF!</v>
      </c>
      <c r="AU5" s="1" t="e">
        <f>#REF!</f>
        <v>#REF!</v>
      </c>
      <c r="AV5" s="1" t="e">
        <f t="shared" ref="AV5:AV34" si="21">IF(AU5=0,"",IF(AU5="б",4,2))</f>
        <v>#REF!</v>
      </c>
      <c r="AW5" s="1" t="e">
        <f>#REF!</f>
        <v>#REF!</v>
      </c>
      <c r="AX5" s="1" t="e">
        <f t="shared" ref="AX5:AX34" si="22">IF(AW5=0,"",IF(AW5="б",5,3))</f>
        <v>#REF!</v>
      </c>
      <c r="AY5" s="1" t="e">
        <f>#REF!</f>
        <v>#REF!</v>
      </c>
      <c r="AZ5" s="1" t="e">
        <f t="shared" ref="AZ5:AZ34" si="23">IF(AY5=0,"",IF(AY5="а",5,3))</f>
        <v>#REF!</v>
      </c>
      <c r="BA5" s="1" t="e">
        <f>#REF!</f>
        <v>#REF!</v>
      </c>
      <c r="BB5" s="1" t="e">
        <f t="shared" ref="BB5:BB34" si="24">IF(BA5=0,"",IF(BA5="а",5,6))</f>
        <v>#REF!</v>
      </c>
      <c r="BC5" s="1" t="e">
        <f>#REF!</f>
        <v>#REF!</v>
      </c>
      <c r="BD5" s="1" t="e">
        <f t="shared" ref="BD5:BD34" si="25">IF(BC5=0,"",IF(BC5="а",5,6))</f>
        <v>#REF!</v>
      </c>
      <c r="BE5" s="2" t="e">
        <f t="shared" ref="BE5:BE34" si="26">SUM(F5:BD5)</f>
        <v>#REF!</v>
      </c>
      <c r="BF5" s="3" t="e">
        <f t="shared" ref="BF5:BF34" si="27">IF(BE5=0,"",IF(BE5&gt;=98,"6 уровень",IF(AND(BE5&gt;=74,BE5&lt;98),"5 уровень",IF(AND(BE5&gt;=49,BE5&lt;74),"4 уровень",IF(AND(BE5&gt;=17,BE5&lt;49),"3 уровень",IF(AND(BE5&gt;=5,BE5&lt;17),"2 уровень","1 уровень"))))))</f>
        <v>#REF!</v>
      </c>
    </row>
    <row r="6" spans="1:105">
      <c r="A6" s="1">
        <f>'[1]сырые баллы'!A6:A7</f>
        <v>3</v>
      </c>
      <c r="B6" s="1" t="str">
        <f>IF(список!B4="","",список!B4)</f>
        <v/>
      </c>
      <c r="C6" s="1">
        <f>IF(список!C4="","",список!C4)</f>
        <v>0</v>
      </c>
      <c r="D6" s="13" t="str">
        <f>IF(список!D4="","",список!D4)</f>
        <v>старшая группа</v>
      </c>
      <c r="E6" s="16"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1" t="e">
        <f t="shared" si="18"/>
        <v>#REF!</v>
      </c>
      <c r="AQ6" s="1" t="e">
        <f>#REF!</f>
        <v>#REF!</v>
      </c>
      <c r="AR6" s="1" t="e">
        <f t="shared" si="19"/>
        <v>#REF!</v>
      </c>
      <c r="AS6" s="1" t="e">
        <f>#REF!</f>
        <v>#REF!</v>
      </c>
      <c r="AT6" s="1" t="e">
        <f t="shared" si="20"/>
        <v>#REF!</v>
      </c>
      <c r="AU6" s="1" t="e">
        <f>#REF!</f>
        <v>#REF!</v>
      </c>
      <c r="AV6" s="1" t="e">
        <f t="shared" si="21"/>
        <v>#REF!</v>
      </c>
      <c r="AW6" s="1" t="e">
        <f>#REF!</f>
        <v>#REF!</v>
      </c>
      <c r="AX6" s="1" t="e">
        <f t="shared" si="22"/>
        <v>#REF!</v>
      </c>
      <c r="AY6" s="1" t="e">
        <f>#REF!</f>
        <v>#REF!</v>
      </c>
      <c r="AZ6" s="1" t="e">
        <f t="shared" si="23"/>
        <v>#REF!</v>
      </c>
      <c r="BA6" s="1" t="e">
        <f>#REF!</f>
        <v>#REF!</v>
      </c>
      <c r="BB6" s="1" t="e">
        <f t="shared" si="24"/>
        <v>#REF!</v>
      </c>
      <c r="BC6" s="1" t="e">
        <f>#REF!</f>
        <v>#REF!</v>
      </c>
      <c r="BD6" s="1" t="e">
        <f t="shared" si="25"/>
        <v>#REF!</v>
      </c>
      <c r="BE6" s="2" t="e">
        <f t="shared" si="26"/>
        <v>#REF!</v>
      </c>
      <c r="BF6" s="3" t="e">
        <f t="shared" si="27"/>
        <v>#REF!</v>
      </c>
    </row>
    <row r="7" spans="1:105">
      <c r="A7" s="1">
        <f>'[1]сырые баллы'!A7:A8</f>
        <v>4</v>
      </c>
      <c r="B7" s="1" t="str">
        <f>IF(список!B5="","",список!B5)</f>
        <v/>
      </c>
      <c r="C7" s="1">
        <f>IF(список!C5="","",список!C5)</f>
        <v>0</v>
      </c>
      <c r="D7" s="13" t="str">
        <f>IF(список!D5="","",список!D5)</f>
        <v>старшая группа</v>
      </c>
      <c r="E7" s="16"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1" t="e">
        <f t="shared" si="18"/>
        <v>#REF!</v>
      </c>
      <c r="AQ7" s="1" t="e">
        <f>#REF!</f>
        <v>#REF!</v>
      </c>
      <c r="AR7" s="1" t="e">
        <f t="shared" si="19"/>
        <v>#REF!</v>
      </c>
      <c r="AS7" s="1" t="e">
        <f>#REF!</f>
        <v>#REF!</v>
      </c>
      <c r="AT7" s="1" t="e">
        <f t="shared" si="20"/>
        <v>#REF!</v>
      </c>
      <c r="AU7" s="1" t="e">
        <f>#REF!</f>
        <v>#REF!</v>
      </c>
      <c r="AV7" s="1" t="e">
        <f t="shared" si="21"/>
        <v>#REF!</v>
      </c>
      <c r="AW7" s="1" t="e">
        <f>#REF!</f>
        <v>#REF!</v>
      </c>
      <c r="AX7" s="1" t="e">
        <f t="shared" si="22"/>
        <v>#REF!</v>
      </c>
      <c r="AY7" s="1" t="e">
        <f>#REF!</f>
        <v>#REF!</v>
      </c>
      <c r="AZ7" s="1" t="e">
        <f t="shared" si="23"/>
        <v>#REF!</v>
      </c>
      <c r="BA7" s="1" t="e">
        <f>#REF!</f>
        <v>#REF!</v>
      </c>
      <c r="BB7" s="1" t="e">
        <f t="shared" si="24"/>
        <v>#REF!</v>
      </c>
      <c r="BC7" s="1" t="e">
        <f>#REF!</f>
        <v>#REF!</v>
      </c>
      <c r="BD7" s="1" t="e">
        <f t="shared" si="25"/>
        <v>#REF!</v>
      </c>
      <c r="BE7" s="2" t="e">
        <f t="shared" si="26"/>
        <v>#REF!</v>
      </c>
      <c r="BF7" s="3" t="e">
        <f t="shared" si="27"/>
        <v>#REF!</v>
      </c>
    </row>
    <row r="8" spans="1:105">
      <c r="A8" s="1">
        <f>'[1]сырые баллы'!A8:A9</f>
        <v>5</v>
      </c>
      <c r="B8" s="1" t="str">
        <f>IF(список!B6="","",список!B6)</f>
        <v/>
      </c>
      <c r="C8" s="1">
        <f>IF(список!C6="","",список!C6)</f>
        <v>0</v>
      </c>
      <c r="D8" s="13" t="str">
        <f>IF(список!D6="","",список!D6)</f>
        <v>старшая группа</v>
      </c>
      <c r="E8" s="16"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1" t="e">
        <f t="shared" si="18"/>
        <v>#REF!</v>
      </c>
      <c r="AQ8" s="1" t="e">
        <f>#REF!</f>
        <v>#REF!</v>
      </c>
      <c r="AR8" s="1" t="e">
        <f t="shared" si="19"/>
        <v>#REF!</v>
      </c>
      <c r="AS8" s="1" t="e">
        <f>#REF!</f>
        <v>#REF!</v>
      </c>
      <c r="AT8" s="1" t="e">
        <f t="shared" si="20"/>
        <v>#REF!</v>
      </c>
      <c r="AU8" s="1" t="e">
        <f>#REF!</f>
        <v>#REF!</v>
      </c>
      <c r="AV8" s="1" t="e">
        <f t="shared" si="21"/>
        <v>#REF!</v>
      </c>
      <c r="AW8" s="1" t="e">
        <f>#REF!</f>
        <v>#REF!</v>
      </c>
      <c r="AX8" s="1" t="e">
        <f t="shared" si="22"/>
        <v>#REF!</v>
      </c>
      <c r="AY8" s="1" t="e">
        <f>#REF!</f>
        <v>#REF!</v>
      </c>
      <c r="AZ8" s="1" t="e">
        <f t="shared" si="23"/>
        <v>#REF!</v>
      </c>
      <c r="BA8" s="1" t="e">
        <f>#REF!</f>
        <v>#REF!</v>
      </c>
      <c r="BB8" s="1" t="e">
        <f t="shared" si="24"/>
        <v>#REF!</v>
      </c>
      <c r="BC8" s="1" t="e">
        <f>#REF!</f>
        <v>#REF!</v>
      </c>
      <c r="BD8" s="1" t="e">
        <f t="shared" si="25"/>
        <v>#REF!</v>
      </c>
      <c r="BE8" s="2" t="e">
        <f t="shared" si="26"/>
        <v>#REF!</v>
      </c>
      <c r="BF8" s="3" t="e">
        <f t="shared" si="27"/>
        <v>#REF!</v>
      </c>
    </row>
    <row r="9" spans="1:105">
      <c r="A9" s="1">
        <f>'[1]сырые баллы'!A9:A10</f>
        <v>6</v>
      </c>
      <c r="B9" s="1" t="str">
        <f>IF(список!B7="","",список!B7)</f>
        <v/>
      </c>
      <c r="C9" s="1">
        <f>IF(список!C7="","",список!C7)</f>
        <v>0</v>
      </c>
      <c r="D9" s="13" t="str">
        <f>IF(список!D7="","",список!D7)</f>
        <v>старшая группа</v>
      </c>
      <c r="E9" s="16"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1" t="e">
        <f t="shared" si="18"/>
        <v>#REF!</v>
      </c>
      <c r="AQ9" s="1" t="e">
        <f>#REF!</f>
        <v>#REF!</v>
      </c>
      <c r="AR9" s="1" t="e">
        <f t="shared" si="19"/>
        <v>#REF!</v>
      </c>
      <c r="AS9" s="1" t="e">
        <f>#REF!</f>
        <v>#REF!</v>
      </c>
      <c r="AT9" s="1" t="e">
        <f t="shared" si="20"/>
        <v>#REF!</v>
      </c>
      <c r="AU9" s="1" t="e">
        <f>#REF!</f>
        <v>#REF!</v>
      </c>
      <c r="AV9" s="1" t="e">
        <f t="shared" si="21"/>
        <v>#REF!</v>
      </c>
      <c r="AW9" s="1" t="e">
        <f>#REF!</f>
        <v>#REF!</v>
      </c>
      <c r="AX9" s="1" t="e">
        <f t="shared" si="22"/>
        <v>#REF!</v>
      </c>
      <c r="AY9" s="1" t="e">
        <f>#REF!</f>
        <v>#REF!</v>
      </c>
      <c r="AZ9" s="1" t="e">
        <f t="shared" si="23"/>
        <v>#REF!</v>
      </c>
      <c r="BA9" s="1" t="e">
        <f>#REF!</f>
        <v>#REF!</v>
      </c>
      <c r="BB9" s="1" t="e">
        <f t="shared" si="24"/>
        <v>#REF!</v>
      </c>
      <c r="BC9" s="1" t="e">
        <f>#REF!</f>
        <v>#REF!</v>
      </c>
      <c r="BD9" s="1" t="e">
        <f t="shared" si="25"/>
        <v>#REF!</v>
      </c>
      <c r="BE9" s="2" t="e">
        <f t="shared" si="26"/>
        <v>#REF!</v>
      </c>
      <c r="BF9" s="3" t="e">
        <f t="shared" si="27"/>
        <v>#REF!</v>
      </c>
    </row>
    <row r="10" spans="1:105">
      <c r="A10" s="1">
        <f>'[1]сырые баллы'!A10:A11</f>
        <v>7</v>
      </c>
      <c r="B10" s="1" t="str">
        <f>IF(список!B8="","",список!B8)</f>
        <v/>
      </c>
      <c r="C10" s="1" t="e">
        <f>IF(список!#REF!="","",список!#REF!)</f>
        <v>#REF!</v>
      </c>
      <c r="D10" s="13" t="str">
        <f>IF(список!D8="","",список!D8)</f>
        <v>старшая группа</v>
      </c>
      <c r="E10" s="16"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1" t="e">
        <f t="shared" si="18"/>
        <v>#REF!</v>
      </c>
      <c r="AQ10" s="1" t="e">
        <f>#REF!</f>
        <v>#REF!</v>
      </c>
      <c r="AR10" s="1" t="e">
        <f t="shared" si="19"/>
        <v>#REF!</v>
      </c>
      <c r="AS10" s="1" t="e">
        <f>#REF!</f>
        <v>#REF!</v>
      </c>
      <c r="AT10" s="1" t="e">
        <f t="shared" si="20"/>
        <v>#REF!</v>
      </c>
      <c r="AU10" s="1" t="e">
        <f>#REF!</f>
        <v>#REF!</v>
      </c>
      <c r="AV10" s="1" t="e">
        <f t="shared" si="21"/>
        <v>#REF!</v>
      </c>
      <c r="AW10" s="1" t="e">
        <f>#REF!</f>
        <v>#REF!</v>
      </c>
      <c r="AX10" s="1" t="e">
        <f t="shared" si="22"/>
        <v>#REF!</v>
      </c>
      <c r="AY10" s="1" t="e">
        <f>#REF!</f>
        <v>#REF!</v>
      </c>
      <c r="AZ10" s="1" t="e">
        <f t="shared" si="23"/>
        <v>#REF!</v>
      </c>
      <c r="BA10" s="1" t="e">
        <f>#REF!</f>
        <v>#REF!</v>
      </c>
      <c r="BB10" s="1" t="e">
        <f t="shared" si="24"/>
        <v>#REF!</v>
      </c>
      <c r="BC10" s="1" t="e">
        <f>#REF!</f>
        <v>#REF!</v>
      </c>
      <c r="BD10" s="1" t="e">
        <f t="shared" si="25"/>
        <v>#REF!</v>
      </c>
      <c r="BE10" s="2" t="e">
        <f t="shared" si="26"/>
        <v>#REF!</v>
      </c>
      <c r="BF10" s="3" t="e">
        <f t="shared" si="27"/>
        <v>#REF!</v>
      </c>
    </row>
    <row r="11" spans="1:105">
      <c r="A11" s="1">
        <f>'[1]сырые баллы'!A11:A12</f>
        <v>8</v>
      </c>
      <c r="B11" s="1" t="str">
        <f>IF(список!B9="","",список!B9)</f>
        <v/>
      </c>
      <c r="C11" s="1">
        <f>IF(список!C9="","",список!C9)</f>
        <v>0</v>
      </c>
      <c r="D11" s="13" t="str">
        <f>IF(список!D9="","",список!D9)</f>
        <v>старшая группа</v>
      </c>
      <c r="E11" s="16"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1" t="e">
        <f t="shared" si="18"/>
        <v>#REF!</v>
      </c>
      <c r="AQ11" s="1" t="e">
        <f>#REF!</f>
        <v>#REF!</v>
      </c>
      <c r="AR11" s="1" t="e">
        <f t="shared" si="19"/>
        <v>#REF!</v>
      </c>
      <c r="AS11" s="1" t="e">
        <f>#REF!</f>
        <v>#REF!</v>
      </c>
      <c r="AT11" s="1" t="e">
        <f t="shared" si="20"/>
        <v>#REF!</v>
      </c>
      <c r="AU11" s="1" t="e">
        <f>#REF!</f>
        <v>#REF!</v>
      </c>
      <c r="AV11" s="1" t="e">
        <f t="shared" si="21"/>
        <v>#REF!</v>
      </c>
      <c r="AW11" s="1" t="e">
        <f>#REF!</f>
        <v>#REF!</v>
      </c>
      <c r="AX11" s="1" t="e">
        <f t="shared" si="22"/>
        <v>#REF!</v>
      </c>
      <c r="AY11" s="1" t="e">
        <f>#REF!</f>
        <v>#REF!</v>
      </c>
      <c r="AZ11" s="1" t="e">
        <f t="shared" si="23"/>
        <v>#REF!</v>
      </c>
      <c r="BA11" s="1" t="e">
        <f>#REF!</f>
        <v>#REF!</v>
      </c>
      <c r="BB11" s="1" t="e">
        <f t="shared" si="24"/>
        <v>#REF!</v>
      </c>
      <c r="BC11" s="1" t="e">
        <f>#REF!</f>
        <v>#REF!</v>
      </c>
      <c r="BD11" s="1" t="e">
        <f t="shared" si="25"/>
        <v>#REF!</v>
      </c>
      <c r="BE11" s="2" t="e">
        <f t="shared" si="26"/>
        <v>#REF!</v>
      </c>
      <c r="BF11" s="3" t="e">
        <f t="shared" si="27"/>
        <v>#REF!</v>
      </c>
    </row>
    <row r="12" spans="1:105">
      <c r="A12" s="1">
        <f>'[1]сырые баллы'!A12:A13</f>
        <v>9</v>
      </c>
      <c r="B12" s="1" t="str">
        <f>IF(список!B10="","",список!B10)</f>
        <v/>
      </c>
      <c r="C12" s="1">
        <f>IF(список!C10="","",список!C10)</f>
        <v>0</v>
      </c>
      <c r="D12" s="13" t="str">
        <f>IF(список!D10="","",список!D10)</f>
        <v>старшая группа</v>
      </c>
      <c r="E12" s="16"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1" t="e">
        <f t="shared" si="18"/>
        <v>#REF!</v>
      </c>
      <c r="AQ12" s="1" t="e">
        <f>#REF!</f>
        <v>#REF!</v>
      </c>
      <c r="AR12" s="1" t="e">
        <f t="shared" si="19"/>
        <v>#REF!</v>
      </c>
      <c r="AS12" s="1" t="e">
        <f>#REF!</f>
        <v>#REF!</v>
      </c>
      <c r="AT12" s="1" t="e">
        <f t="shared" si="20"/>
        <v>#REF!</v>
      </c>
      <c r="AU12" s="1" t="e">
        <f>#REF!</f>
        <v>#REF!</v>
      </c>
      <c r="AV12" s="1" t="e">
        <f t="shared" si="21"/>
        <v>#REF!</v>
      </c>
      <c r="AW12" s="1" t="e">
        <f>#REF!</f>
        <v>#REF!</v>
      </c>
      <c r="AX12" s="1" t="e">
        <f t="shared" si="22"/>
        <v>#REF!</v>
      </c>
      <c r="AY12" s="1" t="e">
        <f>#REF!</f>
        <v>#REF!</v>
      </c>
      <c r="AZ12" s="1" t="e">
        <f t="shared" si="23"/>
        <v>#REF!</v>
      </c>
      <c r="BA12" s="1" t="e">
        <f>#REF!</f>
        <v>#REF!</v>
      </c>
      <c r="BB12" s="1" t="e">
        <f t="shared" si="24"/>
        <v>#REF!</v>
      </c>
      <c r="BC12" s="1" t="e">
        <f>#REF!</f>
        <v>#REF!</v>
      </c>
      <c r="BD12" s="1" t="e">
        <f t="shared" si="25"/>
        <v>#REF!</v>
      </c>
      <c r="BE12" s="2" t="e">
        <f t="shared" si="26"/>
        <v>#REF!</v>
      </c>
      <c r="BF12" s="3" t="e">
        <f t="shared" si="27"/>
        <v>#REF!</v>
      </c>
    </row>
    <row r="13" spans="1:105">
      <c r="A13" s="1">
        <f>'[1]сырые баллы'!A13:A14</f>
        <v>10</v>
      </c>
      <c r="B13" s="1" t="str">
        <f>IF(список!B11="","",список!B11)</f>
        <v/>
      </c>
      <c r="C13" s="1">
        <f>IF(список!C11="","",список!C11)</f>
        <v>0</v>
      </c>
      <c r="D13" s="13" t="str">
        <f>IF(список!D11="","",список!D11)</f>
        <v>старшая группа</v>
      </c>
      <c r="E13" s="16"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1" t="e">
        <f t="shared" si="18"/>
        <v>#REF!</v>
      </c>
      <c r="AQ13" s="1" t="e">
        <f>#REF!</f>
        <v>#REF!</v>
      </c>
      <c r="AR13" s="1" t="e">
        <f t="shared" si="19"/>
        <v>#REF!</v>
      </c>
      <c r="AS13" s="1" t="e">
        <f>#REF!</f>
        <v>#REF!</v>
      </c>
      <c r="AT13" s="1" t="e">
        <f t="shared" si="20"/>
        <v>#REF!</v>
      </c>
      <c r="AU13" s="1" t="e">
        <f>#REF!</f>
        <v>#REF!</v>
      </c>
      <c r="AV13" s="1" t="e">
        <f t="shared" si="21"/>
        <v>#REF!</v>
      </c>
      <c r="AW13" s="1" t="e">
        <f>#REF!</f>
        <v>#REF!</v>
      </c>
      <c r="AX13" s="1" t="e">
        <f t="shared" si="22"/>
        <v>#REF!</v>
      </c>
      <c r="AY13" s="1" t="e">
        <f>#REF!</f>
        <v>#REF!</v>
      </c>
      <c r="AZ13" s="1" t="e">
        <f t="shared" si="23"/>
        <v>#REF!</v>
      </c>
      <c r="BA13" s="1" t="e">
        <f>#REF!</f>
        <v>#REF!</v>
      </c>
      <c r="BB13" s="1" t="e">
        <f t="shared" si="24"/>
        <v>#REF!</v>
      </c>
      <c r="BC13" s="1" t="e">
        <f>#REF!</f>
        <v>#REF!</v>
      </c>
      <c r="BD13" s="1" t="e">
        <f t="shared" si="25"/>
        <v>#REF!</v>
      </c>
      <c r="BE13" s="2" t="e">
        <f t="shared" si="26"/>
        <v>#REF!</v>
      </c>
      <c r="BF13" s="3" t="e">
        <f t="shared" si="27"/>
        <v>#REF!</v>
      </c>
    </row>
    <row r="14" spans="1:105">
      <c r="A14" s="1">
        <f>'[1]сырые баллы'!A14:A15</f>
        <v>11</v>
      </c>
      <c r="B14" s="1" t="str">
        <f>IF(список!B12="","",список!B12)</f>
        <v/>
      </c>
      <c r="C14" s="1">
        <f>IF(список!C12="","",список!C12)</f>
        <v>0</v>
      </c>
      <c r="D14" s="13" t="str">
        <f>IF(список!D12="","",список!D12)</f>
        <v>старшая группа</v>
      </c>
      <c r="E14" s="16"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1" t="e">
        <f t="shared" si="18"/>
        <v>#REF!</v>
      </c>
      <c r="AQ14" s="1" t="e">
        <f>#REF!</f>
        <v>#REF!</v>
      </c>
      <c r="AR14" s="1" t="e">
        <f t="shared" si="19"/>
        <v>#REF!</v>
      </c>
      <c r="AS14" s="1" t="e">
        <f>#REF!</f>
        <v>#REF!</v>
      </c>
      <c r="AT14" s="1" t="e">
        <f t="shared" si="20"/>
        <v>#REF!</v>
      </c>
      <c r="AU14" s="1" t="e">
        <f>#REF!</f>
        <v>#REF!</v>
      </c>
      <c r="AV14" s="1" t="e">
        <f t="shared" si="21"/>
        <v>#REF!</v>
      </c>
      <c r="AW14" s="1" t="e">
        <f>#REF!</f>
        <v>#REF!</v>
      </c>
      <c r="AX14" s="1" t="e">
        <f t="shared" si="22"/>
        <v>#REF!</v>
      </c>
      <c r="AY14" s="1" t="e">
        <f>#REF!</f>
        <v>#REF!</v>
      </c>
      <c r="AZ14" s="1" t="e">
        <f t="shared" si="23"/>
        <v>#REF!</v>
      </c>
      <c r="BA14" s="1" t="e">
        <f>#REF!</f>
        <v>#REF!</v>
      </c>
      <c r="BB14" s="1" t="e">
        <f t="shared" si="24"/>
        <v>#REF!</v>
      </c>
      <c r="BC14" s="1" t="e">
        <f>#REF!</f>
        <v>#REF!</v>
      </c>
      <c r="BD14" s="1" t="e">
        <f t="shared" si="25"/>
        <v>#REF!</v>
      </c>
      <c r="BE14" s="2" t="e">
        <f t="shared" si="26"/>
        <v>#REF!</v>
      </c>
      <c r="BF14" s="3" t="e">
        <f t="shared" si="27"/>
        <v>#REF!</v>
      </c>
    </row>
    <row r="15" spans="1:105">
      <c r="A15" s="1">
        <f>'[1]сырые баллы'!A15:A16</f>
        <v>12</v>
      </c>
      <c r="B15" s="1" t="str">
        <f>IF(список!B13="","",список!B13)</f>
        <v/>
      </c>
      <c r="C15" s="1">
        <f>IF(список!C13="","",список!C13)</f>
        <v>0</v>
      </c>
      <c r="D15" s="13" t="str">
        <f>IF(список!D13="","",список!D13)</f>
        <v>старшая группа</v>
      </c>
      <c r="E15" s="16"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1" t="e">
        <f t="shared" si="18"/>
        <v>#REF!</v>
      </c>
      <c r="AQ15" s="1" t="e">
        <f>#REF!</f>
        <v>#REF!</v>
      </c>
      <c r="AR15" s="1" t="e">
        <f t="shared" si="19"/>
        <v>#REF!</v>
      </c>
      <c r="AS15" s="1" t="e">
        <f>#REF!</f>
        <v>#REF!</v>
      </c>
      <c r="AT15" s="1" t="e">
        <f t="shared" si="20"/>
        <v>#REF!</v>
      </c>
      <c r="AU15" s="1" t="e">
        <f>#REF!</f>
        <v>#REF!</v>
      </c>
      <c r="AV15" s="1" t="e">
        <f t="shared" si="21"/>
        <v>#REF!</v>
      </c>
      <c r="AW15" s="1" t="e">
        <f>#REF!</f>
        <v>#REF!</v>
      </c>
      <c r="AX15" s="1" t="e">
        <f t="shared" si="22"/>
        <v>#REF!</v>
      </c>
      <c r="AY15" s="1" t="e">
        <f>#REF!</f>
        <v>#REF!</v>
      </c>
      <c r="AZ15" s="1" t="e">
        <f t="shared" si="23"/>
        <v>#REF!</v>
      </c>
      <c r="BA15" s="1" t="e">
        <f>#REF!</f>
        <v>#REF!</v>
      </c>
      <c r="BB15" s="1" t="e">
        <f t="shared" si="24"/>
        <v>#REF!</v>
      </c>
      <c r="BC15" s="1" t="e">
        <f>#REF!</f>
        <v>#REF!</v>
      </c>
      <c r="BD15" s="1" t="e">
        <f t="shared" si="25"/>
        <v>#REF!</v>
      </c>
      <c r="BE15" s="2" t="e">
        <f t="shared" si="26"/>
        <v>#REF!</v>
      </c>
      <c r="BF15" s="3" t="e">
        <f t="shared" si="27"/>
        <v>#REF!</v>
      </c>
    </row>
    <row r="16" spans="1:105">
      <c r="A16" s="1">
        <f>'[1]сырые баллы'!A16:A17</f>
        <v>13</v>
      </c>
      <c r="B16" s="1" t="str">
        <f>IF(список!B14="","",список!B14)</f>
        <v/>
      </c>
      <c r="C16" s="1">
        <f>IF(список!C14="","",список!C14)</f>
        <v>0</v>
      </c>
      <c r="D16" s="13" t="str">
        <f>IF(список!D14="","",список!D14)</f>
        <v>старшая группа</v>
      </c>
      <c r="E16" s="16"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1" t="e">
        <f t="shared" si="18"/>
        <v>#REF!</v>
      </c>
      <c r="AQ16" s="1" t="e">
        <f>#REF!</f>
        <v>#REF!</v>
      </c>
      <c r="AR16" s="1" t="e">
        <f t="shared" si="19"/>
        <v>#REF!</v>
      </c>
      <c r="AS16" s="1" t="e">
        <f>#REF!</f>
        <v>#REF!</v>
      </c>
      <c r="AT16" s="1" t="e">
        <f t="shared" si="20"/>
        <v>#REF!</v>
      </c>
      <c r="AU16" s="1" t="e">
        <f>#REF!</f>
        <v>#REF!</v>
      </c>
      <c r="AV16" s="1" t="e">
        <f t="shared" si="21"/>
        <v>#REF!</v>
      </c>
      <c r="AW16" s="1" t="e">
        <f>#REF!</f>
        <v>#REF!</v>
      </c>
      <c r="AX16" s="1" t="e">
        <f t="shared" si="22"/>
        <v>#REF!</v>
      </c>
      <c r="AY16" s="1" t="e">
        <f>#REF!</f>
        <v>#REF!</v>
      </c>
      <c r="AZ16" s="1" t="e">
        <f t="shared" si="23"/>
        <v>#REF!</v>
      </c>
      <c r="BA16" s="1" t="e">
        <f>#REF!</f>
        <v>#REF!</v>
      </c>
      <c r="BB16" s="1" t="e">
        <f t="shared" si="24"/>
        <v>#REF!</v>
      </c>
      <c r="BC16" s="1" t="e">
        <f>#REF!</f>
        <v>#REF!</v>
      </c>
      <c r="BD16" s="1" t="e">
        <f t="shared" si="25"/>
        <v>#REF!</v>
      </c>
      <c r="BE16" s="2" t="e">
        <f t="shared" si="26"/>
        <v>#REF!</v>
      </c>
      <c r="BF16" s="3" t="e">
        <f t="shared" si="27"/>
        <v>#REF!</v>
      </c>
    </row>
    <row r="17" spans="1:58">
      <c r="A17" s="1">
        <f>'[1]сырые баллы'!A17:A18</f>
        <v>14</v>
      </c>
      <c r="B17" s="1" t="str">
        <f>IF(список!B15="","",список!B15)</f>
        <v/>
      </c>
      <c r="C17" s="1">
        <f>IF(список!C15="","",список!C15)</f>
        <v>0</v>
      </c>
      <c r="D17" s="13" t="str">
        <f>IF(список!D15="","",список!D15)</f>
        <v>старшая группа</v>
      </c>
      <c r="E17" s="16"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1" t="e">
        <f t="shared" si="18"/>
        <v>#REF!</v>
      </c>
      <c r="AQ17" s="1" t="e">
        <f>#REF!</f>
        <v>#REF!</v>
      </c>
      <c r="AR17" s="1" t="e">
        <f t="shared" si="19"/>
        <v>#REF!</v>
      </c>
      <c r="AS17" s="1" t="e">
        <f>#REF!</f>
        <v>#REF!</v>
      </c>
      <c r="AT17" s="1" t="e">
        <f t="shared" si="20"/>
        <v>#REF!</v>
      </c>
      <c r="AU17" s="1" t="e">
        <f>#REF!</f>
        <v>#REF!</v>
      </c>
      <c r="AV17" s="1" t="e">
        <f t="shared" si="21"/>
        <v>#REF!</v>
      </c>
      <c r="AW17" s="1" t="e">
        <f>#REF!</f>
        <v>#REF!</v>
      </c>
      <c r="AX17" s="1" t="e">
        <f t="shared" si="22"/>
        <v>#REF!</v>
      </c>
      <c r="AY17" s="1" t="e">
        <f>#REF!</f>
        <v>#REF!</v>
      </c>
      <c r="AZ17" s="1" t="e">
        <f t="shared" si="23"/>
        <v>#REF!</v>
      </c>
      <c r="BA17" s="1" t="e">
        <f>#REF!</f>
        <v>#REF!</v>
      </c>
      <c r="BB17" s="1" t="e">
        <f t="shared" si="24"/>
        <v>#REF!</v>
      </c>
      <c r="BC17" s="1" t="e">
        <f>#REF!</f>
        <v>#REF!</v>
      </c>
      <c r="BD17" s="1" t="e">
        <f t="shared" si="25"/>
        <v>#REF!</v>
      </c>
      <c r="BE17" s="2" t="e">
        <f t="shared" si="26"/>
        <v>#REF!</v>
      </c>
      <c r="BF17" s="3" t="e">
        <f t="shared" si="27"/>
        <v>#REF!</v>
      </c>
    </row>
    <row r="18" spans="1:58">
      <c r="A18" s="1">
        <f>'[1]сырые баллы'!A18:A19</f>
        <v>15</v>
      </c>
      <c r="B18" s="1" t="str">
        <f>IF(список!B16="","",список!B16)</f>
        <v/>
      </c>
      <c r="C18" s="1">
        <f>IF(список!C16="","",список!C16)</f>
        <v>0</v>
      </c>
      <c r="D18" s="13" t="str">
        <f>IF(список!D16="","",список!D16)</f>
        <v>старшая группа</v>
      </c>
      <c r="E18" s="16"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1" t="e">
        <f t="shared" si="18"/>
        <v>#REF!</v>
      </c>
      <c r="AQ18" s="1" t="e">
        <f>#REF!</f>
        <v>#REF!</v>
      </c>
      <c r="AR18" s="1" t="e">
        <f t="shared" si="19"/>
        <v>#REF!</v>
      </c>
      <c r="AS18" s="1" t="e">
        <f>#REF!</f>
        <v>#REF!</v>
      </c>
      <c r="AT18" s="1" t="e">
        <f t="shared" si="20"/>
        <v>#REF!</v>
      </c>
      <c r="AU18" s="1" t="e">
        <f>#REF!</f>
        <v>#REF!</v>
      </c>
      <c r="AV18" s="1" t="e">
        <f t="shared" si="21"/>
        <v>#REF!</v>
      </c>
      <c r="AW18" s="1" t="e">
        <f>#REF!</f>
        <v>#REF!</v>
      </c>
      <c r="AX18" s="1" t="e">
        <f t="shared" si="22"/>
        <v>#REF!</v>
      </c>
      <c r="AY18" s="1" t="e">
        <f>#REF!</f>
        <v>#REF!</v>
      </c>
      <c r="AZ18" s="1" t="e">
        <f t="shared" si="23"/>
        <v>#REF!</v>
      </c>
      <c r="BA18" s="1" t="e">
        <f>#REF!</f>
        <v>#REF!</v>
      </c>
      <c r="BB18" s="1" t="e">
        <f t="shared" si="24"/>
        <v>#REF!</v>
      </c>
      <c r="BC18" s="1" t="e">
        <f>#REF!</f>
        <v>#REF!</v>
      </c>
      <c r="BD18" s="1" t="e">
        <f t="shared" si="25"/>
        <v>#REF!</v>
      </c>
      <c r="BE18" s="2" t="e">
        <f t="shared" si="26"/>
        <v>#REF!</v>
      </c>
      <c r="BF18" s="3" t="e">
        <f t="shared" si="27"/>
        <v>#REF!</v>
      </c>
    </row>
    <row r="19" spans="1:58">
      <c r="A19" s="1">
        <f>'[1]сырые баллы'!A19:A20</f>
        <v>16</v>
      </c>
      <c r="B19" s="1" t="str">
        <f>IF(список!B17="","",список!B17)</f>
        <v/>
      </c>
      <c r="C19" s="1">
        <f>IF(список!C17="","",список!C17)</f>
        <v>0</v>
      </c>
      <c r="D19" s="13" t="str">
        <f>IF(список!D17="","",список!D17)</f>
        <v>старшая группа</v>
      </c>
      <c r="E19" s="16"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1" t="e">
        <f t="shared" si="18"/>
        <v>#REF!</v>
      </c>
      <c r="AQ19" s="1" t="e">
        <f>#REF!</f>
        <v>#REF!</v>
      </c>
      <c r="AR19" s="1" t="e">
        <f t="shared" si="19"/>
        <v>#REF!</v>
      </c>
      <c r="AS19" s="1" t="e">
        <f>#REF!</f>
        <v>#REF!</v>
      </c>
      <c r="AT19" s="1" t="e">
        <f t="shared" si="20"/>
        <v>#REF!</v>
      </c>
      <c r="AU19" s="1" t="e">
        <f>#REF!</f>
        <v>#REF!</v>
      </c>
      <c r="AV19" s="1" t="e">
        <f t="shared" si="21"/>
        <v>#REF!</v>
      </c>
      <c r="AW19" s="1" t="e">
        <f>#REF!</f>
        <v>#REF!</v>
      </c>
      <c r="AX19" s="1" t="e">
        <f t="shared" si="22"/>
        <v>#REF!</v>
      </c>
      <c r="AY19" s="1" t="e">
        <f>#REF!</f>
        <v>#REF!</v>
      </c>
      <c r="AZ19" s="1" t="e">
        <f t="shared" si="23"/>
        <v>#REF!</v>
      </c>
      <c r="BA19" s="1" t="e">
        <f>#REF!</f>
        <v>#REF!</v>
      </c>
      <c r="BB19" s="1" t="e">
        <f t="shared" si="24"/>
        <v>#REF!</v>
      </c>
      <c r="BC19" s="1" t="e">
        <f>#REF!</f>
        <v>#REF!</v>
      </c>
      <c r="BD19" s="1" t="e">
        <f t="shared" si="25"/>
        <v>#REF!</v>
      </c>
      <c r="BE19" s="2" t="e">
        <f t="shared" si="26"/>
        <v>#REF!</v>
      </c>
      <c r="BF19" s="3" t="e">
        <f t="shared" si="27"/>
        <v>#REF!</v>
      </c>
    </row>
    <row r="20" spans="1:58">
      <c r="A20" s="1">
        <f>'[1]сырые баллы'!A20:A21</f>
        <v>17</v>
      </c>
      <c r="B20" s="1" t="str">
        <f>IF(список!B18="","",список!B18)</f>
        <v/>
      </c>
      <c r="C20" s="1">
        <f>IF(список!C18="","",список!C18)</f>
        <v>0</v>
      </c>
      <c r="D20" s="13" t="str">
        <f>IF(список!D18="","",список!D18)</f>
        <v>старшая группа</v>
      </c>
      <c r="E20" s="16"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1" t="e">
        <f t="shared" si="18"/>
        <v>#REF!</v>
      </c>
      <c r="AQ20" s="1" t="e">
        <f>#REF!</f>
        <v>#REF!</v>
      </c>
      <c r="AR20" s="1" t="e">
        <f t="shared" si="19"/>
        <v>#REF!</v>
      </c>
      <c r="AS20" s="1" t="e">
        <f>#REF!</f>
        <v>#REF!</v>
      </c>
      <c r="AT20" s="1" t="e">
        <f t="shared" si="20"/>
        <v>#REF!</v>
      </c>
      <c r="AU20" s="1" t="e">
        <f>#REF!</f>
        <v>#REF!</v>
      </c>
      <c r="AV20" s="1" t="e">
        <f t="shared" si="21"/>
        <v>#REF!</v>
      </c>
      <c r="AW20" s="1" t="e">
        <f>#REF!</f>
        <v>#REF!</v>
      </c>
      <c r="AX20" s="1" t="e">
        <f t="shared" si="22"/>
        <v>#REF!</v>
      </c>
      <c r="AY20" s="1" t="e">
        <f>#REF!</f>
        <v>#REF!</v>
      </c>
      <c r="AZ20" s="1" t="e">
        <f t="shared" si="23"/>
        <v>#REF!</v>
      </c>
      <c r="BA20" s="1" t="e">
        <f>#REF!</f>
        <v>#REF!</v>
      </c>
      <c r="BB20" s="1" t="e">
        <f t="shared" si="24"/>
        <v>#REF!</v>
      </c>
      <c r="BC20" s="1" t="e">
        <f>#REF!</f>
        <v>#REF!</v>
      </c>
      <c r="BD20" s="1" t="e">
        <f t="shared" si="25"/>
        <v>#REF!</v>
      </c>
      <c r="BE20" s="2" t="e">
        <f t="shared" si="26"/>
        <v>#REF!</v>
      </c>
      <c r="BF20" s="3" t="e">
        <f t="shared" si="27"/>
        <v>#REF!</v>
      </c>
    </row>
    <row r="21" spans="1:58">
      <c r="A21" s="1">
        <f>'[1]сырые баллы'!A21:A22</f>
        <v>18</v>
      </c>
      <c r="B21" s="1" t="str">
        <f>IF(список!B19="","",список!B19)</f>
        <v/>
      </c>
      <c r="C21" s="1">
        <f>IF(список!C19="","",список!C19)</f>
        <v>0</v>
      </c>
      <c r="D21" s="13" t="str">
        <f>IF(список!D19="","",список!D19)</f>
        <v>старшая группа</v>
      </c>
      <c r="E21" s="16"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1" t="e">
        <f t="shared" si="18"/>
        <v>#REF!</v>
      </c>
      <c r="AQ21" s="1" t="e">
        <f>#REF!</f>
        <v>#REF!</v>
      </c>
      <c r="AR21" s="1" t="e">
        <f t="shared" si="19"/>
        <v>#REF!</v>
      </c>
      <c r="AS21" s="1" t="e">
        <f>#REF!</f>
        <v>#REF!</v>
      </c>
      <c r="AT21" s="1" t="e">
        <f t="shared" si="20"/>
        <v>#REF!</v>
      </c>
      <c r="AU21" s="1" t="e">
        <f>#REF!</f>
        <v>#REF!</v>
      </c>
      <c r="AV21" s="1" t="e">
        <f t="shared" si="21"/>
        <v>#REF!</v>
      </c>
      <c r="AW21" s="1" t="e">
        <f>#REF!</f>
        <v>#REF!</v>
      </c>
      <c r="AX21" s="1" t="e">
        <f t="shared" si="22"/>
        <v>#REF!</v>
      </c>
      <c r="AY21" s="1" t="e">
        <f>#REF!</f>
        <v>#REF!</v>
      </c>
      <c r="AZ21" s="1" t="e">
        <f t="shared" si="23"/>
        <v>#REF!</v>
      </c>
      <c r="BA21" s="1" t="e">
        <f>#REF!</f>
        <v>#REF!</v>
      </c>
      <c r="BB21" s="1" t="e">
        <f t="shared" si="24"/>
        <v>#REF!</v>
      </c>
      <c r="BC21" s="1" t="e">
        <f>#REF!</f>
        <v>#REF!</v>
      </c>
      <c r="BD21" s="1" t="e">
        <f t="shared" si="25"/>
        <v>#REF!</v>
      </c>
      <c r="BE21" s="2" t="e">
        <f t="shared" si="26"/>
        <v>#REF!</v>
      </c>
      <c r="BF21" s="3" t="e">
        <f t="shared" si="27"/>
        <v>#REF!</v>
      </c>
    </row>
    <row r="22" spans="1:58">
      <c r="A22" s="1">
        <f>'[1]сырые баллы'!A22:A23</f>
        <v>19</v>
      </c>
      <c r="B22" s="1" t="str">
        <f>IF(список!B20="","",список!B20)</f>
        <v/>
      </c>
      <c r="C22" s="1">
        <f>IF(список!C20="","",список!C20)</f>
        <v>0</v>
      </c>
      <c r="D22" s="13" t="str">
        <f>IF(список!D20="","",список!D20)</f>
        <v>старшая группа</v>
      </c>
      <c r="E22" s="16"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1" t="e">
        <f t="shared" si="18"/>
        <v>#REF!</v>
      </c>
      <c r="AQ22" s="1" t="e">
        <f>#REF!</f>
        <v>#REF!</v>
      </c>
      <c r="AR22" s="1" t="e">
        <f t="shared" si="19"/>
        <v>#REF!</v>
      </c>
      <c r="AS22" s="1" t="e">
        <f>#REF!</f>
        <v>#REF!</v>
      </c>
      <c r="AT22" s="1" t="e">
        <f t="shared" si="20"/>
        <v>#REF!</v>
      </c>
      <c r="AU22" s="1" t="e">
        <f>#REF!</f>
        <v>#REF!</v>
      </c>
      <c r="AV22" s="1" t="e">
        <f t="shared" si="21"/>
        <v>#REF!</v>
      </c>
      <c r="AW22" s="1" t="e">
        <f>#REF!</f>
        <v>#REF!</v>
      </c>
      <c r="AX22" s="1" t="e">
        <f t="shared" si="22"/>
        <v>#REF!</v>
      </c>
      <c r="AY22" s="1" t="e">
        <f>#REF!</f>
        <v>#REF!</v>
      </c>
      <c r="AZ22" s="1" t="e">
        <f t="shared" si="23"/>
        <v>#REF!</v>
      </c>
      <c r="BA22" s="1" t="e">
        <f>#REF!</f>
        <v>#REF!</v>
      </c>
      <c r="BB22" s="1" t="e">
        <f t="shared" si="24"/>
        <v>#REF!</v>
      </c>
      <c r="BC22" s="1" t="e">
        <f>#REF!</f>
        <v>#REF!</v>
      </c>
      <c r="BD22" s="1" t="e">
        <f t="shared" si="25"/>
        <v>#REF!</v>
      </c>
      <c r="BE22" s="2" t="e">
        <f t="shared" si="26"/>
        <v>#REF!</v>
      </c>
      <c r="BF22" s="3" t="e">
        <f t="shared" si="27"/>
        <v>#REF!</v>
      </c>
    </row>
    <row r="23" spans="1:58">
      <c r="A23" s="1">
        <f>'[1]сырые баллы'!A23:A24</f>
        <v>20</v>
      </c>
      <c r="B23" s="1" t="str">
        <f>IF(список!B21="","",список!B21)</f>
        <v/>
      </c>
      <c r="C23" s="1">
        <f>IF(список!C21="","",список!C21)</f>
        <v>0</v>
      </c>
      <c r="D23" s="13" t="str">
        <f>IF(список!D21="","",список!D21)</f>
        <v>старшая группа</v>
      </c>
      <c r="E23" s="16"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1" t="e">
        <f t="shared" si="18"/>
        <v>#REF!</v>
      </c>
      <c r="AQ23" s="1" t="e">
        <f>#REF!</f>
        <v>#REF!</v>
      </c>
      <c r="AR23" s="1" t="e">
        <f t="shared" si="19"/>
        <v>#REF!</v>
      </c>
      <c r="AS23" s="1" t="e">
        <f>#REF!</f>
        <v>#REF!</v>
      </c>
      <c r="AT23" s="1" t="e">
        <f t="shared" si="20"/>
        <v>#REF!</v>
      </c>
      <c r="AU23" s="1" t="e">
        <f>#REF!</f>
        <v>#REF!</v>
      </c>
      <c r="AV23" s="1" t="e">
        <f t="shared" si="21"/>
        <v>#REF!</v>
      </c>
      <c r="AW23" s="1" t="e">
        <f>#REF!</f>
        <v>#REF!</v>
      </c>
      <c r="AX23" s="1" t="e">
        <f t="shared" si="22"/>
        <v>#REF!</v>
      </c>
      <c r="AY23" s="1" t="e">
        <f>#REF!</f>
        <v>#REF!</v>
      </c>
      <c r="AZ23" s="1" t="e">
        <f t="shared" si="23"/>
        <v>#REF!</v>
      </c>
      <c r="BA23" s="1" t="e">
        <f>#REF!</f>
        <v>#REF!</v>
      </c>
      <c r="BB23" s="1" t="e">
        <f t="shared" si="24"/>
        <v>#REF!</v>
      </c>
      <c r="BC23" s="1" t="e">
        <f>#REF!</f>
        <v>#REF!</v>
      </c>
      <c r="BD23" s="1" t="e">
        <f t="shared" si="25"/>
        <v>#REF!</v>
      </c>
      <c r="BE23" s="2" t="e">
        <f t="shared" si="26"/>
        <v>#REF!</v>
      </c>
      <c r="BF23" s="3" t="e">
        <f t="shared" si="27"/>
        <v>#REF!</v>
      </c>
    </row>
    <row r="24" spans="1:58">
      <c r="A24" s="1">
        <f>'[1]сырые баллы'!A24:A25</f>
        <v>21</v>
      </c>
      <c r="B24" s="1" t="str">
        <f>IF(список!B22="","",список!B22)</f>
        <v/>
      </c>
      <c r="C24" s="1">
        <f>IF(список!C22="","",список!C22)</f>
        <v>0</v>
      </c>
      <c r="D24" s="13" t="str">
        <f>IF(список!D22="","",список!D22)</f>
        <v>старшая группа</v>
      </c>
      <c r="E24" s="16"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1" t="e">
        <f t="shared" si="18"/>
        <v>#REF!</v>
      </c>
      <c r="AQ24" s="1" t="e">
        <f>#REF!</f>
        <v>#REF!</v>
      </c>
      <c r="AR24" s="1" t="e">
        <f t="shared" si="19"/>
        <v>#REF!</v>
      </c>
      <c r="AS24" s="1" t="e">
        <f>#REF!</f>
        <v>#REF!</v>
      </c>
      <c r="AT24" s="1" t="e">
        <f t="shared" si="20"/>
        <v>#REF!</v>
      </c>
      <c r="AU24" s="1" t="e">
        <f>#REF!</f>
        <v>#REF!</v>
      </c>
      <c r="AV24" s="1" t="e">
        <f t="shared" si="21"/>
        <v>#REF!</v>
      </c>
      <c r="AW24" s="1" t="e">
        <f>#REF!</f>
        <v>#REF!</v>
      </c>
      <c r="AX24" s="1" t="e">
        <f t="shared" si="22"/>
        <v>#REF!</v>
      </c>
      <c r="AY24" s="1" t="e">
        <f>#REF!</f>
        <v>#REF!</v>
      </c>
      <c r="AZ24" s="1" t="e">
        <f t="shared" si="23"/>
        <v>#REF!</v>
      </c>
      <c r="BA24" s="1" t="e">
        <f>#REF!</f>
        <v>#REF!</v>
      </c>
      <c r="BB24" s="1" t="e">
        <f t="shared" si="24"/>
        <v>#REF!</v>
      </c>
      <c r="BC24" s="1" t="e">
        <f>#REF!</f>
        <v>#REF!</v>
      </c>
      <c r="BD24" s="1" t="e">
        <f t="shared" si="25"/>
        <v>#REF!</v>
      </c>
      <c r="BE24" s="2" t="e">
        <f t="shared" si="26"/>
        <v>#REF!</v>
      </c>
      <c r="BF24" s="3" t="e">
        <f t="shared" si="27"/>
        <v>#REF!</v>
      </c>
    </row>
    <row r="25" spans="1:58">
      <c r="A25" s="1">
        <f>'[1]сырые баллы'!A25:A26</f>
        <v>22</v>
      </c>
      <c r="B25" s="1" t="str">
        <f>IF(список!B23="","",список!B23)</f>
        <v/>
      </c>
      <c r="C25" s="1">
        <f>IF(список!C23="","",список!C23)</f>
        <v>0</v>
      </c>
      <c r="D25" s="13" t="str">
        <f>IF(список!D23="","",список!D23)</f>
        <v>старшая группа</v>
      </c>
      <c r="E25" s="16"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1" t="e">
        <f t="shared" si="18"/>
        <v>#REF!</v>
      </c>
      <c r="AQ25" s="1" t="e">
        <f>#REF!</f>
        <v>#REF!</v>
      </c>
      <c r="AR25" s="1" t="e">
        <f t="shared" si="19"/>
        <v>#REF!</v>
      </c>
      <c r="AS25" s="1" t="e">
        <f>#REF!</f>
        <v>#REF!</v>
      </c>
      <c r="AT25" s="1" t="e">
        <f t="shared" si="20"/>
        <v>#REF!</v>
      </c>
      <c r="AU25" s="1" t="e">
        <f>#REF!</f>
        <v>#REF!</v>
      </c>
      <c r="AV25" s="1" t="e">
        <f t="shared" si="21"/>
        <v>#REF!</v>
      </c>
      <c r="AW25" s="1" t="e">
        <f>#REF!</f>
        <v>#REF!</v>
      </c>
      <c r="AX25" s="1" t="e">
        <f t="shared" si="22"/>
        <v>#REF!</v>
      </c>
      <c r="AY25" s="1" t="e">
        <f>#REF!</f>
        <v>#REF!</v>
      </c>
      <c r="AZ25" s="1" t="e">
        <f t="shared" si="23"/>
        <v>#REF!</v>
      </c>
      <c r="BA25" s="1" t="e">
        <f>#REF!</f>
        <v>#REF!</v>
      </c>
      <c r="BB25" s="1" t="e">
        <f t="shared" si="24"/>
        <v>#REF!</v>
      </c>
      <c r="BC25" s="1" t="e">
        <f>#REF!</f>
        <v>#REF!</v>
      </c>
      <c r="BD25" s="1" t="e">
        <f t="shared" si="25"/>
        <v>#REF!</v>
      </c>
      <c r="BE25" s="2" t="e">
        <f t="shared" si="26"/>
        <v>#REF!</v>
      </c>
      <c r="BF25" s="3" t="e">
        <f t="shared" si="27"/>
        <v>#REF!</v>
      </c>
    </row>
    <row r="26" spans="1:58">
      <c r="A26" s="1">
        <f>'[1]сырые баллы'!A26:A27</f>
        <v>23</v>
      </c>
      <c r="B26" s="1" t="str">
        <f>IF(список!B24="","",список!B24)</f>
        <v/>
      </c>
      <c r="C26" s="1">
        <f>IF(список!C24="","",список!C24)</f>
        <v>0</v>
      </c>
      <c r="D26" s="13" t="str">
        <f>IF(список!D24="","",список!D24)</f>
        <v>старшая группа</v>
      </c>
      <c r="E26" s="16"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1" t="e">
        <f t="shared" si="18"/>
        <v>#REF!</v>
      </c>
      <c r="AQ26" s="1" t="e">
        <f>#REF!</f>
        <v>#REF!</v>
      </c>
      <c r="AR26" s="1" t="e">
        <f t="shared" si="19"/>
        <v>#REF!</v>
      </c>
      <c r="AS26" s="1" t="e">
        <f>#REF!</f>
        <v>#REF!</v>
      </c>
      <c r="AT26" s="1" t="e">
        <f t="shared" si="20"/>
        <v>#REF!</v>
      </c>
      <c r="AU26" s="1" t="e">
        <f>#REF!</f>
        <v>#REF!</v>
      </c>
      <c r="AV26" s="1" t="e">
        <f t="shared" si="21"/>
        <v>#REF!</v>
      </c>
      <c r="AW26" s="1" t="e">
        <f>#REF!</f>
        <v>#REF!</v>
      </c>
      <c r="AX26" s="1" t="e">
        <f t="shared" si="22"/>
        <v>#REF!</v>
      </c>
      <c r="AY26" s="1" t="e">
        <f>#REF!</f>
        <v>#REF!</v>
      </c>
      <c r="AZ26" s="1" t="e">
        <f t="shared" si="23"/>
        <v>#REF!</v>
      </c>
      <c r="BA26" s="1" t="e">
        <f>#REF!</f>
        <v>#REF!</v>
      </c>
      <c r="BB26" s="1" t="e">
        <f t="shared" si="24"/>
        <v>#REF!</v>
      </c>
      <c r="BC26" s="1" t="e">
        <f>#REF!</f>
        <v>#REF!</v>
      </c>
      <c r="BD26" s="1" t="e">
        <f t="shared" si="25"/>
        <v>#REF!</v>
      </c>
      <c r="BE26" s="2" t="e">
        <f t="shared" si="26"/>
        <v>#REF!</v>
      </c>
      <c r="BF26" s="3" t="e">
        <f t="shared" si="27"/>
        <v>#REF!</v>
      </c>
    </row>
    <row r="27" spans="1:58">
      <c r="A27" s="1">
        <f>'[1]сырые баллы'!A27:A28</f>
        <v>24</v>
      </c>
      <c r="B27" s="1" t="str">
        <f>IF(список!B25="","",список!B25)</f>
        <v/>
      </c>
      <c r="C27" s="1">
        <f>IF(список!C25="","",список!C25)</f>
        <v>0</v>
      </c>
      <c r="D27" s="13" t="str">
        <f>IF(список!D25="","",список!D25)</f>
        <v>старшая группа</v>
      </c>
      <c r="E27" s="16"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1" t="e">
        <f t="shared" si="18"/>
        <v>#REF!</v>
      </c>
      <c r="AQ27" s="1" t="e">
        <f>#REF!</f>
        <v>#REF!</v>
      </c>
      <c r="AR27" s="1" t="e">
        <f t="shared" si="19"/>
        <v>#REF!</v>
      </c>
      <c r="AS27" s="1" t="e">
        <f>#REF!</f>
        <v>#REF!</v>
      </c>
      <c r="AT27" s="1" t="e">
        <f t="shared" si="20"/>
        <v>#REF!</v>
      </c>
      <c r="AU27" s="1" t="e">
        <f>#REF!</f>
        <v>#REF!</v>
      </c>
      <c r="AV27" s="1" t="e">
        <f t="shared" si="21"/>
        <v>#REF!</v>
      </c>
      <c r="AW27" s="1" t="e">
        <f>#REF!</f>
        <v>#REF!</v>
      </c>
      <c r="AX27" s="1" t="e">
        <f t="shared" si="22"/>
        <v>#REF!</v>
      </c>
      <c r="AY27" s="1" t="e">
        <f>#REF!</f>
        <v>#REF!</v>
      </c>
      <c r="AZ27" s="1" t="e">
        <f t="shared" si="23"/>
        <v>#REF!</v>
      </c>
      <c r="BA27" s="1" t="e">
        <f>#REF!</f>
        <v>#REF!</v>
      </c>
      <c r="BB27" s="1" t="e">
        <f t="shared" si="24"/>
        <v>#REF!</v>
      </c>
      <c r="BC27" s="1" t="e">
        <f>#REF!</f>
        <v>#REF!</v>
      </c>
      <c r="BD27" s="1" t="e">
        <f t="shared" si="25"/>
        <v>#REF!</v>
      </c>
      <c r="BE27" s="2" t="e">
        <f t="shared" si="26"/>
        <v>#REF!</v>
      </c>
      <c r="BF27" s="3" t="e">
        <f t="shared" si="27"/>
        <v>#REF!</v>
      </c>
    </row>
    <row r="28" spans="1:58">
      <c r="A28" s="1">
        <f>'[1]сырые баллы'!A28:A29</f>
        <v>25</v>
      </c>
      <c r="B28" s="1" t="str">
        <f>IF(список!B26="","",список!B26)</f>
        <v/>
      </c>
      <c r="C28" s="1">
        <f>IF(список!C26="","",список!C26)</f>
        <v>0</v>
      </c>
      <c r="D28" s="13" t="str">
        <f>IF(список!D26="","",список!D26)</f>
        <v>старшая группа</v>
      </c>
      <c r="E28" s="16"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1" t="e">
        <f t="shared" si="18"/>
        <v>#REF!</v>
      </c>
      <c r="AQ28" s="1" t="e">
        <f>#REF!</f>
        <v>#REF!</v>
      </c>
      <c r="AR28" s="1" t="e">
        <f t="shared" si="19"/>
        <v>#REF!</v>
      </c>
      <c r="AS28" s="1" t="e">
        <f>#REF!</f>
        <v>#REF!</v>
      </c>
      <c r="AT28" s="1" t="e">
        <f t="shared" si="20"/>
        <v>#REF!</v>
      </c>
      <c r="AU28" s="1" t="e">
        <f>#REF!</f>
        <v>#REF!</v>
      </c>
      <c r="AV28" s="1" t="e">
        <f t="shared" si="21"/>
        <v>#REF!</v>
      </c>
      <c r="AW28" s="1" t="e">
        <f>#REF!</f>
        <v>#REF!</v>
      </c>
      <c r="AX28" s="1" t="e">
        <f t="shared" si="22"/>
        <v>#REF!</v>
      </c>
      <c r="AY28" s="1" t="e">
        <f>#REF!</f>
        <v>#REF!</v>
      </c>
      <c r="AZ28" s="1" t="e">
        <f t="shared" si="23"/>
        <v>#REF!</v>
      </c>
      <c r="BA28" s="1" t="e">
        <f>#REF!</f>
        <v>#REF!</v>
      </c>
      <c r="BB28" s="1" t="e">
        <f t="shared" si="24"/>
        <v>#REF!</v>
      </c>
      <c r="BC28" s="1" t="e">
        <f>#REF!</f>
        <v>#REF!</v>
      </c>
      <c r="BD28" s="1" t="e">
        <f t="shared" si="25"/>
        <v>#REF!</v>
      </c>
      <c r="BE28" s="2" t="e">
        <f t="shared" si="26"/>
        <v>#REF!</v>
      </c>
      <c r="BF28" s="3" t="e">
        <f t="shared" si="27"/>
        <v>#REF!</v>
      </c>
    </row>
    <row r="29" spans="1:58">
      <c r="A29" s="1">
        <f>'[1]сырые баллы'!A29:A30</f>
        <v>26</v>
      </c>
      <c r="B29" s="1" t="str">
        <f>IF(список!B27="","",список!B27)</f>
        <v/>
      </c>
      <c r="C29" s="1">
        <f>IF(список!C27="","",список!C27)</f>
        <v>0</v>
      </c>
      <c r="D29" s="13" t="str">
        <f>IF(список!D27="","",список!D27)</f>
        <v>старшая группа</v>
      </c>
      <c r="E29" s="16"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1" t="e">
        <f t="shared" si="18"/>
        <v>#REF!</v>
      </c>
      <c r="AQ29" s="1" t="e">
        <f>#REF!</f>
        <v>#REF!</v>
      </c>
      <c r="AR29" s="1" t="e">
        <f t="shared" si="19"/>
        <v>#REF!</v>
      </c>
      <c r="AS29" s="1" t="e">
        <f>#REF!</f>
        <v>#REF!</v>
      </c>
      <c r="AT29" s="1" t="e">
        <f t="shared" si="20"/>
        <v>#REF!</v>
      </c>
      <c r="AU29" s="1" t="e">
        <f>#REF!</f>
        <v>#REF!</v>
      </c>
      <c r="AV29" s="1" t="e">
        <f t="shared" si="21"/>
        <v>#REF!</v>
      </c>
      <c r="AW29" s="1" t="e">
        <f>#REF!</f>
        <v>#REF!</v>
      </c>
      <c r="AX29" s="1" t="e">
        <f t="shared" si="22"/>
        <v>#REF!</v>
      </c>
      <c r="AY29" s="1" t="e">
        <f>#REF!</f>
        <v>#REF!</v>
      </c>
      <c r="AZ29" s="1" t="e">
        <f t="shared" si="23"/>
        <v>#REF!</v>
      </c>
      <c r="BA29" s="1" t="e">
        <f>#REF!</f>
        <v>#REF!</v>
      </c>
      <c r="BB29" s="1" t="e">
        <f t="shared" si="24"/>
        <v>#REF!</v>
      </c>
      <c r="BC29" s="1" t="e">
        <f>#REF!</f>
        <v>#REF!</v>
      </c>
      <c r="BD29" s="1" t="e">
        <f t="shared" si="25"/>
        <v>#REF!</v>
      </c>
      <c r="BE29" s="2" t="e">
        <f t="shared" si="26"/>
        <v>#REF!</v>
      </c>
      <c r="BF29" s="3" t="e">
        <f t="shared" si="27"/>
        <v>#REF!</v>
      </c>
    </row>
    <row r="30" spans="1:58">
      <c r="A30" s="1">
        <f>'[1]сырые баллы'!A30:A31</f>
        <v>27</v>
      </c>
      <c r="B30" s="1" t="str">
        <f>IF(список!B28="","",список!B28)</f>
        <v/>
      </c>
      <c r="C30" s="1">
        <f>IF(список!C28="","",список!C28)</f>
        <v>0</v>
      </c>
      <c r="D30" s="13" t="str">
        <f>IF(список!D28="","",список!D28)</f>
        <v>старшая группа</v>
      </c>
      <c r="E30" s="16"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1" t="e">
        <f t="shared" si="18"/>
        <v>#REF!</v>
      </c>
      <c r="AQ30" s="1" t="e">
        <f>#REF!</f>
        <v>#REF!</v>
      </c>
      <c r="AR30" s="1" t="e">
        <f t="shared" si="19"/>
        <v>#REF!</v>
      </c>
      <c r="AS30" s="1" t="e">
        <f>#REF!</f>
        <v>#REF!</v>
      </c>
      <c r="AT30" s="1" t="e">
        <f t="shared" si="20"/>
        <v>#REF!</v>
      </c>
      <c r="AU30" s="1" t="e">
        <f>#REF!</f>
        <v>#REF!</v>
      </c>
      <c r="AV30" s="1" t="e">
        <f t="shared" si="21"/>
        <v>#REF!</v>
      </c>
      <c r="AW30" s="1" t="e">
        <f>#REF!</f>
        <v>#REF!</v>
      </c>
      <c r="AX30" s="1" t="e">
        <f t="shared" si="22"/>
        <v>#REF!</v>
      </c>
      <c r="AY30" s="1" t="e">
        <f>#REF!</f>
        <v>#REF!</v>
      </c>
      <c r="AZ30" s="1" t="e">
        <f t="shared" si="23"/>
        <v>#REF!</v>
      </c>
      <c r="BA30" s="1" t="e">
        <f>#REF!</f>
        <v>#REF!</v>
      </c>
      <c r="BB30" s="1" t="e">
        <f t="shared" si="24"/>
        <v>#REF!</v>
      </c>
      <c r="BC30" s="1" t="e">
        <f>#REF!</f>
        <v>#REF!</v>
      </c>
      <c r="BD30" s="1" t="e">
        <f t="shared" si="25"/>
        <v>#REF!</v>
      </c>
      <c r="BE30" s="2" t="e">
        <f t="shared" si="26"/>
        <v>#REF!</v>
      </c>
      <c r="BF30" s="3" t="e">
        <f t="shared" si="27"/>
        <v>#REF!</v>
      </c>
    </row>
    <row r="31" spans="1:58">
      <c r="A31" s="1">
        <f>'[1]сырые баллы'!A31:A32</f>
        <v>28</v>
      </c>
      <c r="B31" s="1" t="str">
        <f>IF(список!B29="","",список!B29)</f>
        <v/>
      </c>
      <c r="C31" s="1">
        <f>IF(список!C29="","",список!C29)</f>
        <v>0</v>
      </c>
      <c r="D31" s="13" t="str">
        <f>IF(список!D29="","",список!D29)</f>
        <v>старшая группа</v>
      </c>
      <c r="E31" s="16"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1" t="e">
        <f t="shared" si="18"/>
        <v>#REF!</v>
      </c>
      <c r="AQ31" s="1" t="e">
        <f>#REF!</f>
        <v>#REF!</v>
      </c>
      <c r="AR31" s="1" t="e">
        <f t="shared" si="19"/>
        <v>#REF!</v>
      </c>
      <c r="AS31" s="1" t="e">
        <f>#REF!</f>
        <v>#REF!</v>
      </c>
      <c r="AT31" s="1" t="e">
        <f t="shared" si="20"/>
        <v>#REF!</v>
      </c>
      <c r="AU31" s="1" t="e">
        <f>#REF!</f>
        <v>#REF!</v>
      </c>
      <c r="AV31" s="1" t="e">
        <f t="shared" si="21"/>
        <v>#REF!</v>
      </c>
      <c r="AW31" s="1" t="e">
        <f>#REF!</f>
        <v>#REF!</v>
      </c>
      <c r="AX31" s="1" t="e">
        <f t="shared" si="22"/>
        <v>#REF!</v>
      </c>
      <c r="AY31" s="1" t="e">
        <f>#REF!</f>
        <v>#REF!</v>
      </c>
      <c r="AZ31" s="1" t="e">
        <f t="shared" si="23"/>
        <v>#REF!</v>
      </c>
      <c r="BA31" s="1" t="e">
        <f>#REF!</f>
        <v>#REF!</v>
      </c>
      <c r="BB31" s="1" t="e">
        <f t="shared" si="24"/>
        <v>#REF!</v>
      </c>
      <c r="BC31" s="1" t="e">
        <f>#REF!</f>
        <v>#REF!</v>
      </c>
      <c r="BD31" s="1" t="e">
        <f t="shared" si="25"/>
        <v>#REF!</v>
      </c>
      <c r="BE31" s="2" t="e">
        <f t="shared" si="26"/>
        <v>#REF!</v>
      </c>
      <c r="BF31" s="3" t="e">
        <f t="shared" si="27"/>
        <v>#REF!</v>
      </c>
    </row>
    <row r="32" spans="1:58">
      <c r="A32" s="1">
        <f>'[1]сырые баллы'!A32:A33</f>
        <v>29</v>
      </c>
      <c r="B32" s="1">
        <f>IF(список!C8="","",список!C8)</f>
        <v>0</v>
      </c>
      <c r="C32" s="1">
        <f>IF(список!C30="","",список!C30)</f>
        <v>0</v>
      </c>
      <c r="D32" s="13" t="str">
        <f>IF(список!D30="","",список!D30)</f>
        <v>старшая группа</v>
      </c>
      <c r="E32" s="16"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1" t="e">
        <f t="shared" si="18"/>
        <v>#REF!</v>
      </c>
      <c r="AQ32" s="1" t="e">
        <f>#REF!</f>
        <v>#REF!</v>
      </c>
      <c r="AR32" s="1" t="e">
        <f t="shared" si="19"/>
        <v>#REF!</v>
      </c>
      <c r="AS32" s="1" t="e">
        <f>#REF!</f>
        <v>#REF!</v>
      </c>
      <c r="AT32" s="1" t="e">
        <f t="shared" si="20"/>
        <v>#REF!</v>
      </c>
      <c r="AU32" s="1" t="e">
        <f>#REF!</f>
        <v>#REF!</v>
      </c>
      <c r="AV32" s="1" t="e">
        <f t="shared" si="21"/>
        <v>#REF!</v>
      </c>
      <c r="AW32" s="1" t="e">
        <f>#REF!</f>
        <v>#REF!</v>
      </c>
      <c r="AX32" s="1" t="e">
        <f t="shared" si="22"/>
        <v>#REF!</v>
      </c>
      <c r="AY32" s="1" t="e">
        <f>#REF!</f>
        <v>#REF!</v>
      </c>
      <c r="AZ32" s="1" t="e">
        <f t="shared" si="23"/>
        <v>#REF!</v>
      </c>
      <c r="BA32" s="1" t="e">
        <f>#REF!</f>
        <v>#REF!</v>
      </c>
      <c r="BB32" s="1" t="e">
        <f t="shared" si="24"/>
        <v>#REF!</v>
      </c>
      <c r="BC32" s="1" t="e">
        <f>#REF!</f>
        <v>#REF!</v>
      </c>
      <c r="BD32" s="1" t="e">
        <f t="shared" si="25"/>
        <v>#REF!</v>
      </c>
      <c r="BE32" s="2" t="e">
        <f t="shared" si="26"/>
        <v>#REF!</v>
      </c>
      <c r="BF32" s="3" t="e">
        <f t="shared" si="27"/>
        <v>#REF!</v>
      </c>
    </row>
    <row r="33" spans="1:58">
      <c r="A33" s="1">
        <f>'[1]сырые баллы'!A33:A34</f>
        <v>30</v>
      </c>
      <c r="B33" s="1" t="str">
        <f>IF(список!B31="","",список!B31)</f>
        <v/>
      </c>
      <c r="C33" s="1">
        <f>IF(список!C31="","",список!C31)</f>
        <v>0</v>
      </c>
      <c r="D33" s="13" t="str">
        <f>IF(список!D31="","",список!D31)</f>
        <v>старшая группа</v>
      </c>
      <c r="E33" s="16"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1" t="e">
        <f t="shared" si="18"/>
        <v>#REF!</v>
      </c>
      <c r="AQ33" s="1" t="e">
        <f>#REF!</f>
        <v>#REF!</v>
      </c>
      <c r="AR33" s="1" t="e">
        <f t="shared" si="19"/>
        <v>#REF!</v>
      </c>
      <c r="AS33" s="1" t="e">
        <f>#REF!</f>
        <v>#REF!</v>
      </c>
      <c r="AT33" s="1" t="e">
        <f t="shared" si="20"/>
        <v>#REF!</v>
      </c>
      <c r="AU33" s="1" t="e">
        <f>#REF!</f>
        <v>#REF!</v>
      </c>
      <c r="AV33" s="1" t="e">
        <f t="shared" si="21"/>
        <v>#REF!</v>
      </c>
      <c r="AW33" s="1" t="e">
        <f>#REF!</f>
        <v>#REF!</v>
      </c>
      <c r="AX33" s="1" t="e">
        <f t="shared" si="22"/>
        <v>#REF!</v>
      </c>
      <c r="AY33" s="1" t="e">
        <f>#REF!</f>
        <v>#REF!</v>
      </c>
      <c r="AZ33" s="1" t="e">
        <f t="shared" si="23"/>
        <v>#REF!</v>
      </c>
      <c r="BA33" s="1" t="e">
        <f>#REF!</f>
        <v>#REF!</v>
      </c>
      <c r="BB33" s="1" t="e">
        <f t="shared" si="24"/>
        <v>#REF!</v>
      </c>
      <c r="BC33" s="1" t="e">
        <f>#REF!</f>
        <v>#REF!</v>
      </c>
      <c r="BD33" s="1" t="e">
        <f t="shared" si="25"/>
        <v>#REF!</v>
      </c>
      <c r="BE33" s="2" t="e">
        <f t="shared" si="26"/>
        <v>#REF!</v>
      </c>
      <c r="BF33" s="3" t="e">
        <f t="shared" si="27"/>
        <v>#REF!</v>
      </c>
    </row>
    <row r="34" spans="1:58">
      <c r="A34" s="1">
        <f>'[1]сырые баллы'!A34:A35</f>
        <v>31</v>
      </c>
      <c r="B34" s="1" t="str">
        <f>IF(список!B32="","",список!B32)</f>
        <v/>
      </c>
      <c r="C34" s="1">
        <f>IF(список!C32="","",список!C32)</f>
        <v>0</v>
      </c>
      <c r="D34" s="13" t="str">
        <f>IF(список!D32="","",список!D32)</f>
        <v>старшая группа</v>
      </c>
      <c r="E34" s="16" t="e">
        <f>#REF!</f>
        <v>#REF!</v>
      </c>
      <c r="F34" s="1" t="e">
        <f t="shared" si="0"/>
        <v>#REF!</v>
      </c>
      <c r="G34" s="1" t="e">
        <f>#REF!</f>
        <v>#REF!</v>
      </c>
      <c r="H34" s="1" t="e">
        <f t="shared" si="1"/>
        <v>#REF!</v>
      </c>
      <c r="I34" s="1" t="e">
        <f>#REF!</f>
        <v>#REF!</v>
      </c>
      <c r="J34" s="1"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1" t="e">
        <f t="shared" si="10"/>
        <v>#REF!</v>
      </c>
      <c r="AA34" s="1"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1" t="e">
        <f t="shared" si="18"/>
        <v>#REF!</v>
      </c>
      <c r="AQ34" s="1" t="e">
        <f>#REF!</f>
        <v>#REF!</v>
      </c>
      <c r="AR34" s="1" t="e">
        <f t="shared" si="19"/>
        <v>#REF!</v>
      </c>
      <c r="AS34" s="1" t="e">
        <f>#REF!</f>
        <v>#REF!</v>
      </c>
      <c r="AT34" s="1" t="e">
        <f t="shared" si="20"/>
        <v>#REF!</v>
      </c>
      <c r="AU34" s="1" t="e">
        <f>#REF!</f>
        <v>#REF!</v>
      </c>
      <c r="AV34" s="1" t="e">
        <f t="shared" si="21"/>
        <v>#REF!</v>
      </c>
      <c r="AW34" s="1" t="e">
        <f>#REF!</f>
        <v>#REF!</v>
      </c>
      <c r="AX34" s="1" t="e">
        <f t="shared" si="22"/>
        <v>#REF!</v>
      </c>
      <c r="AY34" s="1" t="e">
        <f>#REF!</f>
        <v>#REF!</v>
      </c>
      <c r="AZ34" s="1" t="e">
        <f t="shared" si="23"/>
        <v>#REF!</v>
      </c>
      <c r="BA34" s="1" t="e">
        <f>#REF!</f>
        <v>#REF!</v>
      </c>
      <c r="BB34" s="1" t="e">
        <f t="shared" si="24"/>
        <v>#REF!</v>
      </c>
      <c r="BC34" s="1" t="e">
        <f>#REF!</f>
        <v>#REF!</v>
      </c>
      <c r="BD34" s="1" t="e">
        <f t="shared" si="25"/>
        <v>#REF!</v>
      </c>
      <c r="BE34" s="2" t="e">
        <f t="shared" si="26"/>
        <v>#REF!</v>
      </c>
      <c r="BF34" s="3" t="e">
        <f t="shared" si="27"/>
        <v>#REF!</v>
      </c>
    </row>
  </sheetData>
  <mergeCells count="34">
    <mergeCell ref="AQ3:AR3"/>
    <mergeCell ref="BC3:BD3"/>
    <mergeCell ref="E2:AD2"/>
    <mergeCell ref="I3:J3"/>
    <mergeCell ref="K3:L3"/>
    <mergeCell ref="M3:N3"/>
    <mergeCell ref="AE2:BD2"/>
    <mergeCell ref="E3:F3"/>
    <mergeCell ref="W3:X3"/>
    <mergeCell ref="Y3:Z3"/>
    <mergeCell ref="AK3:AL3"/>
    <mergeCell ref="AM3:AN3"/>
    <mergeCell ref="O3:P3"/>
    <mergeCell ref="Q3:R3"/>
    <mergeCell ref="S3:T3"/>
    <mergeCell ref="AO3:AP3"/>
    <mergeCell ref="A1:X1"/>
    <mergeCell ref="Y1:AK1"/>
    <mergeCell ref="A2:A3"/>
    <mergeCell ref="B2:B3"/>
    <mergeCell ref="C2:C3"/>
    <mergeCell ref="D2:D3"/>
    <mergeCell ref="G3:H3"/>
    <mergeCell ref="U3:V3"/>
    <mergeCell ref="AA3:AB3"/>
    <mergeCell ref="AC3:AD3"/>
    <mergeCell ref="AE3:AF3"/>
    <mergeCell ref="AG3:AH3"/>
    <mergeCell ref="AI3:AJ3"/>
    <mergeCell ref="AS3:AT3"/>
    <mergeCell ref="AU3:AV3"/>
    <mergeCell ref="AW3:AX3"/>
    <mergeCell ref="AY3:AZ3"/>
    <mergeCell ref="BA3:BB3"/>
  </mergeCells>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R34"/>
  <sheetViews>
    <sheetView topLeftCell="F3" workbookViewId="0">
      <selection activeCell="E4" sqref="E4:AP34"/>
    </sheetView>
  </sheetViews>
  <sheetFormatPr defaultColWidth="9.140625" defaultRowHeight="15"/>
  <cols>
    <col min="1" max="1" width="9.140625" style="1"/>
    <col min="2" max="2" width="28.28515625" style="1" customWidth="1"/>
    <col min="3" max="3" width="9.140625" style="1"/>
    <col min="4" max="4" width="15.42578125" style="1" customWidth="1"/>
    <col min="5" max="5" width="5" style="1" customWidth="1"/>
    <col min="6" max="6" width="4.42578125" style="1" customWidth="1"/>
    <col min="7" max="7" width="4.7109375" style="1" customWidth="1"/>
    <col min="8" max="10" width="4.5703125" style="1" customWidth="1"/>
    <col min="11" max="42" width="3.28515625" style="1" customWidth="1"/>
    <col min="43" max="43" width="6.42578125" style="1" customWidth="1"/>
    <col min="44" max="16384" width="9.140625" style="1"/>
  </cols>
  <sheetData>
    <row r="1" spans="1:44" ht="15.75">
      <c r="A1" s="400" t="e">
        <f>#REF!</f>
        <v>#REF!</v>
      </c>
      <c r="B1" s="401"/>
      <c r="C1" s="401"/>
      <c r="D1" s="401"/>
      <c r="E1" s="401"/>
      <c r="F1" s="401"/>
      <c r="G1" s="401"/>
      <c r="H1" s="401"/>
      <c r="I1" s="401"/>
      <c r="J1" s="401"/>
      <c r="K1" s="401"/>
      <c r="L1" s="401"/>
      <c r="M1" s="401"/>
      <c r="N1" s="401"/>
      <c r="O1" s="401"/>
      <c r="P1" s="401"/>
      <c r="Q1" s="401"/>
      <c r="R1" s="401" t="s">
        <v>11</v>
      </c>
      <c r="S1" s="401"/>
      <c r="T1" s="401"/>
      <c r="U1" s="401"/>
      <c r="V1" s="401"/>
      <c r="W1" s="401"/>
      <c r="X1" s="401"/>
      <c r="Y1" s="401"/>
      <c r="Z1" s="401"/>
      <c r="AA1" s="401"/>
      <c r="AB1" s="401"/>
      <c r="AC1" s="401"/>
      <c r="AD1" s="401"/>
      <c r="AE1" s="401"/>
      <c r="AF1" s="401"/>
      <c r="AG1" s="401"/>
      <c r="AH1" s="401"/>
      <c r="AI1" s="401"/>
      <c r="AJ1" s="14"/>
      <c r="AK1" s="14"/>
      <c r="AL1" s="14"/>
      <c r="AM1" s="14"/>
      <c r="AN1" s="14"/>
      <c r="AO1" s="14"/>
      <c r="AP1" s="14"/>
      <c r="AQ1" s="14"/>
      <c r="AR1" s="15"/>
    </row>
    <row r="2" spans="1:44" ht="12.75" customHeight="1">
      <c r="A2" s="390" t="str">
        <f>список!A1</f>
        <v>№</v>
      </c>
      <c r="B2" s="390" t="str">
        <f>список!B1</f>
        <v>Фамилия, имя воспитанника</v>
      </c>
      <c r="C2" s="390" t="str">
        <f>список!C1</f>
        <v xml:space="preserve">дата </v>
      </c>
      <c r="D2" s="390" t="str">
        <f>список!D1</f>
        <v>группа</v>
      </c>
      <c r="E2" s="391" t="s">
        <v>6</v>
      </c>
      <c r="F2" s="402"/>
      <c r="G2" s="402"/>
      <c r="H2" s="402"/>
      <c r="I2" s="402"/>
      <c r="J2" s="402"/>
      <c r="K2" s="402"/>
      <c r="L2" s="402"/>
      <c r="M2" s="402"/>
      <c r="N2" s="402"/>
      <c r="O2" s="402"/>
      <c r="P2" s="402"/>
      <c r="Q2" s="402"/>
      <c r="R2" s="402"/>
      <c r="S2" s="402"/>
      <c r="T2" s="402"/>
      <c r="U2" s="402"/>
      <c r="V2" s="402"/>
      <c r="W2" s="402"/>
      <c r="X2" s="403"/>
      <c r="Y2" s="391" t="s">
        <v>9</v>
      </c>
      <c r="Z2" s="402"/>
      <c r="AA2" s="402"/>
      <c r="AB2" s="402"/>
      <c r="AC2" s="402"/>
      <c r="AD2" s="402"/>
      <c r="AE2" s="402"/>
      <c r="AF2" s="402"/>
      <c r="AG2" s="402"/>
      <c r="AH2" s="402"/>
      <c r="AI2" s="402"/>
      <c r="AJ2" s="402"/>
      <c r="AK2" s="402"/>
      <c r="AL2" s="402"/>
      <c r="AM2" s="402"/>
      <c r="AN2" s="402"/>
      <c r="AO2" s="402"/>
      <c r="AP2" s="403"/>
    </row>
    <row r="3" spans="1:44" ht="23.25" customHeight="1">
      <c r="A3" s="390"/>
      <c r="B3" s="390"/>
      <c r="C3" s="390"/>
      <c r="D3" s="390"/>
      <c r="E3" s="404">
        <v>2</v>
      </c>
      <c r="F3" s="405"/>
      <c r="G3" s="404">
        <v>3</v>
      </c>
      <c r="H3" s="405"/>
      <c r="I3" s="404">
        <v>6</v>
      </c>
      <c r="J3" s="405"/>
      <c r="K3" s="406">
        <v>14</v>
      </c>
      <c r="L3" s="406"/>
      <c r="M3" s="406">
        <v>15</v>
      </c>
      <c r="N3" s="406"/>
      <c r="O3" s="406">
        <v>16</v>
      </c>
      <c r="P3" s="406"/>
      <c r="Q3" s="406">
        <v>17</v>
      </c>
      <c r="R3" s="406"/>
      <c r="S3" s="406">
        <v>18</v>
      </c>
      <c r="T3" s="406"/>
      <c r="U3" s="406">
        <v>19</v>
      </c>
      <c r="V3" s="406"/>
      <c r="W3" s="406">
        <v>20</v>
      </c>
      <c r="X3" s="406"/>
      <c r="Y3" s="398">
        <v>2</v>
      </c>
      <c r="Z3" s="399"/>
      <c r="AA3" s="398">
        <v>3</v>
      </c>
      <c r="AB3" s="399"/>
      <c r="AC3" s="397">
        <v>14</v>
      </c>
      <c r="AD3" s="397"/>
      <c r="AE3" s="397">
        <v>15</v>
      </c>
      <c r="AF3" s="397"/>
      <c r="AG3" s="397">
        <v>16</v>
      </c>
      <c r="AH3" s="397"/>
      <c r="AI3" s="397">
        <v>17</v>
      </c>
      <c r="AJ3" s="397"/>
      <c r="AK3" s="397">
        <v>18</v>
      </c>
      <c r="AL3" s="397"/>
      <c r="AM3" s="397">
        <v>19</v>
      </c>
      <c r="AN3" s="397"/>
      <c r="AO3" s="397">
        <v>20</v>
      </c>
      <c r="AP3" s="397"/>
    </row>
    <row r="4" spans="1:44">
      <c r="A4" s="1">
        <f>список!A2</f>
        <v>1</v>
      </c>
      <c r="B4" s="66"/>
      <c r="C4" s="66"/>
      <c r="D4" s="67"/>
      <c r="E4" s="68" t="e">
        <f>#REF!</f>
        <v>#REF!</v>
      </c>
      <c r="F4" s="68" t="e">
        <f>IF(E4=0,"",IF(E4="а",1,2))</f>
        <v>#REF!</v>
      </c>
      <c r="G4" s="68" t="e">
        <f>#REF!</f>
        <v>#REF!</v>
      </c>
      <c r="H4" s="68" t="e">
        <f>IF(G4=0,"",IF(G4="а",1,2))</f>
        <v>#REF!</v>
      </c>
      <c r="I4" s="68" t="e">
        <f>#REF!</f>
        <v>#REF!</v>
      </c>
      <c r="J4" s="68" t="e">
        <f>IF(I4=0,"",IF(I4="а",1,3))</f>
        <v>#REF!</v>
      </c>
      <c r="K4" s="66" t="e">
        <f>#REF!</f>
        <v>#REF!</v>
      </c>
      <c r="L4" s="66" t="e">
        <f>IF(K4=0,"",IF(K4="б",3,2))</f>
        <v>#REF!</v>
      </c>
      <c r="M4" s="66" t="e">
        <f>#REF!</f>
        <v>#REF!</v>
      </c>
      <c r="N4" s="66" t="e">
        <f>IF(M4=0,"",IF(M4="б",4,3))</f>
        <v>#REF!</v>
      </c>
      <c r="O4" s="66" t="e">
        <f>#REF!</f>
        <v>#REF!</v>
      </c>
      <c r="P4" s="66" t="e">
        <f>IF(O4=0,"",IF(O4="а",1,2))</f>
        <v>#REF!</v>
      </c>
      <c r="Q4" s="66" t="e">
        <f>#REF!</f>
        <v>#REF!</v>
      </c>
      <c r="R4" s="66" t="e">
        <f>IF(Q4=0,"",IF(Q4="а",1,IF(Q4="б",2,4)))</f>
        <v>#REF!</v>
      </c>
      <c r="S4" s="66" t="e">
        <f>#REF!</f>
        <v>#REF!</v>
      </c>
      <c r="T4" s="66" t="e">
        <f>IF(S4=0,"",IF(S4="а",3,4))</f>
        <v>#REF!</v>
      </c>
      <c r="U4" s="66" t="e">
        <f>#REF!</f>
        <v>#REF!</v>
      </c>
      <c r="V4" s="66" t="e">
        <f>IF(U4=0,"",IF(U4="а",4,5))</f>
        <v>#REF!</v>
      </c>
      <c r="W4" s="66" t="e">
        <f>#REF!</f>
        <v>#REF!</v>
      </c>
      <c r="X4" s="66" t="e">
        <f>IF(W4=0,"",IF(W4="а",5,6))</f>
        <v>#REF!</v>
      </c>
      <c r="Y4" s="66" t="e">
        <f>#REF!</f>
        <v>#REF!</v>
      </c>
      <c r="Z4" s="66" t="e">
        <f>IF(Y4=0,"",IF(Y4="а",1,2))</f>
        <v>#REF!</v>
      </c>
      <c r="AA4" s="66" t="e">
        <f>#REF!</f>
        <v>#REF!</v>
      </c>
      <c r="AB4" s="66" t="e">
        <f>IF(AA4=0,"",IF(AA4="а",1,4))</f>
        <v>#REF!</v>
      </c>
      <c r="AC4" s="66" t="e">
        <f>#REF!</f>
        <v>#REF!</v>
      </c>
      <c r="AD4" s="66" t="e">
        <f>IF(AC4=0,"",IF(AC4="б",3,1))</f>
        <v>#REF!</v>
      </c>
      <c r="AE4" s="66" t="e">
        <f>#REF!</f>
        <v>#REF!</v>
      </c>
      <c r="AF4" s="66" t="e">
        <f>IF(AE4=0,"",IF(AE4="б",4,3))</f>
        <v>#REF!</v>
      </c>
      <c r="AG4" s="66" t="e">
        <f>#REF!</f>
        <v>#REF!</v>
      </c>
      <c r="AH4" s="66" t="e">
        <f>IF(AG4=0,"",IF(AG4="а",1,2))</f>
        <v>#REF!</v>
      </c>
      <c r="AI4" s="66" t="e">
        <f>#REF!</f>
        <v>#REF!</v>
      </c>
      <c r="AJ4" s="66" t="e">
        <f>IF(AI4=0,"",IF(AI4="б",4,2))</f>
        <v>#REF!</v>
      </c>
      <c r="AK4" s="66" t="e">
        <f>#REF!</f>
        <v>#REF!</v>
      </c>
      <c r="AL4" s="66" t="e">
        <f>IF(AK4=0,"",IF(AK4="а",4,6))</f>
        <v>#REF!</v>
      </c>
      <c r="AM4" s="66" t="e">
        <f>#REF!</f>
        <v>#REF!</v>
      </c>
      <c r="AN4" s="66" t="e">
        <f>IF(AM4=0,"",IF(AM4="а",3,4))</f>
        <v>#REF!</v>
      </c>
      <c r="AO4" s="66" t="e">
        <f>#REF!</f>
        <v>#REF!</v>
      </c>
      <c r="AP4" s="66" t="e">
        <f>IF(AO4=0,"",IF(AO4="а",5,6))</f>
        <v>#REF!</v>
      </c>
      <c r="AQ4" s="1" t="e">
        <f>SUM(L4:AP4)</f>
        <v>#REF!</v>
      </c>
      <c r="AR4" s="3" t="e">
        <f>IF(AQ4=0,"",IF(AQ4&gt;=70,"6 уровень",IF(AND(AQ4&gt;=58,BE4&lt;70),"5 уровень",IF(AND(AQ4&gt;=48,BE4&lt;58),"4 уровень",IF(AND(AQ4&gt;=24,AQ4&lt;48),"3 уровень",IF(AND(AQ4&gt;=12,AQ4&lt;24),"2 уровень","1 уровень"))))))</f>
        <v>#REF!</v>
      </c>
    </row>
    <row r="5" spans="1:44">
      <c r="A5" s="1">
        <f>список!A3</f>
        <v>2</v>
      </c>
      <c r="B5" s="66"/>
      <c r="C5" s="66"/>
      <c r="D5" s="67"/>
      <c r="E5" s="68" t="e">
        <f>#REF!</f>
        <v>#REF!</v>
      </c>
      <c r="F5" s="68" t="e">
        <f t="shared" ref="F5:F34" si="0">IF(E5=0,"",IF(E5="а",1,2))</f>
        <v>#REF!</v>
      </c>
      <c r="G5" s="68" t="e">
        <f>#REF!</f>
        <v>#REF!</v>
      </c>
      <c r="H5" s="68" t="e">
        <f t="shared" ref="H5:H34" si="1">IF(G5=0,"",IF(G5="а",1,2))</f>
        <v>#REF!</v>
      </c>
      <c r="I5" s="68" t="e">
        <f>#REF!</f>
        <v>#REF!</v>
      </c>
      <c r="J5" s="68" t="e">
        <f t="shared" ref="J5:J34" si="2">IF(I5=0,"",IF(I5="а",1,3))</f>
        <v>#REF!</v>
      </c>
      <c r="K5" s="66" t="e">
        <f>#REF!</f>
        <v>#REF!</v>
      </c>
      <c r="L5" s="66" t="e">
        <f t="shared" ref="L5:L34" si="3">IF(K5=0,"",IF(K5="б",3,2))</f>
        <v>#REF!</v>
      </c>
      <c r="M5" s="66" t="e">
        <f>#REF!</f>
        <v>#REF!</v>
      </c>
      <c r="N5" s="66" t="e">
        <f t="shared" ref="N5:N34" si="4">IF(M5=0,"",IF(M5="б",4,3))</f>
        <v>#REF!</v>
      </c>
      <c r="O5" s="66" t="e">
        <f>#REF!</f>
        <v>#REF!</v>
      </c>
      <c r="P5" s="66" t="e">
        <f t="shared" ref="P5:P34" si="5">IF(O5=0,"",IF(O5="а",1,2))</f>
        <v>#REF!</v>
      </c>
      <c r="Q5" s="66" t="e">
        <f>#REF!</f>
        <v>#REF!</v>
      </c>
      <c r="R5" s="66" t="e">
        <f t="shared" ref="R5:R34" si="6">IF(Q5=0,"",IF(Q5="а",1,IF(Q5="б",2,4)))</f>
        <v>#REF!</v>
      </c>
      <c r="S5" s="66" t="e">
        <f>#REF!</f>
        <v>#REF!</v>
      </c>
      <c r="T5" s="66" t="e">
        <f t="shared" ref="T5:T34" si="7">IF(S5=0,"",IF(S5="а",3,4))</f>
        <v>#REF!</v>
      </c>
      <c r="U5" s="66" t="e">
        <f>#REF!</f>
        <v>#REF!</v>
      </c>
      <c r="V5" s="66" t="e">
        <f t="shared" ref="V5:V34" si="8">IF(U5=0,"",IF(U5="а",4,5))</f>
        <v>#REF!</v>
      </c>
      <c r="W5" s="66" t="e">
        <f>#REF!</f>
        <v>#REF!</v>
      </c>
      <c r="X5" s="66" t="e">
        <f t="shared" ref="X5:X34" si="9">IF(W5=0,"",IF(W5="а",5,6))</f>
        <v>#REF!</v>
      </c>
      <c r="Y5" s="66" t="e">
        <f>#REF!</f>
        <v>#REF!</v>
      </c>
      <c r="Z5" s="66" t="e">
        <f t="shared" ref="Z5:Z34" si="10">IF(Y5=0,"",IF(Y5="а",1,2))</f>
        <v>#REF!</v>
      </c>
      <c r="AA5" s="66" t="e">
        <f>#REF!</f>
        <v>#REF!</v>
      </c>
      <c r="AB5" s="66" t="e">
        <f t="shared" ref="AB5:AB34" si="11">IF(AA5=0,"",IF(AA5="а",1,4))</f>
        <v>#REF!</v>
      </c>
      <c r="AC5" s="66" t="e">
        <f>#REF!</f>
        <v>#REF!</v>
      </c>
      <c r="AD5" s="66" t="e">
        <f t="shared" ref="AD5:AD34" si="12">IF(AC5=0,"",IF(AC5="б",3,1))</f>
        <v>#REF!</v>
      </c>
      <c r="AE5" s="66" t="e">
        <f>#REF!</f>
        <v>#REF!</v>
      </c>
      <c r="AF5" s="66" t="e">
        <f t="shared" ref="AF5:AF34" si="13">IF(AE5=0,"",IF(AE5="б",4,3))</f>
        <v>#REF!</v>
      </c>
      <c r="AG5" s="66" t="e">
        <f>#REF!</f>
        <v>#REF!</v>
      </c>
      <c r="AH5" s="66" t="e">
        <f t="shared" ref="AH5:AH34" si="14">IF(AG5=0,"",IF(AG5="а",1,2))</f>
        <v>#REF!</v>
      </c>
      <c r="AI5" s="66" t="e">
        <f>#REF!</f>
        <v>#REF!</v>
      </c>
      <c r="AJ5" s="66" t="e">
        <f t="shared" ref="AJ5:AJ34" si="15">IF(AI5=0,"",IF(AI5="б",4,2))</f>
        <v>#REF!</v>
      </c>
      <c r="AK5" s="66" t="e">
        <f>#REF!</f>
        <v>#REF!</v>
      </c>
      <c r="AL5" s="66" t="e">
        <f t="shared" ref="AL5:AL34" si="16">IF(AK5=0,"",IF(AK5="а",4,6))</f>
        <v>#REF!</v>
      </c>
      <c r="AM5" s="66" t="e">
        <f>#REF!</f>
        <v>#REF!</v>
      </c>
      <c r="AN5" s="66" t="e">
        <f t="shared" ref="AN5:AN34" si="17">IF(AM5=0,"",IF(AM5="а",3,4))</f>
        <v>#REF!</v>
      </c>
      <c r="AO5" s="66" t="e">
        <f>#REF!</f>
        <v>#REF!</v>
      </c>
      <c r="AP5" s="66" t="e">
        <f t="shared" ref="AP5:AP34" si="18">IF(AO5=0,"",IF(AO5="а",5,6))</f>
        <v>#REF!</v>
      </c>
      <c r="AQ5" s="1" t="e">
        <f t="shared" ref="AQ5:AQ34" si="19">SUM(L5:AP5)</f>
        <v>#REF!</v>
      </c>
      <c r="AR5" s="3" t="e">
        <f>IF(AQ5=0,"",IF(AQ5&gt;=70,"6 уровень",IF(AND(AQ5&gt;=58,BE5&lt;70),"5 уровень",IF(AND(AQ5&gt;=48,BE5&lt;58),"4 уровень",IF(AND(AQ5&gt;=24,AQ5&lt;48),"3 уровень",IF(AND(AQ5&gt;=12,AQ5&lt;24),"2 уровень","1 уровень"))))))</f>
        <v>#REF!</v>
      </c>
    </row>
    <row r="6" spans="1:44">
      <c r="A6" s="1">
        <f>список!A4</f>
        <v>3</v>
      </c>
      <c r="B6" s="66"/>
      <c r="C6" s="66"/>
      <c r="D6" s="67"/>
      <c r="E6" s="68" t="e">
        <f>#REF!</f>
        <v>#REF!</v>
      </c>
      <c r="F6" s="68" t="e">
        <f t="shared" si="0"/>
        <v>#REF!</v>
      </c>
      <c r="G6" s="68" t="e">
        <f>#REF!</f>
        <v>#REF!</v>
      </c>
      <c r="H6" s="68" t="e">
        <f t="shared" si="1"/>
        <v>#REF!</v>
      </c>
      <c r="I6" s="68" t="e">
        <f>#REF!</f>
        <v>#REF!</v>
      </c>
      <c r="J6" s="68" t="e">
        <f t="shared" si="2"/>
        <v>#REF!</v>
      </c>
      <c r="K6" s="66" t="e">
        <f>#REF!</f>
        <v>#REF!</v>
      </c>
      <c r="L6" s="66" t="e">
        <f t="shared" si="3"/>
        <v>#REF!</v>
      </c>
      <c r="M6" s="66" t="e">
        <f>#REF!</f>
        <v>#REF!</v>
      </c>
      <c r="N6" s="66" t="e">
        <f t="shared" si="4"/>
        <v>#REF!</v>
      </c>
      <c r="O6" s="66" t="e">
        <f>#REF!</f>
        <v>#REF!</v>
      </c>
      <c r="P6" s="66" t="e">
        <f t="shared" si="5"/>
        <v>#REF!</v>
      </c>
      <c r="Q6" s="66" t="e">
        <f>#REF!</f>
        <v>#REF!</v>
      </c>
      <c r="R6" s="66" t="e">
        <f t="shared" si="6"/>
        <v>#REF!</v>
      </c>
      <c r="S6" s="66" t="e">
        <f>#REF!</f>
        <v>#REF!</v>
      </c>
      <c r="T6" s="66" t="e">
        <f t="shared" si="7"/>
        <v>#REF!</v>
      </c>
      <c r="U6" s="66" t="e">
        <f>#REF!</f>
        <v>#REF!</v>
      </c>
      <c r="V6" s="66" t="e">
        <f t="shared" si="8"/>
        <v>#REF!</v>
      </c>
      <c r="W6" s="66" t="e">
        <f>#REF!</f>
        <v>#REF!</v>
      </c>
      <c r="X6" s="66" t="e">
        <f t="shared" si="9"/>
        <v>#REF!</v>
      </c>
      <c r="Y6" s="66" t="e">
        <f>#REF!</f>
        <v>#REF!</v>
      </c>
      <c r="Z6" s="66" t="e">
        <f t="shared" si="10"/>
        <v>#REF!</v>
      </c>
      <c r="AA6" s="66" t="e">
        <f>#REF!</f>
        <v>#REF!</v>
      </c>
      <c r="AB6" s="66" t="e">
        <f t="shared" si="11"/>
        <v>#REF!</v>
      </c>
      <c r="AC6" s="66" t="e">
        <f>#REF!</f>
        <v>#REF!</v>
      </c>
      <c r="AD6" s="66" t="e">
        <f t="shared" si="12"/>
        <v>#REF!</v>
      </c>
      <c r="AE6" s="66" t="e">
        <f>#REF!</f>
        <v>#REF!</v>
      </c>
      <c r="AF6" s="66" t="e">
        <f t="shared" si="13"/>
        <v>#REF!</v>
      </c>
      <c r="AG6" s="66" t="e">
        <f>#REF!</f>
        <v>#REF!</v>
      </c>
      <c r="AH6" s="66" t="e">
        <f t="shared" si="14"/>
        <v>#REF!</v>
      </c>
      <c r="AI6" s="66" t="e">
        <f>#REF!</f>
        <v>#REF!</v>
      </c>
      <c r="AJ6" s="66" t="e">
        <f t="shared" si="15"/>
        <v>#REF!</v>
      </c>
      <c r="AK6" s="66" t="e">
        <f>#REF!</f>
        <v>#REF!</v>
      </c>
      <c r="AL6" s="66" t="e">
        <f t="shared" si="16"/>
        <v>#REF!</v>
      </c>
      <c r="AM6" s="66" t="e">
        <f>#REF!</f>
        <v>#REF!</v>
      </c>
      <c r="AN6" s="66" t="e">
        <f t="shared" si="17"/>
        <v>#REF!</v>
      </c>
      <c r="AO6" s="66" t="e">
        <f>#REF!</f>
        <v>#REF!</v>
      </c>
      <c r="AP6" s="66" t="e">
        <f t="shared" si="18"/>
        <v>#REF!</v>
      </c>
      <c r="AQ6" s="1" t="e">
        <f t="shared" si="19"/>
        <v>#REF!</v>
      </c>
      <c r="AR6" s="3" t="e">
        <f t="shared" ref="AR6:AR34" si="20">IF(AQ6=0,"",IF(AQ6&gt;=70,"6 уровень",IF(AND(AQ6&gt;=58,BE6&lt;70),"5 уровень",IF(AND(AQ6&gt;=48,BE6&lt;58),"4 уровень",IF(AND(AQ6&gt;=24,AQ6&lt;48),"3 уровень",IF(AND(AQ6&gt;=12,AQ6&lt;24),"2 уровень","1 уровень"))))))</f>
        <v>#REF!</v>
      </c>
    </row>
    <row r="7" spans="1:44">
      <c r="A7" s="1">
        <f>список!A5</f>
        <v>4</v>
      </c>
      <c r="B7" s="66"/>
      <c r="C7" s="66"/>
      <c r="D7" s="67"/>
      <c r="E7" s="68" t="e">
        <f>#REF!</f>
        <v>#REF!</v>
      </c>
      <c r="F7" s="68" t="e">
        <f t="shared" si="0"/>
        <v>#REF!</v>
      </c>
      <c r="G7" s="68" t="e">
        <f>#REF!</f>
        <v>#REF!</v>
      </c>
      <c r="H7" s="68" t="e">
        <f t="shared" si="1"/>
        <v>#REF!</v>
      </c>
      <c r="I7" s="68" t="e">
        <f>#REF!</f>
        <v>#REF!</v>
      </c>
      <c r="J7" s="68" t="e">
        <f t="shared" si="2"/>
        <v>#REF!</v>
      </c>
      <c r="K7" s="66" t="e">
        <f>#REF!</f>
        <v>#REF!</v>
      </c>
      <c r="L7" s="66" t="e">
        <f t="shared" si="3"/>
        <v>#REF!</v>
      </c>
      <c r="M7" s="66" t="e">
        <f>#REF!</f>
        <v>#REF!</v>
      </c>
      <c r="N7" s="66" t="e">
        <f t="shared" si="4"/>
        <v>#REF!</v>
      </c>
      <c r="O7" s="66" t="e">
        <f>#REF!</f>
        <v>#REF!</v>
      </c>
      <c r="P7" s="66" t="e">
        <f t="shared" si="5"/>
        <v>#REF!</v>
      </c>
      <c r="Q7" s="66" t="e">
        <f>#REF!</f>
        <v>#REF!</v>
      </c>
      <c r="R7" s="66" t="e">
        <f t="shared" si="6"/>
        <v>#REF!</v>
      </c>
      <c r="S7" s="66" t="e">
        <f>#REF!</f>
        <v>#REF!</v>
      </c>
      <c r="T7" s="66" t="e">
        <f t="shared" si="7"/>
        <v>#REF!</v>
      </c>
      <c r="U7" s="66" t="e">
        <f>#REF!</f>
        <v>#REF!</v>
      </c>
      <c r="V7" s="66" t="e">
        <f t="shared" si="8"/>
        <v>#REF!</v>
      </c>
      <c r="W7" s="66" t="e">
        <f>#REF!</f>
        <v>#REF!</v>
      </c>
      <c r="X7" s="66" t="e">
        <f t="shared" si="9"/>
        <v>#REF!</v>
      </c>
      <c r="Y7" s="66" t="e">
        <f>#REF!</f>
        <v>#REF!</v>
      </c>
      <c r="Z7" s="66" t="e">
        <f t="shared" si="10"/>
        <v>#REF!</v>
      </c>
      <c r="AA7" s="66" t="e">
        <f>#REF!</f>
        <v>#REF!</v>
      </c>
      <c r="AB7" s="66" t="e">
        <f t="shared" si="11"/>
        <v>#REF!</v>
      </c>
      <c r="AC7" s="66" t="e">
        <f>#REF!</f>
        <v>#REF!</v>
      </c>
      <c r="AD7" s="66" t="e">
        <f t="shared" si="12"/>
        <v>#REF!</v>
      </c>
      <c r="AE7" s="66" t="e">
        <f>#REF!</f>
        <v>#REF!</v>
      </c>
      <c r="AF7" s="66" t="e">
        <f t="shared" si="13"/>
        <v>#REF!</v>
      </c>
      <c r="AG7" s="66" t="e">
        <f>#REF!</f>
        <v>#REF!</v>
      </c>
      <c r="AH7" s="66" t="e">
        <f t="shared" si="14"/>
        <v>#REF!</v>
      </c>
      <c r="AI7" s="66" t="e">
        <f>#REF!</f>
        <v>#REF!</v>
      </c>
      <c r="AJ7" s="66" t="e">
        <f t="shared" si="15"/>
        <v>#REF!</v>
      </c>
      <c r="AK7" s="66" t="e">
        <f>#REF!</f>
        <v>#REF!</v>
      </c>
      <c r="AL7" s="66" t="e">
        <f t="shared" si="16"/>
        <v>#REF!</v>
      </c>
      <c r="AM7" s="66" t="e">
        <f>#REF!</f>
        <v>#REF!</v>
      </c>
      <c r="AN7" s="66" t="e">
        <f t="shared" si="17"/>
        <v>#REF!</v>
      </c>
      <c r="AO7" s="66" t="e">
        <f>#REF!</f>
        <v>#REF!</v>
      </c>
      <c r="AP7" s="66" t="e">
        <f t="shared" si="18"/>
        <v>#REF!</v>
      </c>
      <c r="AQ7" s="1" t="e">
        <f t="shared" si="19"/>
        <v>#REF!</v>
      </c>
      <c r="AR7" s="3" t="e">
        <f t="shared" si="20"/>
        <v>#REF!</v>
      </c>
    </row>
    <row r="8" spans="1:44">
      <c r="A8" s="1">
        <f>список!A6</f>
        <v>5</v>
      </c>
      <c r="B8" s="66"/>
      <c r="C8" s="66"/>
      <c r="D8" s="67"/>
      <c r="E8" s="68" t="e">
        <f>#REF!</f>
        <v>#REF!</v>
      </c>
      <c r="F8" s="68" t="e">
        <f t="shared" si="0"/>
        <v>#REF!</v>
      </c>
      <c r="G8" s="68" t="e">
        <f>#REF!</f>
        <v>#REF!</v>
      </c>
      <c r="H8" s="68" t="e">
        <f t="shared" si="1"/>
        <v>#REF!</v>
      </c>
      <c r="I8" s="68" t="e">
        <f>#REF!</f>
        <v>#REF!</v>
      </c>
      <c r="J8" s="68" t="e">
        <f t="shared" si="2"/>
        <v>#REF!</v>
      </c>
      <c r="K8" s="66" t="e">
        <f>#REF!</f>
        <v>#REF!</v>
      </c>
      <c r="L8" s="66" t="e">
        <f t="shared" si="3"/>
        <v>#REF!</v>
      </c>
      <c r="M8" s="66" t="e">
        <f>#REF!</f>
        <v>#REF!</v>
      </c>
      <c r="N8" s="66" t="e">
        <f t="shared" si="4"/>
        <v>#REF!</v>
      </c>
      <c r="O8" s="66" t="e">
        <f>#REF!</f>
        <v>#REF!</v>
      </c>
      <c r="P8" s="66" t="e">
        <f t="shared" si="5"/>
        <v>#REF!</v>
      </c>
      <c r="Q8" s="66" t="e">
        <f>#REF!</f>
        <v>#REF!</v>
      </c>
      <c r="R8" s="66" t="e">
        <f t="shared" si="6"/>
        <v>#REF!</v>
      </c>
      <c r="S8" s="66" t="e">
        <f>#REF!</f>
        <v>#REF!</v>
      </c>
      <c r="T8" s="66" t="e">
        <f t="shared" si="7"/>
        <v>#REF!</v>
      </c>
      <c r="U8" s="66" t="e">
        <f>#REF!</f>
        <v>#REF!</v>
      </c>
      <c r="V8" s="66" t="e">
        <f t="shared" si="8"/>
        <v>#REF!</v>
      </c>
      <c r="W8" s="66" t="e">
        <f>#REF!</f>
        <v>#REF!</v>
      </c>
      <c r="X8" s="66" t="e">
        <f t="shared" si="9"/>
        <v>#REF!</v>
      </c>
      <c r="Y8" s="66" t="e">
        <f>#REF!</f>
        <v>#REF!</v>
      </c>
      <c r="Z8" s="66" t="e">
        <f t="shared" si="10"/>
        <v>#REF!</v>
      </c>
      <c r="AA8" s="66" t="e">
        <f>#REF!</f>
        <v>#REF!</v>
      </c>
      <c r="AB8" s="66" t="e">
        <f t="shared" si="11"/>
        <v>#REF!</v>
      </c>
      <c r="AC8" s="66" t="e">
        <f>#REF!</f>
        <v>#REF!</v>
      </c>
      <c r="AD8" s="66" t="e">
        <f t="shared" si="12"/>
        <v>#REF!</v>
      </c>
      <c r="AE8" s="66" t="e">
        <f>#REF!</f>
        <v>#REF!</v>
      </c>
      <c r="AF8" s="66" t="e">
        <f t="shared" si="13"/>
        <v>#REF!</v>
      </c>
      <c r="AG8" s="66" t="e">
        <f>#REF!</f>
        <v>#REF!</v>
      </c>
      <c r="AH8" s="66" t="e">
        <f t="shared" si="14"/>
        <v>#REF!</v>
      </c>
      <c r="AI8" s="66" t="e">
        <f>#REF!</f>
        <v>#REF!</v>
      </c>
      <c r="AJ8" s="66" t="e">
        <f t="shared" si="15"/>
        <v>#REF!</v>
      </c>
      <c r="AK8" s="66" t="e">
        <f>#REF!</f>
        <v>#REF!</v>
      </c>
      <c r="AL8" s="66" t="e">
        <f t="shared" si="16"/>
        <v>#REF!</v>
      </c>
      <c r="AM8" s="66" t="e">
        <f>#REF!</f>
        <v>#REF!</v>
      </c>
      <c r="AN8" s="66" t="e">
        <f t="shared" si="17"/>
        <v>#REF!</v>
      </c>
      <c r="AO8" s="66" t="e">
        <f>#REF!</f>
        <v>#REF!</v>
      </c>
      <c r="AP8" s="66" t="e">
        <f t="shared" si="18"/>
        <v>#REF!</v>
      </c>
      <c r="AQ8" s="1" t="e">
        <f t="shared" si="19"/>
        <v>#REF!</v>
      </c>
      <c r="AR8" s="3" t="e">
        <f t="shared" si="20"/>
        <v>#REF!</v>
      </c>
    </row>
    <row r="9" spans="1:44">
      <c r="A9" s="1">
        <f>список!A7</f>
        <v>6</v>
      </c>
      <c r="B9" s="66"/>
      <c r="C9" s="66"/>
      <c r="D9" s="67"/>
      <c r="E9" s="68" t="e">
        <f>#REF!</f>
        <v>#REF!</v>
      </c>
      <c r="F9" s="68" t="e">
        <f t="shared" si="0"/>
        <v>#REF!</v>
      </c>
      <c r="G9" s="68" t="e">
        <f>#REF!</f>
        <v>#REF!</v>
      </c>
      <c r="H9" s="68" t="e">
        <f t="shared" si="1"/>
        <v>#REF!</v>
      </c>
      <c r="I9" s="68" t="e">
        <f>#REF!</f>
        <v>#REF!</v>
      </c>
      <c r="J9" s="68" t="e">
        <f t="shared" si="2"/>
        <v>#REF!</v>
      </c>
      <c r="K9" s="66" t="e">
        <f>#REF!</f>
        <v>#REF!</v>
      </c>
      <c r="L9" s="66" t="e">
        <f t="shared" si="3"/>
        <v>#REF!</v>
      </c>
      <c r="M9" s="66" t="e">
        <f>#REF!</f>
        <v>#REF!</v>
      </c>
      <c r="N9" s="66" t="e">
        <f t="shared" si="4"/>
        <v>#REF!</v>
      </c>
      <c r="O9" s="66" t="e">
        <f>#REF!</f>
        <v>#REF!</v>
      </c>
      <c r="P9" s="66" t="e">
        <f t="shared" si="5"/>
        <v>#REF!</v>
      </c>
      <c r="Q9" s="66" t="e">
        <f>#REF!</f>
        <v>#REF!</v>
      </c>
      <c r="R9" s="66" t="e">
        <f t="shared" si="6"/>
        <v>#REF!</v>
      </c>
      <c r="S9" s="66" t="e">
        <f>#REF!</f>
        <v>#REF!</v>
      </c>
      <c r="T9" s="66" t="e">
        <f t="shared" si="7"/>
        <v>#REF!</v>
      </c>
      <c r="U9" s="66" t="e">
        <f>#REF!</f>
        <v>#REF!</v>
      </c>
      <c r="V9" s="66" t="e">
        <f t="shared" si="8"/>
        <v>#REF!</v>
      </c>
      <c r="W9" s="66" t="e">
        <f>#REF!</f>
        <v>#REF!</v>
      </c>
      <c r="X9" s="66" t="e">
        <f t="shared" si="9"/>
        <v>#REF!</v>
      </c>
      <c r="Y9" s="66" t="e">
        <f>#REF!</f>
        <v>#REF!</v>
      </c>
      <c r="Z9" s="66" t="e">
        <f t="shared" si="10"/>
        <v>#REF!</v>
      </c>
      <c r="AA9" s="66" t="e">
        <f>#REF!</f>
        <v>#REF!</v>
      </c>
      <c r="AB9" s="66" t="e">
        <f t="shared" si="11"/>
        <v>#REF!</v>
      </c>
      <c r="AC9" s="66" t="e">
        <f>#REF!</f>
        <v>#REF!</v>
      </c>
      <c r="AD9" s="66" t="e">
        <f t="shared" si="12"/>
        <v>#REF!</v>
      </c>
      <c r="AE9" s="66" t="e">
        <f>#REF!</f>
        <v>#REF!</v>
      </c>
      <c r="AF9" s="66" t="e">
        <f t="shared" si="13"/>
        <v>#REF!</v>
      </c>
      <c r="AG9" s="66" t="e">
        <f>#REF!</f>
        <v>#REF!</v>
      </c>
      <c r="AH9" s="66" t="e">
        <f t="shared" si="14"/>
        <v>#REF!</v>
      </c>
      <c r="AI9" s="66" t="e">
        <f>#REF!</f>
        <v>#REF!</v>
      </c>
      <c r="AJ9" s="66" t="e">
        <f t="shared" si="15"/>
        <v>#REF!</v>
      </c>
      <c r="AK9" s="66" t="e">
        <f>#REF!</f>
        <v>#REF!</v>
      </c>
      <c r="AL9" s="66" t="e">
        <f t="shared" si="16"/>
        <v>#REF!</v>
      </c>
      <c r="AM9" s="66" t="e">
        <f>#REF!</f>
        <v>#REF!</v>
      </c>
      <c r="AN9" s="66" t="e">
        <f t="shared" si="17"/>
        <v>#REF!</v>
      </c>
      <c r="AO9" s="66" t="e">
        <f>#REF!</f>
        <v>#REF!</v>
      </c>
      <c r="AP9" s="66" t="e">
        <f t="shared" si="18"/>
        <v>#REF!</v>
      </c>
      <c r="AQ9" s="1" t="e">
        <f t="shared" si="19"/>
        <v>#REF!</v>
      </c>
      <c r="AR9" s="3" t="e">
        <f t="shared" si="20"/>
        <v>#REF!</v>
      </c>
    </row>
    <row r="10" spans="1:44">
      <c r="A10" s="1">
        <f>список!A8</f>
        <v>7</v>
      </c>
      <c r="B10" s="66"/>
      <c r="C10" s="66"/>
      <c r="D10" s="67"/>
      <c r="E10" s="68" t="e">
        <f>#REF!</f>
        <v>#REF!</v>
      </c>
      <c r="F10" s="68" t="e">
        <f t="shared" si="0"/>
        <v>#REF!</v>
      </c>
      <c r="G10" s="68" t="e">
        <f>#REF!</f>
        <v>#REF!</v>
      </c>
      <c r="H10" s="68" t="e">
        <f t="shared" si="1"/>
        <v>#REF!</v>
      </c>
      <c r="I10" s="68" t="e">
        <f>#REF!</f>
        <v>#REF!</v>
      </c>
      <c r="J10" s="68" t="e">
        <f t="shared" si="2"/>
        <v>#REF!</v>
      </c>
      <c r="K10" s="66" t="e">
        <f>#REF!</f>
        <v>#REF!</v>
      </c>
      <c r="L10" s="66" t="e">
        <f t="shared" si="3"/>
        <v>#REF!</v>
      </c>
      <c r="M10" s="66" t="e">
        <f>#REF!</f>
        <v>#REF!</v>
      </c>
      <c r="N10" s="66" t="e">
        <f t="shared" si="4"/>
        <v>#REF!</v>
      </c>
      <c r="O10" s="66" t="e">
        <f>#REF!</f>
        <v>#REF!</v>
      </c>
      <c r="P10" s="66" t="e">
        <f t="shared" si="5"/>
        <v>#REF!</v>
      </c>
      <c r="Q10" s="66" t="e">
        <f>#REF!</f>
        <v>#REF!</v>
      </c>
      <c r="R10" s="66" t="e">
        <f t="shared" si="6"/>
        <v>#REF!</v>
      </c>
      <c r="S10" s="66" t="e">
        <f>#REF!</f>
        <v>#REF!</v>
      </c>
      <c r="T10" s="66" t="e">
        <f t="shared" si="7"/>
        <v>#REF!</v>
      </c>
      <c r="U10" s="66" t="e">
        <f>#REF!</f>
        <v>#REF!</v>
      </c>
      <c r="V10" s="66" t="e">
        <f t="shared" si="8"/>
        <v>#REF!</v>
      </c>
      <c r="W10" s="66" t="e">
        <f>#REF!</f>
        <v>#REF!</v>
      </c>
      <c r="X10" s="66" t="e">
        <f t="shared" si="9"/>
        <v>#REF!</v>
      </c>
      <c r="Y10" s="66" t="e">
        <f>#REF!</f>
        <v>#REF!</v>
      </c>
      <c r="Z10" s="66" t="e">
        <f t="shared" si="10"/>
        <v>#REF!</v>
      </c>
      <c r="AA10" s="66" t="e">
        <f>#REF!</f>
        <v>#REF!</v>
      </c>
      <c r="AB10" s="66" t="e">
        <f t="shared" si="11"/>
        <v>#REF!</v>
      </c>
      <c r="AC10" s="66" t="e">
        <f>#REF!</f>
        <v>#REF!</v>
      </c>
      <c r="AD10" s="66" t="e">
        <f t="shared" si="12"/>
        <v>#REF!</v>
      </c>
      <c r="AE10" s="66" t="e">
        <f>#REF!</f>
        <v>#REF!</v>
      </c>
      <c r="AF10" s="66" t="e">
        <f t="shared" si="13"/>
        <v>#REF!</v>
      </c>
      <c r="AG10" s="66" t="e">
        <f>#REF!</f>
        <v>#REF!</v>
      </c>
      <c r="AH10" s="66" t="e">
        <f t="shared" si="14"/>
        <v>#REF!</v>
      </c>
      <c r="AI10" s="66" t="e">
        <f>#REF!</f>
        <v>#REF!</v>
      </c>
      <c r="AJ10" s="66" t="e">
        <f t="shared" si="15"/>
        <v>#REF!</v>
      </c>
      <c r="AK10" s="66" t="e">
        <f>#REF!</f>
        <v>#REF!</v>
      </c>
      <c r="AL10" s="66" t="e">
        <f t="shared" si="16"/>
        <v>#REF!</v>
      </c>
      <c r="AM10" s="66" t="e">
        <f>#REF!</f>
        <v>#REF!</v>
      </c>
      <c r="AN10" s="66" t="e">
        <f t="shared" si="17"/>
        <v>#REF!</v>
      </c>
      <c r="AO10" s="66" t="e">
        <f>#REF!</f>
        <v>#REF!</v>
      </c>
      <c r="AP10" s="66" t="e">
        <f t="shared" si="18"/>
        <v>#REF!</v>
      </c>
      <c r="AQ10" s="1" t="e">
        <f t="shared" si="19"/>
        <v>#REF!</v>
      </c>
      <c r="AR10" s="3" t="e">
        <f t="shared" si="20"/>
        <v>#REF!</v>
      </c>
    </row>
    <row r="11" spans="1:44">
      <c r="A11" s="1">
        <f>список!A9</f>
        <v>8</v>
      </c>
      <c r="B11" s="66"/>
      <c r="C11" s="66"/>
      <c r="D11" s="67"/>
      <c r="E11" s="68" t="e">
        <f>#REF!</f>
        <v>#REF!</v>
      </c>
      <c r="F11" s="68" t="e">
        <f t="shared" si="0"/>
        <v>#REF!</v>
      </c>
      <c r="G11" s="68" t="e">
        <f>#REF!</f>
        <v>#REF!</v>
      </c>
      <c r="H11" s="68" t="e">
        <f t="shared" si="1"/>
        <v>#REF!</v>
      </c>
      <c r="I11" s="68" t="e">
        <f>#REF!</f>
        <v>#REF!</v>
      </c>
      <c r="J11" s="68" t="e">
        <f t="shared" si="2"/>
        <v>#REF!</v>
      </c>
      <c r="K11" s="66" t="e">
        <f>#REF!</f>
        <v>#REF!</v>
      </c>
      <c r="L11" s="66" t="e">
        <f t="shared" si="3"/>
        <v>#REF!</v>
      </c>
      <c r="M11" s="66" t="e">
        <f>#REF!</f>
        <v>#REF!</v>
      </c>
      <c r="N11" s="66" t="e">
        <f t="shared" si="4"/>
        <v>#REF!</v>
      </c>
      <c r="O11" s="66" t="e">
        <f>#REF!</f>
        <v>#REF!</v>
      </c>
      <c r="P11" s="66" t="e">
        <f t="shared" si="5"/>
        <v>#REF!</v>
      </c>
      <c r="Q11" s="66" t="e">
        <f>#REF!</f>
        <v>#REF!</v>
      </c>
      <c r="R11" s="66" t="e">
        <f t="shared" si="6"/>
        <v>#REF!</v>
      </c>
      <c r="S11" s="66" t="e">
        <f>#REF!</f>
        <v>#REF!</v>
      </c>
      <c r="T11" s="66" t="e">
        <f t="shared" si="7"/>
        <v>#REF!</v>
      </c>
      <c r="U11" s="66" t="e">
        <f>#REF!</f>
        <v>#REF!</v>
      </c>
      <c r="V11" s="66" t="e">
        <f t="shared" si="8"/>
        <v>#REF!</v>
      </c>
      <c r="W11" s="66" t="e">
        <f>#REF!</f>
        <v>#REF!</v>
      </c>
      <c r="X11" s="66" t="e">
        <f t="shared" si="9"/>
        <v>#REF!</v>
      </c>
      <c r="Y11" s="66" t="e">
        <f>#REF!</f>
        <v>#REF!</v>
      </c>
      <c r="Z11" s="66" t="e">
        <f t="shared" si="10"/>
        <v>#REF!</v>
      </c>
      <c r="AA11" s="66" t="e">
        <f>#REF!</f>
        <v>#REF!</v>
      </c>
      <c r="AB11" s="66" t="e">
        <f t="shared" si="11"/>
        <v>#REF!</v>
      </c>
      <c r="AC11" s="66" t="e">
        <f>#REF!</f>
        <v>#REF!</v>
      </c>
      <c r="AD11" s="66" t="e">
        <f t="shared" si="12"/>
        <v>#REF!</v>
      </c>
      <c r="AE11" s="66" t="e">
        <f>#REF!</f>
        <v>#REF!</v>
      </c>
      <c r="AF11" s="66" t="e">
        <f t="shared" si="13"/>
        <v>#REF!</v>
      </c>
      <c r="AG11" s="66" t="e">
        <f>#REF!</f>
        <v>#REF!</v>
      </c>
      <c r="AH11" s="66" t="e">
        <f t="shared" si="14"/>
        <v>#REF!</v>
      </c>
      <c r="AI11" s="66" t="e">
        <f>#REF!</f>
        <v>#REF!</v>
      </c>
      <c r="AJ11" s="66" t="e">
        <f t="shared" si="15"/>
        <v>#REF!</v>
      </c>
      <c r="AK11" s="66" t="e">
        <f>#REF!</f>
        <v>#REF!</v>
      </c>
      <c r="AL11" s="66" t="e">
        <f t="shared" si="16"/>
        <v>#REF!</v>
      </c>
      <c r="AM11" s="66" t="e">
        <f>#REF!</f>
        <v>#REF!</v>
      </c>
      <c r="AN11" s="66" t="e">
        <f t="shared" si="17"/>
        <v>#REF!</v>
      </c>
      <c r="AO11" s="66" t="e">
        <f>#REF!</f>
        <v>#REF!</v>
      </c>
      <c r="AP11" s="66" t="e">
        <f t="shared" si="18"/>
        <v>#REF!</v>
      </c>
      <c r="AQ11" s="1" t="e">
        <f t="shared" si="19"/>
        <v>#REF!</v>
      </c>
      <c r="AR11" s="3" t="e">
        <f t="shared" si="20"/>
        <v>#REF!</v>
      </c>
    </row>
    <row r="12" spans="1:44">
      <c r="A12" s="1">
        <f>список!A10</f>
        <v>9</v>
      </c>
      <c r="B12" s="66"/>
      <c r="C12" s="66"/>
      <c r="D12" s="67"/>
      <c r="E12" s="68" t="e">
        <f>#REF!</f>
        <v>#REF!</v>
      </c>
      <c r="F12" s="68" t="e">
        <f t="shared" si="0"/>
        <v>#REF!</v>
      </c>
      <c r="G12" s="68" t="e">
        <f>#REF!</f>
        <v>#REF!</v>
      </c>
      <c r="H12" s="68" t="e">
        <f t="shared" si="1"/>
        <v>#REF!</v>
      </c>
      <c r="I12" s="68" t="e">
        <f>#REF!</f>
        <v>#REF!</v>
      </c>
      <c r="J12" s="68" t="e">
        <f t="shared" si="2"/>
        <v>#REF!</v>
      </c>
      <c r="K12" s="66" t="e">
        <f>#REF!</f>
        <v>#REF!</v>
      </c>
      <c r="L12" s="66" t="e">
        <f t="shared" si="3"/>
        <v>#REF!</v>
      </c>
      <c r="M12" s="66" t="e">
        <f>#REF!</f>
        <v>#REF!</v>
      </c>
      <c r="N12" s="66" t="e">
        <f t="shared" si="4"/>
        <v>#REF!</v>
      </c>
      <c r="O12" s="66" t="e">
        <f>#REF!</f>
        <v>#REF!</v>
      </c>
      <c r="P12" s="66" t="e">
        <f t="shared" si="5"/>
        <v>#REF!</v>
      </c>
      <c r="Q12" s="66" t="e">
        <f>#REF!</f>
        <v>#REF!</v>
      </c>
      <c r="R12" s="66" t="e">
        <f t="shared" si="6"/>
        <v>#REF!</v>
      </c>
      <c r="S12" s="66" t="e">
        <f>#REF!</f>
        <v>#REF!</v>
      </c>
      <c r="T12" s="66" t="e">
        <f t="shared" si="7"/>
        <v>#REF!</v>
      </c>
      <c r="U12" s="66" t="e">
        <f>#REF!</f>
        <v>#REF!</v>
      </c>
      <c r="V12" s="66" t="e">
        <f t="shared" si="8"/>
        <v>#REF!</v>
      </c>
      <c r="W12" s="66" t="e">
        <f>#REF!</f>
        <v>#REF!</v>
      </c>
      <c r="X12" s="66" t="e">
        <f t="shared" si="9"/>
        <v>#REF!</v>
      </c>
      <c r="Y12" s="66" t="e">
        <f>#REF!</f>
        <v>#REF!</v>
      </c>
      <c r="Z12" s="66" t="e">
        <f t="shared" si="10"/>
        <v>#REF!</v>
      </c>
      <c r="AA12" s="66" t="e">
        <f>#REF!</f>
        <v>#REF!</v>
      </c>
      <c r="AB12" s="66" t="e">
        <f t="shared" si="11"/>
        <v>#REF!</v>
      </c>
      <c r="AC12" s="66" t="e">
        <f>#REF!</f>
        <v>#REF!</v>
      </c>
      <c r="AD12" s="66" t="e">
        <f t="shared" si="12"/>
        <v>#REF!</v>
      </c>
      <c r="AE12" s="66" t="e">
        <f>#REF!</f>
        <v>#REF!</v>
      </c>
      <c r="AF12" s="66" t="e">
        <f t="shared" si="13"/>
        <v>#REF!</v>
      </c>
      <c r="AG12" s="66" t="e">
        <f>#REF!</f>
        <v>#REF!</v>
      </c>
      <c r="AH12" s="66" t="e">
        <f t="shared" si="14"/>
        <v>#REF!</v>
      </c>
      <c r="AI12" s="66" t="e">
        <f>#REF!</f>
        <v>#REF!</v>
      </c>
      <c r="AJ12" s="66" t="e">
        <f t="shared" si="15"/>
        <v>#REF!</v>
      </c>
      <c r="AK12" s="66" t="e">
        <f>#REF!</f>
        <v>#REF!</v>
      </c>
      <c r="AL12" s="66" t="e">
        <f t="shared" si="16"/>
        <v>#REF!</v>
      </c>
      <c r="AM12" s="66" t="e">
        <f>#REF!</f>
        <v>#REF!</v>
      </c>
      <c r="AN12" s="66" t="e">
        <f t="shared" si="17"/>
        <v>#REF!</v>
      </c>
      <c r="AO12" s="66" t="e">
        <f>#REF!</f>
        <v>#REF!</v>
      </c>
      <c r="AP12" s="66" t="e">
        <f t="shared" si="18"/>
        <v>#REF!</v>
      </c>
      <c r="AQ12" s="1" t="e">
        <f t="shared" si="19"/>
        <v>#REF!</v>
      </c>
      <c r="AR12" s="3" t="e">
        <f t="shared" si="20"/>
        <v>#REF!</v>
      </c>
    </row>
    <row r="13" spans="1:44">
      <c r="A13" s="1">
        <f>список!A11</f>
        <v>10</v>
      </c>
      <c r="B13" s="66"/>
      <c r="C13" s="66"/>
      <c r="D13" s="67"/>
      <c r="E13" s="68" t="e">
        <f>#REF!</f>
        <v>#REF!</v>
      </c>
      <c r="F13" s="68" t="e">
        <f t="shared" si="0"/>
        <v>#REF!</v>
      </c>
      <c r="G13" s="68" t="e">
        <f>#REF!</f>
        <v>#REF!</v>
      </c>
      <c r="H13" s="68" t="e">
        <f t="shared" si="1"/>
        <v>#REF!</v>
      </c>
      <c r="I13" s="68" t="e">
        <f>#REF!</f>
        <v>#REF!</v>
      </c>
      <c r="J13" s="68" t="e">
        <f t="shared" si="2"/>
        <v>#REF!</v>
      </c>
      <c r="K13" s="66" t="e">
        <f>#REF!</f>
        <v>#REF!</v>
      </c>
      <c r="L13" s="66" t="e">
        <f t="shared" si="3"/>
        <v>#REF!</v>
      </c>
      <c r="M13" s="66" t="e">
        <f>#REF!</f>
        <v>#REF!</v>
      </c>
      <c r="N13" s="66" t="e">
        <f t="shared" si="4"/>
        <v>#REF!</v>
      </c>
      <c r="O13" s="66" t="e">
        <f>#REF!</f>
        <v>#REF!</v>
      </c>
      <c r="P13" s="66" t="e">
        <f t="shared" si="5"/>
        <v>#REF!</v>
      </c>
      <c r="Q13" s="66" t="e">
        <f>#REF!</f>
        <v>#REF!</v>
      </c>
      <c r="R13" s="66" t="e">
        <f t="shared" si="6"/>
        <v>#REF!</v>
      </c>
      <c r="S13" s="66" t="e">
        <f>#REF!</f>
        <v>#REF!</v>
      </c>
      <c r="T13" s="66" t="e">
        <f t="shared" si="7"/>
        <v>#REF!</v>
      </c>
      <c r="U13" s="66" t="e">
        <f>#REF!</f>
        <v>#REF!</v>
      </c>
      <c r="V13" s="66" t="e">
        <f t="shared" si="8"/>
        <v>#REF!</v>
      </c>
      <c r="W13" s="66" t="e">
        <f>#REF!</f>
        <v>#REF!</v>
      </c>
      <c r="X13" s="66" t="e">
        <f t="shared" si="9"/>
        <v>#REF!</v>
      </c>
      <c r="Y13" s="66" t="e">
        <f>#REF!</f>
        <v>#REF!</v>
      </c>
      <c r="Z13" s="66" t="e">
        <f t="shared" si="10"/>
        <v>#REF!</v>
      </c>
      <c r="AA13" s="66" t="e">
        <f>#REF!</f>
        <v>#REF!</v>
      </c>
      <c r="AB13" s="66" t="e">
        <f t="shared" si="11"/>
        <v>#REF!</v>
      </c>
      <c r="AC13" s="66" t="e">
        <f>#REF!</f>
        <v>#REF!</v>
      </c>
      <c r="AD13" s="66" t="e">
        <f t="shared" si="12"/>
        <v>#REF!</v>
      </c>
      <c r="AE13" s="66" t="e">
        <f>#REF!</f>
        <v>#REF!</v>
      </c>
      <c r="AF13" s="66" t="e">
        <f t="shared" si="13"/>
        <v>#REF!</v>
      </c>
      <c r="AG13" s="66" t="e">
        <f>#REF!</f>
        <v>#REF!</v>
      </c>
      <c r="AH13" s="66" t="e">
        <f t="shared" si="14"/>
        <v>#REF!</v>
      </c>
      <c r="AI13" s="66" t="e">
        <f>#REF!</f>
        <v>#REF!</v>
      </c>
      <c r="AJ13" s="66" t="e">
        <f t="shared" si="15"/>
        <v>#REF!</v>
      </c>
      <c r="AK13" s="66" t="e">
        <f>#REF!</f>
        <v>#REF!</v>
      </c>
      <c r="AL13" s="66" t="e">
        <f t="shared" si="16"/>
        <v>#REF!</v>
      </c>
      <c r="AM13" s="66" t="e">
        <f>#REF!</f>
        <v>#REF!</v>
      </c>
      <c r="AN13" s="66" t="e">
        <f t="shared" si="17"/>
        <v>#REF!</v>
      </c>
      <c r="AO13" s="66" t="e">
        <f>#REF!</f>
        <v>#REF!</v>
      </c>
      <c r="AP13" s="66" t="e">
        <f t="shared" si="18"/>
        <v>#REF!</v>
      </c>
      <c r="AQ13" s="1" t="e">
        <f t="shared" si="19"/>
        <v>#REF!</v>
      </c>
      <c r="AR13" s="3" t="e">
        <f t="shared" si="20"/>
        <v>#REF!</v>
      </c>
    </row>
    <row r="14" spans="1:44">
      <c r="A14" s="1">
        <f>список!A12</f>
        <v>11</v>
      </c>
      <c r="B14" s="66"/>
      <c r="C14" s="66"/>
      <c r="D14" s="67"/>
      <c r="E14" s="68" t="e">
        <f>#REF!</f>
        <v>#REF!</v>
      </c>
      <c r="F14" s="68" t="e">
        <f t="shared" si="0"/>
        <v>#REF!</v>
      </c>
      <c r="G14" s="68" t="e">
        <f>#REF!</f>
        <v>#REF!</v>
      </c>
      <c r="H14" s="68" t="e">
        <f t="shared" si="1"/>
        <v>#REF!</v>
      </c>
      <c r="I14" s="68" t="e">
        <f>#REF!</f>
        <v>#REF!</v>
      </c>
      <c r="J14" s="68" t="e">
        <f t="shared" si="2"/>
        <v>#REF!</v>
      </c>
      <c r="K14" s="66" t="e">
        <f>#REF!</f>
        <v>#REF!</v>
      </c>
      <c r="L14" s="66" t="e">
        <f t="shared" si="3"/>
        <v>#REF!</v>
      </c>
      <c r="M14" s="66" t="e">
        <f>#REF!</f>
        <v>#REF!</v>
      </c>
      <c r="N14" s="66" t="e">
        <f t="shared" si="4"/>
        <v>#REF!</v>
      </c>
      <c r="O14" s="66" t="e">
        <f>#REF!</f>
        <v>#REF!</v>
      </c>
      <c r="P14" s="66" t="e">
        <f t="shared" si="5"/>
        <v>#REF!</v>
      </c>
      <c r="Q14" s="66" t="e">
        <f>#REF!</f>
        <v>#REF!</v>
      </c>
      <c r="R14" s="66" t="e">
        <f t="shared" si="6"/>
        <v>#REF!</v>
      </c>
      <c r="S14" s="66" t="e">
        <f>#REF!</f>
        <v>#REF!</v>
      </c>
      <c r="T14" s="66" t="e">
        <f t="shared" si="7"/>
        <v>#REF!</v>
      </c>
      <c r="U14" s="66" t="e">
        <f>#REF!</f>
        <v>#REF!</v>
      </c>
      <c r="V14" s="66" t="e">
        <f t="shared" si="8"/>
        <v>#REF!</v>
      </c>
      <c r="W14" s="66" t="e">
        <f>#REF!</f>
        <v>#REF!</v>
      </c>
      <c r="X14" s="66" t="e">
        <f t="shared" si="9"/>
        <v>#REF!</v>
      </c>
      <c r="Y14" s="66" t="e">
        <f>#REF!</f>
        <v>#REF!</v>
      </c>
      <c r="Z14" s="66" t="e">
        <f t="shared" si="10"/>
        <v>#REF!</v>
      </c>
      <c r="AA14" s="66" t="e">
        <f>#REF!</f>
        <v>#REF!</v>
      </c>
      <c r="AB14" s="66" t="e">
        <f t="shared" si="11"/>
        <v>#REF!</v>
      </c>
      <c r="AC14" s="66" t="e">
        <f>#REF!</f>
        <v>#REF!</v>
      </c>
      <c r="AD14" s="66" t="e">
        <f t="shared" si="12"/>
        <v>#REF!</v>
      </c>
      <c r="AE14" s="66" t="e">
        <f>#REF!</f>
        <v>#REF!</v>
      </c>
      <c r="AF14" s="66" t="e">
        <f t="shared" si="13"/>
        <v>#REF!</v>
      </c>
      <c r="AG14" s="66" t="e">
        <f>#REF!</f>
        <v>#REF!</v>
      </c>
      <c r="AH14" s="66" t="e">
        <f t="shared" si="14"/>
        <v>#REF!</v>
      </c>
      <c r="AI14" s="66" t="e">
        <f>#REF!</f>
        <v>#REF!</v>
      </c>
      <c r="AJ14" s="66" t="e">
        <f t="shared" si="15"/>
        <v>#REF!</v>
      </c>
      <c r="AK14" s="66" t="e">
        <f>#REF!</f>
        <v>#REF!</v>
      </c>
      <c r="AL14" s="66" t="e">
        <f t="shared" si="16"/>
        <v>#REF!</v>
      </c>
      <c r="AM14" s="66" t="e">
        <f>#REF!</f>
        <v>#REF!</v>
      </c>
      <c r="AN14" s="66" t="e">
        <f t="shared" si="17"/>
        <v>#REF!</v>
      </c>
      <c r="AO14" s="66" t="e">
        <f>#REF!</f>
        <v>#REF!</v>
      </c>
      <c r="AP14" s="66" t="e">
        <f t="shared" si="18"/>
        <v>#REF!</v>
      </c>
      <c r="AQ14" s="1" t="e">
        <f t="shared" si="19"/>
        <v>#REF!</v>
      </c>
      <c r="AR14" s="3" t="e">
        <f t="shared" si="20"/>
        <v>#REF!</v>
      </c>
    </row>
    <row r="15" spans="1:44">
      <c r="A15" s="1">
        <f>список!A13</f>
        <v>12</v>
      </c>
      <c r="B15" s="66"/>
      <c r="C15" s="66"/>
      <c r="D15" s="67"/>
      <c r="E15" s="68" t="e">
        <f>#REF!</f>
        <v>#REF!</v>
      </c>
      <c r="F15" s="68" t="e">
        <f t="shared" si="0"/>
        <v>#REF!</v>
      </c>
      <c r="G15" s="68" t="e">
        <f>#REF!</f>
        <v>#REF!</v>
      </c>
      <c r="H15" s="68" t="e">
        <f t="shared" si="1"/>
        <v>#REF!</v>
      </c>
      <c r="I15" s="68" t="e">
        <f>#REF!</f>
        <v>#REF!</v>
      </c>
      <c r="J15" s="68" t="e">
        <f t="shared" si="2"/>
        <v>#REF!</v>
      </c>
      <c r="K15" s="66" t="e">
        <f>#REF!</f>
        <v>#REF!</v>
      </c>
      <c r="L15" s="66" t="e">
        <f t="shared" si="3"/>
        <v>#REF!</v>
      </c>
      <c r="M15" s="66" t="e">
        <f>#REF!</f>
        <v>#REF!</v>
      </c>
      <c r="N15" s="66" t="e">
        <f t="shared" si="4"/>
        <v>#REF!</v>
      </c>
      <c r="O15" s="66" t="e">
        <f>#REF!</f>
        <v>#REF!</v>
      </c>
      <c r="P15" s="66" t="e">
        <f t="shared" si="5"/>
        <v>#REF!</v>
      </c>
      <c r="Q15" s="66" t="e">
        <f>#REF!</f>
        <v>#REF!</v>
      </c>
      <c r="R15" s="66" t="e">
        <f t="shared" si="6"/>
        <v>#REF!</v>
      </c>
      <c r="S15" s="66" t="e">
        <f>#REF!</f>
        <v>#REF!</v>
      </c>
      <c r="T15" s="66" t="e">
        <f t="shared" si="7"/>
        <v>#REF!</v>
      </c>
      <c r="U15" s="66" t="e">
        <f>#REF!</f>
        <v>#REF!</v>
      </c>
      <c r="V15" s="66" t="e">
        <f t="shared" si="8"/>
        <v>#REF!</v>
      </c>
      <c r="W15" s="66" t="e">
        <f>#REF!</f>
        <v>#REF!</v>
      </c>
      <c r="X15" s="66" t="e">
        <f t="shared" si="9"/>
        <v>#REF!</v>
      </c>
      <c r="Y15" s="66" t="e">
        <f>#REF!</f>
        <v>#REF!</v>
      </c>
      <c r="Z15" s="66" t="e">
        <f t="shared" si="10"/>
        <v>#REF!</v>
      </c>
      <c r="AA15" s="66" t="e">
        <f>#REF!</f>
        <v>#REF!</v>
      </c>
      <c r="AB15" s="66" t="e">
        <f t="shared" si="11"/>
        <v>#REF!</v>
      </c>
      <c r="AC15" s="66" t="e">
        <f>#REF!</f>
        <v>#REF!</v>
      </c>
      <c r="AD15" s="66" t="e">
        <f t="shared" si="12"/>
        <v>#REF!</v>
      </c>
      <c r="AE15" s="66" t="e">
        <f>#REF!</f>
        <v>#REF!</v>
      </c>
      <c r="AF15" s="66" t="e">
        <f t="shared" si="13"/>
        <v>#REF!</v>
      </c>
      <c r="AG15" s="66" t="e">
        <f>#REF!</f>
        <v>#REF!</v>
      </c>
      <c r="AH15" s="66" t="e">
        <f t="shared" si="14"/>
        <v>#REF!</v>
      </c>
      <c r="AI15" s="66" t="e">
        <f>#REF!</f>
        <v>#REF!</v>
      </c>
      <c r="AJ15" s="66" t="e">
        <f t="shared" si="15"/>
        <v>#REF!</v>
      </c>
      <c r="AK15" s="66" t="e">
        <f>#REF!</f>
        <v>#REF!</v>
      </c>
      <c r="AL15" s="66" t="e">
        <f t="shared" si="16"/>
        <v>#REF!</v>
      </c>
      <c r="AM15" s="66" t="e">
        <f>#REF!</f>
        <v>#REF!</v>
      </c>
      <c r="AN15" s="66" t="e">
        <f t="shared" si="17"/>
        <v>#REF!</v>
      </c>
      <c r="AO15" s="66" t="e">
        <f>#REF!</f>
        <v>#REF!</v>
      </c>
      <c r="AP15" s="66" t="e">
        <f t="shared" si="18"/>
        <v>#REF!</v>
      </c>
      <c r="AQ15" s="1" t="e">
        <f t="shared" si="19"/>
        <v>#REF!</v>
      </c>
      <c r="AR15" s="3" t="e">
        <f t="shared" si="20"/>
        <v>#REF!</v>
      </c>
    </row>
    <row r="16" spans="1:44">
      <c r="A16" s="1">
        <f>список!A14</f>
        <v>13</v>
      </c>
      <c r="B16" s="66"/>
      <c r="C16" s="66"/>
      <c r="D16" s="67"/>
      <c r="E16" s="68" t="e">
        <f>#REF!</f>
        <v>#REF!</v>
      </c>
      <c r="F16" s="68" t="e">
        <f t="shared" si="0"/>
        <v>#REF!</v>
      </c>
      <c r="G16" s="68" t="e">
        <f>#REF!</f>
        <v>#REF!</v>
      </c>
      <c r="H16" s="68" t="e">
        <f t="shared" si="1"/>
        <v>#REF!</v>
      </c>
      <c r="I16" s="68" t="e">
        <f>#REF!</f>
        <v>#REF!</v>
      </c>
      <c r="J16" s="68" t="e">
        <f t="shared" si="2"/>
        <v>#REF!</v>
      </c>
      <c r="K16" s="66" t="e">
        <f>#REF!</f>
        <v>#REF!</v>
      </c>
      <c r="L16" s="66" t="e">
        <f t="shared" si="3"/>
        <v>#REF!</v>
      </c>
      <c r="M16" s="66" t="e">
        <f>#REF!</f>
        <v>#REF!</v>
      </c>
      <c r="N16" s="66" t="e">
        <f t="shared" si="4"/>
        <v>#REF!</v>
      </c>
      <c r="O16" s="66" t="e">
        <f>#REF!</f>
        <v>#REF!</v>
      </c>
      <c r="P16" s="66" t="e">
        <f t="shared" si="5"/>
        <v>#REF!</v>
      </c>
      <c r="Q16" s="66" t="e">
        <f>#REF!</f>
        <v>#REF!</v>
      </c>
      <c r="R16" s="66" t="e">
        <f t="shared" si="6"/>
        <v>#REF!</v>
      </c>
      <c r="S16" s="66" t="e">
        <f>#REF!</f>
        <v>#REF!</v>
      </c>
      <c r="T16" s="66" t="e">
        <f t="shared" si="7"/>
        <v>#REF!</v>
      </c>
      <c r="U16" s="66" t="e">
        <f>#REF!</f>
        <v>#REF!</v>
      </c>
      <c r="V16" s="66" t="e">
        <f t="shared" si="8"/>
        <v>#REF!</v>
      </c>
      <c r="W16" s="66" t="e">
        <f>#REF!</f>
        <v>#REF!</v>
      </c>
      <c r="X16" s="66" t="e">
        <f t="shared" si="9"/>
        <v>#REF!</v>
      </c>
      <c r="Y16" s="66" t="e">
        <f>#REF!</f>
        <v>#REF!</v>
      </c>
      <c r="Z16" s="66" t="e">
        <f t="shared" si="10"/>
        <v>#REF!</v>
      </c>
      <c r="AA16" s="66" t="e">
        <f>#REF!</f>
        <v>#REF!</v>
      </c>
      <c r="AB16" s="66" t="e">
        <f t="shared" si="11"/>
        <v>#REF!</v>
      </c>
      <c r="AC16" s="66" t="e">
        <f>#REF!</f>
        <v>#REF!</v>
      </c>
      <c r="AD16" s="66" t="e">
        <f t="shared" si="12"/>
        <v>#REF!</v>
      </c>
      <c r="AE16" s="66" t="e">
        <f>#REF!</f>
        <v>#REF!</v>
      </c>
      <c r="AF16" s="66" t="e">
        <f t="shared" si="13"/>
        <v>#REF!</v>
      </c>
      <c r="AG16" s="66" t="e">
        <f>#REF!</f>
        <v>#REF!</v>
      </c>
      <c r="AH16" s="66" t="e">
        <f t="shared" si="14"/>
        <v>#REF!</v>
      </c>
      <c r="AI16" s="66" t="e">
        <f>#REF!</f>
        <v>#REF!</v>
      </c>
      <c r="AJ16" s="66" t="e">
        <f t="shared" si="15"/>
        <v>#REF!</v>
      </c>
      <c r="AK16" s="66" t="e">
        <f>#REF!</f>
        <v>#REF!</v>
      </c>
      <c r="AL16" s="66" t="e">
        <f t="shared" si="16"/>
        <v>#REF!</v>
      </c>
      <c r="AM16" s="66" t="e">
        <f>#REF!</f>
        <v>#REF!</v>
      </c>
      <c r="AN16" s="66" t="e">
        <f t="shared" si="17"/>
        <v>#REF!</v>
      </c>
      <c r="AO16" s="66" t="e">
        <f>#REF!</f>
        <v>#REF!</v>
      </c>
      <c r="AP16" s="66" t="e">
        <f t="shared" si="18"/>
        <v>#REF!</v>
      </c>
      <c r="AQ16" s="1" t="e">
        <f t="shared" si="19"/>
        <v>#REF!</v>
      </c>
      <c r="AR16" s="3" t="e">
        <f t="shared" si="20"/>
        <v>#REF!</v>
      </c>
    </row>
    <row r="17" spans="1:44">
      <c r="A17" s="1">
        <f>список!A15</f>
        <v>14</v>
      </c>
      <c r="B17" s="66"/>
      <c r="C17" s="66"/>
      <c r="D17" s="67"/>
      <c r="E17" s="68" t="e">
        <f>#REF!</f>
        <v>#REF!</v>
      </c>
      <c r="F17" s="68" t="e">
        <f t="shared" si="0"/>
        <v>#REF!</v>
      </c>
      <c r="G17" s="68" t="e">
        <f>#REF!</f>
        <v>#REF!</v>
      </c>
      <c r="H17" s="68" t="e">
        <f t="shared" si="1"/>
        <v>#REF!</v>
      </c>
      <c r="I17" s="68" t="e">
        <f>#REF!</f>
        <v>#REF!</v>
      </c>
      <c r="J17" s="68" t="e">
        <f t="shared" si="2"/>
        <v>#REF!</v>
      </c>
      <c r="K17" s="66" t="e">
        <f>#REF!</f>
        <v>#REF!</v>
      </c>
      <c r="L17" s="66" t="e">
        <f t="shared" si="3"/>
        <v>#REF!</v>
      </c>
      <c r="M17" s="66" t="e">
        <f>#REF!</f>
        <v>#REF!</v>
      </c>
      <c r="N17" s="66" t="e">
        <f t="shared" si="4"/>
        <v>#REF!</v>
      </c>
      <c r="O17" s="66" t="e">
        <f>#REF!</f>
        <v>#REF!</v>
      </c>
      <c r="P17" s="66" t="e">
        <f t="shared" si="5"/>
        <v>#REF!</v>
      </c>
      <c r="Q17" s="66" t="e">
        <f>#REF!</f>
        <v>#REF!</v>
      </c>
      <c r="R17" s="66" t="e">
        <f t="shared" si="6"/>
        <v>#REF!</v>
      </c>
      <c r="S17" s="66" t="e">
        <f>#REF!</f>
        <v>#REF!</v>
      </c>
      <c r="T17" s="66" t="e">
        <f t="shared" si="7"/>
        <v>#REF!</v>
      </c>
      <c r="U17" s="66" t="e">
        <f>#REF!</f>
        <v>#REF!</v>
      </c>
      <c r="V17" s="66" t="e">
        <f t="shared" si="8"/>
        <v>#REF!</v>
      </c>
      <c r="W17" s="66" t="e">
        <f>#REF!</f>
        <v>#REF!</v>
      </c>
      <c r="X17" s="66" t="e">
        <f t="shared" si="9"/>
        <v>#REF!</v>
      </c>
      <c r="Y17" s="66" t="e">
        <f>#REF!</f>
        <v>#REF!</v>
      </c>
      <c r="Z17" s="66" t="e">
        <f t="shared" si="10"/>
        <v>#REF!</v>
      </c>
      <c r="AA17" s="66" t="e">
        <f>#REF!</f>
        <v>#REF!</v>
      </c>
      <c r="AB17" s="66" t="e">
        <f t="shared" si="11"/>
        <v>#REF!</v>
      </c>
      <c r="AC17" s="66" t="e">
        <f>#REF!</f>
        <v>#REF!</v>
      </c>
      <c r="AD17" s="66" t="e">
        <f t="shared" si="12"/>
        <v>#REF!</v>
      </c>
      <c r="AE17" s="66" t="e">
        <f>#REF!</f>
        <v>#REF!</v>
      </c>
      <c r="AF17" s="66" t="e">
        <f t="shared" si="13"/>
        <v>#REF!</v>
      </c>
      <c r="AG17" s="66" t="e">
        <f>#REF!</f>
        <v>#REF!</v>
      </c>
      <c r="AH17" s="66" t="e">
        <f t="shared" si="14"/>
        <v>#REF!</v>
      </c>
      <c r="AI17" s="66" t="e">
        <f>#REF!</f>
        <v>#REF!</v>
      </c>
      <c r="AJ17" s="66" t="e">
        <f t="shared" si="15"/>
        <v>#REF!</v>
      </c>
      <c r="AK17" s="66" t="e">
        <f>#REF!</f>
        <v>#REF!</v>
      </c>
      <c r="AL17" s="66" t="e">
        <f t="shared" si="16"/>
        <v>#REF!</v>
      </c>
      <c r="AM17" s="66" t="e">
        <f>#REF!</f>
        <v>#REF!</v>
      </c>
      <c r="AN17" s="66" t="e">
        <f t="shared" si="17"/>
        <v>#REF!</v>
      </c>
      <c r="AO17" s="66" t="e">
        <f>#REF!</f>
        <v>#REF!</v>
      </c>
      <c r="AP17" s="66" t="e">
        <f t="shared" si="18"/>
        <v>#REF!</v>
      </c>
      <c r="AQ17" s="1" t="e">
        <f t="shared" si="19"/>
        <v>#REF!</v>
      </c>
      <c r="AR17" s="3" t="e">
        <f t="shared" si="20"/>
        <v>#REF!</v>
      </c>
    </row>
    <row r="18" spans="1:44">
      <c r="A18" s="1">
        <f>список!A16</f>
        <v>15</v>
      </c>
      <c r="B18" s="66"/>
      <c r="C18" s="66"/>
      <c r="D18" s="67"/>
      <c r="E18" s="68" t="e">
        <f>#REF!</f>
        <v>#REF!</v>
      </c>
      <c r="F18" s="68" t="e">
        <f t="shared" si="0"/>
        <v>#REF!</v>
      </c>
      <c r="G18" s="68" t="e">
        <f>#REF!</f>
        <v>#REF!</v>
      </c>
      <c r="H18" s="68" t="e">
        <f t="shared" si="1"/>
        <v>#REF!</v>
      </c>
      <c r="I18" s="68" t="e">
        <f>#REF!</f>
        <v>#REF!</v>
      </c>
      <c r="J18" s="68" t="e">
        <f t="shared" si="2"/>
        <v>#REF!</v>
      </c>
      <c r="K18" s="66" t="e">
        <f>#REF!</f>
        <v>#REF!</v>
      </c>
      <c r="L18" s="66" t="e">
        <f t="shared" si="3"/>
        <v>#REF!</v>
      </c>
      <c r="M18" s="66" t="e">
        <f>#REF!</f>
        <v>#REF!</v>
      </c>
      <c r="N18" s="66" t="e">
        <f t="shared" si="4"/>
        <v>#REF!</v>
      </c>
      <c r="O18" s="66" t="e">
        <f>#REF!</f>
        <v>#REF!</v>
      </c>
      <c r="P18" s="66" t="e">
        <f t="shared" si="5"/>
        <v>#REF!</v>
      </c>
      <c r="Q18" s="66" t="e">
        <f>#REF!</f>
        <v>#REF!</v>
      </c>
      <c r="R18" s="66" t="e">
        <f t="shared" si="6"/>
        <v>#REF!</v>
      </c>
      <c r="S18" s="66" t="e">
        <f>#REF!</f>
        <v>#REF!</v>
      </c>
      <c r="T18" s="66" t="e">
        <f t="shared" si="7"/>
        <v>#REF!</v>
      </c>
      <c r="U18" s="66" t="e">
        <f>#REF!</f>
        <v>#REF!</v>
      </c>
      <c r="V18" s="66" t="e">
        <f t="shared" si="8"/>
        <v>#REF!</v>
      </c>
      <c r="W18" s="66" t="e">
        <f>#REF!</f>
        <v>#REF!</v>
      </c>
      <c r="X18" s="66" t="e">
        <f t="shared" si="9"/>
        <v>#REF!</v>
      </c>
      <c r="Y18" s="66" t="e">
        <f>#REF!</f>
        <v>#REF!</v>
      </c>
      <c r="Z18" s="66" t="e">
        <f t="shared" si="10"/>
        <v>#REF!</v>
      </c>
      <c r="AA18" s="66" t="e">
        <f>#REF!</f>
        <v>#REF!</v>
      </c>
      <c r="AB18" s="66" t="e">
        <f t="shared" si="11"/>
        <v>#REF!</v>
      </c>
      <c r="AC18" s="66" t="e">
        <f>#REF!</f>
        <v>#REF!</v>
      </c>
      <c r="AD18" s="66" t="e">
        <f t="shared" si="12"/>
        <v>#REF!</v>
      </c>
      <c r="AE18" s="66" t="e">
        <f>#REF!</f>
        <v>#REF!</v>
      </c>
      <c r="AF18" s="66" t="e">
        <f t="shared" si="13"/>
        <v>#REF!</v>
      </c>
      <c r="AG18" s="66" t="e">
        <f>#REF!</f>
        <v>#REF!</v>
      </c>
      <c r="AH18" s="66" t="e">
        <f t="shared" si="14"/>
        <v>#REF!</v>
      </c>
      <c r="AI18" s="66" t="e">
        <f>#REF!</f>
        <v>#REF!</v>
      </c>
      <c r="AJ18" s="66" t="e">
        <f t="shared" si="15"/>
        <v>#REF!</v>
      </c>
      <c r="AK18" s="66" t="e">
        <f>#REF!</f>
        <v>#REF!</v>
      </c>
      <c r="AL18" s="66" t="e">
        <f t="shared" si="16"/>
        <v>#REF!</v>
      </c>
      <c r="AM18" s="66" t="e">
        <f>#REF!</f>
        <v>#REF!</v>
      </c>
      <c r="AN18" s="66" t="e">
        <f t="shared" si="17"/>
        <v>#REF!</v>
      </c>
      <c r="AO18" s="66" t="e">
        <f>#REF!</f>
        <v>#REF!</v>
      </c>
      <c r="AP18" s="66" t="e">
        <f t="shared" si="18"/>
        <v>#REF!</v>
      </c>
      <c r="AQ18" s="1" t="e">
        <f t="shared" si="19"/>
        <v>#REF!</v>
      </c>
      <c r="AR18" s="3" t="e">
        <f t="shared" si="20"/>
        <v>#REF!</v>
      </c>
    </row>
    <row r="19" spans="1:44">
      <c r="A19" s="1">
        <f>список!A17</f>
        <v>16</v>
      </c>
      <c r="B19" s="66"/>
      <c r="C19" s="66"/>
      <c r="D19" s="67"/>
      <c r="E19" s="68" t="e">
        <f>#REF!</f>
        <v>#REF!</v>
      </c>
      <c r="F19" s="68" t="e">
        <f t="shared" si="0"/>
        <v>#REF!</v>
      </c>
      <c r="G19" s="68" t="e">
        <f>#REF!</f>
        <v>#REF!</v>
      </c>
      <c r="H19" s="68" t="e">
        <f t="shared" si="1"/>
        <v>#REF!</v>
      </c>
      <c r="I19" s="68" t="e">
        <f>#REF!</f>
        <v>#REF!</v>
      </c>
      <c r="J19" s="68" t="e">
        <f t="shared" si="2"/>
        <v>#REF!</v>
      </c>
      <c r="K19" s="66" t="e">
        <f>#REF!</f>
        <v>#REF!</v>
      </c>
      <c r="L19" s="66" t="e">
        <f t="shared" si="3"/>
        <v>#REF!</v>
      </c>
      <c r="M19" s="66" t="e">
        <f>#REF!</f>
        <v>#REF!</v>
      </c>
      <c r="N19" s="66" t="e">
        <f t="shared" si="4"/>
        <v>#REF!</v>
      </c>
      <c r="O19" s="66" t="e">
        <f>#REF!</f>
        <v>#REF!</v>
      </c>
      <c r="P19" s="66" t="e">
        <f t="shared" si="5"/>
        <v>#REF!</v>
      </c>
      <c r="Q19" s="66" t="e">
        <f>#REF!</f>
        <v>#REF!</v>
      </c>
      <c r="R19" s="66" t="e">
        <f t="shared" si="6"/>
        <v>#REF!</v>
      </c>
      <c r="S19" s="66" t="e">
        <f>#REF!</f>
        <v>#REF!</v>
      </c>
      <c r="T19" s="66" t="e">
        <f t="shared" si="7"/>
        <v>#REF!</v>
      </c>
      <c r="U19" s="66" t="e">
        <f>#REF!</f>
        <v>#REF!</v>
      </c>
      <c r="V19" s="66" t="e">
        <f t="shared" si="8"/>
        <v>#REF!</v>
      </c>
      <c r="W19" s="66" t="e">
        <f>#REF!</f>
        <v>#REF!</v>
      </c>
      <c r="X19" s="66" t="e">
        <f t="shared" si="9"/>
        <v>#REF!</v>
      </c>
      <c r="Y19" s="66" t="e">
        <f>#REF!</f>
        <v>#REF!</v>
      </c>
      <c r="Z19" s="66" t="e">
        <f t="shared" si="10"/>
        <v>#REF!</v>
      </c>
      <c r="AA19" s="66" t="e">
        <f>#REF!</f>
        <v>#REF!</v>
      </c>
      <c r="AB19" s="66" t="e">
        <f t="shared" si="11"/>
        <v>#REF!</v>
      </c>
      <c r="AC19" s="66" t="e">
        <f>#REF!</f>
        <v>#REF!</v>
      </c>
      <c r="AD19" s="66" t="e">
        <f t="shared" si="12"/>
        <v>#REF!</v>
      </c>
      <c r="AE19" s="66" t="e">
        <f>#REF!</f>
        <v>#REF!</v>
      </c>
      <c r="AF19" s="66" t="e">
        <f t="shared" si="13"/>
        <v>#REF!</v>
      </c>
      <c r="AG19" s="66" t="e">
        <f>#REF!</f>
        <v>#REF!</v>
      </c>
      <c r="AH19" s="66" t="e">
        <f t="shared" si="14"/>
        <v>#REF!</v>
      </c>
      <c r="AI19" s="66" t="e">
        <f>#REF!</f>
        <v>#REF!</v>
      </c>
      <c r="AJ19" s="66" t="e">
        <f t="shared" si="15"/>
        <v>#REF!</v>
      </c>
      <c r="AK19" s="66" t="e">
        <f>#REF!</f>
        <v>#REF!</v>
      </c>
      <c r="AL19" s="66" t="e">
        <f t="shared" si="16"/>
        <v>#REF!</v>
      </c>
      <c r="AM19" s="66" t="e">
        <f>#REF!</f>
        <v>#REF!</v>
      </c>
      <c r="AN19" s="66" t="e">
        <f t="shared" si="17"/>
        <v>#REF!</v>
      </c>
      <c r="AO19" s="66" t="e">
        <f>#REF!</f>
        <v>#REF!</v>
      </c>
      <c r="AP19" s="66" t="e">
        <f t="shared" si="18"/>
        <v>#REF!</v>
      </c>
      <c r="AQ19" s="1" t="e">
        <f t="shared" si="19"/>
        <v>#REF!</v>
      </c>
      <c r="AR19" s="3" t="e">
        <f t="shared" si="20"/>
        <v>#REF!</v>
      </c>
    </row>
    <row r="20" spans="1:44">
      <c r="A20" s="1">
        <f>список!A18</f>
        <v>17</v>
      </c>
      <c r="B20" s="66"/>
      <c r="C20" s="66"/>
      <c r="D20" s="67"/>
      <c r="E20" s="68" t="e">
        <f>#REF!</f>
        <v>#REF!</v>
      </c>
      <c r="F20" s="68" t="e">
        <f t="shared" si="0"/>
        <v>#REF!</v>
      </c>
      <c r="G20" s="68" t="e">
        <f>#REF!</f>
        <v>#REF!</v>
      </c>
      <c r="H20" s="68" t="e">
        <f t="shared" si="1"/>
        <v>#REF!</v>
      </c>
      <c r="I20" s="68" t="e">
        <f>#REF!</f>
        <v>#REF!</v>
      </c>
      <c r="J20" s="68" t="e">
        <f t="shared" si="2"/>
        <v>#REF!</v>
      </c>
      <c r="K20" s="66" t="e">
        <f>#REF!</f>
        <v>#REF!</v>
      </c>
      <c r="L20" s="66" t="e">
        <f t="shared" si="3"/>
        <v>#REF!</v>
      </c>
      <c r="M20" s="66" t="e">
        <f>#REF!</f>
        <v>#REF!</v>
      </c>
      <c r="N20" s="66" t="e">
        <f t="shared" si="4"/>
        <v>#REF!</v>
      </c>
      <c r="O20" s="66" t="e">
        <f>#REF!</f>
        <v>#REF!</v>
      </c>
      <c r="P20" s="66" t="e">
        <f t="shared" si="5"/>
        <v>#REF!</v>
      </c>
      <c r="Q20" s="66" t="e">
        <f>#REF!</f>
        <v>#REF!</v>
      </c>
      <c r="R20" s="66" t="e">
        <f t="shared" si="6"/>
        <v>#REF!</v>
      </c>
      <c r="S20" s="66" t="e">
        <f>#REF!</f>
        <v>#REF!</v>
      </c>
      <c r="T20" s="66" t="e">
        <f t="shared" si="7"/>
        <v>#REF!</v>
      </c>
      <c r="U20" s="66" t="e">
        <f>#REF!</f>
        <v>#REF!</v>
      </c>
      <c r="V20" s="66" t="e">
        <f t="shared" si="8"/>
        <v>#REF!</v>
      </c>
      <c r="W20" s="66" t="e">
        <f>#REF!</f>
        <v>#REF!</v>
      </c>
      <c r="X20" s="66" t="e">
        <f t="shared" si="9"/>
        <v>#REF!</v>
      </c>
      <c r="Y20" s="66" t="e">
        <f>#REF!</f>
        <v>#REF!</v>
      </c>
      <c r="Z20" s="66" t="e">
        <f t="shared" si="10"/>
        <v>#REF!</v>
      </c>
      <c r="AA20" s="66" t="e">
        <f>#REF!</f>
        <v>#REF!</v>
      </c>
      <c r="AB20" s="66" t="e">
        <f t="shared" si="11"/>
        <v>#REF!</v>
      </c>
      <c r="AC20" s="66" t="e">
        <f>#REF!</f>
        <v>#REF!</v>
      </c>
      <c r="AD20" s="66" t="e">
        <f t="shared" si="12"/>
        <v>#REF!</v>
      </c>
      <c r="AE20" s="66" t="e">
        <f>#REF!</f>
        <v>#REF!</v>
      </c>
      <c r="AF20" s="66" t="e">
        <f t="shared" si="13"/>
        <v>#REF!</v>
      </c>
      <c r="AG20" s="66" t="e">
        <f>#REF!</f>
        <v>#REF!</v>
      </c>
      <c r="AH20" s="66" t="e">
        <f t="shared" si="14"/>
        <v>#REF!</v>
      </c>
      <c r="AI20" s="66" t="e">
        <f>#REF!</f>
        <v>#REF!</v>
      </c>
      <c r="AJ20" s="66" t="e">
        <f t="shared" si="15"/>
        <v>#REF!</v>
      </c>
      <c r="AK20" s="66" t="e">
        <f>#REF!</f>
        <v>#REF!</v>
      </c>
      <c r="AL20" s="66" t="e">
        <f t="shared" si="16"/>
        <v>#REF!</v>
      </c>
      <c r="AM20" s="66" t="e">
        <f>#REF!</f>
        <v>#REF!</v>
      </c>
      <c r="AN20" s="66" t="e">
        <f t="shared" si="17"/>
        <v>#REF!</v>
      </c>
      <c r="AO20" s="66" t="e">
        <f>#REF!</f>
        <v>#REF!</v>
      </c>
      <c r="AP20" s="66" t="e">
        <f t="shared" si="18"/>
        <v>#REF!</v>
      </c>
      <c r="AQ20" s="1" t="e">
        <f t="shared" si="19"/>
        <v>#REF!</v>
      </c>
      <c r="AR20" s="3" t="e">
        <f t="shared" si="20"/>
        <v>#REF!</v>
      </c>
    </row>
    <row r="21" spans="1:44">
      <c r="A21" s="1">
        <f>список!A19</f>
        <v>18</v>
      </c>
      <c r="B21" s="66"/>
      <c r="C21" s="66"/>
      <c r="D21" s="67"/>
      <c r="E21" s="68" t="e">
        <f>#REF!</f>
        <v>#REF!</v>
      </c>
      <c r="F21" s="68" t="e">
        <f t="shared" si="0"/>
        <v>#REF!</v>
      </c>
      <c r="G21" s="68" t="e">
        <f>#REF!</f>
        <v>#REF!</v>
      </c>
      <c r="H21" s="68" t="e">
        <f t="shared" si="1"/>
        <v>#REF!</v>
      </c>
      <c r="I21" s="68" t="e">
        <f>#REF!</f>
        <v>#REF!</v>
      </c>
      <c r="J21" s="68" t="e">
        <f t="shared" si="2"/>
        <v>#REF!</v>
      </c>
      <c r="K21" s="66" t="e">
        <f>#REF!</f>
        <v>#REF!</v>
      </c>
      <c r="L21" s="66" t="e">
        <f t="shared" si="3"/>
        <v>#REF!</v>
      </c>
      <c r="M21" s="66" t="e">
        <f>#REF!</f>
        <v>#REF!</v>
      </c>
      <c r="N21" s="66" t="e">
        <f t="shared" si="4"/>
        <v>#REF!</v>
      </c>
      <c r="O21" s="66" t="e">
        <f>#REF!</f>
        <v>#REF!</v>
      </c>
      <c r="P21" s="66" t="e">
        <f t="shared" si="5"/>
        <v>#REF!</v>
      </c>
      <c r="Q21" s="66" t="e">
        <f>#REF!</f>
        <v>#REF!</v>
      </c>
      <c r="R21" s="66" t="e">
        <f t="shared" si="6"/>
        <v>#REF!</v>
      </c>
      <c r="S21" s="66" t="e">
        <f>#REF!</f>
        <v>#REF!</v>
      </c>
      <c r="T21" s="66" t="e">
        <f t="shared" si="7"/>
        <v>#REF!</v>
      </c>
      <c r="U21" s="66" t="e">
        <f>#REF!</f>
        <v>#REF!</v>
      </c>
      <c r="V21" s="66" t="e">
        <f t="shared" si="8"/>
        <v>#REF!</v>
      </c>
      <c r="W21" s="66" t="e">
        <f>#REF!</f>
        <v>#REF!</v>
      </c>
      <c r="X21" s="66" t="e">
        <f t="shared" si="9"/>
        <v>#REF!</v>
      </c>
      <c r="Y21" s="66" t="e">
        <f>#REF!</f>
        <v>#REF!</v>
      </c>
      <c r="Z21" s="66" t="e">
        <f t="shared" si="10"/>
        <v>#REF!</v>
      </c>
      <c r="AA21" s="66" t="e">
        <f>#REF!</f>
        <v>#REF!</v>
      </c>
      <c r="AB21" s="66" t="e">
        <f t="shared" si="11"/>
        <v>#REF!</v>
      </c>
      <c r="AC21" s="66" t="e">
        <f>#REF!</f>
        <v>#REF!</v>
      </c>
      <c r="AD21" s="66" t="e">
        <f t="shared" si="12"/>
        <v>#REF!</v>
      </c>
      <c r="AE21" s="66" t="e">
        <f>#REF!</f>
        <v>#REF!</v>
      </c>
      <c r="AF21" s="66" t="e">
        <f t="shared" si="13"/>
        <v>#REF!</v>
      </c>
      <c r="AG21" s="66" t="e">
        <f>#REF!</f>
        <v>#REF!</v>
      </c>
      <c r="AH21" s="66" t="e">
        <f t="shared" si="14"/>
        <v>#REF!</v>
      </c>
      <c r="AI21" s="66" t="e">
        <f>#REF!</f>
        <v>#REF!</v>
      </c>
      <c r="AJ21" s="66" t="e">
        <f t="shared" si="15"/>
        <v>#REF!</v>
      </c>
      <c r="AK21" s="66" t="e">
        <f>#REF!</f>
        <v>#REF!</v>
      </c>
      <c r="AL21" s="66" t="e">
        <f t="shared" si="16"/>
        <v>#REF!</v>
      </c>
      <c r="AM21" s="66" t="e">
        <f>#REF!</f>
        <v>#REF!</v>
      </c>
      <c r="AN21" s="66" t="e">
        <f t="shared" si="17"/>
        <v>#REF!</v>
      </c>
      <c r="AO21" s="66" t="e">
        <f>#REF!</f>
        <v>#REF!</v>
      </c>
      <c r="AP21" s="66" t="e">
        <f t="shared" si="18"/>
        <v>#REF!</v>
      </c>
      <c r="AQ21" s="1" t="e">
        <f t="shared" si="19"/>
        <v>#REF!</v>
      </c>
      <c r="AR21" s="3" t="e">
        <f t="shared" si="20"/>
        <v>#REF!</v>
      </c>
    </row>
    <row r="22" spans="1:44">
      <c r="A22" s="1">
        <f>список!A20</f>
        <v>19</v>
      </c>
      <c r="B22" s="66"/>
      <c r="C22" s="66"/>
      <c r="D22" s="67"/>
      <c r="E22" s="68" t="e">
        <f>#REF!</f>
        <v>#REF!</v>
      </c>
      <c r="F22" s="68" t="e">
        <f t="shared" si="0"/>
        <v>#REF!</v>
      </c>
      <c r="G22" s="68" t="e">
        <f>#REF!</f>
        <v>#REF!</v>
      </c>
      <c r="H22" s="68" t="e">
        <f t="shared" si="1"/>
        <v>#REF!</v>
      </c>
      <c r="I22" s="68" t="e">
        <f>#REF!</f>
        <v>#REF!</v>
      </c>
      <c r="J22" s="68" t="e">
        <f t="shared" si="2"/>
        <v>#REF!</v>
      </c>
      <c r="K22" s="66" t="e">
        <f>#REF!</f>
        <v>#REF!</v>
      </c>
      <c r="L22" s="66" t="e">
        <f t="shared" si="3"/>
        <v>#REF!</v>
      </c>
      <c r="M22" s="66" t="e">
        <f>#REF!</f>
        <v>#REF!</v>
      </c>
      <c r="N22" s="66" t="e">
        <f t="shared" si="4"/>
        <v>#REF!</v>
      </c>
      <c r="O22" s="66" t="e">
        <f>#REF!</f>
        <v>#REF!</v>
      </c>
      <c r="P22" s="66" t="e">
        <f t="shared" si="5"/>
        <v>#REF!</v>
      </c>
      <c r="Q22" s="66" t="e">
        <f>#REF!</f>
        <v>#REF!</v>
      </c>
      <c r="R22" s="66" t="e">
        <f t="shared" si="6"/>
        <v>#REF!</v>
      </c>
      <c r="S22" s="66" t="e">
        <f>#REF!</f>
        <v>#REF!</v>
      </c>
      <c r="T22" s="66" t="e">
        <f t="shared" si="7"/>
        <v>#REF!</v>
      </c>
      <c r="U22" s="66" t="e">
        <f>#REF!</f>
        <v>#REF!</v>
      </c>
      <c r="V22" s="66" t="e">
        <f t="shared" si="8"/>
        <v>#REF!</v>
      </c>
      <c r="W22" s="66" t="e">
        <f>#REF!</f>
        <v>#REF!</v>
      </c>
      <c r="X22" s="66" t="e">
        <f t="shared" si="9"/>
        <v>#REF!</v>
      </c>
      <c r="Y22" s="66" t="e">
        <f>#REF!</f>
        <v>#REF!</v>
      </c>
      <c r="Z22" s="66" t="e">
        <f t="shared" si="10"/>
        <v>#REF!</v>
      </c>
      <c r="AA22" s="66" t="e">
        <f>#REF!</f>
        <v>#REF!</v>
      </c>
      <c r="AB22" s="66" t="e">
        <f t="shared" si="11"/>
        <v>#REF!</v>
      </c>
      <c r="AC22" s="66" t="e">
        <f>#REF!</f>
        <v>#REF!</v>
      </c>
      <c r="AD22" s="66" t="e">
        <f t="shared" si="12"/>
        <v>#REF!</v>
      </c>
      <c r="AE22" s="66" t="e">
        <f>#REF!</f>
        <v>#REF!</v>
      </c>
      <c r="AF22" s="66" t="e">
        <f t="shared" si="13"/>
        <v>#REF!</v>
      </c>
      <c r="AG22" s="66" t="e">
        <f>#REF!</f>
        <v>#REF!</v>
      </c>
      <c r="AH22" s="66" t="e">
        <f t="shared" si="14"/>
        <v>#REF!</v>
      </c>
      <c r="AI22" s="66" t="e">
        <f>#REF!</f>
        <v>#REF!</v>
      </c>
      <c r="AJ22" s="66" t="e">
        <f t="shared" si="15"/>
        <v>#REF!</v>
      </c>
      <c r="AK22" s="66" t="e">
        <f>#REF!</f>
        <v>#REF!</v>
      </c>
      <c r="AL22" s="66" t="e">
        <f t="shared" si="16"/>
        <v>#REF!</v>
      </c>
      <c r="AM22" s="66" t="e">
        <f>#REF!</f>
        <v>#REF!</v>
      </c>
      <c r="AN22" s="66" t="e">
        <f t="shared" si="17"/>
        <v>#REF!</v>
      </c>
      <c r="AO22" s="66" t="e">
        <f>#REF!</f>
        <v>#REF!</v>
      </c>
      <c r="AP22" s="66" t="e">
        <f t="shared" si="18"/>
        <v>#REF!</v>
      </c>
      <c r="AQ22" s="1" t="e">
        <f t="shared" si="19"/>
        <v>#REF!</v>
      </c>
      <c r="AR22" s="3" t="e">
        <f t="shared" si="20"/>
        <v>#REF!</v>
      </c>
    </row>
    <row r="23" spans="1:44">
      <c r="A23" s="1">
        <f>список!A21</f>
        <v>20</v>
      </c>
      <c r="B23" s="66"/>
      <c r="C23" s="66"/>
      <c r="D23" s="67"/>
      <c r="E23" s="68" t="e">
        <f>#REF!</f>
        <v>#REF!</v>
      </c>
      <c r="F23" s="68" t="e">
        <f t="shared" si="0"/>
        <v>#REF!</v>
      </c>
      <c r="G23" s="68" t="e">
        <f>#REF!</f>
        <v>#REF!</v>
      </c>
      <c r="H23" s="68" t="e">
        <f t="shared" si="1"/>
        <v>#REF!</v>
      </c>
      <c r="I23" s="68" t="e">
        <f>#REF!</f>
        <v>#REF!</v>
      </c>
      <c r="J23" s="68" t="e">
        <f t="shared" si="2"/>
        <v>#REF!</v>
      </c>
      <c r="K23" s="66" t="e">
        <f>#REF!</f>
        <v>#REF!</v>
      </c>
      <c r="L23" s="66" t="e">
        <f t="shared" si="3"/>
        <v>#REF!</v>
      </c>
      <c r="M23" s="66" t="e">
        <f>#REF!</f>
        <v>#REF!</v>
      </c>
      <c r="N23" s="66" t="e">
        <f t="shared" si="4"/>
        <v>#REF!</v>
      </c>
      <c r="O23" s="66" t="e">
        <f>#REF!</f>
        <v>#REF!</v>
      </c>
      <c r="P23" s="66" t="e">
        <f t="shared" si="5"/>
        <v>#REF!</v>
      </c>
      <c r="Q23" s="66" t="e">
        <f>#REF!</f>
        <v>#REF!</v>
      </c>
      <c r="R23" s="66" t="e">
        <f t="shared" si="6"/>
        <v>#REF!</v>
      </c>
      <c r="S23" s="66" t="e">
        <f>#REF!</f>
        <v>#REF!</v>
      </c>
      <c r="T23" s="66" t="e">
        <f t="shared" si="7"/>
        <v>#REF!</v>
      </c>
      <c r="U23" s="66" t="e">
        <f>#REF!</f>
        <v>#REF!</v>
      </c>
      <c r="V23" s="66" t="e">
        <f t="shared" si="8"/>
        <v>#REF!</v>
      </c>
      <c r="W23" s="66" t="e">
        <f>#REF!</f>
        <v>#REF!</v>
      </c>
      <c r="X23" s="66" t="e">
        <f t="shared" si="9"/>
        <v>#REF!</v>
      </c>
      <c r="Y23" s="66" t="e">
        <f>#REF!</f>
        <v>#REF!</v>
      </c>
      <c r="Z23" s="66" t="e">
        <f t="shared" si="10"/>
        <v>#REF!</v>
      </c>
      <c r="AA23" s="66" t="e">
        <f>#REF!</f>
        <v>#REF!</v>
      </c>
      <c r="AB23" s="66" t="e">
        <f t="shared" si="11"/>
        <v>#REF!</v>
      </c>
      <c r="AC23" s="66" t="e">
        <f>#REF!</f>
        <v>#REF!</v>
      </c>
      <c r="AD23" s="66" t="e">
        <f t="shared" si="12"/>
        <v>#REF!</v>
      </c>
      <c r="AE23" s="66" t="e">
        <f>#REF!</f>
        <v>#REF!</v>
      </c>
      <c r="AF23" s="66" t="e">
        <f t="shared" si="13"/>
        <v>#REF!</v>
      </c>
      <c r="AG23" s="66" t="e">
        <f>#REF!</f>
        <v>#REF!</v>
      </c>
      <c r="AH23" s="66" t="e">
        <f t="shared" si="14"/>
        <v>#REF!</v>
      </c>
      <c r="AI23" s="66" t="e">
        <f>#REF!</f>
        <v>#REF!</v>
      </c>
      <c r="AJ23" s="66" t="e">
        <f t="shared" si="15"/>
        <v>#REF!</v>
      </c>
      <c r="AK23" s="66" t="e">
        <f>#REF!</f>
        <v>#REF!</v>
      </c>
      <c r="AL23" s="66" t="e">
        <f t="shared" si="16"/>
        <v>#REF!</v>
      </c>
      <c r="AM23" s="66" t="e">
        <f>#REF!</f>
        <v>#REF!</v>
      </c>
      <c r="AN23" s="66" t="e">
        <f t="shared" si="17"/>
        <v>#REF!</v>
      </c>
      <c r="AO23" s="66" t="e">
        <f>#REF!</f>
        <v>#REF!</v>
      </c>
      <c r="AP23" s="66" t="e">
        <f t="shared" si="18"/>
        <v>#REF!</v>
      </c>
      <c r="AQ23" s="1" t="e">
        <f t="shared" si="19"/>
        <v>#REF!</v>
      </c>
      <c r="AR23" s="3" t="e">
        <f t="shared" si="20"/>
        <v>#REF!</v>
      </c>
    </row>
    <row r="24" spans="1:44">
      <c r="A24" s="1">
        <f>список!A22</f>
        <v>21</v>
      </c>
      <c r="B24" s="66"/>
      <c r="C24" s="66"/>
      <c r="D24" s="67"/>
      <c r="E24" s="68" t="e">
        <f>#REF!</f>
        <v>#REF!</v>
      </c>
      <c r="F24" s="68" t="e">
        <f t="shared" si="0"/>
        <v>#REF!</v>
      </c>
      <c r="G24" s="68" t="e">
        <f>#REF!</f>
        <v>#REF!</v>
      </c>
      <c r="H24" s="68" t="e">
        <f t="shared" si="1"/>
        <v>#REF!</v>
      </c>
      <c r="I24" s="68" t="e">
        <f>#REF!</f>
        <v>#REF!</v>
      </c>
      <c r="J24" s="68" t="e">
        <f t="shared" si="2"/>
        <v>#REF!</v>
      </c>
      <c r="K24" s="66" t="e">
        <f>#REF!</f>
        <v>#REF!</v>
      </c>
      <c r="L24" s="66" t="e">
        <f t="shared" si="3"/>
        <v>#REF!</v>
      </c>
      <c r="M24" s="66" t="e">
        <f>#REF!</f>
        <v>#REF!</v>
      </c>
      <c r="N24" s="66" t="e">
        <f t="shared" si="4"/>
        <v>#REF!</v>
      </c>
      <c r="O24" s="66" t="e">
        <f>#REF!</f>
        <v>#REF!</v>
      </c>
      <c r="P24" s="66" t="e">
        <f t="shared" si="5"/>
        <v>#REF!</v>
      </c>
      <c r="Q24" s="66" t="e">
        <f>#REF!</f>
        <v>#REF!</v>
      </c>
      <c r="R24" s="66" t="e">
        <f t="shared" si="6"/>
        <v>#REF!</v>
      </c>
      <c r="S24" s="66" t="e">
        <f>#REF!</f>
        <v>#REF!</v>
      </c>
      <c r="T24" s="66" t="e">
        <f t="shared" si="7"/>
        <v>#REF!</v>
      </c>
      <c r="U24" s="66" t="e">
        <f>#REF!</f>
        <v>#REF!</v>
      </c>
      <c r="V24" s="66" t="e">
        <f t="shared" si="8"/>
        <v>#REF!</v>
      </c>
      <c r="W24" s="66" t="e">
        <f>#REF!</f>
        <v>#REF!</v>
      </c>
      <c r="X24" s="66" t="e">
        <f t="shared" si="9"/>
        <v>#REF!</v>
      </c>
      <c r="Y24" s="66" t="e">
        <f>#REF!</f>
        <v>#REF!</v>
      </c>
      <c r="Z24" s="66" t="e">
        <f t="shared" si="10"/>
        <v>#REF!</v>
      </c>
      <c r="AA24" s="66" t="e">
        <f>#REF!</f>
        <v>#REF!</v>
      </c>
      <c r="AB24" s="66" t="e">
        <f t="shared" si="11"/>
        <v>#REF!</v>
      </c>
      <c r="AC24" s="66" t="e">
        <f>#REF!</f>
        <v>#REF!</v>
      </c>
      <c r="AD24" s="66" t="e">
        <f t="shared" si="12"/>
        <v>#REF!</v>
      </c>
      <c r="AE24" s="66" t="e">
        <f>#REF!</f>
        <v>#REF!</v>
      </c>
      <c r="AF24" s="66" t="e">
        <f t="shared" si="13"/>
        <v>#REF!</v>
      </c>
      <c r="AG24" s="66" t="e">
        <f>#REF!</f>
        <v>#REF!</v>
      </c>
      <c r="AH24" s="66" t="e">
        <f t="shared" si="14"/>
        <v>#REF!</v>
      </c>
      <c r="AI24" s="66" t="e">
        <f>#REF!</f>
        <v>#REF!</v>
      </c>
      <c r="AJ24" s="66" t="e">
        <f t="shared" si="15"/>
        <v>#REF!</v>
      </c>
      <c r="AK24" s="66" t="e">
        <f>#REF!</f>
        <v>#REF!</v>
      </c>
      <c r="AL24" s="66" t="e">
        <f t="shared" si="16"/>
        <v>#REF!</v>
      </c>
      <c r="AM24" s="66" t="e">
        <f>#REF!</f>
        <v>#REF!</v>
      </c>
      <c r="AN24" s="66" t="e">
        <f t="shared" si="17"/>
        <v>#REF!</v>
      </c>
      <c r="AO24" s="66" t="e">
        <f>#REF!</f>
        <v>#REF!</v>
      </c>
      <c r="AP24" s="66" t="e">
        <f t="shared" si="18"/>
        <v>#REF!</v>
      </c>
      <c r="AQ24" s="1" t="e">
        <f t="shared" si="19"/>
        <v>#REF!</v>
      </c>
      <c r="AR24" s="3" t="e">
        <f t="shared" si="20"/>
        <v>#REF!</v>
      </c>
    </row>
    <row r="25" spans="1:44">
      <c r="A25" s="1">
        <f>список!A23</f>
        <v>22</v>
      </c>
      <c r="B25" s="66"/>
      <c r="C25" s="66"/>
      <c r="D25" s="67"/>
      <c r="E25" s="68" t="e">
        <f>#REF!</f>
        <v>#REF!</v>
      </c>
      <c r="F25" s="68" t="e">
        <f t="shared" si="0"/>
        <v>#REF!</v>
      </c>
      <c r="G25" s="68" t="e">
        <f>#REF!</f>
        <v>#REF!</v>
      </c>
      <c r="H25" s="68" t="e">
        <f t="shared" si="1"/>
        <v>#REF!</v>
      </c>
      <c r="I25" s="68" t="e">
        <f>#REF!</f>
        <v>#REF!</v>
      </c>
      <c r="J25" s="68" t="e">
        <f t="shared" si="2"/>
        <v>#REF!</v>
      </c>
      <c r="K25" s="66" t="e">
        <f>#REF!</f>
        <v>#REF!</v>
      </c>
      <c r="L25" s="66" t="e">
        <f t="shared" si="3"/>
        <v>#REF!</v>
      </c>
      <c r="M25" s="66" t="e">
        <f>#REF!</f>
        <v>#REF!</v>
      </c>
      <c r="N25" s="66" t="e">
        <f t="shared" si="4"/>
        <v>#REF!</v>
      </c>
      <c r="O25" s="66" t="e">
        <f>#REF!</f>
        <v>#REF!</v>
      </c>
      <c r="P25" s="66" t="e">
        <f t="shared" si="5"/>
        <v>#REF!</v>
      </c>
      <c r="Q25" s="66" t="e">
        <f>#REF!</f>
        <v>#REF!</v>
      </c>
      <c r="R25" s="66" t="e">
        <f t="shared" si="6"/>
        <v>#REF!</v>
      </c>
      <c r="S25" s="66" t="e">
        <f>#REF!</f>
        <v>#REF!</v>
      </c>
      <c r="T25" s="66" t="e">
        <f t="shared" si="7"/>
        <v>#REF!</v>
      </c>
      <c r="U25" s="66" t="e">
        <f>#REF!</f>
        <v>#REF!</v>
      </c>
      <c r="V25" s="66" t="e">
        <f t="shared" si="8"/>
        <v>#REF!</v>
      </c>
      <c r="W25" s="66" t="e">
        <f>#REF!</f>
        <v>#REF!</v>
      </c>
      <c r="X25" s="66" t="e">
        <f t="shared" si="9"/>
        <v>#REF!</v>
      </c>
      <c r="Y25" s="66" t="e">
        <f>#REF!</f>
        <v>#REF!</v>
      </c>
      <c r="Z25" s="66" t="e">
        <f t="shared" si="10"/>
        <v>#REF!</v>
      </c>
      <c r="AA25" s="66" t="e">
        <f>#REF!</f>
        <v>#REF!</v>
      </c>
      <c r="AB25" s="66" t="e">
        <f t="shared" si="11"/>
        <v>#REF!</v>
      </c>
      <c r="AC25" s="66" t="e">
        <f>#REF!</f>
        <v>#REF!</v>
      </c>
      <c r="AD25" s="66" t="e">
        <f t="shared" si="12"/>
        <v>#REF!</v>
      </c>
      <c r="AE25" s="66" t="e">
        <f>#REF!</f>
        <v>#REF!</v>
      </c>
      <c r="AF25" s="66" t="e">
        <f t="shared" si="13"/>
        <v>#REF!</v>
      </c>
      <c r="AG25" s="66" t="e">
        <f>#REF!</f>
        <v>#REF!</v>
      </c>
      <c r="AH25" s="66" t="e">
        <f t="shared" si="14"/>
        <v>#REF!</v>
      </c>
      <c r="AI25" s="66" t="e">
        <f>#REF!</f>
        <v>#REF!</v>
      </c>
      <c r="AJ25" s="66" t="e">
        <f t="shared" si="15"/>
        <v>#REF!</v>
      </c>
      <c r="AK25" s="66" t="e">
        <f>#REF!</f>
        <v>#REF!</v>
      </c>
      <c r="AL25" s="66" t="e">
        <f t="shared" si="16"/>
        <v>#REF!</v>
      </c>
      <c r="AM25" s="66" t="e">
        <f>#REF!</f>
        <v>#REF!</v>
      </c>
      <c r="AN25" s="66" t="e">
        <f t="shared" si="17"/>
        <v>#REF!</v>
      </c>
      <c r="AO25" s="66" t="e">
        <f>#REF!</f>
        <v>#REF!</v>
      </c>
      <c r="AP25" s="66" t="e">
        <f t="shared" si="18"/>
        <v>#REF!</v>
      </c>
      <c r="AQ25" s="1" t="e">
        <f t="shared" si="19"/>
        <v>#REF!</v>
      </c>
      <c r="AR25" s="3" t="e">
        <f t="shared" si="20"/>
        <v>#REF!</v>
      </c>
    </row>
    <row r="26" spans="1:44">
      <c r="A26" s="1">
        <f>список!A24</f>
        <v>23</v>
      </c>
      <c r="B26" s="66"/>
      <c r="C26" s="66"/>
      <c r="D26" s="67"/>
      <c r="E26" s="68" t="e">
        <f>#REF!</f>
        <v>#REF!</v>
      </c>
      <c r="F26" s="68" t="e">
        <f t="shared" si="0"/>
        <v>#REF!</v>
      </c>
      <c r="G26" s="68" t="e">
        <f>#REF!</f>
        <v>#REF!</v>
      </c>
      <c r="H26" s="68" t="e">
        <f t="shared" si="1"/>
        <v>#REF!</v>
      </c>
      <c r="I26" s="68" t="e">
        <f>#REF!</f>
        <v>#REF!</v>
      </c>
      <c r="J26" s="68" t="e">
        <f t="shared" si="2"/>
        <v>#REF!</v>
      </c>
      <c r="K26" s="66" t="e">
        <f>#REF!</f>
        <v>#REF!</v>
      </c>
      <c r="L26" s="66" t="e">
        <f t="shared" si="3"/>
        <v>#REF!</v>
      </c>
      <c r="M26" s="66" t="e">
        <f>#REF!</f>
        <v>#REF!</v>
      </c>
      <c r="N26" s="66" t="e">
        <f t="shared" si="4"/>
        <v>#REF!</v>
      </c>
      <c r="O26" s="66" t="e">
        <f>#REF!</f>
        <v>#REF!</v>
      </c>
      <c r="P26" s="66" t="e">
        <f t="shared" si="5"/>
        <v>#REF!</v>
      </c>
      <c r="Q26" s="66" t="e">
        <f>#REF!</f>
        <v>#REF!</v>
      </c>
      <c r="R26" s="66" t="e">
        <f t="shared" si="6"/>
        <v>#REF!</v>
      </c>
      <c r="S26" s="66" t="e">
        <f>#REF!</f>
        <v>#REF!</v>
      </c>
      <c r="T26" s="66" t="e">
        <f t="shared" si="7"/>
        <v>#REF!</v>
      </c>
      <c r="U26" s="66" t="e">
        <f>#REF!</f>
        <v>#REF!</v>
      </c>
      <c r="V26" s="66" t="e">
        <f t="shared" si="8"/>
        <v>#REF!</v>
      </c>
      <c r="W26" s="66" t="e">
        <f>#REF!</f>
        <v>#REF!</v>
      </c>
      <c r="X26" s="66" t="e">
        <f t="shared" si="9"/>
        <v>#REF!</v>
      </c>
      <c r="Y26" s="66" t="e">
        <f>#REF!</f>
        <v>#REF!</v>
      </c>
      <c r="Z26" s="66" t="e">
        <f t="shared" si="10"/>
        <v>#REF!</v>
      </c>
      <c r="AA26" s="66" t="e">
        <f>#REF!</f>
        <v>#REF!</v>
      </c>
      <c r="AB26" s="66" t="e">
        <f t="shared" si="11"/>
        <v>#REF!</v>
      </c>
      <c r="AC26" s="66" t="e">
        <f>#REF!</f>
        <v>#REF!</v>
      </c>
      <c r="AD26" s="66" t="e">
        <f t="shared" si="12"/>
        <v>#REF!</v>
      </c>
      <c r="AE26" s="66" t="e">
        <f>#REF!</f>
        <v>#REF!</v>
      </c>
      <c r="AF26" s="66" t="e">
        <f t="shared" si="13"/>
        <v>#REF!</v>
      </c>
      <c r="AG26" s="66" t="e">
        <f>#REF!</f>
        <v>#REF!</v>
      </c>
      <c r="AH26" s="66" t="e">
        <f t="shared" si="14"/>
        <v>#REF!</v>
      </c>
      <c r="AI26" s="66" t="e">
        <f>#REF!</f>
        <v>#REF!</v>
      </c>
      <c r="AJ26" s="66" t="e">
        <f t="shared" si="15"/>
        <v>#REF!</v>
      </c>
      <c r="AK26" s="66" t="e">
        <f>#REF!</f>
        <v>#REF!</v>
      </c>
      <c r="AL26" s="66" t="e">
        <f t="shared" si="16"/>
        <v>#REF!</v>
      </c>
      <c r="AM26" s="66" t="e">
        <f>#REF!</f>
        <v>#REF!</v>
      </c>
      <c r="AN26" s="66" t="e">
        <f t="shared" si="17"/>
        <v>#REF!</v>
      </c>
      <c r="AO26" s="66" t="e">
        <f>#REF!</f>
        <v>#REF!</v>
      </c>
      <c r="AP26" s="66" t="e">
        <f t="shared" si="18"/>
        <v>#REF!</v>
      </c>
      <c r="AQ26" s="1" t="e">
        <f t="shared" si="19"/>
        <v>#REF!</v>
      </c>
      <c r="AR26" s="3" t="e">
        <f t="shared" si="20"/>
        <v>#REF!</v>
      </c>
    </row>
    <row r="27" spans="1:44">
      <c r="A27" s="1">
        <f>список!A25</f>
        <v>24</v>
      </c>
      <c r="B27" s="66"/>
      <c r="C27" s="66"/>
      <c r="D27" s="67"/>
      <c r="E27" s="68" t="e">
        <f>#REF!</f>
        <v>#REF!</v>
      </c>
      <c r="F27" s="68" t="e">
        <f t="shared" si="0"/>
        <v>#REF!</v>
      </c>
      <c r="G27" s="68" t="e">
        <f>#REF!</f>
        <v>#REF!</v>
      </c>
      <c r="H27" s="68" t="e">
        <f t="shared" si="1"/>
        <v>#REF!</v>
      </c>
      <c r="I27" s="68" t="e">
        <f>#REF!</f>
        <v>#REF!</v>
      </c>
      <c r="J27" s="68" t="e">
        <f t="shared" si="2"/>
        <v>#REF!</v>
      </c>
      <c r="K27" s="66" t="e">
        <f>#REF!</f>
        <v>#REF!</v>
      </c>
      <c r="L27" s="66" t="e">
        <f t="shared" si="3"/>
        <v>#REF!</v>
      </c>
      <c r="M27" s="66" t="e">
        <f>#REF!</f>
        <v>#REF!</v>
      </c>
      <c r="N27" s="66" t="e">
        <f t="shared" si="4"/>
        <v>#REF!</v>
      </c>
      <c r="O27" s="66" t="e">
        <f>#REF!</f>
        <v>#REF!</v>
      </c>
      <c r="P27" s="66" t="e">
        <f t="shared" si="5"/>
        <v>#REF!</v>
      </c>
      <c r="Q27" s="66" t="e">
        <f>#REF!</f>
        <v>#REF!</v>
      </c>
      <c r="R27" s="66" t="e">
        <f t="shared" si="6"/>
        <v>#REF!</v>
      </c>
      <c r="S27" s="66" t="e">
        <f>#REF!</f>
        <v>#REF!</v>
      </c>
      <c r="T27" s="66" t="e">
        <f t="shared" si="7"/>
        <v>#REF!</v>
      </c>
      <c r="U27" s="66" t="e">
        <f>#REF!</f>
        <v>#REF!</v>
      </c>
      <c r="V27" s="66" t="e">
        <f t="shared" si="8"/>
        <v>#REF!</v>
      </c>
      <c r="W27" s="66" t="e">
        <f>#REF!</f>
        <v>#REF!</v>
      </c>
      <c r="X27" s="66" t="e">
        <f t="shared" si="9"/>
        <v>#REF!</v>
      </c>
      <c r="Y27" s="66" t="e">
        <f>#REF!</f>
        <v>#REF!</v>
      </c>
      <c r="Z27" s="66" t="e">
        <f t="shared" si="10"/>
        <v>#REF!</v>
      </c>
      <c r="AA27" s="66" t="e">
        <f>#REF!</f>
        <v>#REF!</v>
      </c>
      <c r="AB27" s="66" t="e">
        <f t="shared" si="11"/>
        <v>#REF!</v>
      </c>
      <c r="AC27" s="66" t="e">
        <f>#REF!</f>
        <v>#REF!</v>
      </c>
      <c r="AD27" s="66" t="e">
        <f t="shared" si="12"/>
        <v>#REF!</v>
      </c>
      <c r="AE27" s="66" t="e">
        <f>#REF!</f>
        <v>#REF!</v>
      </c>
      <c r="AF27" s="66" t="e">
        <f t="shared" si="13"/>
        <v>#REF!</v>
      </c>
      <c r="AG27" s="66" t="e">
        <f>#REF!</f>
        <v>#REF!</v>
      </c>
      <c r="AH27" s="66" t="e">
        <f t="shared" si="14"/>
        <v>#REF!</v>
      </c>
      <c r="AI27" s="66" t="e">
        <f>#REF!</f>
        <v>#REF!</v>
      </c>
      <c r="AJ27" s="66" t="e">
        <f t="shared" si="15"/>
        <v>#REF!</v>
      </c>
      <c r="AK27" s="66" t="e">
        <f>#REF!</f>
        <v>#REF!</v>
      </c>
      <c r="AL27" s="66" t="e">
        <f t="shared" si="16"/>
        <v>#REF!</v>
      </c>
      <c r="AM27" s="66" t="e">
        <f>#REF!</f>
        <v>#REF!</v>
      </c>
      <c r="AN27" s="66" t="e">
        <f t="shared" si="17"/>
        <v>#REF!</v>
      </c>
      <c r="AO27" s="66" t="e">
        <f>#REF!</f>
        <v>#REF!</v>
      </c>
      <c r="AP27" s="66" t="e">
        <f t="shared" si="18"/>
        <v>#REF!</v>
      </c>
      <c r="AQ27" s="1" t="e">
        <f t="shared" si="19"/>
        <v>#REF!</v>
      </c>
      <c r="AR27" s="3" t="e">
        <f t="shared" si="20"/>
        <v>#REF!</v>
      </c>
    </row>
    <row r="28" spans="1:44">
      <c r="A28" s="1">
        <f>список!A26</f>
        <v>25</v>
      </c>
      <c r="B28" s="66"/>
      <c r="C28" s="66"/>
      <c r="D28" s="67"/>
      <c r="E28" s="68" t="e">
        <f>#REF!</f>
        <v>#REF!</v>
      </c>
      <c r="F28" s="68" t="e">
        <f t="shared" si="0"/>
        <v>#REF!</v>
      </c>
      <c r="G28" s="68" t="e">
        <f>#REF!</f>
        <v>#REF!</v>
      </c>
      <c r="H28" s="68" t="e">
        <f t="shared" si="1"/>
        <v>#REF!</v>
      </c>
      <c r="I28" s="68" t="e">
        <f>#REF!</f>
        <v>#REF!</v>
      </c>
      <c r="J28" s="68" t="e">
        <f t="shared" si="2"/>
        <v>#REF!</v>
      </c>
      <c r="K28" s="66" t="e">
        <f>#REF!</f>
        <v>#REF!</v>
      </c>
      <c r="L28" s="66" t="e">
        <f t="shared" si="3"/>
        <v>#REF!</v>
      </c>
      <c r="M28" s="66" t="e">
        <f>#REF!</f>
        <v>#REF!</v>
      </c>
      <c r="N28" s="66" t="e">
        <f t="shared" si="4"/>
        <v>#REF!</v>
      </c>
      <c r="O28" s="66" t="e">
        <f>#REF!</f>
        <v>#REF!</v>
      </c>
      <c r="P28" s="66" t="e">
        <f t="shared" si="5"/>
        <v>#REF!</v>
      </c>
      <c r="Q28" s="66" t="e">
        <f>#REF!</f>
        <v>#REF!</v>
      </c>
      <c r="R28" s="66" t="e">
        <f t="shared" si="6"/>
        <v>#REF!</v>
      </c>
      <c r="S28" s="66" t="e">
        <f>#REF!</f>
        <v>#REF!</v>
      </c>
      <c r="T28" s="66" t="e">
        <f t="shared" si="7"/>
        <v>#REF!</v>
      </c>
      <c r="U28" s="66" t="e">
        <f>#REF!</f>
        <v>#REF!</v>
      </c>
      <c r="V28" s="66" t="e">
        <f t="shared" si="8"/>
        <v>#REF!</v>
      </c>
      <c r="W28" s="66" t="e">
        <f>#REF!</f>
        <v>#REF!</v>
      </c>
      <c r="X28" s="66" t="e">
        <f t="shared" si="9"/>
        <v>#REF!</v>
      </c>
      <c r="Y28" s="66" t="e">
        <f>#REF!</f>
        <v>#REF!</v>
      </c>
      <c r="Z28" s="66" t="e">
        <f t="shared" si="10"/>
        <v>#REF!</v>
      </c>
      <c r="AA28" s="66" t="e">
        <f>#REF!</f>
        <v>#REF!</v>
      </c>
      <c r="AB28" s="66" t="e">
        <f t="shared" si="11"/>
        <v>#REF!</v>
      </c>
      <c r="AC28" s="66" t="e">
        <f>#REF!</f>
        <v>#REF!</v>
      </c>
      <c r="AD28" s="66" t="e">
        <f t="shared" si="12"/>
        <v>#REF!</v>
      </c>
      <c r="AE28" s="66" t="e">
        <f>#REF!</f>
        <v>#REF!</v>
      </c>
      <c r="AF28" s="66" t="e">
        <f t="shared" si="13"/>
        <v>#REF!</v>
      </c>
      <c r="AG28" s="66" t="e">
        <f>#REF!</f>
        <v>#REF!</v>
      </c>
      <c r="AH28" s="66" t="e">
        <f t="shared" si="14"/>
        <v>#REF!</v>
      </c>
      <c r="AI28" s="66" t="e">
        <f>#REF!</f>
        <v>#REF!</v>
      </c>
      <c r="AJ28" s="66" t="e">
        <f t="shared" si="15"/>
        <v>#REF!</v>
      </c>
      <c r="AK28" s="66" t="e">
        <f>#REF!</f>
        <v>#REF!</v>
      </c>
      <c r="AL28" s="66" t="e">
        <f t="shared" si="16"/>
        <v>#REF!</v>
      </c>
      <c r="AM28" s="66" t="e">
        <f>#REF!</f>
        <v>#REF!</v>
      </c>
      <c r="AN28" s="66" t="e">
        <f t="shared" si="17"/>
        <v>#REF!</v>
      </c>
      <c r="AO28" s="66" t="e">
        <f>#REF!</f>
        <v>#REF!</v>
      </c>
      <c r="AP28" s="66" t="e">
        <f t="shared" si="18"/>
        <v>#REF!</v>
      </c>
      <c r="AQ28" s="1" t="e">
        <f t="shared" si="19"/>
        <v>#REF!</v>
      </c>
      <c r="AR28" s="3" t="e">
        <f t="shared" si="20"/>
        <v>#REF!</v>
      </c>
    </row>
    <row r="29" spans="1:44">
      <c r="A29" s="1">
        <f>список!A27</f>
        <v>26</v>
      </c>
      <c r="B29" s="66"/>
      <c r="C29" s="66"/>
      <c r="D29" s="67"/>
      <c r="E29" s="68" t="e">
        <f>#REF!</f>
        <v>#REF!</v>
      </c>
      <c r="F29" s="68" t="e">
        <f t="shared" si="0"/>
        <v>#REF!</v>
      </c>
      <c r="G29" s="68" t="e">
        <f>#REF!</f>
        <v>#REF!</v>
      </c>
      <c r="H29" s="68" t="e">
        <f t="shared" si="1"/>
        <v>#REF!</v>
      </c>
      <c r="I29" s="68" t="e">
        <f>#REF!</f>
        <v>#REF!</v>
      </c>
      <c r="J29" s="68" t="e">
        <f t="shared" si="2"/>
        <v>#REF!</v>
      </c>
      <c r="K29" s="66" t="e">
        <f>#REF!</f>
        <v>#REF!</v>
      </c>
      <c r="L29" s="66" t="e">
        <f t="shared" si="3"/>
        <v>#REF!</v>
      </c>
      <c r="M29" s="66" t="e">
        <f>#REF!</f>
        <v>#REF!</v>
      </c>
      <c r="N29" s="66" t="e">
        <f t="shared" si="4"/>
        <v>#REF!</v>
      </c>
      <c r="O29" s="66" t="e">
        <f>#REF!</f>
        <v>#REF!</v>
      </c>
      <c r="P29" s="66" t="e">
        <f t="shared" si="5"/>
        <v>#REF!</v>
      </c>
      <c r="Q29" s="66" t="e">
        <f>#REF!</f>
        <v>#REF!</v>
      </c>
      <c r="R29" s="66" t="e">
        <f t="shared" si="6"/>
        <v>#REF!</v>
      </c>
      <c r="S29" s="66" t="e">
        <f>#REF!</f>
        <v>#REF!</v>
      </c>
      <c r="T29" s="66" t="e">
        <f t="shared" si="7"/>
        <v>#REF!</v>
      </c>
      <c r="U29" s="66" t="e">
        <f>#REF!</f>
        <v>#REF!</v>
      </c>
      <c r="V29" s="66" t="e">
        <f t="shared" si="8"/>
        <v>#REF!</v>
      </c>
      <c r="W29" s="66" t="e">
        <f>#REF!</f>
        <v>#REF!</v>
      </c>
      <c r="X29" s="66" t="e">
        <f t="shared" si="9"/>
        <v>#REF!</v>
      </c>
      <c r="Y29" s="66" t="e">
        <f>#REF!</f>
        <v>#REF!</v>
      </c>
      <c r="Z29" s="66" t="e">
        <f t="shared" si="10"/>
        <v>#REF!</v>
      </c>
      <c r="AA29" s="66" t="e">
        <f>#REF!</f>
        <v>#REF!</v>
      </c>
      <c r="AB29" s="66" t="e">
        <f t="shared" si="11"/>
        <v>#REF!</v>
      </c>
      <c r="AC29" s="66" t="e">
        <f>#REF!</f>
        <v>#REF!</v>
      </c>
      <c r="AD29" s="66" t="e">
        <f t="shared" si="12"/>
        <v>#REF!</v>
      </c>
      <c r="AE29" s="66" t="e">
        <f>#REF!</f>
        <v>#REF!</v>
      </c>
      <c r="AF29" s="66" t="e">
        <f t="shared" si="13"/>
        <v>#REF!</v>
      </c>
      <c r="AG29" s="66" t="e">
        <f>#REF!</f>
        <v>#REF!</v>
      </c>
      <c r="AH29" s="66" t="e">
        <f t="shared" si="14"/>
        <v>#REF!</v>
      </c>
      <c r="AI29" s="66" t="e">
        <f>#REF!</f>
        <v>#REF!</v>
      </c>
      <c r="AJ29" s="66" t="e">
        <f t="shared" si="15"/>
        <v>#REF!</v>
      </c>
      <c r="AK29" s="66" t="e">
        <f>#REF!</f>
        <v>#REF!</v>
      </c>
      <c r="AL29" s="66" t="e">
        <f t="shared" si="16"/>
        <v>#REF!</v>
      </c>
      <c r="AM29" s="66" t="e">
        <f>#REF!</f>
        <v>#REF!</v>
      </c>
      <c r="AN29" s="66" t="e">
        <f t="shared" si="17"/>
        <v>#REF!</v>
      </c>
      <c r="AO29" s="66" t="e">
        <f>#REF!</f>
        <v>#REF!</v>
      </c>
      <c r="AP29" s="66" t="e">
        <f t="shared" si="18"/>
        <v>#REF!</v>
      </c>
      <c r="AQ29" s="1" t="e">
        <f t="shared" si="19"/>
        <v>#REF!</v>
      </c>
      <c r="AR29" s="3" t="e">
        <f t="shared" si="20"/>
        <v>#REF!</v>
      </c>
    </row>
    <row r="30" spans="1:44">
      <c r="A30" s="1">
        <f>список!A28</f>
        <v>27</v>
      </c>
      <c r="B30" s="66"/>
      <c r="C30" s="66"/>
      <c r="D30" s="67"/>
      <c r="E30" s="68" t="e">
        <f>#REF!</f>
        <v>#REF!</v>
      </c>
      <c r="F30" s="68" t="e">
        <f t="shared" si="0"/>
        <v>#REF!</v>
      </c>
      <c r="G30" s="68" t="e">
        <f>#REF!</f>
        <v>#REF!</v>
      </c>
      <c r="H30" s="68" t="e">
        <f t="shared" si="1"/>
        <v>#REF!</v>
      </c>
      <c r="I30" s="68" t="e">
        <f>#REF!</f>
        <v>#REF!</v>
      </c>
      <c r="J30" s="68" t="e">
        <f t="shared" si="2"/>
        <v>#REF!</v>
      </c>
      <c r="K30" s="66" t="e">
        <f>#REF!</f>
        <v>#REF!</v>
      </c>
      <c r="L30" s="66" t="e">
        <f t="shared" si="3"/>
        <v>#REF!</v>
      </c>
      <c r="M30" s="66" t="e">
        <f>#REF!</f>
        <v>#REF!</v>
      </c>
      <c r="N30" s="66" t="e">
        <f t="shared" si="4"/>
        <v>#REF!</v>
      </c>
      <c r="O30" s="66" t="e">
        <f>#REF!</f>
        <v>#REF!</v>
      </c>
      <c r="P30" s="66" t="e">
        <f t="shared" si="5"/>
        <v>#REF!</v>
      </c>
      <c r="Q30" s="66" t="e">
        <f>#REF!</f>
        <v>#REF!</v>
      </c>
      <c r="R30" s="66" t="e">
        <f t="shared" si="6"/>
        <v>#REF!</v>
      </c>
      <c r="S30" s="66" t="e">
        <f>#REF!</f>
        <v>#REF!</v>
      </c>
      <c r="T30" s="66" t="e">
        <f t="shared" si="7"/>
        <v>#REF!</v>
      </c>
      <c r="U30" s="66" t="e">
        <f>#REF!</f>
        <v>#REF!</v>
      </c>
      <c r="V30" s="66" t="e">
        <f t="shared" si="8"/>
        <v>#REF!</v>
      </c>
      <c r="W30" s="66" t="e">
        <f>#REF!</f>
        <v>#REF!</v>
      </c>
      <c r="X30" s="66" t="e">
        <f t="shared" si="9"/>
        <v>#REF!</v>
      </c>
      <c r="Y30" s="66" t="e">
        <f>#REF!</f>
        <v>#REF!</v>
      </c>
      <c r="Z30" s="66" t="e">
        <f t="shared" si="10"/>
        <v>#REF!</v>
      </c>
      <c r="AA30" s="66" t="e">
        <f>#REF!</f>
        <v>#REF!</v>
      </c>
      <c r="AB30" s="66" t="e">
        <f t="shared" si="11"/>
        <v>#REF!</v>
      </c>
      <c r="AC30" s="66" t="e">
        <f>#REF!</f>
        <v>#REF!</v>
      </c>
      <c r="AD30" s="66" t="e">
        <f t="shared" si="12"/>
        <v>#REF!</v>
      </c>
      <c r="AE30" s="66" t="e">
        <f>#REF!</f>
        <v>#REF!</v>
      </c>
      <c r="AF30" s="66" t="e">
        <f t="shared" si="13"/>
        <v>#REF!</v>
      </c>
      <c r="AG30" s="66" t="e">
        <f>#REF!</f>
        <v>#REF!</v>
      </c>
      <c r="AH30" s="66" t="e">
        <f t="shared" si="14"/>
        <v>#REF!</v>
      </c>
      <c r="AI30" s="66" t="e">
        <f>#REF!</f>
        <v>#REF!</v>
      </c>
      <c r="AJ30" s="66" t="e">
        <f t="shared" si="15"/>
        <v>#REF!</v>
      </c>
      <c r="AK30" s="66" t="e">
        <f>#REF!</f>
        <v>#REF!</v>
      </c>
      <c r="AL30" s="66" t="e">
        <f t="shared" si="16"/>
        <v>#REF!</v>
      </c>
      <c r="AM30" s="66" t="e">
        <f>#REF!</f>
        <v>#REF!</v>
      </c>
      <c r="AN30" s="66" t="e">
        <f t="shared" si="17"/>
        <v>#REF!</v>
      </c>
      <c r="AO30" s="66" t="e">
        <f>#REF!</f>
        <v>#REF!</v>
      </c>
      <c r="AP30" s="66" t="e">
        <f t="shared" si="18"/>
        <v>#REF!</v>
      </c>
      <c r="AQ30" s="1" t="e">
        <f t="shared" si="19"/>
        <v>#REF!</v>
      </c>
      <c r="AR30" s="3" t="e">
        <f t="shared" si="20"/>
        <v>#REF!</v>
      </c>
    </row>
    <row r="31" spans="1:44">
      <c r="A31" s="1">
        <f>список!A29</f>
        <v>28</v>
      </c>
      <c r="B31" s="66"/>
      <c r="C31" s="66"/>
      <c r="D31" s="67"/>
      <c r="E31" s="68" t="e">
        <f>#REF!</f>
        <v>#REF!</v>
      </c>
      <c r="F31" s="68" t="e">
        <f t="shared" si="0"/>
        <v>#REF!</v>
      </c>
      <c r="G31" s="68" t="e">
        <f>#REF!</f>
        <v>#REF!</v>
      </c>
      <c r="H31" s="68" t="e">
        <f t="shared" si="1"/>
        <v>#REF!</v>
      </c>
      <c r="I31" s="68" t="e">
        <f>#REF!</f>
        <v>#REF!</v>
      </c>
      <c r="J31" s="68" t="e">
        <f t="shared" si="2"/>
        <v>#REF!</v>
      </c>
      <c r="K31" s="66" t="e">
        <f>#REF!</f>
        <v>#REF!</v>
      </c>
      <c r="L31" s="66" t="e">
        <f t="shared" si="3"/>
        <v>#REF!</v>
      </c>
      <c r="M31" s="66" t="e">
        <f>#REF!</f>
        <v>#REF!</v>
      </c>
      <c r="N31" s="66" t="e">
        <f t="shared" si="4"/>
        <v>#REF!</v>
      </c>
      <c r="O31" s="66" t="e">
        <f>#REF!</f>
        <v>#REF!</v>
      </c>
      <c r="P31" s="66" t="e">
        <f t="shared" si="5"/>
        <v>#REF!</v>
      </c>
      <c r="Q31" s="66" t="e">
        <f>#REF!</f>
        <v>#REF!</v>
      </c>
      <c r="R31" s="66" t="e">
        <f t="shared" si="6"/>
        <v>#REF!</v>
      </c>
      <c r="S31" s="66" t="e">
        <f>#REF!</f>
        <v>#REF!</v>
      </c>
      <c r="T31" s="66" t="e">
        <f t="shared" si="7"/>
        <v>#REF!</v>
      </c>
      <c r="U31" s="66" t="e">
        <f>#REF!</f>
        <v>#REF!</v>
      </c>
      <c r="V31" s="66" t="e">
        <f t="shared" si="8"/>
        <v>#REF!</v>
      </c>
      <c r="W31" s="66" t="e">
        <f>#REF!</f>
        <v>#REF!</v>
      </c>
      <c r="X31" s="66" t="e">
        <f t="shared" si="9"/>
        <v>#REF!</v>
      </c>
      <c r="Y31" s="66" t="e">
        <f>#REF!</f>
        <v>#REF!</v>
      </c>
      <c r="Z31" s="66" t="e">
        <f t="shared" si="10"/>
        <v>#REF!</v>
      </c>
      <c r="AA31" s="66" t="e">
        <f>#REF!</f>
        <v>#REF!</v>
      </c>
      <c r="AB31" s="66" t="e">
        <f t="shared" si="11"/>
        <v>#REF!</v>
      </c>
      <c r="AC31" s="66" t="e">
        <f>#REF!</f>
        <v>#REF!</v>
      </c>
      <c r="AD31" s="66" t="e">
        <f t="shared" si="12"/>
        <v>#REF!</v>
      </c>
      <c r="AE31" s="66" t="e">
        <f>#REF!</f>
        <v>#REF!</v>
      </c>
      <c r="AF31" s="66" t="e">
        <f t="shared" si="13"/>
        <v>#REF!</v>
      </c>
      <c r="AG31" s="66" t="e">
        <f>#REF!</f>
        <v>#REF!</v>
      </c>
      <c r="AH31" s="66" t="e">
        <f t="shared" si="14"/>
        <v>#REF!</v>
      </c>
      <c r="AI31" s="66" t="e">
        <f>#REF!</f>
        <v>#REF!</v>
      </c>
      <c r="AJ31" s="66" t="e">
        <f t="shared" si="15"/>
        <v>#REF!</v>
      </c>
      <c r="AK31" s="66" t="e">
        <f>#REF!</f>
        <v>#REF!</v>
      </c>
      <c r="AL31" s="66" t="e">
        <f t="shared" si="16"/>
        <v>#REF!</v>
      </c>
      <c r="AM31" s="66" t="e">
        <f>#REF!</f>
        <v>#REF!</v>
      </c>
      <c r="AN31" s="66" t="e">
        <f t="shared" si="17"/>
        <v>#REF!</v>
      </c>
      <c r="AO31" s="66" t="e">
        <f>#REF!</f>
        <v>#REF!</v>
      </c>
      <c r="AP31" s="66" t="e">
        <f t="shared" si="18"/>
        <v>#REF!</v>
      </c>
      <c r="AQ31" s="1" t="e">
        <f t="shared" si="19"/>
        <v>#REF!</v>
      </c>
      <c r="AR31" s="3" t="e">
        <f t="shared" si="20"/>
        <v>#REF!</v>
      </c>
    </row>
    <row r="32" spans="1:44">
      <c r="A32" s="1">
        <f>список!A30</f>
        <v>29</v>
      </c>
      <c r="B32" s="66"/>
      <c r="C32" s="66"/>
      <c r="D32" s="67"/>
      <c r="E32" s="68" t="e">
        <f>#REF!</f>
        <v>#REF!</v>
      </c>
      <c r="F32" s="68" t="e">
        <f t="shared" si="0"/>
        <v>#REF!</v>
      </c>
      <c r="G32" s="68" t="e">
        <f>#REF!</f>
        <v>#REF!</v>
      </c>
      <c r="H32" s="68" t="e">
        <f t="shared" si="1"/>
        <v>#REF!</v>
      </c>
      <c r="I32" s="68" t="e">
        <f>#REF!</f>
        <v>#REF!</v>
      </c>
      <c r="J32" s="68" t="e">
        <f t="shared" si="2"/>
        <v>#REF!</v>
      </c>
      <c r="K32" s="66" t="e">
        <f>#REF!</f>
        <v>#REF!</v>
      </c>
      <c r="L32" s="66" t="e">
        <f t="shared" si="3"/>
        <v>#REF!</v>
      </c>
      <c r="M32" s="66" t="e">
        <f>#REF!</f>
        <v>#REF!</v>
      </c>
      <c r="N32" s="66" t="e">
        <f t="shared" si="4"/>
        <v>#REF!</v>
      </c>
      <c r="O32" s="66" t="e">
        <f>#REF!</f>
        <v>#REF!</v>
      </c>
      <c r="P32" s="66" t="e">
        <f t="shared" si="5"/>
        <v>#REF!</v>
      </c>
      <c r="Q32" s="66" t="e">
        <f>#REF!</f>
        <v>#REF!</v>
      </c>
      <c r="R32" s="66" t="e">
        <f t="shared" si="6"/>
        <v>#REF!</v>
      </c>
      <c r="S32" s="66" t="e">
        <f>#REF!</f>
        <v>#REF!</v>
      </c>
      <c r="T32" s="66" t="e">
        <f t="shared" si="7"/>
        <v>#REF!</v>
      </c>
      <c r="U32" s="66" t="e">
        <f>#REF!</f>
        <v>#REF!</v>
      </c>
      <c r="V32" s="66" t="e">
        <f t="shared" si="8"/>
        <v>#REF!</v>
      </c>
      <c r="W32" s="66" t="e">
        <f>#REF!</f>
        <v>#REF!</v>
      </c>
      <c r="X32" s="66" t="e">
        <f t="shared" si="9"/>
        <v>#REF!</v>
      </c>
      <c r="Y32" s="66" t="e">
        <f>#REF!</f>
        <v>#REF!</v>
      </c>
      <c r="Z32" s="66" t="e">
        <f t="shared" si="10"/>
        <v>#REF!</v>
      </c>
      <c r="AA32" s="66" t="e">
        <f>#REF!</f>
        <v>#REF!</v>
      </c>
      <c r="AB32" s="66" t="e">
        <f t="shared" si="11"/>
        <v>#REF!</v>
      </c>
      <c r="AC32" s="66" t="e">
        <f>#REF!</f>
        <v>#REF!</v>
      </c>
      <c r="AD32" s="66" t="e">
        <f t="shared" si="12"/>
        <v>#REF!</v>
      </c>
      <c r="AE32" s="66" t="e">
        <f>#REF!</f>
        <v>#REF!</v>
      </c>
      <c r="AF32" s="66" t="e">
        <f t="shared" si="13"/>
        <v>#REF!</v>
      </c>
      <c r="AG32" s="66" t="e">
        <f>#REF!</f>
        <v>#REF!</v>
      </c>
      <c r="AH32" s="66" t="e">
        <f t="shared" si="14"/>
        <v>#REF!</v>
      </c>
      <c r="AI32" s="66" t="e">
        <f>#REF!</f>
        <v>#REF!</v>
      </c>
      <c r="AJ32" s="66" t="e">
        <f t="shared" si="15"/>
        <v>#REF!</v>
      </c>
      <c r="AK32" s="66" t="e">
        <f>#REF!</f>
        <v>#REF!</v>
      </c>
      <c r="AL32" s="66" t="e">
        <f t="shared" si="16"/>
        <v>#REF!</v>
      </c>
      <c r="AM32" s="66" t="e">
        <f>#REF!</f>
        <v>#REF!</v>
      </c>
      <c r="AN32" s="66" t="e">
        <f t="shared" si="17"/>
        <v>#REF!</v>
      </c>
      <c r="AO32" s="66" t="e">
        <f>#REF!</f>
        <v>#REF!</v>
      </c>
      <c r="AP32" s="66" t="e">
        <f t="shared" si="18"/>
        <v>#REF!</v>
      </c>
      <c r="AQ32" s="1" t="e">
        <f t="shared" si="19"/>
        <v>#REF!</v>
      </c>
      <c r="AR32" s="3" t="e">
        <f t="shared" si="20"/>
        <v>#REF!</v>
      </c>
    </row>
    <row r="33" spans="1:44">
      <c r="A33" s="1">
        <f>список!A31</f>
        <v>30</v>
      </c>
      <c r="B33" s="66"/>
      <c r="C33" s="66"/>
      <c r="D33" s="67"/>
      <c r="E33" s="68" t="e">
        <f>#REF!</f>
        <v>#REF!</v>
      </c>
      <c r="F33" s="68" t="e">
        <f t="shared" si="0"/>
        <v>#REF!</v>
      </c>
      <c r="G33" s="68" t="e">
        <f>#REF!</f>
        <v>#REF!</v>
      </c>
      <c r="H33" s="68" t="e">
        <f t="shared" si="1"/>
        <v>#REF!</v>
      </c>
      <c r="I33" s="68" t="e">
        <f>#REF!</f>
        <v>#REF!</v>
      </c>
      <c r="J33" s="68" t="e">
        <f t="shared" si="2"/>
        <v>#REF!</v>
      </c>
      <c r="K33" s="66" t="e">
        <f>#REF!</f>
        <v>#REF!</v>
      </c>
      <c r="L33" s="66" t="e">
        <f t="shared" si="3"/>
        <v>#REF!</v>
      </c>
      <c r="M33" s="66" t="e">
        <f>#REF!</f>
        <v>#REF!</v>
      </c>
      <c r="N33" s="66" t="e">
        <f t="shared" si="4"/>
        <v>#REF!</v>
      </c>
      <c r="O33" s="66" t="e">
        <f>#REF!</f>
        <v>#REF!</v>
      </c>
      <c r="P33" s="66" t="e">
        <f t="shared" si="5"/>
        <v>#REF!</v>
      </c>
      <c r="Q33" s="66" t="e">
        <f>#REF!</f>
        <v>#REF!</v>
      </c>
      <c r="R33" s="66" t="e">
        <f t="shared" si="6"/>
        <v>#REF!</v>
      </c>
      <c r="S33" s="66" t="e">
        <f>#REF!</f>
        <v>#REF!</v>
      </c>
      <c r="T33" s="66" t="e">
        <f t="shared" si="7"/>
        <v>#REF!</v>
      </c>
      <c r="U33" s="66" t="e">
        <f>#REF!</f>
        <v>#REF!</v>
      </c>
      <c r="V33" s="66" t="e">
        <f t="shared" si="8"/>
        <v>#REF!</v>
      </c>
      <c r="W33" s="66" t="e">
        <f>#REF!</f>
        <v>#REF!</v>
      </c>
      <c r="X33" s="66" t="e">
        <f t="shared" si="9"/>
        <v>#REF!</v>
      </c>
      <c r="Y33" s="66" t="e">
        <f>#REF!</f>
        <v>#REF!</v>
      </c>
      <c r="Z33" s="66" t="e">
        <f t="shared" si="10"/>
        <v>#REF!</v>
      </c>
      <c r="AA33" s="66" t="e">
        <f>#REF!</f>
        <v>#REF!</v>
      </c>
      <c r="AB33" s="66" t="e">
        <f t="shared" si="11"/>
        <v>#REF!</v>
      </c>
      <c r="AC33" s="66" t="e">
        <f>#REF!</f>
        <v>#REF!</v>
      </c>
      <c r="AD33" s="66" t="e">
        <f t="shared" si="12"/>
        <v>#REF!</v>
      </c>
      <c r="AE33" s="66" t="e">
        <f>#REF!</f>
        <v>#REF!</v>
      </c>
      <c r="AF33" s="66" t="e">
        <f t="shared" si="13"/>
        <v>#REF!</v>
      </c>
      <c r="AG33" s="66" t="e">
        <f>#REF!</f>
        <v>#REF!</v>
      </c>
      <c r="AH33" s="66" t="e">
        <f t="shared" si="14"/>
        <v>#REF!</v>
      </c>
      <c r="AI33" s="66" t="e">
        <f>#REF!</f>
        <v>#REF!</v>
      </c>
      <c r="AJ33" s="66" t="e">
        <f t="shared" si="15"/>
        <v>#REF!</v>
      </c>
      <c r="AK33" s="66" t="e">
        <f>#REF!</f>
        <v>#REF!</v>
      </c>
      <c r="AL33" s="66" t="e">
        <f t="shared" si="16"/>
        <v>#REF!</v>
      </c>
      <c r="AM33" s="66" t="e">
        <f>#REF!</f>
        <v>#REF!</v>
      </c>
      <c r="AN33" s="66" t="e">
        <f t="shared" si="17"/>
        <v>#REF!</v>
      </c>
      <c r="AO33" s="66" t="e">
        <f>#REF!</f>
        <v>#REF!</v>
      </c>
      <c r="AP33" s="66" t="e">
        <f t="shared" si="18"/>
        <v>#REF!</v>
      </c>
      <c r="AQ33" s="1" t="e">
        <f t="shared" si="19"/>
        <v>#REF!</v>
      </c>
      <c r="AR33" s="3" t="e">
        <f t="shared" si="20"/>
        <v>#REF!</v>
      </c>
    </row>
    <row r="34" spans="1:44">
      <c r="A34" s="1">
        <f>список!A32</f>
        <v>31</v>
      </c>
      <c r="B34" s="66"/>
      <c r="C34" s="66"/>
      <c r="D34" s="67"/>
      <c r="E34" s="68" t="e">
        <f>#REF!</f>
        <v>#REF!</v>
      </c>
      <c r="F34" s="68" t="e">
        <f t="shared" si="0"/>
        <v>#REF!</v>
      </c>
      <c r="G34" s="68" t="e">
        <f>#REF!</f>
        <v>#REF!</v>
      </c>
      <c r="H34" s="68" t="e">
        <f t="shared" si="1"/>
        <v>#REF!</v>
      </c>
      <c r="I34" s="68" t="e">
        <f>#REF!</f>
        <v>#REF!</v>
      </c>
      <c r="J34" s="68" t="e">
        <f t="shared" si="2"/>
        <v>#REF!</v>
      </c>
      <c r="K34" s="66" t="e">
        <f>#REF!</f>
        <v>#REF!</v>
      </c>
      <c r="L34" s="66" t="e">
        <f t="shared" si="3"/>
        <v>#REF!</v>
      </c>
      <c r="M34" s="66" t="e">
        <f>#REF!</f>
        <v>#REF!</v>
      </c>
      <c r="N34" s="66" t="e">
        <f t="shared" si="4"/>
        <v>#REF!</v>
      </c>
      <c r="O34" s="66" t="e">
        <f>#REF!</f>
        <v>#REF!</v>
      </c>
      <c r="P34" s="66" t="e">
        <f t="shared" si="5"/>
        <v>#REF!</v>
      </c>
      <c r="Q34" s="66" t="e">
        <f>#REF!</f>
        <v>#REF!</v>
      </c>
      <c r="R34" s="66" t="e">
        <f t="shared" si="6"/>
        <v>#REF!</v>
      </c>
      <c r="S34" s="66" t="e">
        <f>#REF!</f>
        <v>#REF!</v>
      </c>
      <c r="T34" s="66" t="e">
        <f t="shared" si="7"/>
        <v>#REF!</v>
      </c>
      <c r="U34" s="66" t="e">
        <f>#REF!</f>
        <v>#REF!</v>
      </c>
      <c r="V34" s="66" t="e">
        <f t="shared" si="8"/>
        <v>#REF!</v>
      </c>
      <c r="W34" s="66" t="e">
        <f>#REF!</f>
        <v>#REF!</v>
      </c>
      <c r="X34" s="66" t="e">
        <f t="shared" si="9"/>
        <v>#REF!</v>
      </c>
      <c r="Y34" s="66" t="e">
        <f>#REF!</f>
        <v>#REF!</v>
      </c>
      <c r="Z34" s="66" t="e">
        <f t="shared" si="10"/>
        <v>#REF!</v>
      </c>
      <c r="AA34" s="66" t="e">
        <f>#REF!</f>
        <v>#REF!</v>
      </c>
      <c r="AB34" s="66" t="e">
        <f t="shared" si="11"/>
        <v>#REF!</v>
      </c>
      <c r="AC34" s="66" t="e">
        <f>#REF!</f>
        <v>#REF!</v>
      </c>
      <c r="AD34" s="66" t="e">
        <f t="shared" si="12"/>
        <v>#REF!</v>
      </c>
      <c r="AE34" s="66" t="e">
        <f>#REF!</f>
        <v>#REF!</v>
      </c>
      <c r="AF34" s="66" t="e">
        <f t="shared" si="13"/>
        <v>#REF!</v>
      </c>
      <c r="AG34" s="66" t="e">
        <f>#REF!</f>
        <v>#REF!</v>
      </c>
      <c r="AH34" s="66" t="e">
        <f t="shared" si="14"/>
        <v>#REF!</v>
      </c>
      <c r="AI34" s="66" t="e">
        <f>#REF!</f>
        <v>#REF!</v>
      </c>
      <c r="AJ34" s="66" t="e">
        <f t="shared" si="15"/>
        <v>#REF!</v>
      </c>
      <c r="AK34" s="66" t="e">
        <f>#REF!</f>
        <v>#REF!</v>
      </c>
      <c r="AL34" s="66" t="e">
        <f t="shared" si="16"/>
        <v>#REF!</v>
      </c>
      <c r="AM34" s="66" t="e">
        <f>#REF!</f>
        <v>#REF!</v>
      </c>
      <c r="AN34" s="66" t="e">
        <f t="shared" si="17"/>
        <v>#REF!</v>
      </c>
      <c r="AO34" s="66" t="e">
        <f>#REF!</f>
        <v>#REF!</v>
      </c>
      <c r="AP34" s="66" t="e">
        <f t="shared" si="18"/>
        <v>#REF!</v>
      </c>
      <c r="AQ34" s="1" t="e">
        <f t="shared" si="19"/>
        <v>#REF!</v>
      </c>
      <c r="AR34" s="3" t="e">
        <f t="shared" si="20"/>
        <v>#REF!</v>
      </c>
    </row>
  </sheetData>
  <sheetProtection password="CB57" sheet="1" objects="1" scenarios="1" selectLockedCells="1"/>
  <mergeCells count="27">
    <mergeCell ref="A1:Q1"/>
    <mergeCell ref="R1:AI1"/>
    <mergeCell ref="Y2:AP2"/>
    <mergeCell ref="E3:F3"/>
    <mergeCell ref="G3:H3"/>
    <mergeCell ref="I3:J3"/>
    <mergeCell ref="K3:L3"/>
    <mergeCell ref="M3:N3"/>
    <mergeCell ref="O3:P3"/>
    <mergeCell ref="Q3:R3"/>
    <mergeCell ref="E2:X2"/>
    <mergeCell ref="W3:X3"/>
    <mergeCell ref="S3:T3"/>
    <mergeCell ref="U3:V3"/>
    <mergeCell ref="A2:A3"/>
    <mergeCell ref="B2:B3"/>
    <mergeCell ref="C2:C3"/>
    <mergeCell ref="D2:D3"/>
    <mergeCell ref="AK3:AL3"/>
    <mergeCell ref="AM3:AN3"/>
    <mergeCell ref="AO3:AP3"/>
    <mergeCell ref="Y3:Z3"/>
    <mergeCell ref="AA3:AB3"/>
    <mergeCell ref="AC3:AD3"/>
    <mergeCell ref="AE3:AF3"/>
    <mergeCell ref="AG3:AH3"/>
    <mergeCell ref="AI3:AJ3"/>
  </mergeCells>
  <phoneticPr fontId="0"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AR34"/>
  <sheetViews>
    <sheetView topLeftCell="A2" workbookViewId="0">
      <selection activeCell="X5" sqref="X5"/>
    </sheetView>
  </sheetViews>
  <sheetFormatPr defaultColWidth="9.140625" defaultRowHeight="15"/>
  <cols>
    <col min="1" max="1" width="9.140625" style="1"/>
    <col min="2" max="2" width="28.28515625" style="1" customWidth="1"/>
    <col min="3" max="3" width="9.140625" style="1"/>
    <col min="4" max="4" width="15.42578125" style="1" customWidth="1"/>
    <col min="5" max="5" width="5" style="1" customWidth="1"/>
    <col min="6" max="6" width="4.42578125" style="1" customWidth="1"/>
    <col min="7" max="7" width="4.7109375" style="1" customWidth="1"/>
    <col min="8" max="10" width="4.5703125" style="1" customWidth="1"/>
    <col min="11" max="42" width="3.28515625" style="1" customWidth="1"/>
    <col min="43" max="43" width="6.42578125" style="1" customWidth="1"/>
    <col min="44" max="16384" width="9.140625" style="1"/>
  </cols>
  <sheetData>
    <row r="1" spans="1:44" ht="15.75">
      <c r="A1" s="400" t="e">
        <f>целеполагание!A1</f>
        <v>#REF!</v>
      </c>
      <c r="B1" s="401"/>
      <c r="C1" s="401"/>
      <c r="D1" s="401"/>
      <c r="E1" s="401"/>
      <c r="F1" s="401"/>
      <c r="G1" s="401"/>
      <c r="H1" s="401"/>
      <c r="I1" s="401"/>
      <c r="J1" s="401"/>
      <c r="K1" s="401" t="s">
        <v>11</v>
      </c>
      <c r="L1" s="401"/>
      <c r="M1" s="401"/>
      <c r="N1" s="401"/>
      <c r="O1" s="401"/>
      <c r="P1" s="401"/>
      <c r="Q1" s="401"/>
      <c r="R1" s="401"/>
      <c r="S1" s="401"/>
      <c r="T1" s="401"/>
      <c r="U1" s="401"/>
      <c r="V1" s="401"/>
      <c r="W1" s="18"/>
      <c r="X1" s="18"/>
      <c r="Y1" s="18"/>
      <c r="Z1" s="18"/>
      <c r="AA1" s="18"/>
      <c r="AB1" s="18"/>
      <c r="AC1" s="18"/>
      <c r="AD1" s="18"/>
      <c r="AE1" s="18"/>
      <c r="AF1" s="18"/>
      <c r="AG1" s="18"/>
      <c r="AH1" s="18"/>
      <c r="AI1" s="18"/>
      <c r="AJ1" s="18"/>
      <c r="AK1" s="18"/>
      <c r="AL1" s="18"/>
      <c r="AM1" s="18"/>
      <c r="AN1" s="18"/>
      <c r="AO1" s="18"/>
      <c r="AP1" s="18"/>
      <c r="AQ1" s="18"/>
      <c r="AR1" s="19"/>
    </row>
    <row r="2" spans="1:44" ht="12.75" customHeight="1">
      <c r="A2" s="390" t="str">
        <f>'[1]сырые баллы'!A2:A3</f>
        <v>№</v>
      </c>
      <c r="B2" s="390" t="str">
        <f>'[1]сырые баллы'!B2:B3</f>
        <v>Ф.И.</v>
      </c>
      <c r="C2" s="390" t="str">
        <f>'[1]сырые баллы'!C2:C3</f>
        <v>Класс</v>
      </c>
      <c r="D2" s="392" t="str">
        <f>'[1]сырые баллы'!D2:D2</f>
        <v>дата заполнения</v>
      </c>
      <c r="E2" s="391" t="s">
        <v>6</v>
      </c>
      <c r="F2" s="402"/>
      <c r="G2" s="402"/>
      <c r="H2" s="402"/>
      <c r="I2" s="402"/>
      <c r="J2" s="402"/>
      <c r="K2" s="402"/>
      <c r="L2" s="402"/>
      <c r="M2" s="402"/>
      <c r="N2" s="402"/>
      <c r="O2" s="402"/>
      <c r="P2" s="402"/>
      <c r="Q2" s="402"/>
      <c r="R2" s="402"/>
      <c r="S2" s="402"/>
      <c r="T2" s="402"/>
      <c r="U2" s="402"/>
      <c r="V2" s="402"/>
      <c r="W2" s="402"/>
      <c r="X2" s="403"/>
      <c r="Y2" s="391" t="s">
        <v>9</v>
      </c>
      <c r="Z2" s="402"/>
      <c r="AA2" s="402"/>
      <c r="AB2" s="402"/>
      <c r="AC2" s="402"/>
      <c r="AD2" s="402"/>
      <c r="AE2" s="402"/>
      <c r="AF2" s="402"/>
      <c r="AG2" s="402"/>
      <c r="AH2" s="402"/>
      <c r="AI2" s="402"/>
      <c r="AJ2" s="402"/>
      <c r="AK2" s="402"/>
      <c r="AL2" s="402"/>
      <c r="AM2" s="402"/>
      <c r="AN2" s="402"/>
      <c r="AO2" s="402"/>
      <c r="AP2" s="403"/>
    </row>
    <row r="3" spans="1:44" ht="23.25" customHeight="1">
      <c r="A3" s="390"/>
      <c r="B3" s="390"/>
      <c r="C3" s="390"/>
      <c r="D3" s="392"/>
      <c r="E3" s="404">
        <v>2</v>
      </c>
      <c r="F3" s="405"/>
      <c r="G3" s="404">
        <v>3</v>
      </c>
      <c r="H3" s="405"/>
      <c r="I3" s="404">
        <v>6</v>
      </c>
      <c r="J3" s="405"/>
      <c r="K3" s="406">
        <f>'[1]сырые баллы'!R3</f>
        <v>14</v>
      </c>
      <c r="L3" s="406"/>
      <c r="M3" s="406">
        <f>'[1]сырые баллы'!S3</f>
        <v>15</v>
      </c>
      <c r="N3" s="406"/>
      <c r="O3" s="406">
        <f>'[1]сырые баллы'!T3</f>
        <v>16</v>
      </c>
      <c r="P3" s="406"/>
      <c r="Q3" s="406">
        <f>'[1]сырые баллы'!U3</f>
        <v>17</v>
      </c>
      <c r="R3" s="406"/>
      <c r="S3" s="406">
        <f>'[1]сырые баллы'!V3</f>
        <v>18</v>
      </c>
      <c r="T3" s="406"/>
      <c r="U3" s="406">
        <f>'[1]сырые баллы'!W3</f>
        <v>19</v>
      </c>
      <c r="V3" s="406"/>
      <c r="W3" s="406">
        <f>'[1]сырые баллы'!X3</f>
        <v>20</v>
      </c>
      <c r="X3" s="406"/>
      <c r="Y3" s="398">
        <v>2</v>
      </c>
      <c r="Z3" s="399"/>
      <c r="AA3" s="398">
        <v>3</v>
      </c>
      <c r="AB3" s="399"/>
      <c r="AC3" s="397">
        <f>'[1]сырые баллы'!BC3</f>
        <v>14</v>
      </c>
      <c r="AD3" s="397"/>
      <c r="AE3" s="397">
        <f>'[1]сырые баллы'!BD3</f>
        <v>15</v>
      </c>
      <c r="AF3" s="397"/>
      <c r="AG3" s="397">
        <f>'[1]сырые баллы'!BE3</f>
        <v>16</v>
      </c>
      <c r="AH3" s="397"/>
      <c r="AI3" s="397">
        <f>'[1]сырые баллы'!BF3</f>
        <v>17</v>
      </c>
      <c r="AJ3" s="397"/>
      <c r="AK3" s="397">
        <f>'[1]сырые баллы'!BG3</f>
        <v>18</v>
      </c>
      <c r="AL3" s="397"/>
      <c r="AM3" s="397">
        <f>'[1]сырые баллы'!BH3</f>
        <v>19</v>
      </c>
      <c r="AN3" s="397"/>
      <c r="AO3" s="397">
        <f>'[1]сырые баллы'!BI3</f>
        <v>20</v>
      </c>
      <c r="AP3" s="397"/>
    </row>
    <row r="4" spans="1:44">
      <c r="A4" s="1">
        <f>список!A2</f>
        <v>1</v>
      </c>
      <c r="B4" s="1" t="str">
        <f>IF(список!B2="","",список!B2)</f>
        <v/>
      </c>
      <c r="C4" s="1">
        <f>список!C2</f>
        <v>0</v>
      </c>
      <c r="D4" s="13" t="str">
        <f>список!D$2</f>
        <v>старшая группа</v>
      </c>
      <c r="E4" s="16" t="e">
        <f>#REF!</f>
        <v>#REF!</v>
      </c>
      <c r="F4" s="16" t="e">
        <f>IF(E4=0,"",IF(E4="а",1,2))</f>
        <v>#REF!</v>
      </c>
      <c r="G4" s="16" t="e">
        <f>#REF!</f>
        <v>#REF!</v>
      </c>
      <c r="H4" s="16" t="e">
        <f>IF(G4=0,"",IF(G4="а",1,2))</f>
        <v>#REF!</v>
      </c>
      <c r="I4" s="16" t="e">
        <f>#REF!</f>
        <v>#REF!</v>
      </c>
      <c r="J4" s="16" t="e">
        <f>IF(I4=0,"",IF(I4="а",1,3))</f>
        <v>#REF!</v>
      </c>
      <c r="K4" s="1" t="e">
        <f>#REF!</f>
        <v>#REF!</v>
      </c>
      <c r="L4" s="1" t="e">
        <f>IF(K4=0,"",IF(K4="б",3,2))</f>
        <v>#REF!</v>
      </c>
      <c r="M4" s="1" t="e">
        <f>#REF!</f>
        <v>#REF!</v>
      </c>
      <c r="N4" s="1" t="e">
        <f>IF(M4=0,"",IF(M4="б",4,3))</f>
        <v>#REF!</v>
      </c>
      <c r="O4" s="1" t="e">
        <f>#REF!</f>
        <v>#REF!</v>
      </c>
      <c r="P4" s="1" t="e">
        <f>IF(O4=0,"",IF(O4="а",1,2))</f>
        <v>#REF!</v>
      </c>
      <c r="Q4" s="1" t="e">
        <f>#REF!</f>
        <v>#REF!</v>
      </c>
      <c r="R4" s="1" t="e">
        <f>IF(Q4=0,"",IF(Q4="а",1,IF(Q4="б",2,4)))</f>
        <v>#REF!</v>
      </c>
      <c r="S4" s="1" t="e">
        <f>#REF!</f>
        <v>#REF!</v>
      </c>
      <c r="T4" s="1" t="e">
        <f>IF(S4=0,"",IF(S4="а",3,4))</f>
        <v>#REF!</v>
      </c>
      <c r="U4" s="1" t="e">
        <f>#REF!</f>
        <v>#REF!</v>
      </c>
      <c r="V4" s="1" t="e">
        <f>IF(U4=0,"",IF(U4="а",4,5))</f>
        <v>#REF!</v>
      </c>
      <c r="W4" s="1" t="e">
        <f>#REF!</f>
        <v>#REF!</v>
      </c>
      <c r="X4" s="1" t="e">
        <f>IF(W4=0,"",IF(W4="а",5,6))</f>
        <v>#REF!</v>
      </c>
      <c r="Y4" s="1" t="e">
        <f>#REF!</f>
        <v>#REF!</v>
      </c>
      <c r="Z4" s="1" t="e">
        <f>IF(Y4=0,"",IF(Y4="а",1,2))</f>
        <v>#REF!</v>
      </c>
      <c r="AA4" s="1" t="e">
        <f>#REF!</f>
        <v>#REF!</v>
      </c>
      <c r="AB4" s="1" t="e">
        <f>IF(AA4=0,"",IF(AA4="а",1,4))</f>
        <v>#REF!</v>
      </c>
      <c r="AC4" s="1" t="e">
        <f>#REF!</f>
        <v>#REF!</v>
      </c>
      <c r="AD4" s="1" t="e">
        <f>IF(AC4=0,"",IF(AC4="б",3,1))</f>
        <v>#REF!</v>
      </c>
      <c r="AE4" s="1" t="e">
        <f>#REF!</f>
        <v>#REF!</v>
      </c>
      <c r="AF4" s="1" t="e">
        <f>IF(AE4=0,"",IF(AE4="б",4,3))</f>
        <v>#REF!</v>
      </c>
      <c r="AG4" s="1" t="e">
        <f>#REF!</f>
        <v>#REF!</v>
      </c>
      <c r="AH4" s="1" t="e">
        <f>IF(AG4=0,"",IF(AG4="а",1,2))</f>
        <v>#REF!</v>
      </c>
      <c r="AI4" s="1" t="e">
        <f>#REF!</f>
        <v>#REF!</v>
      </c>
      <c r="AJ4" s="1" t="e">
        <f>IF(AI4=0,"",IF(AI4="б",4,2))</f>
        <v>#REF!</v>
      </c>
      <c r="AK4" s="1" t="e">
        <f>#REF!</f>
        <v>#REF!</v>
      </c>
      <c r="AL4" s="1" t="e">
        <f>IF(AK4=0,"",IF(AK4="а",4,6))</f>
        <v>#REF!</v>
      </c>
      <c r="AM4" s="1" t="e">
        <f>#REF!</f>
        <v>#REF!</v>
      </c>
      <c r="AN4" s="1" t="e">
        <f>IF(AM4=0,"",IF(AM4="а",3,4))</f>
        <v>#REF!</v>
      </c>
      <c r="AO4" s="1" t="e">
        <f>#REF!</f>
        <v>#REF!</v>
      </c>
      <c r="AP4" s="1" t="e">
        <f>IF(AO4=0,"",IF(AO4="а",5,6))</f>
        <v>#REF!</v>
      </c>
      <c r="AQ4" s="1" t="e">
        <f>SUM(L4:AP4)</f>
        <v>#REF!</v>
      </c>
      <c r="AR4" s="3" t="e">
        <f>IF(AQ4=0,"",IF(AQ4&gt;=70,"6 уровень",IF(AND(AQ4&gt;=58,BE4&lt;70),"5 уровень",IF(AND(AQ4&gt;=48,BE4&lt;58),"4 уровень",IF(AND(AQ4&gt;=24,AQ4&lt;48),"3 уровень",IF(AND(AQ4&gt;=12,AQ4&lt;24),"2 уровень","1 уровень"))))))</f>
        <v>#REF!</v>
      </c>
    </row>
    <row r="5" spans="1:44">
      <c r="A5" s="1">
        <f>список!A3</f>
        <v>2</v>
      </c>
      <c r="B5" s="1" t="str">
        <f>IF(список!B3="","",список!B3)</f>
        <v/>
      </c>
      <c r="C5" s="1">
        <f>список!C3</f>
        <v>0</v>
      </c>
      <c r="D5" s="13" t="str">
        <f>список!D$2</f>
        <v>старшая группа</v>
      </c>
      <c r="E5" s="16" t="e">
        <f>#REF!</f>
        <v>#REF!</v>
      </c>
      <c r="F5" s="16" t="e">
        <f t="shared" ref="F5:F34" si="0">IF(E5=0,"",IF(E5="а",1,2))</f>
        <v>#REF!</v>
      </c>
      <c r="G5" s="16" t="e">
        <f>#REF!</f>
        <v>#REF!</v>
      </c>
      <c r="H5" s="16" t="e">
        <f t="shared" ref="H5:H34" si="1">IF(G5=0,"",IF(G5="а",1,2))</f>
        <v>#REF!</v>
      </c>
      <c r="I5" s="16" t="e">
        <f>#REF!</f>
        <v>#REF!</v>
      </c>
      <c r="J5" s="16" t="e">
        <f t="shared" ref="J5:J34" si="2">IF(I5=0,"",IF(I5="а",1,3))</f>
        <v>#REF!</v>
      </c>
      <c r="K5" s="1" t="e">
        <f>#REF!</f>
        <v>#REF!</v>
      </c>
      <c r="L5" s="1" t="e">
        <f t="shared" ref="L5:L34" si="3">IF(K5=0,"",IF(K5="б",3,2))</f>
        <v>#REF!</v>
      </c>
      <c r="M5" s="1" t="e">
        <f>#REF!</f>
        <v>#REF!</v>
      </c>
      <c r="N5" s="1" t="e">
        <f t="shared" ref="N5:N34" si="4">IF(M5=0,"",IF(M5="б",4,3))</f>
        <v>#REF!</v>
      </c>
      <c r="O5" s="1" t="e">
        <f>#REF!</f>
        <v>#REF!</v>
      </c>
      <c r="P5" s="1" t="e">
        <f t="shared" ref="P5:P34" si="5">IF(O5=0,"",IF(O5="а",1,2))</f>
        <v>#REF!</v>
      </c>
      <c r="Q5" s="1" t="e">
        <f>#REF!</f>
        <v>#REF!</v>
      </c>
      <c r="R5" s="1" t="e">
        <f t="shared" ref="R5:R34" si="6">IF(Q5=0,"",IF(Q5="а",1,IF(Q5="б",2,4)))</f>
        <v>#REF!</v>
      </c>
      <c r="S5" s="1" t="e">
        <f>#REF!</f>
        <v>#REF!</v>
      </c>
      <c r="T5" s="1" t="e">
        <f t="shared" ref="T5:T34" si="7">IF(S5=0,"",IF(S5="а",3,4))</f>
        <v>#REF!</v>
      </c>
      <c r="U5" s="1" t="e">
        <f>#REF!</f>
        <v>#REF!</v>
      </c>
      <c r="V5" s="1" t="e">
        <f t="shared" ref="V5:V34" si="8">IF(U5=0,"",IF(U5="а",4,5))</f>
        <v>#REF!</v>
      </c>
      <c r="W5" s="1" t="e">
        <f>#REF!</f>
        <v>#REF!</v>
      </c>
      <c r="X5" s="1" t="e">
        <f t="shared" ref="X5:X34" si="9">IF(W5=0,"",IF(W5="а",5,6))</f>
        <v>#REF!</v>
      </c>
      <c r="Y5" s="1" t="e">
        <f>#REF!</f>
        <v>#REF!</v>
      </c>
      <c r="Z5" s="1" t="e">
        <f t="shared" ref="Z5:Z34" si="10">IF(Y5=0,"",IF(Y5="а",1,2))</f>
        <v>#REF!</v>
      </c>
      <c r="AA5" s="1" t="e">
        <f>#REF!</f>
        <v>#REF!</v>
      </c>
      <c r="AB5" s="1" t="e">
        <f t="shared" ref="AB5:AB34" si="11">IF(AA5=0,"",IF(AA5="а",1,4))</f>
        <v>#REF!</v>
      </c>
      <c r="AC5" s="1" t="e">
        <f>#REF!</f>
        <v>#REF!</v>
      </c>
      <c r="AD5" s="1" t="e">
        <f t="shared" ref="AD5:AD34" si="12">IF(AC5=0,"",IF(AC5="б",3,1))</f>
        <v>#REF!</v>
      </c>
      <c r="AE5" s="1" t="e">
        <f>#REF!</f>
        <v>#REF!</v>
      </c>
      <c r="AF5" s="1" t="e">
        <f t="shared" ref="AF5:AF34" si="13">IF(AE5=0,"",IF(AE5="б",4,3))</f>
        <v>#REF!</v>
      </c>
      <c r="AG5" s="1" t="e">
        <f>#REF!</f>
        <v>#REF!</v>
      </c>
      <c r="AH5" s="1" t="e">
        <f t="shared" ref="AH5:AH34" si="14">IF(AG5=0,"",IF(AG5="а",1,2))</f>
        <v>#REF!</v>
      </c>
      <c r="AI5" s="1" t="e">
        <f>#REF!</f>
        <v>#REF!</v>
      </c>
      <c r="AJ5" s="1" t="e">
        <f t="shared" ref="AJ5:AJ34" si="15">IF(AI5=0,"",IF(AI5="б",4,2))</f>
        <v>#REF!</v>
      </c>
      <c r="AK5" s="1" t="e">
        <f>#REF!</f>
        <v>#REF!</v>
      </c>
      <c r="AL5" s="1" t="e">
        <f t="shared" ref="AL5:AL34" si="16">IF(AK5=0,"",IF(AK5="а",4,6))</f>
        <v>#REF!</v>
      </c>
      <c r="AM5" s="1" t="e">
        <f>#REF!</f>
        <v>#REF!</v>
      </c>
      <c r="AN5" s="1" t="e">
        <f t="shared" ref="AN5:AN34" si="17">IF(AM5=0,"",IF(AM5="а",3,4))</f>
        <v>#REF!</v>
      </c>
      <c r="AO5" s="1" t="e">
        <f>#REF!</f>
        <v>#REF!</v>
      </c>
      <c r="AP5" s="1" t="e">
        <f t="shared" ref="AP5:AP34" si="18">IF(AO5=0,"",IF(AO5="а",5,6))</f>
        <v>#REF!</v>
      </c>
      <c r="AQ5" s="1" t="e">
        <f t="shared" ref="AQ5:AQ34" si="19">SUM(L5:AP5)</f>
        <v>#REF!</v>
      </c>
      <c r="AR5" s="3" t="e">
        <f t="shared" ref="AR5:AR34" si="20">IF(AQ5=0,"",IF(AQ5&gt;=70,"6 уровень",IF(AND(AQ5&gt;=58,BE5&lt;70),"5 уровень",IF(AND(AQ5&gt;=48,BE5&lt;58),"4 уровень",IF(AND(AQ5&gt;=24,AQ5&lt;48),"3 уровень",IF(AND(AQ5&gt;=12,AQ5&lt;24),"2 уровень","1 уровень"))))))</f>
        <v>#REF!</v>
      </c>
    </row>
    <row r="6" spans="1:44">
      <c r="A6" s="1">
        <f>список!A4</f>
        <v>3</v>
      </c>
      <c r="B6" s="1" t="str">
        <f>IF(список!B4="","",список!B4)</f>
        <v/>
      </c>
      <c r="C6" s="1">
        <f>список!C4</f>
        <v>0</v>
      </c>
      <c r="D6" s="13" t="str">
        <f>список!D$2</f>
        <v>старшая группа</v>
      </c>
      <c r="E6" s="16"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1" t="e">
        <f t="shared" si="18"/>
        <v>#REF!</v>
      </c>
      <c r="AQ6" s="1" t="e">
        <f t="shared" si="19"/>
        <v>#REF!</v>
      </c>
      <c r="AR6" s="3" t="e">
        <f t="shared" si="20"/>
        <v>#REF!</v>
      </c>
    </row>
    <row r="7" spans="1:44">
      <c r="A7" s="1">
        <f>список!A5</f>
        <v>4</v>
      </c>
      <c r="B7" s="1" t="str">
        <f>IF(список!B5="","",список!B5)</f>
        <v/>
      </c>
      <c r="C7" s="1">
        <f>список!C5</f>
        <v>0</v>
      </c>
      <c r="D7" s="13" t="str">
        <f>список!D$2</f>
        <v>старшая группа</v>
      </c>
      <c r="E7" s="16"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1" t="e">
        <f t="shared" si="18"/>
        <v>#REF!</v>
      </c>
      <c r="AQ7" s="1" t="e">
        <f t="shared" si="19"/>
        <v>#REF!</v>
      </c>
      <c r="AR7" s="3" t="e">
        <f t="shared" si="20"/>
        <v>#REF!</v>
      </c>
    </row>
    <row r="8" spans="1:44">
      <c r="A8" s="1">
        <f>список!A6</f>
        <v>5</v>
      </c>
      <c r="B8" s="1" t="str">
        <f>IF(список!B6="","",список!B6)</f>
        <v/>
      </c>
      <c r="C8" s="1">
        <f>список!C6</f>
        <v>0</v>
      </c>
      <c r="D8" s="13" t="str">
        <f>список!D$2</f>
        <v>старшая группа</v>
      </c>
      <c r="E8" s="16"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1" t="e">
        <f t="shared" si="18"/>
        <v>#REF!</v>
      </c>
      <c r="AQ8" s="1" t="e">
        <f t="shared" si="19"/>
        <v>#REF!</v>
      </c>
      <c r="AR8" s="3" t="e">
        <f t="shared" si="20"/>
        <v>#REF!</v>
      </c>
    </row>
    <row r="9" spans="1:44">
      <c r="A9" s="1">
        <f>список!A7</f>
        <v>6</v>
      </c>
      <c r="B9" s="1" t="str">
        <f>IF(список!B7="","",список!B7)</f>
        <v/>
      </c>
      <c r="C9" s="1">
        <f>список!C7</f>
        <v>0</v>
      </c>
      <c r="D9" s="13" t="str">
        <f>список!D$2</f>
        <v>старшая группа</v>
      </c>
      <c r="E9" s="16"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1" t="e">
        <f t="shared" si="18"/>
        <v>#REF!</v>
      </c>
      <c r="AQ9" s="1" t="e">
        <f t="shared" si="19"/>
        <v>#REF!</v>
      </c>
      <c r="AR9" s="3" t="e">
        <f t="shared" si="20"/>
        <v>#REF!</v>
      </c>
    </row>
    <row r="10" spans="1:44">
      <c r="A10" s="1">
        <f>список!A8</f>
        <v>7</v>
      </c>
      <c r="B10" s="1" t="str">
        <f>IF(список!B8="","",список!B8)</f>
        <v/>
      </c>
      <c r="C10" s="1" t="e">
        <f>список!#REF!</f>
        <v>#REF!</v>
      </c>
      <c r="D10" s="13" t="str">
        <f>список!D$2</f>
        <v>старшая группа</v>
      </c>
      <c r="E10" s="16" t="e">
        <f>#REF!</f>
        <v>#REF!</v>
      </c>
      <c r="F10" s="16" t="e">
        <f>IF(E10=0,"",IF(E10="а",1,2))</f>
        <v>#REF!</v>
      </c>
      <c r="G10" s="16" t="e">
        <f>#REF!</f>
        <v>#REF!</v>
      </c>
      <c r="H10" s="16" t="e">
        <f>IF(G10=0,"",IF(G10="а",1,2))</f>
        <v>#REF!</v>
      </c>
      <c r="I10" s="16" t="e">
        <f>#REF!</f>
        <v>#REF!</v>
      </c>
      <c r="J10" s="16" t="e">
        <f>IF(I10=0,"",IF(I10="а",1,3))</f>
        <v>#REF!</v>
      </c>
      <c r="K10" s="1" t="e">
        <f>#REF!</f>
        <v>#REF!</v>
      </c>
      <c r="L10" s="1" t="e">
        <f>IF(K10=0,"",IF(K10="б",3,2))</f>
        <v>#REF!</v>
      </c>
      <c r="M10" s="1" t="e">
        <f>#REF!</f>
        <v>#REF!</v>
      </c>
      <c r="N10" s="1" t="e">
        <f>IF(M10=0,"",IF(M10="б",4,3))</f>
        <v>#REF!</v>
      </c>
      <c r="O10" s="1" t="e">
        <f>#REF!</f>
        <v>#REF!</v>
      </c>
      <c r="P10" s="1" t="e">
        <f>IF(O10=0,"",IF(O10="а",1,2))</f>
        <v>#REF!</v>
      </c>
      <c r="Q10" s="1" t="e">
        <f>#REF!</f>
        <v>#REF!</v>
      </c>
      <c r="R10" s="1" t="e">
        <f>IF(Q10=0,"",IF(Q10="а",1,IF(Q10="б",2,4)))</f>
        <v>#REF!</v>
      </c>
      <c r="S10" s="1" t="e">
        <f>#REF!</f>
        <v>#REF!</v>
      </c>
      <c r="T10" s="1" t="e">
        <f>IF(S10=0,"",IF(S10="а",3,4))</f>
        <v>#REF!</v>
      </c>
      <c r="U10" s="1" t="e">
        <f>#REF!</f>
        <v>#REF!</v>
      </c>
      <c r="V10" s="1" t="e">
        <f>IF(U10=0,"",IF(U10="а",4,5))</f>
        <v>#REF!</v>
      </c>
      <c r="W10" s="1" t="e">
        <f>#REF!</f>
        <v>#REF!</v>
      </c>
      <c r="X10" s="1" t="e">
        <f>IF(W10=0,"",IF(W10="а",5,6))</f>
        <v>#REF!</v>
      </c>
      <c r="Y10" s="1" t="e">
        <f>#REF!</f>
        <v>#REF!</v>
      </c>
      <c r="Z10" s="1" t="e">
        <f>IF(Y10=0,"",IF(Y10="а",1,2))</f>
        <v>#REF!</v>
      </c>
      <c r="AA10" s="1" t="e">
        <f>#REF!</f>
        <v>#REF!</v>
      </c>
      <c r="AB10" s="1" t="e">
        <f>IF(AA10=0,"",IF(AA10="а",1,4))</f>
        <v>#REF!</v>
      </c>
      <c r="AC10" s="1" t="e">
        <f>#REF!</f>
        <v>#REF!</v>
      </c>
      <c r="AD10" s="1" t="e">
        <f>IF(AC10=0,"",IF(AC10="б",3,1))</f>
        <v>#REF!</v>
      </c>
      <c r="AE10" s="1" t="e">
        <f>#REF!</f>
        <v>#REF!</v>
      </c>
      <c r="AF10" s="1" t="e">
        <f>IF(AE10=0,"",IF(AE10="б",4,3))</f>
        <v>#REF!</v>
      </c>
      <c r="AG10" s="1" t="e">
        <f>#REF!</f>
        <v>#REF!</v>
      </c>
      <c r="AH10" s="1" t="e">
        <f>IF(AG10=0,"",IF(AG10="а",1,2))</f>
        <v>#REF!</v>
      </c>
      <c r="AI10" s="1" t="e">
        <f>#REF!</f>
        <v>#REF!</v>
      </c>
      <c r="AJ10" s="1" t="e">
        <f>IF(AI10=0,"",IF(AI10="б",4,2))</f>
        <v>#REF!</v>
      </c>
      <c r="AK10" s="1" t="e">
        <f>#REF!</f>
        <v>#REF!</v>
      </c>
      <c r="AL10" s="1" t="e">
        <f>IF(AK10=0,"",IF(AK10="а",4,6))</f>
        <v>#REF!</v>
      </c>
      <c r="AM10" s="1" t="e">
        <f>#REF!</f>
        <v>#REF!</v>
      </c>
      <c r="AN10" s="1" t="e">
        <f>IF(AM10=0,"",IF(AM10="а",3,4))</f>
        <v>#REF!</v>
      </c>
      <c r="AO10" s="1" t="e">
        <f>#REF!</f>
        <v>#REF!</v>
      </c>
      <c r="AP10" s="1" t="e">
        <f>IF(AO10=0,"",IF(AO10="а",5,6))</f>
        <v>#REF!</v>
      </c>
      <c r="AQ10" s="1" t="e">
        <f t="shared" si="19"/>
        <v>#REF!</v>
      </c>
      <c r="AR10" s="3" t="e">
        <f t="shared" si="20"/>
        <v>#REF!</v>
      </c>
    </row>
    <row r="11" spans="1:44">
      <c r="A11" s="1">
        <f>список!A9</f>
        <v>8</v>
      </c>
      <c r="B11" s="1" t="str">
        <f>IF(список!B9="","",список!B9)</f>
        <v/>
      </c>
      <c r="C11" s="1">
        <f>список!C9</f>
        <v>0</v>
      </c>
      <c r="D11" s="13" t="str">
        <f>список!D$2</f>
        <v>старшая группа</v>
      </c>
      <c r="E11" s="16"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1" t="e">
        <f t="shared" si="18"/>
        <v>#REF!</v>
      </c>
      <c r="AQ11" s="1" t="e">
        <f t="shared" si="19"/>
        <v>#REF!</v>
      </c>
      <c r="AR11" s="3" t="e">
        <f t="shared" si="20"/>
        <v>#REF!</v>
      </c>
    </row>
    <row r="12" spans="1:44">
      <c r="A12" s="1">
        <f>список!A10</f>
        <v>9</v>
      </c>
      <c r="B12" s="1" t="str">
        <f>IF(список!B10="","",список!B10)</f>
        <v/>
      </c>
      <c r="C12" s="1">
        <f>список!C10</f>
        <v>0</v>
      </c>
      <c r="D12" s="13" t="str">
        <f>список!D$2</f>
        <v>старшая группа</v>
      </c>
      <c r="E12" s="16"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1" t="e">
        <f t="shared" si="18"/>
        <v>#REF!</v>
      </c>
      <c r="AQ12" s="1" t="e">
        <f t="shared" si="19"/>
        <v>#REF!</v>
      </c>
      <c r="AR12" s="3" t="e">
        <f t="shared" si="20"/>
        <v>#REF!</v>
      </c>
    </row>
    <row r="13" spans="1:44">
      <c r="A13" s="1">
        <f>список!A11</f>
        <v>10</v>
      </c>
      <c r="B13" s="1" t="str">
        <f>IF(список!B11="","",список!B11)</f>
        <v/>
      </c>
      <c r="C13" s="1">
        <f>список!C11</f>
        <v>0</v>
      </c>
      <c r="D13" s="13" t="str">
        <f>список!D$2</f>
        <v>старшая группа</v>
      </c>
      <c r="E13" s="16"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1" t="e">
        <f t="shared" si="18"/>
        <v>#REF!</v>
      </c>
      <c r="AQ13" s="1" t="e">
        <f t="shared" si="19"/>
        <v>#REF!</v>
      </c>
      <c r="AR13" s="3" t="e">
        <f t="shared" si="20"/>
        <v>#REF!</v>
      </c>
    </row>
    <row r="14" spans="1:44">
      <c r="A14" s="1">
        <f>список!A12</f>
        <v>11</v>
      </c>
      <c r="B14" s="1" t="str">
        <f>IF(список!B12="","",список!B12)</f>
        <v/>
      </c>
      <c r="C14" s="1">
        <f>список!C12</f>
        <v>0</v>
      </c>
      <c r="D14" s="13" t="str">
        <f>список!D$2</f>
        <v>старшая группа</v>
      </c>
      <c r="E14" s="16"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1" t="e">
        <f t="shared" si="18"/>
        <v>#REF!</v>
      </c>
      <c r="AQ14" s="1" t="e">
        <f t="shared" si="19"/>
        <v>#REF!</v>
      </c>
      <c r="AR14" s="3" t="e">
        <f t="shared" si="20"/>
        <v>#REF!</v>
      </c>
    </row>
    <row r="15" spans="1:44">
      <c r="A15" s="1">
        <f>список!A13</f>
        <v>12</v>
      </c>
      <c r="B15" s="1" t="str">
        <f>IF(список!B13="","",список!B13)</f>
        <v/>
      </c>
      <c r="C15" s="1">
        <f>список!C13</f>
        <v>0</v>
      </c>
      <c r="D15" s="13" t="str">
        <f>список!D$2</f>
        <v>старшая группа</v>
      </c>
      <c r="E15" s="16"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1" t="e">
        <f t="shared" si="18"/>
        <v>#REF!</v>
      </c>
      <c r="AQ15" s="1" t="e">
        <f t="shared" si="19"/>
        <v>#REF!</v>
      </c>
      <c r="AR15" s="3" t="e">
        <f t="shared" si="20"/>
        <v>#REF!</v>
      </c>
    </row>
    <row r="16" spans="1:44">
      <c r="A16" s="1">
        <f>список!A14</f>
        <v>13</v>
      </c>
      <c r="B16" s="1" t="str">
        <f>IF(список!B14="","",список!B14)</f>
        <v/>
      </c>
      <c r="C16" s="1">
        <f>список!C14</f>
        <v>0</v>
      </c>
      <c r="D16" s="13" t="str">
        <f>список!D$2</f>
        <v>старшая группа</v>
      </c>
      <c r="E16" s="16" t="e">
        <f>#REF!</f>
        <v>#REF!</v>
      </c>
      <c r="F16" s="16" t="e">
        <f>IF(E16=0,"",IF(E16="а",1,2))</f>
        <v>#REF!</v>
      </c>
      <c r="G16" s="16" t="e">
        <f>#REF!</f>
        <v>#REF!</v>
      </c>
      <c r="H16" s="16" t="e">
        <f>IF(G16=0,"",IF(G16="а",1,2))</f>
        <v>#REF!</v>
      </c>
      <c r="I16" s="16" t="e">
        <f>#REF!</f>
        <v>#REF!</v>
      </c>
      <c r="J16" s="16" t="e">
        <f>IF(I16=0,"",IF(I16="а",1,3))</f>
        <v>#REF!</v>
      </c>
      <c r="K16" s="1" t="e">
        <f>#REF!</f>
        <v>#REF!</v>
      </c>
      <c r="L16" s="1" t="e">
        <f>IF(K16=0,"",IF(K16="б",3,2))</f>
        <v>#REF!</v>
      </c>
      <c r="M16" s="1" t="e">
        <f>#REF!</f>
        <v>#REF!</v>
      </c>
      <c r="N16" s="1" t="e">
        <f>IF(M16=0,"",IF(M16="б",4,3))</f>
        <v>#REF!</v>
      </c>
      <c r="O16" s="1" t="e">
        <f>#REF!</f>
        <v>#REF!</v>
      </c>
      <c r="P16" s="1" t="e">
        <f>IF(O16=0,"",IF(O16="а",1,2))</f>
        <v>#REF!</v>
      </c>
      <c r="Q16" s="1" t="e">
        <f>#REF!</f>
        <v>#REF!</v>
      </c>
      <c r="R16" s="1" t="e">
        <f>IF(Q16=0,"",IF(Q16="а",1,IF(Q16="б",2,4)))</f>
        <v>#REF!</v>
      </c>
      <c r="S16" s="1" t="e">
        <f>#REF!</f>
        <v>#REF!</v>
      </c>
      <c r="T16" s="1" t="e">
        <f>IF(S16=0,"",IF(S16="а",3,4))</f>
        <v>#REF!</v>
      </c>
      <c r="U16" s="1" t="e">
        <f>#REF!</f>
        <v>#REF!</v>
      </c>
      <c r="V16" s="1" t="e">
        <f>IF(U16=0,"",IF(U16="а",4,5))</f>
        <v>#REF!</v>
      </c>
      <c r="W16" s="1" t="e">
        <f>#REF!</f>
        <v>#REF!</v>
      </c>
      <c r="X16" s="1" t="e">
        <f>IF(W16=0,"",IF(W16="а",5,6))</f>
        <v>#REF!</v>
      </c>
      <c r="Y16" s="1" t="e">
        <f>#REF!</f>
        <v>#REF!</v>
      </c>
      <c r="Z16" s="1" t="e">
        <f>IF(Y16=0,"",IF(Y16="а",1,2))</f>
        <v>#REF!</v>
      </c>
      <c r="AA16" s="1" t="e">
        <f>#REF!</f>
        <v>#REF!</v>
      </c>
      <c r="AB16" s="1" t="e">
        <f>IF(AA16=0,"",IF(AA16="а",1,4))</f>
        <v>#REF!</v>
      </c>
      <c r="AC16" s="1" t="e">
        <f>#REF!</f>
        <v>#REF!</v>
      </c>
      <c r="AD16" s="1" t="e">
        <f>IF(AC16=0,"",IF(AC16="б",3,1))</f>
        <v>#REF!</v>
      </c>
      <c r="AE16" s="1" t="e">
        <f>#REF!</f>
        <v>#REF!</v>
      </c>
      <c r="AF16" s="1" t="e">
        <f>IF(AE16=0,"",IF(AE16="б",4,3))</f>
        <v>#REF!</v>
      </c>
      <c r="AG16" s="1" t="e">
        <f>#REF!</f>
        <v>#REF!</v>
      </c>
      <c r="AH16" s="1" t="e">
        <f>IF(AG16=0,"",IF(AG16="а",1,2))</f>
        <v>#REF!</v>
      </c>
      <c r="AI16" s="1" t="e">
        <f>#REF!</f>
        <v>#REF!</v>
      </c>
      <c r="AJ16" s="1" t="e">
        <f>IF(AI16=0,"",IF(AI16="б",4,2))</f>
        <v>#REF!</v>
      </c>
      <c r="AK16" s="1" t="e">
        <f>#REF!</f>
        <v>#REF!</v>
      </c>
      <c r="AL16" s="1" t="e">
        <f>IF(AK16=0,"",IF(AK16="а",4,6))</f>
        <v>#REF!</v>
      </c>
      <c r="AM16" s="1" t="e">
        <f>#REF!</f>
        <v>#REF!</v>
      </c>
      <c r="AN16" s="1" t="e">
        <f>IF(AM16=0,"",IF(AM16="а",3,4))</f>
        <v>#REF!</v>
      </c>
      <c r="AO16" s="1" t="e">
        <f>#REF!</f>
        <v>#REF!</v>
      </c>
      <c r="AP16" s="1" t="e">
        <f>IF(AO16=0,"",IF(AO16="а",5,6))</f>
        <v>#REF!</v>
      </c>
      <c r="AQ16" s="1" t="e">
        <f t="shared" si="19"/>
        <v>#REF!</v>
      </c>
      <c r="AR16" s="3" t="e">
        <f t="shared" si="20"/>
        <v>#REF!</v>
      </c>
    </row>
    <row r="17" spans="1:44">
      <c r="A17" s="1">
        <f>список!A15</f>
        <v>14</v>
      </c>
      <c r="B17" s="1" t="str">
        <f>IF(список!B15="","",список!B15)</f>
        <v/>
      </c>
      <c r="C17" s="1">
        <f>список!C15</f>
        <v>0</v>
      </c>
      <c r="D17" s="13" t="str">
        <f>список!D$2</f>
        <v>старшая группа</v>
      </c>
      <c r="E17" s="16"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1" t="e">
        <f t="shared" si="18"/>
        <v>#REF!</v>
      </c>
      <c r="AQ17" s="1" t="e">
        <f t="shared" si="19"/>
        <v>#REF!</v>
      </c>
      <c r="AR17" s="3" t="e">
        <f t="shared" si="20"/>
        <v>#REF!</v>
      </c>
    </row>
    <row r="18" spans="1:44">
      <c r="A18" s="1">
        <f>список!A16</f>
        <v>15</v>
      </c>
      <c r="B18" s="1" t="str">
        <f>IF(список!B16="","",список!B16)</f>
        <v/>
      </c>
      <c r="C18" s="1">
        <f>список!C16</f>
        <v>0</v>
      </c>
      <c r="D18" s="13" t="str">
        <f>список!D$2</f>
        <v>старшая группа</v>
      </c>
      <c r="E18" s="16"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1" t="e">
        <f t="shared" si="18"/>
        <v>#REF!</v>
      </c>
      <c r="AQ18" s="1" t="e">
        <f t="shared" si="19"/>
        <v>#REF!</v>
      </c>
      <c r="AR18" s="3" t="e">
        <f t="shared" si="20"/>
        <v>#REF!</v>
      </c>
    </row>
    <row r="19" spans="1:44">
      <c r="A19" s="1">
        <f>список!A17</f>
        <v>16</v>
      </c>
      <c r="B19" s="1" t="str">
        <f>IF(список!B17="","",список!B17)</f>
        <v/>
      </c>
      <c r="C19" s="1">
        <f>список!C17</f>
        <v>0</v>
      </c>
      <c r="D19" s="13" t="str">
        <f>список!D$2</f>
        <v>старшая группа</v>
      </c>
      <c r="E19" s="16"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1" t="e">
        <f t="shared" si="18"/>
        <v>#REF!</v>
      </c>
      <c r="AQ19" s="1" t="e">
        <f t="shared" si="19"/>
        <v>#REF!</v>
      </c>
      <c r="AR19" s="3" t="e">
        <f t="shared" si="20"/>
        <v>#REF!</v>
      </c>
    </row>
    <row r="20" spans="1:44">
      <c r="A20" s="1">
        <f>список!A18</f>
        <v>17</v>
      </c>
      <c r="B20" s="1" t="str">
        <f>IF(список!B18="","",список!B18)</f>
        <v/>
      </c>
      <c r="C20" s="1">
        <f>список!C18</f>
        <v>0</v>
      </c>
      <c r="D20" s="13" t="str">
        <f>список!D$2</f>
        <v>старшая группа</v>
      </c>
      <c r="E20" s="16"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1" t="e">
        <f t="shared" si="18"/>
        <v>#REF!</v>
      </c>
      <c r="AQ20" s="1" t="e">
        <f t="shared" si="19"/>
        <v>#REF!</v>
      </c>
      <c r="AR20" s="3" t="e">
        <f t="shared" si="20"/>
        <v>#REF!</v>
      </c>
    </row>
    <row r="21" spans="1:44">
      <c r="A21" s="1">
        <f>список!A19</f>
        <v>18</v>
      </c>
      <c r="B21" s="1" t="str">
        <f>IF(список!B19="","",список!B19)</f>
        <v/>
      </c>
      <c r="C21" s="1">
        <f>список!C19</f>
        <v>0</v>
      </c>
      <c r="D21" s="13" t="str">
        <f>список!D$2</f>
        <v>старшая группа</v>
      </c>
      <c r="E21" s="16"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1" t="e">
        <f t="shared" si="18"/>
        <v>#REF!</v>
      </c>
      <c r="AQ21" s="1" t="e">
        <f t="shared" si="19"/>
        <v>#REF!</v>
      </c>
      <c r="AR21" s="3" t="e">
        <f t="shared" si="20"/>
        <v>#REF!</v>
      </c>
    </row>
    <row r="22" spans="1:44">
      <c r="A22" s="1">
        <f>список!A20</f>
        <v>19</v>
      </c>
      <c r="B22" s="1" t="str">
        <f>IF(список!B20="","",список!B20)</f>
        <v/>
      </c>
      <c r="C22" s="1">
        <f>список!C20</f>
        <v>0</v>
      </c>
      <c r="D22" s="13" t="str">
        <f>список!D$2</f>
        <v>старшая группа</v>
      </c>
      <c r="E22" s="16"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1" t="e">
        <f t="shared" si="18"/>
        <v>#REF!</v>
      </c>
      <c r="AQ22" s="1" t="e">
        <f t="shared" si="19"/>
        <v>#REF!</v>
      </c>
      <c r="AR22" s="3" t="e">
        <f t="shared" si="20"/>
        <v>#REF!</v>
      </c>
    </row>
    <row r="23" spans="1:44">
      <c r="A23" s="1">
        <f>список!A21</f>
        <v>20</v>
      </c>
      <c r="B23" s="1" t="str">
        <f>IF(список!B21="","",список!B21)</f>
        <v/>
      </c>
      <c r="C23" s="1">
        <f>список!C21</f>
        <v>0</v>
      </c>
      <c r="D23" s="13" t="str">
        <f>список!D$2</f>
        <v>старшая группа</v>
      </c>
      <c r="E23" s="16"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1" t="e">
        <f t="shared" si="18"/>
        <v>#REF!</v>
      </c>
      <c r="AQ23" s="1" t="e">
        <f t="shared" si="19"/>
        <v>#REF!</v>
      </c>
      <c r="AR23" s="3" t="e">
        <f t="shared" si="20"/>
        <v>#REF!</v>
      </c>
    </row>
    <row r="24" spans="1:44">
      <c r="A24" s="1">
        <f>список!A22</f>
        <v>21</v>
      </c>
      <c r="B24" s="1" t="str">
        <f>IF(список!B22="","",список!B22)</f>
        <v/>
      </c>
      <c r="C24" s="1">
        <f>список!C22</f>
        <v>0</v>
      </c>
      <c r="D24" s="13" t="str">
        <f>список!D$2</f>
        <v>старшая группа</v>
      </c>
      <c r="E24" s="16"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1" t="e">
        <f t="shared" si="18"/>
        <v>#REF!</v>
      </c>
      <c r="AQ24" s="1" t="e">
        <f t="shared" si="19"/>
        <v>#REF!</v>
      </c>
      <c r="AR24" s="3" t="e">
        <f t="shared" si="20"/>
        <v>#REF!</v>
      </c>
    </row>
    <row r="25" spans="1:44">
      <c r="A25" s="1">
        <f>список!A23</f>
        <v>22</v>
      </c>
      <c r="B25" s="1" t="str">
        <f>IF(список!B23="","",список!B23)</f>
        <v/>
      </c>
      <c r="C25" s="1">
        <f>список!C23</f>
        <v>0</v>
      </c>
      <c r="D25" s="13" t="str">
        <f>список!D$2</f>
        <v>старшая группа</v>
      </c>
      <c r="E25" s="16"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1" t="e">
        <f t="shared" si="18"/>
        <v>#REF!</v>
      </c>
      <c r="AQ25" s="1" t="e">
        <f t="shared" si="19"/>
        <v>#REF!</v>
      </c>
      <c r="AR25" s="3" t="e">
        <f t="shared" si="20"/>
        <v>#REF!</v>
      </c>
    </row>
    <row r="26" spans="1:44">
      <c r="A26" s="1">
        <f>список!A24</f>
        <v>23</v>
      </c>
      <c r="B26" s="1" t="str">
        <f>IF(список!B24="","",список!B24)</f>
        <v/>
      </c>
      <c r="C26" s="1">
        <f>список!C24</f>
        <v>0</v>
      </c>
      <c r="D26" s="13" t="str">
        <f>список!D$2</f>
        <v>старшая группа</v>
      </c>
      <c r="E26" s="16"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1" t="e">
        <f t="shared" si="18"/>
        <v>#REF!</v>
      </c>
      <c r="AQ26" s="1" t="e">
        <f t="shared" si="19"/>
        <v>#REF!</v>
      </c>
      <c r="AR26" s="3" t="e">
        <f t="shared" si="20"/>
        <v>#REF!</v>
      </c>
    </row>
    <row r="27" spans="1:44">
      <c r="A27" s="1">
        <f>список!A25</f>
        <v>24</v>
      </c>
      <c r="B27" s="1" t="str">
        <f>IF(список!B25="","",список!B25)</f>
        <v/>
      </c>
      <c r="C27" s="1">
        <f>список!C25</f>
        <v>0</v>
      </c>
      <c r="D27" s="13" t="str">
        <f>список!D$2</f>
        <v>старшая группа</v>
      </c>
      <c r="E27" s="16"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1" t="e">
        <f t="shared" si="18"/>
        <v>#REF!</v>
      </c>
      <c r="AQ27" s="1" t="e">
        <f t="shared" si="19"/>
        <v>#REF!</v>
      </c>
      <c r="AR27" s="3" t="e">
        <f t="shared" si="20"/>
        <v>#REF!</v>
      </c>
    </row>
    <row r="28" spans="1:44">
      <c r="A28" s="1">
        <f>список!A26</f>
        <v>25</v>
      </c>
      <c r="B28" s="1" t="str">
        <f>IF(список!B26="","",список!B26)</f>
        <v/>
      </c>
      <c r="C28" s="1">
        <f>список!C26</f>
        <v>0</v>
      </c>
      <c r="D28" s="13" t="str">
        <f>список!D$2</f>
        <v>старшая группа</v>
      </c>
      <c r="E28" s="16"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1" t="e">
        <f t="shared" si="18"/>
        <v>#REF!</v>
      </c>
      <c r="AQ28" s="1" t="e">
        <f t="shared" si="19"/>
        <v>#REF!</v>
      </c>
      <c r="AR28" s="3" t="e">
        <f t="shared" si="20"/>
        <v>#REF!</v>
      </c>
    </row>
    <row r="29" spans="1:44">
      <c r="A29" s="1">
        <f>список!A27</f>
        <v>26</v>
      </c>
      <c r="B29" s="1" t="str">
        <f>IF(список!B27="","",список!B27)</f>
        <v/>
      </c>
      <c r="C29" s="1">
        <f>список!C27</f>
        <v>0</v>
      </c>
      <c r="D29" s="13" t="str">
        <f>список!D$2</f>
        <v>старшая группа</v>
      </c>
      <c r="E29" s="16"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1" t="e">
        <f t="shared" si="18"/>
        <v>#REF!</v>
      </c>
      <c r="AQ29" s="1" t="e">
        <f t="shared" si="19"/>
        <v>#REF!</v>
      </c>
      <c r="AR29" s="3" t="e">
        <f t="shared" si="20"/>
        <v>#REF!</v>
      </c>
    </row>
    <row r="30" spans="1:44">
      <c r="A30" s="1">
        <f>список!A28</f>
        <v>27</v>
      </c>
      <c r="B30" s="1" t="str">
        <f>IF(список!B28="","",список!B28)</f>
        <v/>
      </c>
      <c r="C30" s="1">
        <f>список!C28</f>
        <v>0</v>
      </c>
      <c r="D30" s="13" t="str">
        <f>список!D$2</f>
        <v>старшая группа</v>
      </c>
      <c r="E30" s="16"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1" t="e">
        <f t="shared" si="18"/>
        <v>#REF!</v>
      </c>
      <c r="AQ30" s="1" t="e">
        <f t="shared" si="19"/>
        <v>#REF!</v>
      </c>
      <c r="AR30" s="3" t="e">
        <f t="shared" si="20"/>
        <v>#REF!</v>
      </c>
    </row>
    <row r="31" spans="1:44">
      <c r="A31" s="1">
        <f>список!A29</f>
        <v>28</v>
      </c>
      <c r="B31" s="1" t="str">
        <f>IF(список!B29="","",список!B29)</f>
        <v/>
      </c>
      <c r="C31" s="1">
        <f>список!C29</f>
        <v>0</v>
      </c>
      <c r="D31" s="13" t="str">
        <f>список!D$2</f>
        <v>старшая группа</v>
      </c>
      <c r="E31" s="16"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1" t="e">
        <f t="shared" si="18"/>
        <v>#REF!</v>
      </c>
      <c r="AQ31" s="1" t="e">
        <f t="shared" si="19"/>
        <v>#REF!</v>
      </c>
      <c r="AR31" s="3" t="e">
        <f t="shared" si="20"/>
        <v>#REF!</v>
      </c>
    </row>
    <row r="32" spans="1:44">
      <c r="A32" s="1">
        <f>список!A30</f>
        <v>29</v>
      </c>
      <c r="B32" s="1">
        <f>IF(список!C8="","",список!C8)</f>
        <v>0</v>
      </c>
      <c r="C32" s="1">
        <f>список!C30</f>
        <v>0</v>
      </c>
      <c r="D32" s="13" t="str">
        <f>список!D$2</f>
        <v>старшая группа</v>
      </c>
      <c r="E32" s="16"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1" t="e">
        <f t="shared" si="18"/>
        <v>#REF!</v>
      </c>
      <c r="AQ32" s="1" t="e">
        <f t="shared" si="19"/>
        <v>#REF!</v>
      </c>
      <c r="AR32" s="3" t="e">
        <f t="shared" si="20"/>
        <v>#REF!</v>
      </c>
    </row>
    <row r="33" spans="1:44">
      <c r="A33" s="1">
        <f>список!A31</f>
        <v>30</v>
      </c>
      <c r="B33" s="1" t="str">
        <f>IF(список!B31="","",список!B31)</f>
        <v/>
      </c>
      <c r="C33" s="1">
        <f>список!C31</f>
        <v>0</v>
      </c>
      <c r="D33" s="13" t="str">
        <f>список!D$2</f>
        <v>старшая группа</v>
      </c>
      <c r="E33" s="16"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1" t="e">
        <f t="shared" si="18"/>
        <v>#REF!</v>
      </c>
      <c r="AQ33" s="1" t="e">
        <f t="shared" si="19"/>
        <v>#REF!</v>
      </c>
      <c r="AR33" s="3" t="e">
        <f t="shared" si="20"/>
        <v>#REF!</v>
      </c>
    </row>
    <row r="34" spans="1:44">
      <c r="A34" s="1">
        <f>список!A32</f>
        <v>31</v>
      </c>
      <c r="B34" s="1" t="str">
        <f>IF(список!B32="","",список!B32)</f>
        <v/>
      </c>
      <c r="C34" s="1">
        <f>список!C32</f>
        <v>0</v>
      </c>
      <c r="D34" s="13" t="str">
        <f>список!D$2</f>
        <v>старшая группа</v>
      </c>
      <c r="E34" s="16"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1" t="e">
        <f t="shared" si="10"/>
        <v>#REF!</v>
      </c>
      <c r="AA34" s="1"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1" t="e">
        <f t="shared" si="18"/>
        <v>#REF!</v>
      </c>
      <c r="AQ34" s="1" t="e">
        <f t="shared" si="19"/>
        <v>#REF!</v>
      </c>
      <c r="AR34" s="3" t="e">
        <f t="shared" si="20"/>
        <v>#REF!</v>
      </c>
    </row>
  </sheetData>
  <mergeCells count="27">
    <mergeCell ref="A1:J1"/>
    <mergeCell ref="K1:V1"/>
    <mergeCell ref="A2:A3"/>
    <mergeCell ref="W3:X3"/>
    <mergeCell ref="Y3:Z3"/>
    <mergeCell ref="K3:L3"/>
    <mergeCell ref="M3:N3"/>
    <mergeCell ref="O3:P3"/>
    <mergeCell ref="Q3:R3"/>
    <mergeCell ref="B2:B3"/>
    <mergeCell ref="C2:C3"/>
    <mergeCell ref="D2:D3"/>
    <mergeCell ref="E2:X2"/>
    <mergeCell ref="Y2:AP2"/>
    <mergeCell ref="E3:F3"/>
    <mergeCell ref="G3:H3"/>
    <mergeCell ref="I3:J3"/>
    <mergeCell ref="S3:T3"/>
    <mergeCell ref="U3:V3"/>
    <mergeCell ref="AA3:AB3"/>
    <mergeCell ref="AI3:AJ3"/>
    <mergeCell ref="AK3:AL3"/>
    <mergeCell ref="AM3:AN3"/>
    <mergeCell ref="AO3:AP3"/>
    <mergeCell ref="AC3:AD3"/>
    <mergeCell ref="AE3:AF3"/>
    <mergeCell ref="AG3:AH3"/>
  </mergeCells>
  <phoneticPr fontId="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R34"/>
  <sheetViews>
    <sheetView topLeftCell="A3" workbookViewId="0">
      <selection activeCell="B4" sqref="B4:D34"/>
    </sheetView>
  </sheetViews>
  <sheetFormatPr defaultRowHeight="15"/>
  <cols>
    <col min="2" max="2" width="21.28515625" customWidth="1"/>
    <col min="4" max="4" width="18.28515625" customWidth="1"/>
    <col min="5" max="42" width="3.28515625" customWidth="1"/>
    <col min="44" max="44" width="13.42578125" customWidth="1"/>
  </cols>
  <sheetData>
    <row r="1" spans="1:44" ht="16.5" thickBot="1">
      <c r="A1" s="400" t="e">
        <f>#REF!</f>
        <v>#REF!</v>
      </c>
      <c r="B1" s="401"/>
      <c r="C1" s="401"/>
      <c r="D1" s="401"/>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401"/>
      <c r="AR1" s="407"/>
    </row>
    <row r="2" spans="1:44">
      <c r="A2" s="390" t="str">
        <f>список!A1</f>
        <v>№</v>
      </c>
      <c r="B2" s="390" t="str">
        <f>список!B1</f>
        <v>Фамилия, имя воспитанника</v>
      </c>
      <c r="C2" s="390" t="str">
        <f>список!C1</f>
        <v xml:space="preserve">дата </v>
      </c>
      <c r="D2" s="413" t="str">
        <f>список!D1</f>
        <v>группа</v>
      </c>
      <c r="E2" s="408" t="s">
        <v>6</v>
      </c>
      <c r="F2" s="409"/>
      <c r="G2" s="409"/>
      <c r="H2" s="409"/>
      <c r="I2" s="409"/>
      <c r="J2" s="409"/>
      <c r="K2" s="409"/>
      <c r="L2" s="409"/>
      <c r="M2" s="409"/>
      <c r="N2" s="409"/>
      <c r="O2" s="409"/>
      <c r="P2" s="409"/>
      <c r="Q2" s="409"/>
      <c r="R2" s="409"/>
      <c r="S2" s="409"/>
      <c r="T2" s="409"/>
      <c r="U2" s="409"/>
      <c r="V2" s="409"/>
      <c r="W2" s="409"/>
      <c r="X2" s="409"/>
      <c r="Y2" s="409"/>
      <c r="Z2" s="410"/>
      <c r="AA2" s="415" t="s">
        <v>7</v>
      </c>
      <c r="AB2" s="416"/>
      <c r="AC2" s="416"/>
      <c r="AD2" s="416"/>
      <c r="AE2" s="416"/>
      <c r="AF2" s="416"/>
      <c r="AG2" s="416"/>
      <c r="AH2" s="416"/>
      <c r="AI2" s="416"/>
      <c r="AJ2" s="416"/>
      <c r="AK2" s="416"/>
      <c r="AL2" s="416"/>
      <c r="AM2" s="416"/>
      <c r="AN2" s="416"/>
      <c r="AO2" s="416"/>
      <c r="AP2" s="417"/>
      <c r="AQ2" s="5"/>
      <c r="AR2" s="1"/>
    </row>
    <row r="3" spans="1:44" ht="15.75" thickBot="1">
      <c r="A3" s="390"/>
      <c r="B3" s="390"/>
      <c r="C3" s="390"/>
      <c r="D3" s="413"/>
      <c r="E3" s="414">
        <v>6</v>
      </c>
      <c r="F3" s="405"/>
      <c r="G3" s="404">
        <v>14</v>
      </c>
      <c r="H3" s="405"/>
      <c r="I3" s="404">
        <v>18</v>
      </c>
      <c r="J3" s="405"/>
      <c r="K3" s="406">
        <f>'[1]сырые баллы'!Y3</f>
        <v>21</v>
      </c>
      <c r="L3" s="406"/>
      <c r="M3" s="406">
        <f>'[1]сырые баллы'!Z3</f>
        <v>22</v>
      </c>
      <c r="N3" s="406"/>
      <c r="O3" s="406">
        <f>'[1]сырые баллы'!AA3</f>
        <v>23</v>
      </c>
      <c r="P3" s="406"/>
      <c r="Q3" s="406">
        <f>'[1]сырые баллы'!AB3</f>
        <v>24</v>
      </c>
      <c r="R3" s="406"/>
      <c r="S3" s="406">
        <f>'[1]сырые баллы'!AC3</f>
        <v>25</v>
      </c>
      <c r="T3" s="406"/>
      <c r="U3" s="406">
        <f>'[1]сырые баллы'!AD3</f>
        <v>26</v>
      </c>
      <c r="V3" s="406"/>
      <c r="W3" s="406">
        <f>'[1]сырые баллы'!AE3</f>
        <v>27</v>
      </c>
      <c r="X3" s="406"/>
      <c r="Y3" s="406">
        <f>'[1]сырые баллы'!AF3</f>
        <v>28</v>
      </c>
      <c r="Z3" s="412"/>
      <c r="AA3" s="418">
        <f>'[1]сырые баллы'!BJ3</f>
        <v>21</v>
      </c>
      <c r="AB3" s="397"/>
      <c r="AC3" s="397">
        <f>'[1]сырые баллы'!BK3</f>
        <v>22</v>
      </c>
      <c r="AD3" s="397"/>
      <c r="AE3" s="397">
        <f>'[1]сырые баллы'!BL3</f>
        <v>23</v>
      </c>
      <c r="AF3" s="397"/>
      <c r="AG3" s="397">
        <f>'[1]сырые баллы'!BM3</f>
        <v>24</v>
      </c>
      <c r="AH3" s="397"/>
      <c r="AI3" s="397">
        <f>'[1]сырые баллы'!BN3</f>
        <v>25</v>
      </c>
      <c r="AJ3" s="397"/>
      <c r="AK3" s="397">
        <f>'[1]сырые баллы'!BO3</f>
        <v>26</v>
      </c>
      <c r="AL3" s="397"/>
      <c r="AM3" s="397">
        <f>'[1]сырые баллы'!BP3</f>
        <v>27</v>
      </c>
      <c r="AN3" s="397"/>
      <c r="AO3" s="397">
        <f>'[1]сырые баллы'!BQ3</f>
        <v>28</v>
      </c>
      <c r="AP3" s="411"/>
      <c r="AQ3" s="64"/>
      <c r="AR3" s="9"/>
    </row>
    <row r="4" spans="1:44">
      <c r="A4" s="1">
        <f>список!A2</f>
        <v>1</v>
      </c>
      <c r="B4" s="1" t="str">
        <f>IF(список!B2="","",список!B2)</f>
        <v/>
      </c>
      <c r="C4" s="1" t="str">
        <f>IF(список!C2="","",список!C2)</f>
        <v/>
      </c>
      <c r="D4" s="13" t="str">
        <f>IF(список!D2="","",список!D2)</f>
        <v>старшая группа</v>
      </c>
      <c r="E4" s="17" t="e">
        <f>#REF!</f>
        <v>#REF!</v>
      </c>
      <c r="F4" s="16" t="e">
        <f>IF(E4=0,"",IF(E4="б",3,2))</f>
        <v>#REF!</v>
      </c>
      <c r="G4" s="16" t="e">
        <f>#REF!</f>
        <v>#REF!</v>
      </c>
      <c r="H4" s="16" t="e">
        <f>IF(G4=0,"",IF(G4="б",3,2))</f>
        <v>#REF!</v>
      </c>
      <c r="I4" s="16" t="e">
        <f>#REF!</f>
        <v>#REF!</v>
      </c>
      <c r="J4" s="16" t="e">
        <f>IF(I4=0,"",IF(I4="а",3,5))</f>
        <v>#REF!</v>
      </c>
      <c r="K4" s="1" t="e">
        <f>#REF!</f>
        <v>#REF!</v>
      </c>
      <c r="L4" s="1" t="e">
        <f>IF(K4=0,"",IF(K4="а",1,5))</f>
        <v>#REF!</v>
      </c>
      <c r="M4" s="1" t="e">
        <f>#REF!</f>
        <v>#REF!</v>
      </c>
      <c r="N4" s="1" t="e">
        <f>IF(M4=0,"",IF(M4="а",1,2))</f>
        <v>#REF!</v>
      </c>
      <c r="O4" s="1" t="e">
        <f>#REF!</f>
        <v>#REF!</v>
      </c>
      <c r="P4" s="1" t="e">
        <f>IF(O4=0,"",IF(O4="а",2,4))</f>
        <v>#REF!</v>
      </c>
      <c r="Q4" s="1" t="e">
        <f>#REF!</f>
        <v>#REF!</v>
      </c>
      <c r="R4" s="1" t="e">
        <f>IF(Q4=0,"",IF(Q4="а",2,IF(Q4="в",4,3)))</f>
        <v>#REF!</v>
      </c>
      <c r="S4" s="1" t="e">
        <f>#REF!</f>
        <v>#REF!</v>
      </c>
      <c r="T4" s="1" t="e">
        <f>IF(S4=0,"",IF(S4="а",4,2))</f>
        <v>#REF!</v>
      </c>
      <c r="U4" s="1" t="e">
        <f>#REF!</f>
        <v>#REF!</v>
      </c>
      <c r="V4" s="1" t="e">
        <f>IF(U4=0,"",IF(U4="в",4,IF(U4="г",5,IF(U4="а",1,2))))</f>
        <v>#REF!</v>
      </c>
      <c r="W4" s="1" t="e">
        <f>#REF!</f>
        <v>#REF!</v>
      </c>
      <c r="X4" s="1" t="e">
        <f>IF(W4=0,"",IF(W4="б",4,3))</f>
        <v>#REF!</v>
      </c>
      <c r="Y4" s="1" t="e">
        <f>#REF!</f>
        <v>#REF!</v>
      </c>
      <c r="Z4" s="8" t="e">
        <f>IF(Y4=0,"",IF(Y4="б",6,5))</f>
        <v>#REF!</v>
      </c>
      <c r="AA4" s="7" t="e">
        <f>#REF!</f>
        <v>#REF!</v>
      </c>
      <c r="AB4" s="1" t="e">
        <f>IF(AA4=0,"",IF(AA4="а",1,3))</f>
        <v>#REF!</v>
      </c>
      <c r="AC4" s="1" t="e">
        <f>#REF!</f>
        <v>#REF!</v>
      </c>
      <c r="AD4" s="1" t="e">
        <f>IF(AC4=0,"",IF(AC4="а",1,2))</f>
        <v>#REF!</v>
      </c>
      <c r="AE4" s="1" t="e">
        <f>#REF!</f>
        <v>#REF!</v>
      </c>
      <c r="AF4" s="1" t="e">
        <f>IF(AE4=0,"",IF(AE4="а",2,4))</f>
        <v>#REF!</v>
      </c>
      <c r="AG4" s="1" t="e">
        <f>#REF!</f>
        <v>#REF!</v>
      </c>
      <c r="AH4" s="1" t="e">
        <f>IF(AG4=0,"",IF(AG4="а",2,IF(AG4="б",3,4)))</f>
        <v>#REF!</v>
      </c>
      <c r="AI4" s="1" t="e">
        <f>#REF!</f>
        <v>#REF!</v>
      </c>
      <c r="AJ4" s="1" t="e">
        <f>IF(AI4=0,"",IF(AI4="а",4,6))</f>
        <v>#REF!</v>
      </c>
      <c r="AK4" s="1" t="e">
        <f>#REF!</f>
        <v>#REF!</v>
      </c>
      <c r="AL4" s="1" t="e">
        <f>IF(AK4=0,"",IF(AK4="б",3,IF(AK4="в",4,IF(AK4="г",5,0))))</f>
        <v>#REF!</v>
      </c>
      <c r="AM4" s="1" t="e">
        <f>#REF!</f>
        <v>#REF!</v>
      </c>
      <c r="AN4" s="1" t="e">
        <f>IF(AM4=0,"",IF(AM4="а",3,4))</f>
        <v>#REF!</v>
      </c>
      <c r="AO4" s="1" t="e">
        <f>#REF!</f>
        <v>#REF!</v>
      </c>
      <c r="AP4" s="8" t="e">
        <f>IF(AO4=0,"",IF(AO4="в",6,IF(AO4="б",5,0)))</f>
        <v>#REF!</v>
      </c>
      <c r="AQ4" s="59" t="e">
        <f>SUM(L4:AP4)</f>
        <v>#REF!</v>
      </c>
      <c r="AR4" s="65" t="e">
        <f>IF(AQ4=0,"",IF(AQ4&gt;=70,"6 уровень",IF(AND(AQ4&gt;=52,BE4&lt;70),"5 уровень",IF(AND(AQ4&gt;=37,BE4&lt;52),"4 уровень",IF(AND(AQ4&gt;=16,AQ4&lt;37),"3 уровень",IF(AND(AQ4&gt;=4,AQ4&lt;16),"2 уровень","1 уровень"))))))</f>
        <v>#REF!</v>
      </c>
    </row>
    <row r="5" spans="1:44">
      <c r="A5" s="1">
        <f>список!A3</f>
        <v>2</v>
      </c>
      <c r="B5" s="1" t="str">
        <f>IF(список!B3="","",список!B3)</f>
        <v/>
      </c>
      <c r="C5" s="1">
        <f>IF(список!C3="","",список!C3)</f>
        <v>0</v>
      </c>
      <c r="D5" s="13" t="str">
        <f>IF(список!D3="","",список!D3)</f>
        <v>старшая группа</v>
      </c>
      <c r="E5" s="17" t="e">
        <f>#REF!</f>
        <v>#REF!</v>
      </c>
      <c r="F5" s="16" t="e">
        <f t="shared" ref="F5:F34" si="0">IF(E5=0,"",IF(E5="б",3,2))</f>
        <v>#REF!</v>
      </c>
      <c r="G5" s="16" t="e">
        <f>#REF!</f>
        <v>#REF!</v>
      </c>
      <c r="H5" s="16" t="e">
        <f t="shared" ref="H5:H34" si="1">IF(G5=0,"",IF(G5="б",3,2))</f>
        <v>#REF!</v>
      </c>
      <c r="I5" s="16" t="e">
        <f>#REF!</f>
        <v>#REF!</v>
      </c>
      <c r="J5" s="16" t="e">
        <f t="shared" ref="J5:J34" si="2">IF(I5=0,"",IF(I5="а",3,5))</f>
        <v>#REF!</v>
      </c>
      <c r="K5" s="1" t="e">
        <f>#REF!</f>
        <v>#REF!</v>
      </c>
      <c r="L5" s="1" t="e">
        <f t="shared" ref="L5:L34" si="3">IF(K5=0,"",IF(K5="а",1,5))</f>
        <v>#REF!</v>
      </c>
      <c r="M5" s="1" t="e">
        <f>#REF!</f>
        <v>#REF!</v>
      </c>
      <c r="N5" s="1" t="e">
        <f t="shared" ref="N5:N34" si="4">IF(M5=0,"",IF(M5="а",1,2))</f>
        <v>#REF!</v>
      </c>
      <c r="O5" s="1" t="e">
        <f>#REF!</f>
        <v>#REF!</v>
      </c>
      <c r="P5" s="1" t="e">
        <f t="shared" ref="P5:P34" si="5">IF(O5=0,"",IF(O5="а",2,4))</f>
        <v>#REF!</v>
      </c>
      <c r="Q5" s="1" t="e">
        <f>#REF!</f>
        <v>#REF!</v>
      </c>
      <c r="R5" s="1" t="e">
        <f t="shared" ref="R5:R34" si="6">IF(Q5=0,"",IF(Q5="а",2,IF(Q5="в",4,3)))</f>
        <v>#REF!</v>
      </c>
      <c r="S5" s="1" t="e">
        <f>#REF!</f>
        <v>#REF!</v>
      </c>
      <c r="T5" s="1" t="e">
        <f t="shared" ref="T5:T34" si="7">IF(S5=0,"",IF(S5="а",4,2))</f>
        <v>#REF!</v>
      </c>
      <c r="U5" s="1" t="e">
        <f>#REF!</f>
        <v>#REF!</v>
      </c>
      <c r="V5" s="1" t="e">
        <f t="shared" ref="V5:V34" si="8">IF(U5=0,"",IF(U5="в",4,IF(U5="г",5,IF(U5="а",1,2))))</f>
        <v>#REF!</v>
      </c>
      <c r="W5" s="1" t="e">
        <f>#REF!</f>
        <v>#REF!</v>
      </c>
      <c r="X5" s="1" t="e">
        <f t="shared" ref="X5:X34" si="9">IF(W5=0,"",IF(W5="б",4,3))</f>
        <v>#REF!</v>
      </c>
      <c r="Y5" s="1" t="e">
        <f>#REF!</f>
        <v>#REF!</v>
      </c>
      <c r="Z5" s="8" t="e">
        <f t="shared" ref="Z5:Z34" si="10">IF(Y5=0,"",IF(Y5="б",6,5))</f>
        <v>#REF!</v>
      </c>
      <c r="AA5" s="7" t="e">
        <f>#REF!</f>
        <v>#REF!</v>
      </c>
      <c r="AB5" s="1" t="e">
        <f t="shared" ref="AB5:AB34" si="11">IF(AA5=0,"",IF(AA5="а",1,3))</f>
        <v>#REF!</v>
      </c>
      <c r="AC5" s="1" t="e">
        <f>#REF!</f>
        <v>#REF!</v>
      </c>
      <c r="AD5" s="1" t="e">
        <f t="shared" ref="AD5:AD34" si="12">IF(AC5=0,"",IF(AC5="а",1,2))</f>
        <v>#REF!</v>
      </c>
      <c r="AE5" s="1" t="e">
        <f>#REF!</f>
        <v>#REF!</v>
      </c>
      <c r="AF5" s="1" t="e">
        <f t="shared" ref="AF5:AF34" si="13">IF(AE5=0,"",IF(AE5="а",2,4))</f>
        <v>#REF!</v>
      </c>
      <c r="AG5" s="1" t="e">
        <f>#REF!</f>
        <v>#REF!</v>
      </c>
      <c r="AH5" s="1" t="e">
        <f t="shared" ref="AH5:AH34" si="14">IF(AG5=0,"",IF(AG5="а",2,IF(AG5="б",3,4)))</f>
        <v>#REF!</v>
      </c>
      <c r="AI5" s="1" t="e">
        <f>#REF!</f>
        <v>#REF!</v>
      </c>
      <c r="AJ5" s="1" t="e">
        <f t="shared" ref="AJ5:AJ34" si="15">IF(AI5=0,"",IF(AI5="а",4,6))</f>
        <v>#REF!</v>
      </c>
      <c r="AK5" s="1" t="e">
        <f>#REF!</f>
        <v>#REF!</v>
      </c>
      <c r="AL5" s="1" t="e">
        <f t="shared" ref="AL5:AL34" si="16">IF(AK5=0,"",IF(AK5="б",3,IF(AK5="в",4,IF(AK5="г",5,0))))</f>
        <v>#REF!</v>
      </c>
      <c r="AM5" s="1" t="e">
        <f>#REF!</f>
        <v>#REF!</v>
      </c>
      <c r="AN5" s="1" t="e">
        <f t="shared" ref="AN5:AN34" si="17">IF(AM5=0,"",IF(AM5="а",3,4))</f>
        <v>#REF!</v>
      </c>
      <c r="AO5" s="1" t="e">
        <f>#REF!</f>
        <v>#REF!</v>
      </c>
      <c r="AP5" s="8" t="e">
        <f t="shared" ref="AP5:AP34" si="18">IF(AO5=0,"",IF(AO5="в",6,IF(AO5="б",5,0)))</f>
        <v>#REF!</v>
      </c>
      <c r="AQ5" s="60" t="e">
        <f t="shared" ref="AQ5:AQ34" si="19">SUM(L5:AP5)</f>
        <v>#REF!</v>
      </c>
      <c r="AR5" s="61" t="e">
        <f t="shared" ref="AR5:AR34" si="20">IF(AQ5=0,"",IF(AQ5&gt;=70,"6 уровень",IF(AND(AQ5&gt;=52,BE5&lt;70),"5 уровень",IF(AND(AQ5&gt;=37,BE5&lt;52),"4 уровень",IF(AND(AQ5&gt;=16,AQ5&lt;37),"3 уровень",IF(AND(AQ5&gt;=4,AQ5&lt;16),"2 уровень","1 уровень"))))))</f>
        <v>#REF!</v>
      </c>
    </row>
    <row r="6" spans="1:44">
      <c r="A6" s="1">
        <f>список!A4</f>
        <v>3</v>
      </c>
      <c r="B6" s="1" t="str">
        <f>IF(список!B4="","",список!B4)</f>
        <v/>
      </c>
      <c r="C6" s="1">
        <f>IF(список!C4="","",список!C4)</f>
        <v>0</v>
      </c>
      <c r="D6" s="13" t="str">
        <f>IF(список!D4="","",список!D4)</f>
        <v>старшая группа</v>
      </c>
      <c r="E6" s="17"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8" t="e">
        <f t="shared" si="10"/>
        <v>#REF!</v>
      </c>
      <c r="AA6" s="7"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8" t="e">
        <f t="shared" si="18"/>
        <v>#REF!</v>
      </c>
      <c r="AQ6" s="60" t="e">
        <f t="shared" si="19"/>
        <v>#REF!</v>
      </c>
      <c r="AR6" s="61" t="e">
        <f t="shared" si="20"/>
        <v>#REF!</v>
      </c>
    </row>
    <row r="7" spans="1:44">
      <c r="A7" s="1">
        <f>список!A5</f>
        <v>4</v>
      </c>
      <c r="B7" s="1" t="str">
        <f>IF(список!B5="","",список!B5)</f>
        <v/>
      </c>
      <c r="C7" s="1">
        <f>IF(список!C5="","",список!C5)</f>
        <v>0</v>
      </c>
      <c r="D7" s="13" t="str">
        <f>IF(список!D5="","",список!D5)</f>
        <v>старшая группа</v>
      </c>
      <c r="E7" s="17"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8" t="e">
        <f t="shared" si="10"/>
        <v>#REF!</v>
      </c>
      <c r="AA7" s="7"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8" t="e">
        <f t="shared" si="18"/>
        <v>#REF!</v>
      </c>
      <c r="AQ7" s="60" t="e">
        <f t="shared" si="19"/>
        <v>#REF!</v>
      </c>
      <c r="AR7" s="61" t="e">
        <f t="shared" si="20"/>
        <v>#REF!</v>
      </c>
    </row>
    <row r="8" spans="1:44">
      <c r="A8" s="1">
        <f>список!A6</f>
        <v>5</v>
      </c>
      <c r="B8" s="1" t="str">
        <f>IF(список!B6="","",список!B6)</f>
        <v/>
      </c>
      <c r="C8" s="1">
        <f>IF(список!C6="","",список!C6)</f>
        <v>0</v>
      </c>
      <c r="D8" s="13" t="str">
        <f>IF(список!D6="","",список!D6)</f>
        <v>старшая группа</v>
      </c>
      <c r="E8" s="17"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8" t="e">
        <f t="shared" si="10"/>
        <v>#REF!</v>
      </c>
      <c r="AA8" s="7"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8" t="e">
        <f t="shared" si="18"/>
        <v>#REF!</v>
      </c>
      <c r="AQ8" s="60" t="e">
        <f t="shared" si="19"/>
        <v>#REF!</v>
      </c>
      <c r="AR8" s="61" t="e">
        <f t="shared" si="20"/>
        <v>#REF!</v>
      </c>
    </row>
    <row r="9" spans="1:44">
      <c r="A9" s="1">
        <f>список!A7</f>
        <v>6</v>
      </c>
      <c r="B9" s="1" t="str">
        <f>IF(список!B7="","",список!B7)</f>
        <v/>
      </c>
      <c r="C9" s="1">
        <f>IF(список!C7="","",список!C7)</f>
        <v>0</v>
      </c>
      <c r="D9" s="13" t="str">
        <f>IF(список!D7="","",список!D7)</f>
        <v>старшая группа</v>
      </c>
      <c r="E9" s="17"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8" t="e">
        <f t="shared" si="10"/>
        <v>#REF!</v>
      </c>
      <c r="AA9" s="7"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8" t="e">
        <f t="shared" si="18"/>
        <v>#REF!</v>
      </c>
      <c r="AQ9" s="60" t="e">
        <f t="shared" si="19"/>
        <v>#REF!</v>
      </c>
      <c r="AR9" s="61" t="e">
        <f t="shared" si="20"/>
        <v>#REF!</v>
      </c>
    </row>
    <row r="10" spans="1:44">
      <c r="A10" s="1">
        <f>список!A8</f>
        <v>7</v>
      </c>
      <c r="B10" s="1" t="str">
        <f>IF(список!B8="","",список!B8)</f>
        <v/>
      </c>
      <c r="C10" s="1" t="e">
        <f>IF(список!#REF!="","",список!#REF!)</f>
        <v>#REF!</v>
      </c>
      <c r="D10" s="13" t="str">
        <f>IF(список!D8="","",список!D8)</f>
        <v>старшая группа</v>
      </c>
      <c r="E10" s="17" t="e">
        <f>#REF!</f>
        <v>#REF!</v>
      </c>
      <c r="F10" s="16" t="e">
        <f t="shared" si="0"/>
        <v>#REF!</v>
      </c>
      <c r="G10" s="16" t="e">
        <f>#REF!</f>
        <v>#REF!</v>
      </c>
      <c r="H10" s="16" t="e">
        <f t="shared" si="1"/>
        <v>#REF!</v>
      </c>
      <c r="I10" s="16" t="e">
        <f>#REF!</f>
        <v>#REF!</v>
      </c>
      <c r="J10" s="16"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8" t="e">
        <f t="shared" si="10"/>
        <v>#REF!</v>
      </c>
      <c r="AA10" s="7"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8" t="e">
        <f t="shared" si="18"/>
        <v>#REF!</v>
      </c>
      <c r="AQ10" s="60" t="e">
        <f t="shared" si="19"/>
        <v>#REF!</v>
      </c>
      <c r="AR10" s="61" t="e">
        <f t="shared" si="20"/>
        <v>#REF!</v>
      </c>
    </row>
    <row r="11" spans="1:44">
      <c r="A11" s="1">
        <f>список!A9</f>
        <v>8</v>
      </c>
      <c r="B11" s="1" t="str">
        <f>IF(список!B9="","",список!B9)</f>
        <v/>
      </c>
      <c r="C11" s="1">
        <f>IF(список!C9="","",список!C9)</f>
        <v>0</v>
      </c>
      <c r="D11" s="13" t="str">
        <f>IF(список!D9="","",список!D9)</f>
        <v>старшая группа</v>
      </c>
      <c r="E11" s="17"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8" t="e">
        <f t="shared" si="10"/>
        <v>#REF!</v>
      </c>
      <c r="AA11" s="7"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8" t="e">
        <f t="shared" si="18"/>
        <v>#REF!</v>
      </c>
      <c r="AQ11" s="60" t="e">
        <f t="shared" si="19"/>
        <v>#REF!</v>
      </c>
      <c r="AR11" s="61" t="e">
        <f t="shared" si="20"/>
        <v>#REF!</v>
      </c>
    </row>
    <row r="12" spans="1:44">
      <c r="A12" s="1">
        <f>список!A10</f>
        <v>9</v>
      </c>
      <c r="B12" s="1" t="str">
        <f>IF(список!B10="","",список!B10)</f>
        <v/>
      </c>
      <c r="C12" s="1">
        <f>IF(список!C10="","",список!C10)</f>
        <v>0</v>
      </c>
      <c r="D12" s="13" t="str">
        <f>IF(список!D10="","",список!D10)</f>
        <v>старшая группа</v>
      </c>
      <c r="E12" s="17"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8" t="e">
        <f t="shared" si="10"/>
        <v>#REF!</v>
      </c>
      <c r="AA12" s="7"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8" t="e">
        <f t="shared" si="18"/>
        <v>#REF!</v>
      </c>
      <c r="AQ12" s="60" t="e">
        <f t="shared" si="19"/>
        <v>#REF!</v>
      </c>
      <c r="AR12" s="61" t="e">
        <f t="shared" si="20"/>
        <v>#REF!</v>
      </c>
    </row>
    <row r="13" spans="1:44">
      <c r="A13" s="1">
        <f>список!A11</f>
        <v>10</v>
      </c>
      <c r="B13" s="1" t="str">
        <f>IF(список!B11="","",список!B11)</f>
        <v/>
      </c>
      <c r="C13" s="1">
        <f>IF(список!C11="","",список!C11)</f>
        <v>0</v>
      </c>
      <c r="D13" s="13" t="str">
        <f>IF(список!D11="","",список!D11)</f>
        <v>старшая группа</v>
      </c>
      <c r="E13" s="17"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8" t="e">
        <f t="shared" si="10"/>
        <v>#REF!</v>
      </c>
      <c r="AA13" s="7"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8" t="e">
        <f t="shared" si="18"/>
        <v>#REF!</v>
      </c>
      <c r="AQ13" s="60" t="e">
        <f t="shared" si="19"/>
        <v>#REF!</v>
      </c>
      <c r="AR13" s="61" t="e">
        <f t="shared" si="20"/>
        <v>#REF!</v>
      </c>
    </row>
    <row r="14" spans="1:44">
      <c r="A14" s="1">
        <f>список!A12</f>
        <v>11</v>
      </c>
      <c r="B14" s="1" t="str">
        <f>IF(список!B12="","",список!B12)</f>
        <v/>
      </c>
      <c r="C14" s="1">
        <f>IF(список!C12="","",список!C12)</f>
        <v>0</v>
      </c>
      <c r="D14" s="13" t="str">
        <f>IF(список!D12="","",список!D12)</f>
        <v>старшая группа</v>
      </c>
      <c r="E14" s="17"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8" t="e">
        <f t="shared" si="10"/>
        <v>#REF!</v>
      </c>
      <c r="AA14" s="7"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8" t="e">
        <f t="shared" si="18"/>
        <v>#REF!</v>
      </c>
      <c r="AQ14" s="60" t="e">
        <f t="shared" si="19"/>
        <v>#REF!</v>
      </c>
      <c r="AR14" s="61" t="e">
        <f t="shared" si="20"/>
        <v>#REF!</v>
      </c>
    </row>
    <row r="15" spans="1:44">
      <c r="A15" s="1">
        <f>список!A13</f>
        <v>12</v>
      </c>
      <c r="B15" s="1" t="str">
        <f>IF(список!B13="","",список!B13)</f>
        <v/>
      </c>
      <c r="C15" s="1">
        <f>IF(список!C13="","",список!C13)</f>
        <v>0</v>
      </c>
      <c r="D15" s="13" t="str">
        <f>IF(список!D13="","",список!D13)</f>
        <v>старшая группа</v>
      </c>
      <c r="E15" s="17"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8" t="e">
        <f t="shared" si="10"/>
        <v>#REF!</v>
      </c>
      <c r="AA15" s="7"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8" t="e">
        <f t="shared" si="18"/>
        <v>#REF!</v>
      </c>
      <c r="AQ15" s="60" t="e">
        <f t="shared" si="19"/>
        <v>#REF!</v>
      </c>
      <c r="AR15" s="61" t="e">
        <f t="shared" si="20"/>
        <v>#REF!</v>
      </c>
    </row>
    <row r="16" spans="1:44">
      <c r="A16" s="1">
        <f>список!A14</f>
        <v>13</v>
      </c>
      <c r="B16" s="1" t="str">
        <f>IF(список!B14="","",список!B14)</f>
        <v/>
      </c>
      <c r="C16" s="1">
        <f>IF(список!C14="","",список!C14)</f>
        <v>0</v>
      </c>
      <c r="D16" s="13" t="str">
        <f>IF(список!D14="","",список!D14)</f>
        <v>старшая группа</v>
      </c>
      <c r="E16" s="17" t="e">
        <f>#REF!</f>
        <v>#REF!</v>
      </c>
      <c r="F16" s="16" t="e">
        <f t="shared" si="0"/>
        <v>#REF!</v>
      </c>
      <c r="G16" s="16" t="e">
        <f>#REF!</f>
        <v>#REF!</v>
      </c>
      <c r="H16" s="16" t="e">
        <f t="shared" si="1"/>
        <v>#REF!</v>
      </c>
      <c r="I16" s="16" t="e">
        <f>#REF!</f>
        <v>#REF!</v>
      </c>
      <c r="J16" s="16"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8" t="e">
        <f t="shared" si="10"/>
        <v>#REF!</v>
      </c>
      <c r="AA16" s="7"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8" t="e">
        <f t="shared" si="18"/>
        <v>#REF!</v>
      </c>
      <c r="AQ16" s="60" t="e">
        <f t="shared" si="19"/>
        <v>#REF!</v>
      </c>
      <c r="AR16" s="61" t="e">
        <f t="shared" si="20"/>
        <v>#REF!</v>
      </c>
    </row>
    <row r="17" spans="1:44">
      <c r="A17" s="1">
        <f>список!A15</f>
        <v>14</v>
      </c>
      <c r="B17" s="1" t="str">
        <f>IF(список!B15="","",список!B15)</f>
        <v/>
      </c>
      <c r="C17" s="1">
        <f>IF(список!C15="","",список!C15)</f>
        <v>0</v>
      </c>
      <c r="D17" s="13" t="str">
        <f>IF(список!D15="","",список!D15)</f>
        <v>старшая группа</v>
      </c>
      <c r="E17" s="17"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8" t="e">
        <f t="shared" si="10"/>
        <v>#REF!</v>
      </c>
      <c r="AA17" s="7"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8" t="e">
        <f t="shared" si="18"/>
        <v>#REF!</v>
      </c>
      <c r="AQ17" s="60" t="e">
        <f t="shared" si="19"/>
        <v>#REF!</v>
      </c>
      <c r="AR17" s="61" t="e">
        <f t="shared" si="20"/>
        <v>#REF!</v>
      </c>
    </row>
    <row r="18" spans="1:44">
      <c r="A18" s="1">
        <f>список!A16</f>
        <v>15</v>
      </c>
      <c r="B18" s="1" t="str">
        <f>IF(список!B16="","",список!B16)</f>
        <v/>
      </c>
      <c r="C18" s="1">
        <f>IF(список!C16="","",список!C16)</f>
        <v>0</v>
      </c>
      <c r="D18" s="13" t="str">
        <f>IF(список!D16="","",список!D16)</f>
        <v>старшая группа</v>
      </c>
      <c r="E18" s="17"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8" t="e">
        <f t="shared" si="10"/>
        <v>#REF!</v>
      </c>
      <c r="AA18" s="7"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8" t="e">
        <f t="shared" si="18"/>
        <v>#REF!</v>
      </c>
      <c r="AQ18" s="60" t="e">
        <f t="shared" si="19"/>
        <v>#REF!</v>
      </c>
      <c r="AR18" s="61" t="e">
        <f t="shared" si="20"/>
        <v>#REF!</v>
      </c>
    </row>
    <row r="19" spans="1:44">
      <c r="A19" s="1">
        <f>список!A17</f>
        <v>16</v>
      </c>
      <c r="B19" s="1" t="str">
        <f>IF(список!B17="","",список!B17)</f>
        <v/>
      </c>
      <c r="C19" s="1">
        <f>IF(список!C17="","",список!C17)</f>
        <v>0</v>
      </c>
      <c r="D19" s="13" t="str">
        <f>IF(список!D17="","",список!D17)</f>
        <v>старшая группа</v>
      </c>
      <c r="E19" s="17"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8" t="e">
        <f t="shared" si="10"/>
        <v>#REF!</v>
      </c>
      <c r="AA19" s="7"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8" t="e">
        <f t="shared" si="18"/>
        <v>#REF!</v>
      </c>
      <c r="AQ19" s="60" t="e">
        <f t="shared" si="19"/>
        <v>#REF!</v>
      </c>
      <c r="AR19" s="61" t="e">
        <f t="shared" si="20"/>
        <v>#REF!</v>
      </c>
    </row>
    <row r="20" spans="1:44">
      <c r="A20" s="1">
        <f>список!A18</f>
        <v>17</v>
      </c>
      <c r="B20" s="1" t="str">
        <f>IF(список!B18="","",список!B18)</f>
        <v/>
      </c>
      <c r="C20" s="1">
        <f>IF(список!C18="","",список!C18)</f>
        <v>0</v>
      </c>
      <c r="D20" s="13" t="str">
        <f>IF(список!D18="","",список!D18)</f>
        <v>старшая группа</v>
      </c>
      <c r="E20" s="17"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8" t="e">
        <f t="shared" si="10"/>
        <v>#REF!</v>
      </c>
      <c r="AA20" s="7"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8" t="e">
        <f t="shared" si="18"/>
        <v>#REF!</v>
      </c>
      <c r="AQ20" s="60" t="e">
        <f t="shared" si="19"/>
        <v>#REF!</v>
      </c>
      <c r="AR20" s="61" t="e">
        <f t="shared" si="20"/>
        <v>#REF!</v>
      </c>
    </row>
    <row r="21" spans="1:44">
      <c r="A21" s="1">
        <f>список!A19</f>
        <v>18</v>
      </c>
      <c r="B21" s="1" t="str">
        <f>IF(список!B19="","",список!B19)</f>
        <v/>
      </c>
      <c r="C21" s="1">
        <f>IF(список!C19="","",список!C19)</f>
        <v>0</v>
      </c>
      <c r="D21" s="13" t="str">
        <f>IF(список!D19="","",список!D19)</f>
        <v>старшая группа</v>
      </c>
      <c r="E21" s="17"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8" t="e">
        <f t="shared" si="10"/>
        <v>#REF!</v>
      </c>
      <c r="AA21" s="7"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8" t="e">
        <f t="shared" si="18"/>
        <v>#REF!</v>
      </c>
      <c r="AQ21" s="60" t="e">
        <f t="shared" si="19"/>
        <v>#REF!</v>
      </c>
      <c r="AR21" s="61" t="e">
        <f t="shared" si="20"/>
        <v>#REF!</v>
      </c>
    </row>
    <row r="22" spans="1:44">
      <c r="A22" s="1">
        <f>список!A20</f>
        <v>19</v>
      </c>
      <c r="B22" s="1" t="str">
        <f>IF(список!B20="","",список!B20)</f>
        <v/>
      </c>
      <c r="C22" s="1">
        <f>IF(список!C20="","",список!C20)</f>
        <v>0</v>
      </c>
      <c r="D22" s="13" t="str">
        <f>IF(список!D20="","",список!D20)</f>
        <v>старшая группа</v>
      </c>
      <c r="E22" s="17"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8" t="e">
        <f t="shared" si="10"/>
        <v>#REF!</v>
      </c>
      <c r="AA22" s="7"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8" t="e">
        <f t="shared" si="18"/>
        <v>#REF!</v>
      </c>
      <c r="AQ22" s="60" t="e">
        <f t="shared" si="19"/>
        <v>#REF!</v>
      </c>
      <c r="AR22" s="61" t="e">
        <f t="shared" si="20"/>
        <v>#REF!</v>
      </c>
    </row>
    <row r="23" spans="1:44">
      <c r="A23" s="1">
        <f>список!A21</f>
        <v>20</v>
      </c>
      <c r="B23" s="1" t="str">
        <f>IF(список!B21="","",список!B21)</f>
        <v/>
      </c>
      <c r="C23" s="1">
        <f>IF(список!C21="","",список!C21)</f>
        <v>0</v>
      </c>
      <c r="D23" s="13" t="str">
        <f>IF(список!D21="","",список!D21)</f>
        <v>старшая группа</v>
      </c>
      <c r="E23" s="17"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8" t="e">
        <f t="shared" si="10"/>
        <v>#REF!</v>
      </c>
      <c r="AA23" s="7"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8" t="e">
        <f t="shared" si="18"/>
        <v>#REF!</v>
      </c>
      <c r="AQ23" s="60" t="e">
        <f t="shared" si="19"/>
        <v>#REF!</v>
      </c>
      <c r="AR23" s="61" t="e">
        <f t="shared" si="20"/>
        <v>#REF!</v>
      </c>
    </row>
    <row r="24" spans="1:44">
      <c r="A24" s="1">
        <f>список!A22</f>
        <v>21</v>
      </c>
      <c r="B24" s="1" t="str">
        <f>IF(список!B22="","",список!B22)</f>
        <v/>
      </c>
      <c r="C24" s="1">
        <f>IF(список!C22="","",список!C22)</f>
        <v>0</v>
      </c>
      <c r="D24" s="13" t="str">
        <f>IF(список!D22="","",список!D22)</f>
        <v>старшая группа</v>
      </c>
      <c r="E24" s="17"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8" t="e">
        <f t="shared" si="10"/>
        <v>#REF!</v>
      </c>
      <c r="AA24" s="7"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8" t="e">
        <f t="shared" si="18"/>
        <v>#REF!</v>
      </c>
      <c r="AQ24" s="60" t="e">
        <f t="shared" si="19"/>
        <v>#REF!</v>
      </c>
      <c r="AR24" s="61" t="e">
        <f t="shared" si="20"/>
        <v>#REF!</v>
      </c>
    </row>
    <row r="25" spans="1:44">
      <c r="A25" s="1">
        <f>список!A23</f>
        <v>22</v>
      </c>
      <c r="B25" s="1" t="str">
        <f>IF(список!B23="","",список!B23)</f>
        <v/>
      </c>
      <c r="C25" s="1">
        <f>IF(список!C23="","",список!C23)</f>
        <v>0</v>
      </c>
      <c r="D25" s="13" t="str">
        <f>IF(список!D23="","",список!D23)</f>
        <v>старшая группа</v>
      </c>
      <c r="E25" s="17"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8" t="e">
        <f t="shared" si="10"/>
        <v>#REF!</v>
      </c>
      <c r="AA25" s="7"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8" t="e">
        <f t="shared" si="18"/>
        <v>#REF!</v>
      </c>
      <c r="AQ25" s="60" t="e">
        <f t="shared" si="19"/>
        <v>#REF!</v>
      </c>
      <c r="AR25" s="61" t="e">
        <f t="shared" si="20"/>
        <v>#REF!</v>
      </c>
    </row>
    <row r="26" spans="1:44">
      <c r="A26" s="1">
        <f>список!A24</f>
        <v>23</v>
      </c>
      <c r="B26" s="1" t="str">
        <f>IF(список!B24="","",список!B24)</f>
        <v/>
      </c>
      <c r="C26" s="1">
        <f>IF(список!C24="","",список!C24)</f>
        <v>0</v>
      </c>
      <c r="D26" s="13" t="str">
        <f>IF(список!D24="","",список!D24)</f>
        <v>старшая группа</v>
      </c>
      <c r="E26" s="17"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8" t="e">
        <f t="shared" si="10"/>
        <v>#REF!</v>
      </c>
      <c r="AA26" s="7"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8" t="e">
        <f t="shared" si="18"/>
        <v>#REF!</v>
      </c>
      <c r="AQ26" s="60" t="e">
        <f t="shared" si="19"/>
        <v>#REF!</v>
      </c>
      <c r="AR26" s="61" t="e">
        <f t="shared" si="20"/>
        <v>#REF!</v>
      </c>
    </row>
    <row r="27" spans="1:44">
      <c r="A27" s="1">
        <f>список!A25</f>
        <v>24</v>
      </c>
      <c r="B27" s="1" t="str">
        <f>IF(список!B25="","",список!B25)</f>
        <v/>
      </c>
      <c r="C27" s="1">
        <f>IF(список!C25="","",список!C25)</f>
        <v>0</v>
      </c>
      <c r="D27" s="13" t="str">
        <f>IF(список!D25="","",список!D25)</f>
        <v>старшая группа</v>
      </c>
      <c r="E27" s="17"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8" t="e">
        <f t="shared" si="10"/>
        <v>#REF!</v>
      </c>
      <c r="AA27" s="7"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8" t="e">
        <f t="shared" si="18"/>
        <v>#REF!</v>
      </c>
      <c r="AQ27" s="60" t="e">
        <f t="shared" si="19"/>
        <v>#REF!</v>
      </c>
      <c r="AR27" s="61" t="e">
        <f t="shared" si="20"/>
        <v>#REF!</v>
      </c>
    </row>
    <row r="28" spans="1:44">
      <c r="A28" s="1">
        <f>список!A26</f>
        <v>25</v>
      </c>
      <c r="B28" s="1" t="str">
        <f>IF(список!B26="","",список!B26)</f>
        <v/>
      </c>
      <c r="C28" s="1">
        <f>IF(список!C26="","",список!C26)</f>
        <v>0</v>
      </c>
      <c r="D28" s="13" t="str">
        <f>IF(список!D26="","",список!D26)</f>
        <v>старшая группа</v>
      </c>
      <c r="E28" s="17"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8" t="e">
        <f t="shared" si="10"/>
        <v>#REF!</v>
      </c>
      <c r="AA28" s="7"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8" t="e">
        <f t="shared" si="18"/>
        <v>#REF!</v>
      </c>
      <c r="AQ28" s="60" t="e">
        <f t="shared" si="19"/>
        <v>#REF!</v>
      </c>
      <c r="AR28" s="61" t="e">
        <f t="shared" si="20"/>
        <v>#REF!</v>
      </c>
    </row>
    <row r="29" spans="1:44">
      <c r="A29" s="1">
        <f>список!A27</f>
        <v>26</v>
      </c>
      <c r="B29" s="1" t="str">
        <f>IF(список!B27="","",список!B27)</f>
        <v/>
      </c>
      <c r="C29" s="1">
        <f>IF(список!C27="","",список!C27)</f>
        <v>0</v>
      </c>
      <c r="D29" s="13" t="str">
        <f>IF(список!D27="","",список!D27)</f>
        <v>старшая группа</v>
      </c>
      <c r="E29" s="17"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8" t="e">
        <f t="shared" si="10"/>
        <v>#REF!</v>
      </c>
      <c r="AA29" s="7"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8" t="e">
        <f t="shared" si="18"/>
        <v>#REF!</v>
      </c>
      <c r="AQ29" s="60" t="e">
        <f t="shared" si="19"/>
        <v>#REF!</v>
      </c>
      <c r="AR29" s="61" t="e">
        <f t="shared" si="20"/>
        <v>#REF!</v>
      </c>
    </row>
    <row r="30" spans="1:44">
      <c r="A30" s="1">
        <f>список!A28</f>
        <v>27</v>
      </c>
      <c r="B30" s="1" t="str">
        <f>IF(список!B28="","",список!B28)</f>
        <v/>
      </c>
      <c r="C30" s="1">
        <f>IF(список!C28="","",список!C28)</f>
        <v>0</v>
      </c>
      <c r="D30" s="13" t="str">
        <f>IF(список!D28="","",список!D28)</f>
        <v>старшая группа</v>
      </c>
      <c r="E30" s="17"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8" t="e">
        <f t="shared" si="10"/>
        <v>#REF!</v>
      </c>
      <c r="AA30" s="7"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8" t="e">
        <f t="shared" si="18"/>
        <v>#REF!</v>
      </c>
      <c r="AQ30" s="60" t="e">
        <f t="shared" si="19"/>
        <v>#REF!</v>
      </c>
      <c r="AR30" s="61" t="e">
        <f t="shared" si="20"/>
        <v>#REF!</v>
      </c>
    </row>
    <row r="31" spans="1:44">
      <c r="A31" s="1">
        <f>список!A29</f>
        <v>28</v>
      </c>
      <c r="B31" s="1" t="str">
        <f>IF(список!B29="","",список!B29)</f>
        <v/>
      </c>
      <c r="C31" s="1">
        <f>IF(список!C29="","",список!C29)</f>
        <v>0</v>
      </c>
      <c r="D31" s="13" t="str">
        <f>IF(список!D29="","",список!D29)</f>
        <v>старшая группа</v>
      </c>
      <c r="E31" s="17"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8" t="e">
        <f t="shared" si="10"/>
        <v>#REF!</v>
      </c>
      <c r="AA31" s="7"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8" t="e">
        <f t="shared" si="18"/>
        <v>#REF!</v>
      </c>
      <c r="AQ31" s="60" t="e">
        <f t="shared" si="19"/>
        <v>#REF!</v>
      </c>
      <c r="AR31" s="61" t="e">
        <f t="shared" si="20"/>
        <v>#REF!</v>
      </c>
    </row>
    <row r="32" spans="1:44" ht="15.75" thickBot="1">
      <c r="A32" s="1">
        <f>список!A30</f>
        <v>29</v>
      </c>
      <c r="B32" s="1">
        <f>IF(список!C8="","",список!C8)</f>
        <v>0</v>
      </c>
      <c r="C32" s="1">
        <f>IF(список!C30="","",список!C30)</f>
        <v>0</v>
      </c>
      <c r="D32" s="13" t="str">
        <f>IF(список!D30="","",список!D30)</f>
        <v>старшая группа</v>
      </c>
      <c r="E32" s="17"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8" t="e">
        <f t="shared" si="10"/>
        <v>#REF!</v>
      </c>
      <c r="AA32" s="7"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8" t="e">
        <f t="shared" si="18"/>
        <v>#REF!</v>
      </c>
      <c r="AQ32" s="62" t="e">
        <f t="shared" si="19"/>
        <v>#REF!</v>
      </c>
      <c r="AR32" s="63" t="e">
        <f t="shared" si="20"/>
        <v>#REF!</v>
      </c>
    </row>
    <row r="33" spans="1:44">
      <c r="A33" s="1">
        <f>список!A31</f>
        <v>30</v>
      </c>
      <c r="B33" s="1" t="str">
        <f>IF(список!B31="","",список!B31)</f>
        <v/>
      </c>
      <c r="C33" s="1">
        <f>IF(список!C31="","",список!C31)</f>
        <v>0</v>
      </c>
      <c r="D33" s="13" t="str">
        <f>IF(список!D31="","",список!D31)</f>
        <v>старшая группа</v>
      </c>
      <c r="E33" s="17"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8" t="e">
        <f t="shared" si="10"/>
        <v>#REF!</v>
      </c>
      <c r="AA33" s="7"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8" t="e">
        <f t="shared" si="18"/>
        <v>#REF!</v>
      </c>
      <c r="AQ33" s="38" t="e">
        <f t="shared" si="19"/>
        <v>#REF!</v>
      </c>
      <c r="AR33" s="6" t="e">
        <f t="shared" si="20"/>
        <v>#REF!</v>
      </c>
    </row>
    <row r="34" spans="1:44">
      <c r="A34" s="1">
        <f>'[1]сырые баллы'!A34:A35</f>
        <v>31</v>
      </c>
      <c r="B34" s="1" t="str">
        <f>IF(список!B32="","",список!B32)</f>
        <v/>
      </c>
      <c r="C34" s="1">
        <f>IF(список!C32="","",список!C32)</f>
        <v>0</v>
      </c>
      <c r="D34" s="13" t="str">
        <f>IF(список!D32="","",список!D32)</f>
        <v>старшая группа</v>
      </c>
      <c r="E34" s="17"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8" t="e">
        <f t="shared" si="10"/>
        <v>#REF!</v>
      </c>
      <c r="AA34" s="7"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8" t="e">
        <f t="shared" si="18"/>
        <v>#REF!</v>
      </c>
      <c r="AQ34" s="5" t="e">
        <f t="shared" si="19"/>
        <v>#REF!</v>
      </c>
      <c r="AR34" s="1" t="e">
        <f t="shared" si="20"/>
        <v>#REF!</v>
      </c>
    </row>
  </sheetData>
  <mergeCells count="26">
    <mergeCell ref="E3:F3"/>
    <mergeCell ref="AA2:AP2"/>
    <mergeCell ref="K3:L3"/>
    <mergeCell ref="M3:N3"/>
    <mergeCell ref="O3:P3"/>
    <mergeCell ref="Q3:R3"/>
    <mergeCell ref="S3:T3"/>
    <mergeCell ref="AE3:AF3"/>
    <mergeCell ref="AA3:AB3"/>
    <mergeCell ref="AC3:AD3"/>
    <mergeCell ref="A1:AR1"/>
    <mergeCell ref="E2:Z2"/>
    <mergeCell ref="AG3:AH3"/>
    <mergeCell ref="AI3:AJ3"/>
    <mergeCell ref="AK3:AL3"/>
    <mergeCell ref="AM3:AN3"/>
    <mergeCell ref="AO3:AP3"/>
    <mergeCell ref="G3:H3"/>
    <mergeCell ref="W3:X3"/>
    <mergeCell ref="Y3:Z3"/>
    <mergeCell ref="I3:J3"/>
    <mergeCell ref="U3:V3"/>
    <mergeCell ref="A2:A3"/>
    <mergeCell ref="B2:B3"/>
    <mergeCell ref="C2:C3"/>
    <mergeCell ref="D2:D3"/>
  </mergeCells>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R34"/>
  <sheetViews>
    <sheetView topLeftCell="A3" workbookViewId="0">
      <selection activeCell="B4" sqref="B4:D34"/>
    </sheetView>
  </sheetViews>
  <sheetFormatPr defaultRowHeight="15"/>
  <cols>
    <col min="2" max="2" width="21.28515625" customWidth="1"/>
    <col min="4" max="4" width="18.28515625" customWidth="1"/>
    <col min="5" max="42" width="3.28515625" customWidth="1"/>
    <col min="44" max="44" width="13.42578125" customWidth="1"/>
  </cols>
  <sheetData>
    <row r="1" spans="1:44" ht="16.5" thickBot="1">
      <c r="A1" s="400" t="e">
        <f>#REF!</f>
        <v>#REF!</v>
      </c>
      <c r="B1" s="401"/>
      <c r="C1" s="401"/>
      <c r="D1" s="401"/>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401"/>
      <c r="AR1" s="407"/>
    </row>
    <row r="2" spans="1:44">
      <c r="A2" s="390" t="str">
        <f>список!A1</f>
        <v>№</v>
      </c>
      <c r="B2" s="390" t="str">
        <f>список!B1</f>
        <v>Фамилия, имя воспитанника</v>
      </c>
      <c r="C2" s="390" t="str">
        <f>список!C1</f>
        <v xml:space="preserve">дата </v>
      </c>
      <c r="D2" s="413" t="str">
        <f>список!D1</f>
        <v>группа</v>
      </c>
      <c r="E2" s="408" t="s">
        <v>6</v>
      </c>
      <c r="F2" s="409"/>
      <c r="G2" s="409"/>
      <c r="H2" s="409"/>
      <c r="I2" s="409"/>
      <c r="J2" s="409"/>
      <c r="K2" s="409"/>
      <c r="L2" s="409"/>
      <c r="M2" s="409"/>
      <c r="N2" s="409"/>
      <c r="O2" s="409"/>
      <c r="P2" s="409"/>
      <c r="Q2" s="409"/>
      <c r="R2" s="409"/>
      <c r="S2" s="409"/>
      <c r="T2" s="409"/>
      <c r="U2" s="409"/>
      <c r="V2" s="409"/>
      <c r="W2" s="409"/>
      <c r="X2" s="409"/>
      <c r="Y2" s="409"/>
      <c r="Z2" s="410"/>
      <c r="AA2" s="415" t="s">
        <v>7</v>
      </c>
      <c r="AB2" s="416"/>
      <c r="AC2" s="416"/>
      <c r="AD2" s="416"/>
      <c r="AE2" s="416"/>
      <c r="AF2" s="416"/>
      <c r="AG2" s="416"/>
      <c r="AH2" s="416"/>
      <c r="AI2" s="416"/>
      <c r="AJ2" s="416"/>
      <c r="AK2" s="416"/>
      <c r="AL2" s="416"/>
      <c r="AM2" s="416"/>
      <c r="AN2" s="416"/>
      <c r="AO2" s="416"/>
      <c r="AP2" s="417"/>
      <c r="AQ2" s="5"/>
      <c r="AR2" s="1"/>
    </row>
    <row r="3" spans="1:44">
      <c r="A3" s="390"/>
      <c r="B3" s="390"/>
      <c r="C3" s="390"/>
      <c r="D3" s="413"/>
      <c r="E3" s="414">
        <v>6</v>
      </c>
      <c r="F3" s="405"/>
      <c r="G3" s="404">
        <v>14</v>
      </c>
      <c r="H3" s="405"/>
      <c r="I3" s="404">
        <v>18</v>
      </c>
      <c r="J3" s="405"/>
      <c r="K3" s="406">
        <f>'[1]сырые баллы'!Y3</f>
        <v>21</v>
      </c>
      <c r="L3" s="406"/>
      <c r="M3" s="406">
        <f>'[1]сырые баллы'!Z3</f>
        <v>22</v>
      </c>
      <c r="N3" s="406"/>
      <c r="O3" s="406">
        <f>'[1]сырые баллы'!AA3</f>
        <v>23</v>
      </c>
      <c r="P3" s="406"/>
      <c r="Q3" s="406">
        <f>'[1]сырые баллы'!AB3</f>
        <v>24</v>
      </c>
      <c r="R3" s="406"/>
      <c r="S3" s="406">
        <f>'[1]сырые баллы'!AC3</f>
        <v>25</v>
      </c>
      <c r="T3" s="406"/>
      <c r="U3" s="406">
        <f>'[1]сырые баллы'!AD3</f>
        <v>26</v>
      </c>
      <c r="V3" s="406"/>
      <c r="W3" s="406">
        <f>'[1]сырые баллы'!AE3</f>
        <v>27</v>
      </c>
      <c r="X3" s="406"/>
      <c r="Y3" s="406">
        <f>'[1]сырые баллы'!AF3</f>
        <v>28</v>
      </c>
      <c r="Z3" s="412"/>
      <c r="AA3" s="418">
        <f>'[1]сырые баллы'!BJ3</f>
        <v>21</v>
      </c>
      <c r="AB3" s="397"/>
      <c r="AC3" s="397">
        <f>'[1]сырые баллы'!BK3</f>
        <v>22</v>
      </c>
      <c r="AD3" s="397"/>
      <c r="AE3" s="397">
        <f>'[1]сырые баллы'!BL3</f>
        <v>23</v>
      </c>
      <c r="AF3" s="397"/>
      <c r="AG3" s="397">
        <f>'[1]сырые баллы'!BM3</f>
        <v>24</v>
      </c>
      <c r="AH3" s="397"/>
      <c r="AI3" s="397">
        <f>'[1]сырые баллы'!BN3</f>
        <v>25</v>
      </c>
      <c r="AJ3" s="397"/>
      <c r="AK3" s="397">
        <f>'[1]сырые баллы'!BO3</f>
        <v>26</v>
      </c>
      <c r="AL3" s="397"/>
      <c r="AM3" s="397">
        <f>'[1]сырые баллы'!BP3</f>
        <v>27</v>
      </c>
      <c r="AN3" s="397"/>
      <c r="AO3" s="397">
        <f>'[1]сырые баллы'!BQ3</f>
        <v>28</v>
      </c>
      <c r="AP3" s="411"/>
      <c r="AQ3" s="5"/>
      <c r="AR3" s="1"/>
    </row>
    <row r="4" spans="1:44">
      <c r="A4" s="1">
        <f>список!A2</f>
        <v>1</v>
      </c>
      <c r="B4" s="1" t="str">
        <f>IF(список!B2="","",список!B2)</f>
        <v/>
      </c>
      <c r="C4" s="1" t="str">
        <f>IF(список!C2="","",список!C2)</f>
        <v/>
      </c>
      <c r="D4" s="13" t="str">
        <f>IF(список!D2="","",список!D2)</f>
        <v>старшая группа</v>
      </c>
      <c r="E4" s="17" t="e">
        <f>#REF!</f>
        <v>#REF!</v>
      </c>
      <c r="F4" s="16" t="e">
        <f>IF(K4=0,"",IF(K4="б",3,2))</f>
        <v>#REF!</v>
      </c>
      <c r="G4" s="16" t="e">
        <f>#REF!</f>
        <v>#REF!</v>
      </c>
      <c r="H4" s="16" t="e">
        <f>IF(G4=0,"",IF(G4="б",3,2))</f>
        <v>#REF!</v>
      </c>
      <c r="I4" s="16" t="e">
        <f>#REF!</f>
        <v>#REF!</v>
      </c>
      <c r="J4" s="16" t="e">
        <f>IF(I4=0,"",IF(I4="а",3,5))</f>
        <v>#REF!</v>
      </c>
      <c r="K4" s="1" t="e">
        <f>#REF!</f>
        <v>#REF!</v>
      </c>
      <c r="L4" s="1" t="e">
        <f>IF(K4=0,"",IF(K4="а",1,5))</f>
        <v>#REF!</v>
      </c>
      <c r="M4" s="1" t="e">
        <f>#REF!</f>
        <v>#REF!</v>
      </c>
      <c r="N4" s="1" t="e">
        <f>IF(O4=0,"",IF(O4="а",2,4))</f>
        <v>#REF!</v>
      </c>
      <c r="O4" s="1" t="e">
        <f>#REF!</f>
        <v>#REF!</v>
      </c>
      <c r="P4" s="1" t="e">
        <f>IF(Q4=0,"",IF(Q4="а",2,IF(Q4="в",4,3)))</f>
        <v>#REF!</v>
      </c>
      <c r="Q4" s="1" t="e">
        <f>#REF!</f>
        <v>#REF!</v>
      </c>
      <c r="R4" s="1" t="e">
        <f>IF(S4=0,"",IF(S4="а",4,2))</f>
        <v>#REF!</v>
      </c>
      <c r="S4" s="1" t="e">
        <f>#REF!</f>
        <v>#REF!</v>
      </c>
      <c r="T4" s="1" t="e">
        <f>IF(S4=0,"",IF(S4="в",4,IF(S4="г",5,IF(S4="а",1,2))))</f>
        <v>#REF!</v>
      </c>
      <c r="U4" s="1" t="e">
        <f>#REF!</f>
        <v>#REF!</v>
      </c>
      <c r="V4" s="1" t="e">
        <f>IF(U4=0,"",IF(U4="в",4,IF(U4="г",5,IF(U4="а",1,2))))</f>
        <v>#REF!</v>
      </c>
      <c r="W4" s="1" t="e">
        <f>#REF!</f>
        <v>#REF!</v>
      </c>
      <c r="X4" s="1" t="e">
        <f>IF(W4=0,"",IF(W4="б",4,3))</f>
        <v>#REF!</v>
      </c>
      <c r="Y4" s="1" t="e">
        <f>#REF!</f>
        <v>#REF!</v>
      </c>
      <c r="Z4" s="8" t="e">
        <f>IF(Y4=0,"",IF(Y4="б",6,5))</f>
        <v>#REF!</v>
      </c>
      <c r="AA4" s="7" t="e">
        <f>#REF!</f>
        <v>#REF!</v>
      </c>
      <c r="AB4" s="1" t="e">
        <f>IF(AA4=0,"",IF(AA4="а",1,3))</f>
        <v>#REF!</v>
      </c>
      <c r="AC4" s="1" t="e">
        <f>#REF!</f>
        <v>#REF!</v>
      </c>
      <c r="AD4" s="1" t="e">
        <f>IF(AC4=0,"",IF(AC4="а",1,2))</f>
        <v>#REF!</v>
      </c>
      <c r="AE4" s="1" t="e">
        <f>#REF!</f>
        <v>#REF!</v>
      </c>
      <c r="AF4" s="1" t="e">
        <f>IF(AE4=0,"",IF(AE4="а",2,4))</f>
        <v>#REF!</v>
      </c>
      <c r="AG4" s="1" t="e">
        <f>#REF!</f>
        <v>#REF!</v>
      </c>
      <c r="AH4" s="1" t="e">
        <f>IF(AG4=0,"",IF(AG4="а",2,IF(AG4="б",3,4)))</f>
        <v>#REF!</v>
      </c>
      <c r="AI4" s="1" t="e">
        <f>#REF!</f>
        <v>#REF!</v>
      </c>
      <c r="AJ4" s="1" t="e">
        <f>IF(AI4=0,"",IF(AI4="а",4,6))</f>
        <v>#REF!</v>
      </c>
      <c r="AK4" s="1" t="e">
        <f>#REF!</f>
        <v>#REF!</v>
      </c>
      <c r="AL4" s="1" t="e">
        <f>IF(AK4=0,"",IF(AK4="б",3,IF(AK4="в",4,IF(AK4="г",5,0))))</f>
        <v>#REF!</v>
      </c>
      <c r="AM4" s="1" t="e">
        <f>#REF!</f>
        <v>#REF!</v>
      </c>
      <c r="AN4" s="1" t="e">
        <f>IF(AM4=0,"",IF(AM4="а",3,4))</f>
        <v>#REF!</v>
      </c>
      <c r="AO4" s="1" t="e">
        <f>#REF!</f>
        <v>#REF!</v>
      </c>
      <c r="AP4" s="8" t="e">
        <f>IF(AO4=0,"",IF(AO4="в",6,IF(AO4="б",5,0)))</f>
        <v>#REF!</v>
      </c>
      <c r="AQ4" s="5" t="e">
        <f>SUM(L4:AP4)</f>
        <v>#REF!</v>
      </c>
      <c r="AR4" s="1" t="e">
        <f>IF(AQ4=0,"",IF(AQ4&gt;=70,"6 уровень",IF(AND(AQ4&gt;=52,BE4&lt;70),"5 уровень",IF(AND(AQ4&gt;=37,BE4&lt;52),"4 уровень",IF(AND(AQ4&gt;=16,AQ4&lt;37),"3 уровень",IF(AND(AQ4&gt;=4,AQ4&lt;16),"2 уровень","1 уровень"))))))</f>
        <v>#REF!</v>
      </c>
    </row>
    <row r="5" spans="1:44">
      <c r="A5" s="1">
        <f>список!A3</f>
        <v>2</v>
      </c>
      <c r="B5" s="1" t="str">
        <f>IF(список!B3="","",список!B3)</f>
        <v/>
      </c>
      <c r="C5" s="1">
        <f>IF(список!C3="","",список!C3)</f>
        <v>0</v>
      </c>
      <c r="D5" s="13" t="str">
        <f>IF(список!D3="","",список!D3)</f>
        <v>старшая группа</v>
      </c>
      <c r="E5" s="17" t="e">
        <f>#REF!</f>
        <v>#REF!</v>
      </c>
      <c r="F5" s="16" t="e">
        <f t="shared" ref="F5:F34" si="0">IF(K5=0,"",IF(K5="б",3,2))</f>
        <v>#REF!</v>
      </c>
      <c r="G5" s="16" t="e">
        <f>#REF!</f>
        <v>#REF!</v>
      </c>
      <c r="H5" s="16" t="e">
        <f t="shared" ref="H5:H34" si="1">IF(G5=0,"",IF(G5="б",3,2))</f>
        <v>#REF!</v>
      </c>
      <c r="I5" s="16" t="e">
        <f>#REF!</f>
        <v>#REF!</v>
      </c>
      <c r="J5" s="16" t="e">
        <f t="shared" ref="J5:J34" si="2">IF(I5=0,"",IF(I5="а",3,5))</f>
        <v>#REF!</v>
      </c>
      <c r="K5" s="1" t="e">
        <f>#REF!</f>
        <v>#REF!</v>
      </c>
      <c r="L5" s="1" t="e">
        <f t="shared" ref="L5:L34" si="3">IF(K5=0,"",IF(K5="а",1,5))</f>
        <v>#REF!</v>
      </c>
      <c r="M5" s="1" t="e">
        <f>#REF!</f>
        <v>#REF!</v>
      </c>
      <c r="N5" s="1" t="e">
        <f t="shared" ref="N5:N34" si="4">IF(O5=0,"",IF(O5="а",2,4))</f>
        <v>#REF!</v>
      </c>
      <c r="O5" s="1" t="e">
        <f>#REF!</f>
        <v>#REF!</v>
      </c>
      <c r="P5" s="1" t="e">
        <f t="shared" ref="P5:P34" si="5">IF(Q5=0,"",IF(Q5="а",2,IF(Q5="в",4,3)))</f>
        <v>#REF!</v>
      </c>
      <c r="Q5" s="1" t="e">
        <f>#REF!</f>
        <v>#REF!</v>
      </c>
      <c r="R5" s="1" t="e">
        <f t="shared" ref="R5:R34" si="6">IF(S5=0,"",IF(S5="а",4,2))</f>
        <v>#REF!</v>
      </c>
      <c r="S5" s="1" t="e">
        <f>#REF!</f>
        <v>#REF!</v>
      </c>
      <c r="T5" s="1" t="e">
        <f t="shared" ref="T5:T34" si="7">IF(S5=0,"",IF(S5="в",4,IF(S5="г",5,IF(S5="а",1,2))))</f>
        <v>#REF!</v>
      </c>
      <c r="U5" s="1" t="e">
        <f>#REF!</f>
        <v>#REF!</v>
      </c>
      <c r="V5" s="1" t="e">
        <f t="shared" ref="V5:V34" si="8">IF(U5=0,"",IF(U5="в",4,IF(U5="г",5,IF(U5="а",1,2))))</f>
        <v>#REF!</v>
      </c>
      <c r="W5" s="1" t="e">
        <f>#REF!</f>
        <v>#REF!</v>
      </c>
      <c r="X5" s="1" t="e">
        <f t="shared" ref="X5:X34" si="9">IF(W5=0,"",IF(W5="б",4,3))</f>
        <v>#REF!</v>
      </c>
      <c r="Y5" s="1" t="e">
        <f>#REF!</f>
        <v>#REF!</v>
      </c>
      <c r="Z5" s="8" t="e">
        <f t="shared" ref="Z5:Z34" si="10">IF(Y5=0,"",IF(Y5="б",6,5))</f>
        <v>#REF!</v>
      </c>
      <c r="AA5" s="7" t="e">
        <f>#REF!</f>
        <v>#REF!</v>
      </c>
      <c r="AB5" s="1" t="e">
        <f t="shared" ref="AB5:AB34" si="11">IF(AA5=0,"",IF(AA5="а",1,3))</f>
        <v>#REF!</v>
      </c>
      <c r="AC5" s="1" t="e">
        <f>#REF!</f>
        <v>#REF!</v>
      </c>
      <c r="AD5" s="1" t="e">
        <f t="shared" ref="AD5:AD34" si="12">IF(AC5=0,"",IF(AC5="а",1,2))</f>
        <v>#REF!</v>
      </c>
      <c r="AE5" s="1" t="e">
        <f>#REF!</f>
        <v>#REF!</v>
      </c>
      <c r="AF5" s="1" t="e">
        <f t="shared" ref="AF5:AF34" si="13">IF(AE5=0,"",IF(AE5="а",2,4))</f>
        <v>#REF!</v>
      </c>
      <c r="AG5" s="1" t="e">
        <f>#REF!</f>
        <v>#REF!</v>
      </c>
      <c r="AH5" s="1" t="e">
        <f t="shared" ref="AH5:AH34" si="14">IF(AG5=0,"",IF(AG5="а",2,IF(AG5="б",3,4)))</f>
        <v>#REF!</v>
      </c>
      <c r="AI5" s="1" t="e">
        <f>#REF!</f>
        <v>#REF!</v>
      </c>
      <c r="AJ5" s="1" t="e">
        <f t="shared" ref="AJ5:AJ34" si="15">IF(AI5=0,"",IF(AI5="а",4,6))</f>
        <v>#REF!</v>
      </c>
      <c r="AK5" s="1" t="e">
        <f>#REF!</f>
        <v>#REF!</v>
      </c>
      <c r="AL5" s="1" t="e">
        <f t="shared" ref="AL5:AL34" si="16">IF(AK5=0,"",IF(AK5="б",3,IF(AK5="в",4,IF(AK5="г",5,0))))</f>
        <v>#REF!</v>
      </c>
      <c r="AM5" s="1" t="e">
        <f>#REF!</f>
        <v>#REF!</v>
      </c>
      <c r="AN5" s="1" t="e">
        <f t="shared" ref="AN5:AN34" si="17">IF(AM5=0,"",IF(AM5="а",3,4))</f>
        <v>#REF!</v>
      </c>
      <c r="AO5" s="1" t="e">
        <f>#REF!</f>
        <v>#REF!</v>
      </c>
      <c r="AP5" s="8" t="e">
        <f t="shared" ref="AP5:AP34" si="18">IF(AO5=0,"",IF(AO5="в",6,IF(AO5="б",5,0)))</f>
        <v>#REF!</v>
      </c>
      <c r="AQ5" s="5" t="e">
        <f t="shared" ref="AQ5:AQ34" si="19">SUM(L5:AP5)</f>
        <v>#REF!</v>
      </c>
      <c r="AR5" s="1" t="e">
        <f t="shared" ref="AR5:AR34" si="20">IF(AQ5=0,"",IF(AQ5&gt;=70,"6 уровень",IF(AND(AQ5&gt;=52,BE5&lt;70),"5 уровень",IF(AND(AQ5&gt;=37,BE5&lt;52),"4 уровень",IF(AND(AQ5&gt;=16,AQ5&lt;37),"3 уровень",IF(AND(AQ5&gt;=4,AQ5&lt;16),"2 уровень","1 уровень"))))))</f>
        <v>#REF!</v>
      </c>
    </row>
    <row r="6" spans="1:44">
      <c r="A6" s="1">
        <f>список!A4</f>
        <v>3</v>
      </c>
      <c r="B6" s="1" t="str">
        <f>IF(список!B4="","",список!B4)</f>
        <v/>
      </c>
      <c r="C6" s="1">
        <f>IF(список!C4="","",список!C4)</f>
        <v>0</v>
      </c>
      <c r="D6" s="13" t="str">
        <f>IF(список!D4="","",список!D4)</f>
        <v>старшая группа</v>
      </c>
      <c r="E6" s="17"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8" t="e">
        <f t="shared" si="10"/>
        <v>#REF!</v>
      </c>
      <c r="AA6" s="7"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8" t="e">
        <f t="shared" si="18"/>
        <v>#REF!</v>
      </c>
      <c r="AQ6" s="5" t="e">
        <f t="shared" si="19"/>
        <v>#REF!</v>
      </c>
      <c r="AR6" s="1" t="e">
        <f t="shared" si="20"/>
        <v>#REF!</v>
      </c>
    </row>
    <row r="7" spans="1:44">
      <c r="A7" s="1">
        <f>список!A5</f>
        <v>4</v>
      </c>
      <c r="B7" s="1" t="str">
        <f>IF(список!B5="","",список!B5)</f>
        <v/>
      </c>
      <c r="C7" s="1">
        <f>IF(список!C5="","",список!C5)</f>
        <v>0</v>
      </c>
      <c r="D7" s="13" t="str">
        <f>IF(список!D5="","",список!D5)</f>
        <v>старшая группа</v>
      </c>
      <c r="E7" s="17"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8" t="e">
        <f t="shared" si="10"/>
        <v>#REF!</v>
      </c>
      <c r="AA7" s="7"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8" t="e">
        <f t="shared" si="18"/>
        <v>#REF!</v>
      </c>
      <c r="AQ7" s="5" t="e">
        <f t="shared" si="19"/>
        <v>#REF!</v>
      </c>
      <c r="AR7" s="1" t="e">
        <f t="shared" si="20"/>
        <v>#REF!</v>
      </c>
    </row>
    <row r="8" spans="1:44">
      <c r="A8" s="1">
        <f>список!A6</f>
        <v>5</v>
      </c>
      <c r="B8" s="1" t="str">
        <f>IF(список!B6="","",список!B6)</f>
        <v/>
      </c>
      <c r="C8" s="1">
        <f>IF(список!C6="","",список!C6)</f>
        <v>0</v>
      </c>
      <c r="D8" s="13" t="str">
        <f>IF(список!D6="","",список!D6)</f>
        <v>старшая группа</v>
      </c>
      <c r="E8" s="17"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8" t="e">
        <f t="shared" si="10"/>
        <v>#REF!</v>
      </c>
      <c r="AA8" s="7"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8" t="e">
        <f t="shared" si="18"/>
        <v>#REF!</v>
      </c>
      <c r="AQ8" s="5" t="e">
        <f t="shared" si="19"/>
        <v>#REF!</v>
      </c>
      <c r="AR8" s="1" t="e">
        <f t="shared" si="20"/>
        <v>#REF!</v>
      </c>
    </row>
    <row r="9" spans="1:44">
      <c r="A9" s="1">
        <f>список!A7</f>
        <v>6</v>
      </c>
      <c r="B9" s="1" t="str">
        <f>IF(список!B7="","",список!B7)</f>
        <v/>
      </c>
      <c r="C9" s="1">
        <f>IF(список!C7="","",список!C7)</f>
        <v>0</v>
      </c>
      <c r="D9" s="13" t="str">
        <f>IF(список!D7="","",список!D7)</f>
        <v>старшая группа</v>
      </c>
      <c r="E9" s="17"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8" t="e">
        <f t="shared" si="10"/>
        <v>#REF!</v>
      </c>
      <c r="AA9" s="7"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8" t="e">
        <f t="shared" si="18"/>
        <v>#REF!</v>
      </c>
      <c r="AQ9" s="5" t="e">
        <f t="shared" si="19"/>
        <v>#REF!</v>
      </c>
      <c r="AR9" s="1" t="e">
        <f t="shared" si="20"/>
        <v>#REF!</v>
      </c>
    </row>
    <row r="10" spans="1:44">
      <c r="A10" s="1">
        <f>список!A8</f>
        <v>7</v>
      </c>
      <c r="B10" s="1" t="str">
        <f>IF(список!B8="","",список!B8)</f>
        <v/>
      </c>
      <c r="C10" s="1" t="e">
        <f>IF(список!#REF!="","",список!#REF!)</f>
        <v>#REF!</v>
      </c>
      <c r="D10" s="13" t="str">
        <f>IF(список!D8="","",список!D8)</f>
        <v>старшая группа</v>
      </c>
      <c r="E10" s="17" t="e">
        <f>#REF!</f>
        <v>#REF!</v>
      </c>
      <c r="F10" s="16" t="e">
        <f t="shared" si="0"/>
        <v>#REF!</v>
      </c>
      <c r="G10" s="16" t="e">
        <f>#REF!</f>
        <v>#REF!</v>
      </c>
      <c r="H10" s="16" t="e">
        <f t="shared" si="1"/>
        <v>#REF!</v>
      </c>
      <c r="I10" s="16" t="e">
        <f>#REF!</f>
        <v>#REF!</v>
      </c>
      <c r="J10" s="16"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8" t="e">
        <f t="shared" si="10"/>
        <v>#REF!</v>
      </c>
      <c r="AA10" s="7"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8" t="e">
        <f t="shared" si="18"/>
        <v>#REF!</v>
      </c>
      <c r="AQ10" s="5" t="e">
        <f t="shared" si="19"/>
        <v>#REF!</v>
      </c>
      <c r="AR10" s="1" t="e">
        <f t="shared" si="20"/>
        <v>#REF!</v>
      </c>
    </row>
    <row r="11" spans="1:44">
      <c r="A11" s="1">
        <f>список!A9</f>
        <v>8</v>
      </c>
      <c r="B11" s="1" t="str">
        <f>IF(список!B9="","",список!B9)</f>
        <v/>
      </c>
      <c r="C11" s="1">
        <f>IF(список!C9="","",список!C9)</f>
        <v>0</v>
      </c>
      <c r="D11" s="13" t="str">
        <f>IF(список!D9="","",список!D9)</f>
        <v>старшая группа</v>
      </c>
      <c r="E11" s="17"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8" t="e">
        <f t="shared" si="10"/>
        <v>#REF!</v>
      </c>
      <c r="AA11" s="7"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8" t="e">
        <f t="shared" si="18"/>
        <v>#REF!</v>
      </c>
      <c r="AQ11" s="5" t="e">
        <f t="shared" si="19"/>
        <v>#REF!</v>
      </c>
      <c r="AR11" s="1" t="e">
        <f t="shared" si="20"/>
        <v>#REF!</v>
      </c>
    </row>
    <row r="12" spans="1:44">
      <c r="A12" s="1">
        <f>список!A10</f>
        <v>9</v>
      </c>
      <c r="B12" s="1" t="str">
        <f>IF(список!B10="","",список!B10)</f>
        <v/>
      </c>
      <c r="C12" s="1">
        <f>IF(список!C10="","",список!C10)</f>
        <v>0</v>
      </c>
      <c r="D12" s="13" t="str">
        <f>IF(список!D10="","",список!D10)</f>
        <v>старшая группа</v>
      </c>
      <c r="E12" s="17"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8" t="e">
        <f t="shared" si="10"/>
        <v>#REF!</v>
      </c>
      <c r="AA12" s="7"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8" t="e">
        <f t="shared" si="18"/>
        <v>#REF!</v>
      </c>
      <c r="AQ12" s="5" t="e">
        <f t="shared" si="19"/>
        <v>#REF!</v>
      </c>
      <c r="AR12" s="1" t="e">
        <f t="shared" si="20"/>
        <v>#REF!</v>
      </c>
    </row>
    <row r="13" spans="1:44">
      <c r="A13" s="1">
        <f>список!A11</f>
        <v>10</v>
      </c>
      <c r="B13" s="1" t="str">
        <f>IF(список!B11="","",список!B11)</f>
        <v/>
      </c>
      <c r="C13" s="1">
        <f>IF(список!C11="","",список!C11)</f>
        <v>0</v>
      </c>
      <c r="D13" s="13" t="str">
        <f>IF(список!D11="","",список!D11)</f>
        <v>старшая группа</v>
      </c>
      <c r="E13" s="17"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8" t="e">
        <f t="shared" si="10"/>
        <v>#REF!</v>
      </c>
      <c r="AA13" s="7"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8" t="e">
        <f t="shared" si="18"/>
        <v>#REF!</v>
      </c>
      <c r="AQ13" s="5" t="e">
        <f t="shared" si="19"/>
        <v>#REF!</v>
      </c>
      <c r="AR13" s="1" t="e">
        <f t="shared" si="20"/>
        <v>#REF!</v>
      </c>
    </row>
    <row r="14" spans="1:44">
      <c r="A14" s="1">
        <f>список!A12</f>
        <v>11</v>
      </c>
      <c r="B14" s="1" t="str">
        <f>IF(список!B12="","",список!B12)</f>
        <v/>
      </c>
      <c r="C14" s="1">
        <f>IF(список!C12="","",список!C12)</f>
        <v>0</v>
      </c>
      <c r="D14" s="13" t="str">
        <f>IF(список!D12="","",список!D12)</f>
        <v>старшая группа</v>
      </c>
      <c r="E14" s="17"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8" t="e">
        <f t="shared" si="10"/>
        <v>#REF!</v>
      </c>
      <c r="AA14" s="7"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8" t="e">
        <f t="shared" si="18"/>
        <v>#REF!</v>
      </c>
      <c r="AQ14" s="5" t="e">
        <f t="shared" si="19"/>
        <v>#REF!</v>
      </c>
      <c r="AR14" s="1" t="e">
        <f t="shared" si="20"/>
        <v>#REF!</v>
      </c>
    </row>
    <row r="15" spans="1:44">
      <c r="A15" s="1">
        <f>список!A13</f>
        <v>12</v>
      </c>
      <c r="B15" s="1" t="str">
        <f>IF(список!B13="","",список!B13)</f>
        <v/>
      </c>
      <c r="C15" s="1">
        <f>IF(список!C13="","",список!C13)</f>
        <v>0</v>
      </c>
      <c r="D15" s="13" t="str">
        <f>IF(список!D13="","",список!D13)</f>
        <v>старшая группа</v>
      </c>
      <c r="E15" s="17"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8" t="e">
        <f t="shared" si="10"/>
        <v>#REF!</v>
      </c>
      <c r="AA15" s="7"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8" t="e">
        <f t="shared" si="18"/>
        <v>#REF!</v>
      </c>
      <c r="AQ15" s="5" t="e">
        <f t="shared" si="19"/>
        <v>#REF!</v>
      </c>
      <c r="AR15" s="1" t="e">
        <f t="shared" si="20"/>
        <v>#REF!</v>
      </c>
    </row>
    <row r="16" spans="1:44">
      <c r="A16" s="1">
        <f>список!A14</f>
        <v>13</v>
      </c>
      <c r="B16" s="1" t="str">
        <f>IF(список!B14="","",список!B14)</f>
        <v/>
      </c>
      <c r="C16" s="1">
        <f>IF(список!C14="","",список!C14)</f>
        <v>0</v>
      </c>
      <c r="D16" s="13" t="str">
        <f>IF(список!D14="","",список!D14)</f>
        <v>старшая группа</v>
      </c>
      <c r="E16" s="17" t="e">
        <f>#REF!</f>
        <v>#REF!</v>
      </c>
      <c r="F16" s="16" t="e">
        <f t="shared" si="0"/>
        <v>#REF!</v>
      </c>
      <c r="G16" s="16" t="e">
        <f>#REF!</f>
        <v>#REF!</v>
      </c>
      <c r="H16" s="16" t="e">
        <f t="shared" si="1"/>
        <v>#REF!</v>
      </c>
      <c r="I16" s="16" t="e">
        <f>#REF!</f>
        <v>#REF!</v>
      </c>
      <c r="J16" s="16"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8" t="e">
        <f t="shared" si="10"/>
        <v>#REF!</v>
      </c>
      <c r="AA16" s="7"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8" t="e">
        <f t="shared" si="18"/>
        <v>#REF!</v>
      </c>
      <c r="AQ16" s="5" t="e">
        <f t="shared" si="19"/>
        <v>#REF!</v>
      </c>
      <c r="AR16" s="1" t="e">
        <f t="shared" si="20"/>
        <v>#REF!</v>
      </c>
    </row>
    <row r="17" spans="1:44">
      <c r="A17" s="1">
        <f>список!A15</f>
        <v>14</v>
      </c>
      <c r="B17" s="1" t="str">
        <f>IF(список!B15="","",список!B15)</f>
        <v/>
      </c>
      <c r="C17" s="1">
        <f>IF(список!C15="","",список!C15)</f>
        <v>0</v>
      </c>
      <c r="D17" s="13" t="str">
        <f>IF(список!D15="","",список!D15)</f>
        <v>старшая группа</v>
      </c>
      <c r="E17" s="17"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8" t="e">
        <f t="shared" si="10"/>
        <v>#REF!</v>
      </c>
      <c r="AA17" s="7"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8" t="e">
        <f t="shared" si="18"/>
        <v>#REF!</v>
      </c>
      <c r="AQ17" s="5" t="e">
        <f t="shared" si="19"/>
        <v>#REF!</v>
      </c>
      <c r="AR17" s="1" t="e">
        <f t="shared" si="20"/>
        <v>#REF!</v>
      </c>
    </row>
    <row r="18" spans="1:44">
      <c r="A18" s="1">
        <f>список!A16</f>
        <v>15</v>
      </c>
      <c r="B18" s="1" t="str">
        <f>IF(список!B16="","",список!B16)</f>
        <v/>
      </c>
      <c r="C18" s="1">
        <f>IF(список!C16="","",список!C16)</f>
        <v>0</v>
      </c>
      <c r="D18" s="13" t="str">
        <f>IF(список!D16="","",список!D16)</f>
        <v>старшая группа</v>
      </c>
      <c r="E18" s="17"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8" t="e">
        <f t="shared" si="10"/>
        <v>#REF!</v>
      </c>
      <c r="AA18" s="7"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8" t="e">
        <f t="shared" si="18"/>
        <v>#REF!</v>
      </c>
      <c r="AQ18" s="5" t="e">
        <f t="shared" si="19"/>
        <v>#REF!</v>
      </c>
      <c r="AR18" s="1" t="e">
        <f t="shared" si="20"/>
        <v>#REF!</v>
      </c>
    </row>
    <row r="19" spans="1:44">
      <c r="A19" s="1">
        <f>список!A17</f>
        <v>16</v>
      </c>
      <c r="B19" s="1" t="str">
        <f>IF(список!B17="","",список!B17)</f>
        <v/>
      </c>
      <c r="C19" s="1">
        <f>IF(список!C17="","",список!C17)</f>
        <v>0</v>
      </c>
      <c r="D19" s="13" t="str">
        <f>IF(список!D17="","",список!D17)</f>
        <v>старшая группа</v>
      </c>
      <c r="E19" s="17"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8" t="e">
        <f t="shared" si="10"/>
        <v>#REF!</v>
      </c>
      <c r="AA19" s="7"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8" t="e">
        <f t="shared" si="18"/>
        <v>#REF!</v>
      </c>
      <c r="AQ19" s="5" t="e">
        <f t="shared" si="19"/>
        <v>#REF!</v>
      </c>
      <c r="AR19" s="1" t="e">
        <f t="shared" si="20"/>
        <v>#REF!</v>
      </c>
    </row>
    <row r="20" spans="1:44">
      <c r="A20" s="1">
        <f>список!A18</f>
        <v>17</v>
      </c>
      <c r="B20" s="1" t="str">
        <f>IF(список!B18="","",список!B18)</f>
        <v/>
      </c>
      <c r="C20" s="1">
        <f>IF(список!C18="","",список!C18)</f>
        <v>0</v>
      </c>
      <c r="D20" s="13" t="str">
        <f>IF(список!D18="","",список!D18)</f>
        <v>старшая группа</v>
      </c>
      <c r="E20" s="17"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8" t="e">
        <f t="shared" si="10"/>
        <v>#REF!</v>
      </c>
      <c r="AA20" s="7"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8" t="e">
        <f t="shared" si="18"/>
        <v>#REF!</v>
      </c>
      <c r="AQ20" s="5" t="e">
        <f t="shared" si="19"/>
        <v>#REF!</v>
      </c>
      <c r="AR20" s="1" t="e">
        <f t="shared" si="20"/>
        <v>#REF!</v>
      </c>
    </row>
    <row r="21" spans="1:44">
      <c r="A21" s="1">
        <f>список!A19</f>
        <v>18</v>
      </c>
      <c r="B21" s="1" t="str">
        <f>IF(список!B19="","",список!B19)</f>
        <v/>
      </c>
      <c r="C21" s="1">
        <f>IF(список!C19="","",список!C19)</f>
        <v>0</v>
      </c>
      <c r="D21" s="13" t="str">
        <f>IF(список!D19="","",список!D19)</f>
        <v>старшая группа</v>
      </c>
      <c r="E21" s="17"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8" t="e">
        <f t="shared" si="10"/>
        <v>#REF!</v>
      </c>
      <c r="AA21" s="7"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8" t="e">
        <f t="shared" si="18"/>
        <v>#REF!</v>
      </c>
      <c r="AQ21" s="5" t="e">
        <f t="shared" si="19"/>
        <v>#REF!</v>
      </c>
      <c r="AR21" s="1" t="e">
        <f t="shared" si="20"/>
        <v>#REF!</v>
      </c>
    </row>
    <row r="22" spans="1:44">
      <c r="A22" s="1">
        <f>список!A20</f>
        <v>19</v>
      </c>
      <c r="B22" s="1" t="str">
        <f>IF(список!B20="","",список!B20)</f>
        <v/>
      </c>
      <c r="C22" s="1">
        <f>IF(список!C20="","",список!C20)</f>
        <v>0</v>
      </c>
      <c r="D22" s="13" t="str">
        <f>IF(список!D20="","",список!D20)</f>
        <v>старшая группа</v>
      </c>
      <c r="E22" s="17"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8" t="e">
        <f t="shared" si="10"/>
        <v>#REF!</v>
      </c>
      <c r="AA22" s="7"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8" t="e">
        <f t="shared" si="18"/>
        <v>#REF!</v>
      </c>
      <c r="AQ22" s="5" t="e">
        <f t="shared" si="19"/>
        <v>#REF!</v>
      </c>
      <c r="AR22" s="1" t="e">
        <f t="shared" si="20"/>
        <v>#REF!</v>
      </c>
    </row>
    <row r="23" spans="1:44">
      <c r="A23" s="1">
        <f>список!A21</f>
        <v>20</v>
      </c>
      <c r="B23" s="1" t="str">
        <f>IF(список!B21="","",список!B21)</f>
        <v/>
      </c>
      <c r="C23" s="1">
        <f>IF(список!C21="","",список!C21)</f>
        <v>0</v>
      </c>
      <c r="D23" s="13" t="str">
        <f>IF(список!D21="","",список!D21)</f>
        <v>старшая группа</v>
      </c>
      <c r="E23" s="17"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8" t="e">
        <f t="shared" si="10"/>
        <v>#REF!</v>
      </c>
      <c r="AA23" s="7"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8" t="e">
        <f t="shared" si="18"/>
        <v>#REF!</v>
      </c>
      <c r="AQ23" s="5" t="e">
        <f t="shared" si="19"/>
        <v>#REF!</v>
      </c>
      <c r="AR23" s="1" t="e">
        <f t="shared" si="20"/>
        <v>#REF!</v>
      </c>
    </row>
    <row r="24" spans="1:44">
      <c r="A24" s="1">
        <f>список!A22</f>
        <v>21</v>
      </c>
      <c r="B24" s="1" t="str">
        <f>IF(список!B22="","",список!B22)</f>
        <v/>
      </c>
      <c r="C24" s="1">
        <f>IF(список!C22="","",список!C22)</f>
        <v>0</v>
      </c>
      <c r="D24" s="13" t="str">
        <f>IF(список!D22="","",список!D22)</f>
        <v>старшая группа</v>
      </c>
      <c r="E24" s="17"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8" t="e">
        <f t="shared" si="10"/>
        <v>#REF!</v>
      </c>
      <c r="AA24" s="7"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8" t="e">
        <f t="shared" si="18"/>
        <v>#REF!</v>
      </c>
      <c r="AQ24" s="5" t="e">
        <f t="shared" si="19"/>
        <v>#REF!</v>
      </c>
      <c r="AR24" s="1" t="e">
        <f t="shared" si="20"/>
        <v>#REF!</v>
      </c>
    </row>
    <row r="25" spans="1:44">
      <c r="A25" s="1">
        <f>список!A23</f>
        <v>22</v>
      </c>
      <c r="B25" s="1" t="str">
        <f>IF(список!B23="","",список!B23)</f>
        <v/>
      </c>
      <c r="C25" s="1">
        <f>IF(список!C23="","",список!C23)</f>
        <v>0</v>
      </c>
      <c r="D25" s="13" t="str">
        <f>IF(список!D23="","",список!D23)</f>
        <v>старшая группа</v>
      </c>
      <c r="E25" s="17"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8" t="e">
        <f t="shared" si="10"/>
        <v>#REF!</v>
      </c>
      <c r="AA25" s="7"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8" t="e">
        <f t="shared" si="18"/>
        <v>#REF!</v>
      </c>
      <c r="AQ25" s="5" t="e">
        <f t="shared" si="19"/>
        <v>#REF!</v>
      </c>
      <c r="AR25" s="1" t="e">
        <f t="shared" si="20"/>
        <v>#REF!</v>
      </c>
    </row>
    <row r="26" spans="1:44">
      <c r="A26" s="1">
        <f>список!A24</f>
        <v>23</v>
      </c>
      <c r="B26" s="1" t="str">
        <f>IF(список!B24="","",список!B24)</f>
        <v/>
      </c>
      <c r="C26" s="1">
        <f>IF(список!C24="","",список!C24)</f>
        <v>0</v>
      </c>
      <c r="D26" s="13" t="str">
        <f>IF(список!D24="","",список!D24)</f>
        <v>старшая группа</v>
      </c>
      <c r="E26" s="17"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8" t="e">
        <f t="shared" si="10"/>
        <v>#REF!</v>
      </c>
      <c r="AA26" s="7"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8" t="e">
        <f t="shared" si="18"/>
        <v>#REF!</v>
      </c>
      <c r="AQ26" s="5" t="e">
        <f t="shared" si="19"/>
        <v>#REF!</v>
      </c>
      <c r="AR26" s="1" t="e">
        <f t="shared" si="20"/>
        <v>#REF!</v>
      </c>
    </row>
    <row r="27" spans="1:44">
      <c r="A27" s="1">
        <f>список!A25</f>
        <v>24</v>
      </c>
      <c r="B27" s="1" t="str">
        <f>IF(список!B25="","",список!B25)</f>
        <v/>
      </c>
      <c r="C27" s="1">
        <f>IF(список!C25="","",список!C25)</f>
        <v>0</v>
      </c>
      <c r="D27" s="13" t="str">
        <f>IF(список!D25="","",список!D25)</f>
        <v>старшая группа</v>
      </c>
      <c r="E27" s="17"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8" t="e">
        <f t="shared" si="10"/>
        <v>#REF!</v>
      </c>
      <c r="AA27" s="7"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8" t="e">
        <f t="shared" si="18"/>
        <v>#REF!</v>
      </c>
      <c r="AQ27" s="5" t="e">
        <f t="shared" si="19"/>
        <v>#REF!</v>
      </c>
      <c r="AR27" s="1" t="e">
        <f t="shared" si="20"/>
        <v>#REF!</v>
      </c>
    </row>
    <row r="28" spans="1:44">
      <c r="A28" s="1">
        <f>список!A26</f>
        <v>25</v>
      </c>
      <c r="B28" s="1" t="str">
        <f>IF(список!B26="","",список!B26)</f>
        <v/>
      </c>
      <c r="C28" s="1">
        <f>IF(список!C26="","",список!C26)</f>
        <v>0</v>
      </c>
      <c r="D28" s="13" t="str">
        <f>IF(список!D26="","",список!D26)</f>
        <v>старшая группа</v>
      </c>
      <c r="E28" s="17"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8" t="e">
        <f t="shared" si="10"/>
        <v>#REF!</v>
      </c>
      <c r="AA28" s="7"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8" t="e">
        <f t="shared" si="18"/>
        <v>#REF!</v>
      </c>
      <c r="AQ28" s="5" t="e">
        <f t="shared" si="19"/>
        <v>#REF!</v>
      </c>
      <c r="AR28" s="1" t="e">
        <f t="shared" si="20"/>
        <v>#REF!</v>
      </c>
    </row>
    <row r="29" spans="1:44">
      <c r="A29" s="1">
        <f>список!A27</f>
        <v>26</v>
      </c>
      <c r="B29" s="1" t="str">
        <f>IF(список!B27="","",список!B27)</f>
        <v/>
      </c>
      <c r="C29" s="1">
        <f>IF(список!C27="","",список!C27)</f>
        <v>0</v>
      </c>
      <c r="D29" s="13" t="str">
        <f>IF(список!D27="","",список!D27)</f>
        <v>старшая группа</v>
      </c>
      <c r="E29" s="17"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8" t="e">
        <f t="shared" si="10"/>
        <v>#REF!</v>
      </c>
      <c r="AA29" s="7"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8" t="e">
        <f t="shared" si="18"/>
        <v>#REF!</v>
      </c>
      <c r="AQ29" s="5" t="e">
        <f t="shared" si="19"/>
        <v>#REF!</v>
      </c>
      <c r="AR29" s="1" t="e">
        <f t="shared" si="20"/>
        <v>#REF!</v>
      </c>
    </row>
    <row r="30" spans="1:44">
      <c r="A30" s="1">
        <f>список!A28</f>
        <v>27</v>
      </c>
      <c r="B30" s="1" t="str">
        <f>IF(список!B28="","",список!B28)</f>
        <v/>
      </c>
      <c r="C30" s="1">
        <f>IF(список!C28="","",список!C28)</f>
        <v>0</v>
      </c>
      <c r="D30" s="13" t="str">
        <f>IF(список!D28="","",список!D28)</f>
        <v>старшая группа</v>
      </c>
      <c r="E30" s="17"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8" t="e">
        <f t="shared" si="10"/>
        <v>#REF!</v>
      </c>
      <c r="AA30" s="7"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8" t="e">
        <f t="shared" si="18"/>
        <v>#REF!</v>
      </c>
      <c r="AQ30" s="5" t="e">
        <f t="shared" si="19"/>
        <v>#REF!</v>
      </c>
      <c r="AR30" s="1" t="e">
        <f t="shared" si="20"/>
        <v>#REF!</v>
      </c>
    </row>
    <row r="31" spans="1:44">
      <c r="A31" s="1">
        <f>список!A29</f>
        <v>28</v>
      </c>
      <c r="B31" s="1" t="str">
        <f>IF(список!B29="","",список!B29)</f>
        <v/>
      </c>
      <c r="C31" s="1">
        <f>IF(список!C29="","",список!C29)</f>
        <v>0</v>
      </c>
      <c r="D31" s="13" t="str">
        <f>IF(список!D29="","",список!D29)</f>
        <v>старшая группа</v>
      </c>
      <c r="E31" s="17"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8" t="e">
        <f t="shared" si="10"/>
        <v>#REF!</v>
      </c>
      <c r="AA31" s="7"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8" t="e">
        <f t="shared" si="18"/>
        <v>#REF!</v>
      </c>
      <c r="AQ31" s="5" t="e">
        <f t="shared" si="19"/>
        <v>#REF!</v>
      </c>
      <c r="AR31" s="1" t="e">
        <f t="shared" si="20"/>
        <v>#REF!</v>
      </c>
    </row>
    <row r="32" spans="1:44">
      <c r="A32" s="1">
        <f>список!A30</f>
        <v>29</v>
      </c>
      <c r="B32" s="1">
        <f>IF(список!C8="","",список!C8)</f>
        <v>0</v>
      </c>
      <c r="C32" s="1">
        <f>IF(список!C30="","",список!C30)</f>
        <v>0</v>
      </c>
      <c r="D32" s="13" t="str">
        <f>IF(список!D30="","",список!D30)</f>
        <v>старшая группа</v>
      </c>
      <c r="E32" s="17"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8" t="e">
        <f t="shared" si="10"/>
        <v>#REF!</v>
      </c>
      <c r="AA32" s="7"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8" t="e">
        <f t="shared" si="18"/>
        <v>#REF!</v>
      </c>
      <c r="AQ32" s="5" t="e">
        <f t="shared" si="19"/>
        <v>#REF!</v>
      </c>
      <c r="AR32" s="1" t="e">
        <f t="shared" si="20"/>
        <v>#REF!</v>
      </c>
    </row>
    <row r="33" spans="1:44">
      <c r="A33" s="1">
        <f>список!A31</f>
        <v>30</v>
      </c>
      <c r="B33" s="1" t="str">
        <f>IF(список!B31="","",список!B31)</f>
        <v/>
      </c>
      <c r="C33" s="1">
        <f>IF(список!C31="","",список!C31)</f>
        <v>0</v>
      </c>
      <c r="D33" s="13" t="str">
        <f>IF(список!D31="","",список!D31)</f>
        <v>старшая группа</v>
      </c>
      <c r="E33" s="17"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8" t="e">
        <f t="shared" si="10"/>
        <v>#REF!</v>
      </c>
      <c r="AA33" s="7"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8" t="e">
        <f t="shared" si="18"/>
        <v>#REF!</v>
      </c>
      <c r="AQ33" s="5" t="e">
        <f t="shared" si="19"/>
        <v>#REF!</v>
      </c>
      <c r="AR33" s="1" t="e">
        <f t="shared" si="20"/>
        <v>#REF!</v>
      </c>
    </row>
    <row r="34" spans="1:44">
      <c r="A34" s="1">
        <f>'[1]сырые баллы'!A34:A35</f>
        <v>31</v>
      </c>
      <c r="B34" s="1" t="str">
        <f>IF(список!B32="","",список!B32)</f>
        <v/>
      </c>
      <c r="C34" s="1">
        <f>IF(список!C32="","",список!C32)</f>
        <v>0</v>
      </c>
      <c r="D34" s="13" t="str">
        <f>IF(список!D32="","",список!D32)</f>
        <v>старшая группа</v>
      </c>
      <c r="E34" s="17"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8" t="e">
        <f t="shared" si="10"/>
        <v>#REF!</v>
      </c>
      <c r="AA34" s="7"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8" t="e">
        <f t="shared" si="18"/>
        <v>#REF!</v>
      </c>
      <c r="AQ34" s="5" t="e">
        <f t="shared" si="19"/>
        <v>#REF!</v>
      </c>
      <c r="AR34" s="1" t="e">
        <f t="shared" si="20"/>
        <v>#REF!</v>
      </c>
    </row>
  </sheetData>
  <mergeCells count="26">
    <mergeCell ref="U3:V3"/>
    <mergeCell ref="O3:P3"/>
    <mergeCell ref="AM3:AN3"/>
    <mergeCell ref="AO3:AP3"/>
    <mergeCell ref="W3:X3"/>
    <mergeCell ref="Y3:Z3"/>
    <mergeCell ref="AA3:AB3"/>
    <mergeCell ref="AC3:AD3"/>
    <mergeCell ref="AE3:AF3"/>
    <mergeCell ref="AG3:AH3"/>
    <mergeCell ref="A1:AR1"/>
    <mergeCell ref="A2:A3"/>
    <mergeCell ref="B2:B3"/>
    <mergeCell ref="C2:C3"/>
    <mergeCell ref="D2:D3"/>
    <mergeCell ref="E2:Z2"/>
    <mergeCell ref="AA2:AP2"/>
    <mergeCell ref="I3:J3"/>
    <mergeCell ref="K3:L3"/>
    <mergeCell ref="M3:N3"/>
    <mergeCell ref="E3:F3"/>
    <mergeCell ref="G3:H3"/>
    <mergeCell ref="AI3:AJ3"/>
    <mergeCell ref="AK3:AL3"/>
    <mergeCell ref="Q3:R3"/>
    <mergeCell ref="S3:T3"/>
  </mergeCells>
  <phoneticPr fontId="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080949792F425948B7DAB055DA048CA3" ma:contentTypeVersion="1" ma:contentTypeDescription="Создание документа." ma:contentTypeScope="" ma:versionID="ca9f407b70107b49e8a79d685cd81fff">
  <xsd:schema xmlns:xsd="http://www.w3.org/2001/XMLSchema" xmlns:xs="http://www.w3.org/2001/XMLSchema" xmlns:p="http://schemas.microsoft.com/office/2006/metadata/properties" xmlns:ns2="6434c500-c195-4837-b047-5e71706d4cb2" targetNamespace="http://schemas.microsoft.com/office/2006/metadata/properties" ma:root="true" ma:fieldsID="499b5db816f3e0543885560e27e22f27" ns2:_="">
    <xsd:import namespace="6434c500-c195-4837-b047-5e71706d4cb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4c500-c195-4837-b047-5e71706d4cb2"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434c500-c195-4837-b047-5e71706d4cb2">S5QAU4VNKZPS-845-3511</_dlc_DocId>
    <_dlc_DocIdUrl xmlns="6434c500-c195-4837-b047-5e71706d4cb2">
      <Url>http://www.eduportal44.ru/Buy/Rodnik/_layouts/15/DocIdRedir.aspx?ID=S5QAU4VNKZPS-845-3511</Url>
      <Description>S5QAU4VNKZPS-845-3511</Description>
    </_dlc_DocIdUrl>
  </documentManagement>
</p:properties>
</file>

<file path=customXml/itemProps1.xml><?xml version="1.0" encoding="utf-8"?>
<ds:datastoreItem xmlns:ds="http://schemas.openxmlformats.org/officeDocument/2006/customXml" ds:itemID="{3BBEF751-E604-4AB9-902B-6C79BE3B7219}"/>
</file>

<file path=customXml/itemProps2.xml><?xml version="1.0" encoding="utf-8"?>
<ds:datastoreItem xmlns:ds="http://schemas.openxmlformats.org/officeDocument/2006/customXml" ds:itemID="{86F1908C-897D-4B9F-BFD5-C60AA92F4DFB}"/>
</file>

<file path=customXml/itemProps3.xml><?xml version="1.0" encoding="utf-8"?>
<ds:datastoreItem xmlns:ds="http://schemas.openxmlformats.org/officeDocument/2006/customXml" ds:itemID="{B6088713-FE14-4270-9757-3B9C33B20103}"/>
</file>

<file path=customXml/itemProps4.xml><?xml version="1.0" encoding="utf-8"?>
<ds:datastoreItem xmlns:ds="http://schemas.openxmlformats.org/officeDocument/2006/customXml" ds:itemID="{7341C63C-CBCF-4B72-984B-0AB381EAA9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23</vt:i4>
      </vt:variant>
      <vt:variant>
        <vt:lpstr>Именованные диапазоны</vt:lpstr>
      </vt:variant>
      <vt:variant>
        <vt:i4>2</vt:i4>
      </vt:variant>
    </vt:vector>
  </HeadingPairs>
  <TitlesOfParts>
    <vt:vector size="25" baseType="lpstr">
      <vt:lpstr>список</vt:lpstr>
      <vt:lpstr>Социально-коммуникативное разви</vt:lpstr>
      <vt:lpstr>Познавательное развитие</vt:lpstr>
      <vt:lpstr>мотивация май</vt:lpstr>
      <vt:lpstr>учебно-позн. интерес октябрь</vt:lpstr>
      <vt:lpstr>целеполагание</vt:lpstr>
      <vt:lpstr>целеполагание май</vt:lpstr>
      <vt:lpstr>учебные действия</vt:lpstr>
      <vt:lpstr>учебные действия май </vt:lpstr>
      <vt:lpstr>действия контроля</vt:lpstr>
      <vt:lpstr>действие контроля май</vt:lpstr>
      <vt:lpstr>действия оценки</vt:lpstr>
      <vt:lpstr>действия оценки май</vt:lpstr>
      <vt:lpstr>Художественно-эстетическое разв</vt:lpstr>
      <vt:lpstr>Речевое развитие</vt:lpstr>
      <vt:lpstr>Физическое развитие</vt:lpstr>
      <vt:lpstr>сводная по группе</vt:lpstr>
      <vt:lpstr>индивидуальная карта_1</vt:lpstr>
      <vt:lpstr>целевые ориентиры</vt:lpstr>
      <vt:lpstr>целевые ориентиры_сводная</vt:lpstr>
      <vt:lpstr>индивидуальная карта_2</vt:lpstr>
      <vt:lpstr>характ уровней</vt:lpstr>
      <vt:lpstr>Лист1</vt:lpstr>
      <vt:lpstr>'целевые ориентиры'!OLE_LINK1</vt:lpstr>
      <vt:lpstr>'целевые ориентиры_сводная'!OLE_LINK1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metodist</dc:creator>
  <cp:lastModifiedBy>1</cp:lastModifiedBy>
  <cp:lastPrinted>2016-11-17T19:01:18Z</cp:lastPrinted>
  <dcterms:created xsi:type="dcterms:W3CDTF">2011-08-30T11:41:57Z</dcterms:created>
  <dcterms:modified xsi:type="dcterms:W3CDTF">2016-11-19T09:35:15Z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0x010100080949792F425948B7DAB055DA048CA3</vt:lpwstr>
  </property>
  <property fmtid="{D5CDD505-2E9C-101B-9397-08002B2CF9AE}" pid="3" name="_dlc_DocIdItemGuid">
    <vt:lpwstr>69b0d906-254f-445f-9cab-e0021ee58ea7</vt:lpwstr>
  </property>
</Properties>
</file>