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3.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charts/chart10.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calcChain.xml" ContentType="application/vnd.openxmlformats-officedocument.spreadsheetml.calcChain+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7575" windowHeight="5085" firstSheet="14" activeTab="18"/>
  </bookViews>
  <sheets>
    <sheet name="список" sheetId="14" r:id="rId1"/>
    <sheet name="Социально-коммуникативное разви" sheetId="5" r:id="rId2"/>
    <sheet name="Познавательное развитие" sheetId="12" r:id="rId3"/>
    <sheet name="мотивация май" sheetId="13" state="hidden" r:id="rId4"/>
    <sheet name="учебно-позн. интерес октябрь" sheetId="16" state="hidden" r:id="rId5"/>
    <sheet name="целеполагание" sheetId="17" state="hidden" r:id="rId6"/>
    <sheet name="целеполагание май" sheetId="23" state="hidden" r:id="rId7"/>
    <sheet name="учебные действия" sheetId="18" state="hidden" r:id="rId8"/>
    <sheet name="учебные действия май " sheetId="27" state="hidden" r:id="rId9"/>
    <sheet name="действия контроля" sheetId="19" state="hidden" r:id="rId10"/>
    <sheet name="действие контроля май" sheetId="24" state="hidden" r:id="rId11"/>
    <sheet name="действия оценки" sheetId="20" state="hidden" r:id="rId12"/>
    <sheet name="действия оценки май" sheetId="25" state="hidden" r:id="rId13"/>
    <sheet name="Художественно-эстетическое разв" sheetId="31" r:id="rId14"/>
    <sheet name="Речевое развитие" sheetId="32" r:id="rId15"/>
    <sheet name="Физическое развитие" sheetId="30" r:id="rId16"/>
    <sheet name="сводная по группе" sheetId="11" r:id="rId17"/>
    <sheet name="индивидуальная карта_1" sheetId="35" r:id="rId18"/>
    <sheet name="целевые ориентиры" sheetId="33" r:id="rId19"/>
    <sheet name="целевые ориентиры_сводная" sheetId="34" r:id="rId20"/>
    <sheet name="индивидуальная карта_2" sheetId="3" r:id="rId21"/>
    <sheet name="характ уровней" sheetId="26" state="hidden" r:id="rId22"/>
    <sheet name="Лист1" sheetId="29" state="hidden" r:id="rId23"/>
  </sheets>
  <externalReferences>
    <externalReference r:id="rId24"/>
    <externalReference r:id="rId25"/>
    <externalReference r:id="rId26"/>
  </externalReferences>
  <calcPr calcId="125725"/>
</workbook>
</file>

<file path=xl/calcChain.xml><?xml version="1.0" encoding="utf-8"?>
<calcChain xmlns="http://schemas.openxmlformats.org/spreadsheetml/2006/main">
  <c r="E4" i="3"/>
  <c r="BP38" i="34"/>
  <c r="BP39"/>
  <c r="BP40"/>
  <c r="BP41"/>
  <c r="BP42"/>
  <c r="BP43"/>
  <c r="BP44"/>
  <c r="BP45"/>
  <c r="BP46"/>
  <c r="BP47"/>
  <c r="BP48"/>
  <c r="C3" i="14"/>
  <c r="C4" s="1"/>
  <c r="C5" s="1"/>
  <c r="C6" s="1"/>
  <c r="C7" s="1"/>
  <c r="C8" s="1"/>
  <c r="C9" s="1"/>
  <c r="C10" s="1"/>
  <c r="C11" s="1"/>
  <c r="C12" s="1"/>
  <c r="C13" s="1"/>
  <c r="C14" s="1"/>
  <c r="C15" s="1"/>
  <c r="C16" s="1"/>
  <c r="C17" s="1"/>
  <c r="C18" s="1"/>
  <c r="C19" s="1"/>
  <c r="C20" s="1"/>
  <c r="C21" s="1"/>
  <c r="C22" s="1"/>
  <c r="C23" s="1"/>
  <c r="C24" s="1"/>
  <c r="C25" s="1"/>
  <c r="C26" s="1"/>
  <c r="C27" s="1"/>
  <c r="C28" s="1"/>
  <c r="Z52" i="34" l="1"/>
  <c r="AN52"/>
  <c r="AT52"/>
  <c r="AX52"/>
  <c r="BJ52"/>
  <c r="BW52"/>
  <c r="CB52"/>
  <c r="CE52"/>
  <c r="CV52"/>
  <c r="Z51"/>
  <c r="AN51"/>
  <c r="AT51"/>
  <c r="BJ51"/>
  <c r="BW51"/>
  <c r="CB51"/>
  <c r="CV51"/>
  <c r="Z50"/>
  <c r="AN50"/>
  <c r="AT50"/>
  <c r="BJ50"/>
  <c r="BW50"/>
  <c r="CB50"/>
  <c r="CV50"/>
  <c r="AE38" l="1"/>
  <c r="AE42"/>
  <c r="AE43"/>
  <c r="AE44"/>
  <c r="AE45"/>
  <c r="AE46"/>
  <c r="AE47"/>
  <c r="AE48"/>
  <c r="B26" l="1"/>
  <c r="B27"/>
  <c r="B28"/>
  <c r="B29"/>
  <c r="B30"/>
  <c r="B31"/>
  <c r="B32"/>
  <c r="B33"/>
  <c r="B34"/>
  <c r="B35"/>
  <c r="B36"/>
  <c r="B37"/>
  <c r="C26"/>
  <c r="C27"/>
  <c r="C28"/>
  <c r="C29"/>
  <c r="A29"/>
  <c r="A30"/>
  <c r="A31"/>
  <c r="A32"/>
  <c r="A33"/>
  <c r="A34"/>
  <c r="A35"/>
  <c r="A36"/>
  <c r="A37"/>
  <c r="A26"/>
  <c r="A27"/>
  <c r="A28"/>
  <c r="D4" i="14" l="1"/>
  <c r="D5" s="1"/>
  <c r="D6" s="1"/>
  <c r="D7" s="1"/>
  <c r="D8" s="1"/>
  <c r="D9" s="1"/>
  <c r="D10" s="1"/>
  <c r="D11" s="1"/>
  <c r="D12" s="1"/>
  <c r="D13" s="1"/>
  <c r="D14" s="1"/>
  <c r="D15" s="1"/>
  <c r="D16" s="1"/>
  <c r="D17" s="1"/>
  <c r="D18" s="1"/>
  <c r="D19" s="1"/>
  <c r="D20" s="1"/>
  <c r="D21" s="1"/>
  <c r="D22" s="1"/>
  <c r="D23" s="1"/>
  <c r="D24" s="1"/>
  <c r="D25" s="1"/>
  <c r="D26" s="1"/>
  <c r="D27" s="1"/>
  <c r="D28" s="1"/>
  <c r="D29" s="1"/>
  <c r="D30" s="1"/>
  <c r="D31" s="1"/>
  <c r="D32" s="1"/>
  <c r="D33" s="1"/>
  <c r="D34" s="1"/>
  <c r="D35" s="1"/>
  <c r="D36" s="1"/>
  <c r="D3"/>
  <c r="N5" i="30" l="1"/>
  <c r="N6"/>
  <c r="N7"/>
  <c r="N8"/>
  <c r="N9"/>
  <c r="N10"/>
  <c r="N11"/>
  <c r="N12"/>
  <c r="N13"/>
  <c r="N14"/>
  <c r="N15"/>
  <c r="N16"/>
  <c r="N17"/>
  <c r="N18"/>
  <c r="N19"/>
  <c r="N20"/>
  <c r="N21"/>
  <c r="N22"/>
  <c r="N23"/>
  <c r="N24"/>
  <c r="N25"/>
  <c r="N26"/>
  <c r="N27"/>
  <c r="N28"/>
  <c r="N29"/>
  <c r="N30"/>
  <c r="N31"/>
  <c r="N32"/>
  <c r="N33"/>
  <c r="N34"/>
  <c r="N35"/>
  <c r="N36"/>
  <c r="N37"/>
  <c r="N38"/>
  <c r="N4"/>
  <c r="B4" i="34" l="1"/>
  <c r="B5"/>
  <c r="B6"/>
  <c r="B7"/>
  <c r="B8"/>
  <c r="B9"/>
  <c r="B10"/>
  <c r="B11"/>
  <c r="B12"/>
  <c r="B13"/>
  <c r="B14"/>
  <c r="B15"/>
  <c r="B16"/>
  <c r="B17"/>
  <c r="B18"/>
  <c r="B19"/>
  <c r="B20"/>
  <c r="B21"/>
  <c r="B22"/>
  <c r="B23"/>
  <c r="B24"/>
  <c r="B25"/>
  <c r="B38"/>
  <c r="B39"/>
  <c r="B40"/>
  <c r="B41"/>
  <c r="B42"/>
  <c r="B43"/>
  <c r="B44"/>
  <c r="B45"/>
  <c r="B46"/>
  <c r="B47"/>
  <c r="B48"/>
  <c r="B32" i="33"/>
  <c r="B33"/>
  <c r="B34"/>
  <c r="B35"/>
  <c r="B36"/>
  <c r="B37"/>
  <c r="B38"/>
  <c r="V5"/>
  <c r="W5"/>
  <c r="V6"/>
  <c r="W6"/>
  <c r="V7"/>
  <c r="W7"/>
  <c r="V8"/>
  <c r="W8"/>
  <c r="V9"/>
  <c r="W9"/>
  <c r="V10"/>
  <c r="W10"/>
  <c r="V11"/>
  <c r="W11"/>
  <c r="V12"/>
  <c r="W12"/>
  <c r="V13"/>
  <c r="W13"/>
  <c r="V14"/>
  <c r="W14"/>
  <c r="V15"/>
  <c r="W15"/>
  <c r="V16"/>
  <c r="W16"/>
  <c r="V17"/>
  <c r="W17"/>
  <c r="V18"/>
  <c r="W18"/>
  <c r="V19"/>
  <c r="W19"/>
  <c r="V20"/>
  <c r="W20"/>
  <c r="V21"/>
  <c r="W21"/>
  <c r="V22"/>
  <c r="W22"/>
  <c r="V23"/>
  <c r="W23"/>
  <c r="V24"/>
  <c r="W24"/>
  <c r="V25"/>
  <c r="W25"/>
  <c r="V26"/>
  <c r="W26"/>
  <c r="V27"/>
  <c r="W27"/>
  <c r="V28"/>
  <c r="W28"/>
  <c r="V29"/>
  <c r="W29"/>
  <c r="V30"/>
  <c r="W30"/>
  <c r="V31"/>
  <c r="W31"/>
  <c r="V32"/>
  <c r="W32"/>
  <c r="V33"/>
  <c r="W33"/>
  <c r="V34"/>
  <c r="W34"/>
  <c r="V35"/>
  <c r="W35"/>
  <c r="V36"/>
  <c r="W36"/>
  <c r="V37"/>
  <c r="W37"/>
  <c r="V38"/>
  <c r="W38"/>
  <c r="V39"/>
  <c r="W39"/>
  <c r="W4"/>
  <c r="B32" i="11"/>
  <c r="B33"/>
  <c r="B34"/>
  <c r="B35"/>
  <c r="B36"/>
  <c r="B37"/>
  <c r="B38"/>
  <c r="CX5" i="33" l="1"/>
  <c r="CX6"/>
  <c r="CX7"/>
  <c r="CX8"/>
  <c r="CX9"/>
  <c r="CX10"/>
  <c r="CX11"/>
  <c r="CX12"/>
  <c r="CX13"/>
  <c r="CX14"/>
  <c r="CX15"/>
  <c r="CX16"/>
  <c r="CX17"/>
  <c r="CX18"/>
  <c r="CX19"/>
  <c r="CX20"/>
  <c r="CX21"/>
  <c r="CX22"/>
  <c r="CX23"/>
  <c r="CX24"/>
  <c r="CX25"/>
  <c r="CX26"/>
  <c r="CX27"/>
  <c r="CX28"/>
  <c r="CX29"/>
  <c r="CX30"/>
  <c r="CX31"/>
  <c r="CX32"/>
  <c r="CX33"/>
  <c r="CX34"/>
  <c r="CX35"/>
  <c r="CX36"/>
  <c r="CX37"/>
  <c r="CX38"/>
  <c r="CX4"/>
  <c r="CU5"/>
  <c r="CV5"/>
  <c r="CW5"/>
  <c r="CU6"/>
  <c r="CV6"/>
  <c r="CW6"/>
  <c r="CU7"/>
  <c r="CV7"/>
  <c r="CW7"/>
  <c r="CU8"/>
  <c r="CV8"/>
  <c r="CW8"/>
  <c r="CU9"/>
  <c r="CV9"/>
  <c r="CW9"/>
  <c r="CU10"/>
  <c r="CV10"/>
  <c r="CW10"/>
  <c r="CU11"/>
  <c r="CV11"/>
  <c r="CW11"/>
  <c r="CU12"/>
  <c r="CV12"/>
  <c r="CW12"/>
  <c r="CU13"/>
  <c r="CV13"/>
  <c r="CW13"/>
  <c r="CU14"/>
  <c r="CV14"/>
  <c r="CW14"/>
  <c r="CU15"/>
  <c r="CV15"/>
  <c r="CW15"/>
  <c r="CU16"/>
  <c r="CV16"/>
  <c r="CW16"/>
  <c r="CU17"/>
  <c r="CV17"/>
  <c r="CW17"/>
  <c r="CU18"/>
  <c r="CV18"/>
  <c r="CW18"/>
  <c r="CU19"/>
  <c r="CV19"/>
  <c r="CW19"/>
  <c r="CU20"/>
  <c r="CV20"/>
  <c r="CW20"/>
  <c r="CU21"/>
  <c r="CV21"/>
  <c r="CW21"/>
  <c r="CU22"/>
  <c r="CV22"/>
  <c r="CW22"/>
  <c r="CU23"/>
  <c r="CV23"/>
  <c r="CW23"/>
  <c r="CU24"/>
  <c r="CV24"/>
  <c r="CW24"/>
  <c r="CU25"/>
  <c r="CV25"/>
  <c r="CW25"/>
  <c r="CU26"/>
  <c r="CV26"/>
  <c r="CW26"/>
  <c r="CU27"/>
  <c r="CV27"/>
  <c r="CW27"/>
  <c r="CU28"/>
  <c r="CV28"/>
  <c r="CW28"/>
  <c r="CU29"/>
  <c r="CV29"/>
  <c r="CW29"/>
  <c r="CU30"/>
  <c r="CV30"/>
  <c r="CW30"/>
  <c r="CU31"/>
  <c r="CV31"/>
  <c r="CW31"/>
  <c r="CU32"/>
  <c r="CV32"/>
  <c r="CW32"/>
  <c r="CU33"/>
  <c r="CV33"/>
  <c r="CW33"/>
  <c r="CU34"/>
  <c r="CV34"/>
  <c r="CW34"/>
  <c r="CU35"/>
  <c r="CV35"/>
  <c r="CW35"/>
  <c r="CU36"/>
  <c r="CV36"/>
  <c r="CW36"/>
  <c r="CU37"/>
  <c r="CV37"/>
  <c r="CW37"/>
  <c r="CU38"/>
  <c r="CV38"/>
  <c r="CW38"/>
  <c r="CV4"/>
  <c r="CW4"/>
  <c r="CU4"/>
  <c r="CG5"/>
  <c r="CH5"/>
  <c r="CI5"/>
  <c r="CL5"/>
  <c r="CM5"/>
  <c r="CN5"/>
  <c r="CQ5"/>
  <c r="CR5"/>
  <c r="CS5"/>
  <c r="CG6"/>
  <c r="CH6"/>
  <c r="CI6"/>
  <c r="CL6"/>
  <c r="CM6"/>
  <c r="CN6"/>
  <c r="CQ6"/>
  <c r="CR6"/>
  <c r="CS6"/>
  <c r="CG7"/>
  <c r="CH7"/>
  <c r="CI7"/>
  <c r="CL7"/>
  <c r="CM7"/>
  <c r="CN7"/>
  <c r="CQ7"/>
  <c r="CR7"/>
  <c r="CS7"/>
  <c r="CG8"/>
  <c r="CH8"/>
  <c r="CI8"/>
  <c r="CL8"/>
  <c r="CM8"/>
  <c r="CN8"/>
  <c r="CQ8"/>
  <c r="CR8"/>
  <c r="CS8"/>
  <c r="CG9"/>
  <c r="CH9"/>
  <c r="CI9"/>
  <c r="CL9"/>
  <c r="CM9"/>
  <c r="CN9"/>
  <c r="CQ9"/>
  <c r="CR9"/>
  <c r="CS9"/>
  <c r="CG10"/>
  <c r="CH10"/>
  <c r="CI10"/>
  <c r="CL10"/>
  <c r="CM10"/>
  <c r="CN10"/>
  <c r="CQ10"/>
  <c r="CR10"/>
  <c r="CS10"/>
  <c r="CG11"/>
  <c r="CH11"/>
  <c r="CI11"/>
  <c r="CL11"/>
  <c r="CM11"/>
  <c r="CN11"/>
  <c r="CQ11"/>
  <c r="CR11"/>
  <c r="CS11"/>
  <c r="CG12"/>
  <c r="CH12"/>
  <c r="CI12"/>
  <c r="CL12"/>
  <c r="CM12"/>
  <c r="CN12"/>
  <c r="CQ12"/>
  <c r="CR12"/>
  <c r="CS12"/>
  <c r="CG13"/>
  <c r="CH13"/>
  <c r="CI13"/>
  <c r="CL13"/>
  <c r="CM13"/>
  <c r="CN13"/>
  <c r="CQ13"/>
  <c r="CR13"/>
  <c r="CS13"/>
  <c r="CG14"/>
  <c r="CH14"/>
  <c r="CI14"/>
  <c r="CL14"/>
  <c r="CM14"/>
  <c r="CN14"/>
  <c r="CQ14"/>
  <c r="CR14"/>
  <c r="CS14"/>
  <c r="CG15"/>
  <c r="CH15"/>
  <c r="CI15"/>
  <c r="CL15"/>
  <c r="CM15"/>
  <c r="CN15"/>
  <c r="CQ15"/>
  <c r="CR15"/>
  <c r="CS15"/>
  <c r="CG16"/>
  <c r="CH16"/>
  <c r="CI16"/>
  <c r="CL16"/>
  <c r="CM16"/>
  <c r="CN16"/>
  <c r="CQ16"/>
  <c r="CR16"/>
  <c r="CS16"/>
  <c r="CG17"/>
  <c r="CH17"/>
  <c r="CI17"/>
  <c r="CL17"/>
  <c r="CM17"/>
  <c r="CN17"/>
  <c r="CQ17"/>
  <c r="CR17"/>
  <c r="CS17"/>
  <c r="CG18"/>
  <c r="CH18"/>
  <c r="CI18"/>
  <c r="CL18"/>
  <c r="CM18"/>
  <c r="CN18"/>
  <c r="CQ18"/>
  <c r="CR18"/>
  <c r="CS18"/>
  <c r="CG19"/>
  <c r="CH19"/>
  <c r="CI19"/>
  <c r="CL19"/>
  <c r="CM19"/>
  <c r="CN19"/>
  <c r="CQ19"/>
  <c r="CR19"/>
  <c r="CS19"/>
  <c r="CG20"/>
  <c r="CH20"/>
  <c r="CI20"/>
  <c r="CL20"/>
  <c r="CM20"/>
  <c r="CN20"/>
  <c r="CQ20"/>
  <c r="CR20"/>
  <c r="CS20"/>
  <c r="CG21"/>
  <c r="CH21"/>
  <c r="CI21"/>
  <c r="CL21"/>
  <c r="CM21"/>
  <c r="CN21"/>
  <c r="CQ21"/>
  <c r="CR21"/>
  <c r="CS21"/>
  <c r="CG22"/>
  <c r="CH22"/>
  <c r="CI22"/>
  <c r="CL22"/>
  <c r="CM22"/>
  <c r="CN22"/>
  <c r="CQ22"/>
  <c r="CR22"/>
  <c r="CS22"/>
  <c r="CG23"/>
  <c r="CH23"/>
  <c r="CI23"/>
  <c r="CL23"/>
  <c r="CM23"/>
  <c r="CN23"/>
  <c r="CQ23"/>
  <c r="CR23"/>
  <c r="CS23"/>
  <c r="CG24"/>
  <c r="CH24"/>
  <c r="CI24"/>
  <c r="CL24"/>
  <c r="CM24"/>
  <c r="CN24"/>
  <c r="CQ24"/>
  <c r="CR24"/>
  <c r="CS24"/>
  <c r="CG25"/>
  <c r="CH25"/>
  <c r="CI25"/>
  <c r="CL25"/>
  <c r="CM25"/>
  <c r="CN25"/>
  <c r="CQ25"/>
  <c r="CR25"/>
  <c r="CS25"/>
  <c r="CG26"/>
  <c r="CH26"/>
  <c r="CI26"/>
  <c r="CL26"/>
  <c r="CM26"/>
  <c r="CN26"/>
  <c r="CQ26"/>
  <c r="CR26"/>
  <c r="CS26"/>
  <c r="CG27"/>
  <c r="CH27"/>
  <c r="CI27"/>
  <c r="CL27"/>
  <c r="CM27"/>
  <c r="CN27"/>
  <c r="CQ27"/>
  <c r="CR27"/>
  <c r="CS27"/>
  <c r="CG28"/>
  <c r="CH28"/>
  <c r="CI28"/>
  <c r="CL28"/>
  <c r="CM28"/>
  <c r="CN28"/>
  <c r="CQ28"/>
  <c r="CR28"/>
  <c r="CS28"/>
  <c r="CG29"/>
  <c r="CH29"/>
  <c r="CI29"/>
  <c r="CL29"/>
  <c r="CM29"/>
  <c r="CN29"/>
  <c r="CQ29"/>
  <c r="CR29"/>
  <c r="CS29"/>
  <c r="CG30"/>
  <c r="CH30"/>
  <c r="CI30"/>
  <c r="CL30"/>
  <c r="CM30"/>
  <c r="CN30"/>
  <c r="CQ30"/>
  <c r="CR30"/>
  <c r="CS30"/>
  <c r="CG31"/>
  <c r="CH31"/>
  <c r="CI31"/>
  <c r="CL31"/>
  <c r="CM31"/>
  <c r="CN31"/>
  <c r="CQ31"/>
  <c r="CR31"/>
  <c r="CS31"/>
  <c r="CG32"/>
  <c r="CH32"/>
  <c r="CI32"/>
  <c r="CL32"/>
  <c r="CM32"/>
  <c r="CN32"/>
  <c r="CQ32"/>
  <c r="CR32"/>
  <c r="CS32"/>
  <c r="CG33"/>
  <c r="CH33"/>
  <c r="CI33"/>
  <c r="CL33"/>
  <c r="CM33"/>
  <c r="CN33"/>
  <c r="CQ33"/>
  <c r="CR33"/>
  <c r="CS33"/>
  <c r="CG34"/>
  <c r="CH34"/>
  <c r="CI34"/>
  <c r="CL34"/>
  <c r="CM34"/>
  <c r="CN34"/>
  <c r="CQ34"/>
  <c r="CR34"/>
  <c r="CS34"/>
  <c r="CG35"/>
  <c r="CH35"/>
  <c r="CI35"/>
  <c r="CL35"/>
  <c r="CM35"/>
  <c r="CN35"/>
  <c r="CQ35"/>
  <c r="CR35"/>
  <c r="CS35"/>
  <c r="CG36"/>
  <c r="CH36"/>
  <c r="CI36"/>
  <c r="CL36"/>
  <c r="CM36"/>
  <c r="CN36"/>
  <c r="CQ36"/>
  <c r="CR36"/>
  <c r="CS36"/>
  <c r="CG37"/>
  <c r="CH37"/>
  <c r="CI37"/>
  <c r="CL37"/>
  <c r="CM37"/>
  <c r="CN37"/>
  <c r="CQ37"/>
  <c r="CR37"/>
  <c r="CS37"/>
  <c r="CG38"/>
  <c r="CH38"/>
  <c r="CI38"/>
  <c r="CL38"/>
  <c r="CM38"/>
  <c r="CN38"/>
  <c r="CQ38"/>
  <c r="CR38"/>
  <c r="CS38"/>
  <c r="CH4"/>
  <c r="CI4"/>
  <c r="CL4"/>
  <c r="CM4"/>
  <c r="CN4"/>
  <c r="CQ4"/>
  <c r="CR4"/>
  <c r="CS4"/>
  <c r="CG4"/>
  <c r="BY5"/>
  <c r="BZ5"/>
  <c r="CA5"/>
  <c r="CB5"/>
  <c r="CC5"/>
  <c r="CD5"/>
  <c r="CE5"/>
  <c r="CF5"/>
  <c r="BY6"/>
  <c r="BZ6"/>
  <c r="CA6"/>
  <c r="CB6"/>
  <c r="CC6"/>
  <c r="CD6"/>
  <c r="CE6"/>
  <c r="CF6"/>
  <c r="BY7"/>
  <c r="BZ7"/>
  <c r="CA7"/>
  <c r="CB7"/>
  <c r="CC7"/>
  <c r="CD7"/>
  <c r="CE7"/>
  <c r="CF7"/>
  <c r="BY8"/>
  <c r="BZ8"/>
  <c r="CA8"/>
  <c r="CB8"/>
  <c r="CC8"/>
  <c r="CD8"/>
  <c r="CE8"/>
  <c r="CF8"/>
  <c r="BY9"/>
  <c r="BZ9"/>
  <c r="CA9"/>
  <c r="CB9"/>
  <c r="CC9"/>
  <c r="CD9"/>
  <c r="CE9"/>
  <c r="CF9"/>
  <c r="BY10"/>
  <c r="BZ10"/>
  <c r="CA10"/>
  <c r="CB10"/>
  <c r="CC10"/>
  <c r="CD10"/>
  <c r="CE10"/>
  <c r="CF10"/>
  <c r="BY11"/>
  <c r="BZ11"/>
  <c r="CA11"/>
  <c r="CB11"/>
  <c r="CC11"/>
  <c r="CD11"/>
  <c r="CE11"/>
  <c r="CF11"/>
  <c r="BY12"/>
  <c r="BZ12"/>
  <c r="CA12"/>
  <c r="CB12"/>
  <c r="CC12"/>
  <c r="CD12"/>
  <c r="CE12"/>
  <c r="CF12"/>
  <c r="BY13"/>
  <c r="BZ13"/>
  <c r="CA13"/>
  <c r="CB13"/>
  <c r="CC13"/>
  <c r="CD13"/>
  <c r="CE13"/>
  <c r="CF13"/>
  <c r="BY14"/>
  <c r="BZ14"/>
  <c r="CA14"/>
  <c r="CB14"/>
  <c r="CC14"/>
  <c r="CD14"/>
  <c r="CE14"/>
  <c r="CF14"/>
  <c r="BY15"/>
  <c r="BZ15"/>
  <c r="CA15"/>
  <c r="CB15"/>
  <c r="CC15"/>
  <c r="CD15"/>
  <c r="CE15"/>
  <c r="CF15"/>
  <c r="BY16"/>
  <c r="BZ16"/>
  <c r="CA16"/>
  <c r="CB16"/>
  <c r="CC16"/>
  <c r="CD16"/>
  <c r="CE16"/>
  <c r="CF16"/>
  <c r="BY17"/>
  <c r="BZ17"/>
  <c r="CA17"/>
  <c r="CB17"/>
  <c r="CC17"/>
  <c r="CD17"/>
  <c r="CE17"/>
  <c r="CF17"/>
  <c r="BY18"/>
  <c r="BZ18"/>
  <c r="CA18"/>
  <c r="CB18"/>
  <c r="CC18"/>
  <c r="CD18"/>
  <c r="CE18"/>
  <c r="CF18"/>
  <c r="BY19"/>
  <c r="BZ19"/>
  <c r="CA19"/>
  <c r="CB19"/>
  <c r="CC19"/>
  <c r="CD19"/>
  <c r="CE19"/>
  <c r="CF19"/>
  <c r="BY20"/>
  <c r="BZ20"/>
  <c r="CA20"/>
  <c r="CB20"/>
  <c r="CC20"/>
  <c r="CD20"/>
  <c r="CE20"/>
  <c r="CF20"/>
  <c r="BY21"/>
  <c r="BZ21"/>
  <c r="CA21"/>
  <c r="CB21"/>
  <c r="CC21"/>
  <c r="CD21"/>
  <c r="CE21"/>
  <c r="CF21"/>
  <c r="BY22"/>
  <c r="BZ22"/>
  <c r="CA22"/>
  <c r="CB22"/>
  <c r="CC22"/>
  <c r="CD22"/>
  <c r="CE22"/>
  <c r="CF22"/>
  <c r="BY23"/>
  <c r="BZ23"/>
  <c r="CA23"/>
  <c r="CB23"/>
  <c r="CC23"/>
  <c r="CD23"/>
  <c r="CE23"/>
  <c r="CF23"/>
  <c r="BY24"/>
  <c r="BZ24"/>
  <c r="CA24"/>
  <c r="CB24"/>
  <c r="CC24"/>
  <c r="CD24"/>
  <c r="CE24"/>
  <c r="CF24"/>
  <c r="BY25"/>
  <c r="BZ25"/>
  <c r="CA25"/>
  <c r="CB25"/>
  <c r="CC25"/>
  <c r="CD25"/>
  <c r="CE25"/>
  <c r="CF25"/>
  <c r="BY26"/>
  <c r="BZ26"/>
  <c r="CA26"/>
  <c r="CB26"/>
  <c r="CC26"/>
  <c r="CD26"/>
  <c r="CE26"/>
  <c r="CF26"/>
  <c r="BY27"/>
  <c r="BZ27"/>
  <c r="CA27"/>
  <c r="CB27"/>
  <c r="CC27"/>
  <c r="CD27"/>
  <c r="CE27"/>
  <c r="CF27"/>
  <c r="BY28"/>
  <c r="BZ28"/>
  <c r="CA28"/>
  <c r="CB28"/>
  <c r="CC28"/>
  <c r="CD28"/>
  <c r="CE28"/>
  <c r="CF28"/>
  <c r="BY29"/>
  <c r="BZ29"/>
  <c r="CA29"/>
  <c r="CB29"/>
  <c r="CC29"/>
  <c r="CD29"/>
  <c r="CE29"/>
  <c r="CF29"/>
  <c r="BY30"/>
  <c r="BZ30"/>
  <c r="CA30"/>
  <c r="CB30"/>
  <c r="CC30"/>
  <c r="CD30"/>
  <c r="CE30"/>
  <c r="CF30"/>
  <c r="BY31"/>
  <c r="BZ31"/>
  <c r="CA31"/>
  <c r="CB31"/>
  <c r="CC31"/>
  <c r="CD31"/>
  <c r="CE31"/>
  <c r="CF31"/>
  <c r="BY32"/>
  <c r="BZ32"/>
  <c r="CA32"/>
  <c r="CB32"/>
  <c r="CC32"/>
  <c r="CD32"/>
  <c r="CE32"/>
  <c r="CF32"/>
  <c r="BY33"/>
  <c r="BZ33"/>
  <c r="CA33"/>
  <c r="CB33"/>
  <c r="CC33"/>
  <c r="CD33"/>
  <c r="CE33"/>
  <c r="CF33"/>
  <c r="BY34"/>
  <c r="BZ34"/>
  <c r="CA34"/>
  <c r="CB34"/>
  <c r="CC34"/>
  <c r="CD34"/>
  <c r="CE34"/>
  <c r="CF34"/>
  <c r="BY35"/>
  <c r="BZ35"/>
  <c r="CA35"/>
  <c r="CB35"/>
  <c r="CC35"/>
  <c r="CD35"/>
  <c r="CE35"/>
  <c r="CF35"/>
  <c r="BY36"/>
  <c r="BZ36"/>
  <c r="CA36"/>
  <c r="CB36"/>
  <c r="CC36"/>
  <c r="CD36"/>
  <c r="CE36"/>
  <c r="CF36"/>
  <c r="BY37"/>
  <c r="BZ37"/>
  <c r="CA37"/>
  <c r="CB37"/>
  <c r="CC37"/>
  <c r="CD37"/>
  <c r="CE37"/>
  <c r="CF37"/>
  <c r="BY38"/>
  <c r="BZ38"/>
  <c r="CA38"/>
  <c r="CB38"/>
  <c r="CC38"/>
  <c r="CD38"/>
  <c r="CE38"/>
  <c r="CF38"/>
  <c r="BZ4"/>
  <c r="CA4"/>
  <c r="CB4"/>
  <c r="CC4"/>
  <c r="CD4"/>
  <c r="CE4"/>
  <c r="CF4"/>
  <c r="BY4"/>
  <c r="BS5"/>
  <c r="BT5"/>
  <c r="BS6"/>
  <c r="BT6"/>
  <c r="BS7"/>
  <c r="BT7"/>
  <c r="BS8"/>
  <c r="BT8"/>
  <c r="BS9"/>
  <c r="BT9"/>
  <c r="BS10"/>
  <c r="BT10"/>
  <c r="BS11"/>
  <c r="BT11"/>
  <c r="BS12"/>
  <c r="BT12"/>
  <c r="BS13"/>
  <c r="BT13"/>
  <c r="BS14"/>
  <c r="BT14"/>
  <c r="BS15"/>
  <c r="BT15"/>
  <c r="BS16"/>
  <c r="BT16"/>
  <c r="BS17"/>
  <c r="BT17"/>
  <c r="BS18"/>
  <c r="BT18"/>
  <c r="BS19"/>
  <c r="BT19"/>
  <c r="BS20"/>
  <c r="BT20"/>
  <c r="BS21"/>
  <c r="BT21"/>
  <c r="BS22"/>
  <c r="BT22"/>
  <c r="BS23"/>
  <c r="BT23"/>
  <c r="BS24"/>
  <c r="BT24"/>
  <c r="BS25"/>
  <c r="BT25"/>
  <c r="BS26"/>
  <c r="BT26"/>
  <c r="BS27"/>
  <c r="BT27"/>
  <c r="BS28"/>
  <c r="BT28"/>
  <c r="BS29"/>
  <c r="BT29"/>
  <c r="BS30"/>
  <c r="BT30"/>
  <c r="BS31"/>
  <c r="BT31"/>
  <c r="BS32"/>
  <c r="BT32"/>
  <c r="BS33"/>
  <c r="BT33"/>
  <c r="BS34"/>
  <c r="BT34"/>
  <c r="BS35"/>
  <c r="BT35"/>
  <c r="BS36"/>
  <c r="BT36"/>
  <c r="BS37"/>
  <c r="BT37"/>
  <c r="BS38"/>
  <c r="BT38"/>
  <c r="BT4"/>
  <c r="BS4"/>
  <c r="BK5"/>
  <c r="BL5"/>
  <c r="BM5"/>
  <c r="BN5"/>
  <c r="BO5"/>
  <c r="BP5"/>
  <c r="BQ5"/>
  <c r="BR5"/>
  <c r="BK6"/>
  <c r="BL6"/>
  <c r="BM6"/>
  <c r="BN6"/>
  <c r="BO6"/>
  <c r="BP6"/>
  <c r="BQ6"/>
  <c r="BR6"/>
  <c r="BK7"/>
  <c r="BL7"/>
  <c r="BM7"/>
  <c r="BN7"/>
  <c r="BO7"/>
  <c r="BP7"/>
  <c r="BQ7"/>
  <c r="BR7"/>
  <c r="BK8"/>
  <c r="BL8"/>
  <c r="BM8"/>
  <c r="BN8"/>
  <c r="BO8"/>
  <c r="BP8"/>
  <c r="BQ8"/>
  <c r="BR8"/>
  <c r="BK9"/>
  <c r="BL9"/>
  <c r="BM9"/>
  <c r="BN9"/>
  <c r="BO9"/>
  <c r="BP9"/>
  <c r="BQ9"/>
  <c r="BR9"/>
  <c r="BK10"/>
  <c r="BL10"/>
  <c r="BM10"/>
  <c r="BN10"/>
  <c r="BO10"/>
  <c r="BP10"/>
  <c r="BQ10"/>
  <c r="BR10"/>
  <c r="BK11"/>
  <c r="BL11"/>
  <c r="BM11"/>
  <c r="BN11"/>
  <c r="BO11"/>
  <c r="BP11"/>
  <c r="BQ11"/>
  <c r="BR11"/>
  <c r="BK12"/>
  <c r="BL12"/>
  <c r="BM12"/>
  <c r="BN12"/>
  <c r="BO12"/>
  <c r="BP12"/>
  <c r="BQ12"/>
  <c r="BR12"/>
  <c r="BK13"/>
  <c r="BL13"/>
  <c r="BM13"/>
  <c r="BN13"/>
  <c r="BO13"/>
  <c r="BP13"/>
  <c r="BQ13"/>
  <c r="BR13"/>
  <c r="BK14"/>
  <c r="BL14"/>
  <c r="BM14"/>
  <c r="BN14"/>
  <c r="BO14"/>
  <c r="BP14"/>
  <c r="BQ14"/>
  <c r="BR14"/>
  <c r="BK15"/>
  <c r="BL15"/>
  <c r="BM15"/>
  <c r="BN15"/>
  <c r="BO15"/>
  <c r="BP15"/>
  <c r="BQ15"/>
  <c r="BR15"/>
  <c r="BK16"/>
  <c r="BL16"/>
  <c r="BM16"/>
  <c r="BN16"/>
  <c r="BO16"/>
  <c r="BP16"/>
  <c r="BQ16"/>
  <c r="BR16"/>
  <c r="BK17"/>
  <c r="BL17"/>
  <c r="BM17"/>
  <c r="BN17"/>
  <c r="BO17"/>
  <c r="BP17"/>
  <c r="BQ17"/>
  <c r="BR17"/>
  <c r="BK18"/>
  <c r="BL18"/>
  <c r="BM18"/>
  <c r="BN18"/>
  <c r="BO18"/>
  <c r="BP18"/>
  <c r="BQ18"/>
  <c r="BR18"/>
  <c r="BK19"/>
  <c r="BL19"/>
  <c r="BM19"/>
  <c r="BN19"/>
  <c r="BO19"/>
  <c r="BP19"/>
  <c r="BQ19"/>
  <c r="BR19"/>
  <c r="BK20"/>
  <c r="BL20"/>
  <c r="BM20"/>
  <c r="BN20"/>
  <c r="BO20"/>
  <c r="BP20"/>
  <c r="BQ20"/>
  <c r="BR20"/>
  <c r="BK21"/>
  <c r="BL21"/>
  <c r="BM21"/>
  <c r="BN21"/>
  <c r="BO21"/>
  <c r="BP21"/>
  <c r="BQ21"/>
  <c r="BR21"/>
  <c r="BK22"/>
  <c r="BL22"/>
  <c r="BM22"/>
  <c r="BN22"/>
  <c r="BO22"/>
  <c r="BP22"/>
  <c r="BQ22"/>
  <c r="BR22"/>
  <c r="BK23"/>
  <c r="BL23"/>
  <c r="BM23"/>
  <c r="BN23"/>
  <c r="BO23"/>
  <c r="BP23"/>
  <c r="BQ23"/>
  <c r="BR23"/>
  <c r="BK24"/>
  <c r="BL24"/>
  <c r="BM24"/>
  <c r="BN24"/>
  <c r="BO24"/>
  <c r="BP24"/>
  <c r="BQ24"/>
  <c r="BR24"/>
  <c r="BK25"/>
  <c r="BL25"/>
  <c r="BM25"/>
  <c r="BN25"/>
  <c r="BO25"/>
  <c r="BP25"/>
  <c r="BQ25"/>
  <c r="BR25"/>
  <c r="BK26"/>
  <c r="BL26"/>
  <c r="BM26"/>
  <c r="BN26"/>
  <c r="BO26"/>
  <c r="BP26"/>
  <c r="BQ26"/>
  <c r="BR26"/>
  <c r="BK27"/>
  <c r="BL27"/>
  <c r="BM27"/>
  <c r="BN27"/>
  <c r="BO27"/>
  <c r="BP27"/>
  <c r="BQ27"/>
  <c r="BR27"/>
  <c r="BK28"/>
  <c r="BL28"/>
  <c r="BM28"/>
  <c r="BN28"/>
  <c r="BO28"/>
  <c r="BP28"/>
  <c r="BQ28"/>
  <c r="BR28"/>
  <c r="BK29"/>
  <c r="BL29"/>
  <c r="BM29"/>
  <c r="BN29"/>
  <c r="BO29"/>
  <c r="BP29"/>
  <c r="BQ29"/>
  <c r="BR29"/>
  <c r="BK30"/>
  <c r="BL30"/>
  <c r="BM30"/>
  <c r="BN30"/>
  <c r="BO30"/>
  <c r="BP30"/>
  <c r="BQ30"/>
  <c r="BR30"/>
  <c r="BK31"/>
  <c r="BL31"/>
  <c r="BM31"/>
  <c r="BN31"/>
  <c r="BO31"/>
  <c r="BP31"/>
  <c r="BQ31"/>
  <c r="BR31"/>
  <c r="BK32"/>
  <c r="BL32"/>
  <c r="BM32"/>
  <c r="BN32"/>
  <c r="BO32"/>
  <c r="BP32"/>
  <c r="BQ32"/>
  <c r="BR32"/>
  <c r="BK33"/>
  <c r="BL33"/>
  <c r="BM33"/>
  <c r="BN33"/>
  <c r="BO33"/>
  <c r="BP33"/>
  <c r="BQ33"/>
  <c r="BR33"/>
  <c r="BK34"/>
  <c r="BL34"/>
  <c r="BM34"/>
  <c r="BN34"/>
  <c r="BO34"/>
  <c r="BP34"/>
  <c r="BQ34"/>
  <c r="BR34"/>
  <c r="BK35"/>
  <c r="BL35"/>
  <c r="BM35"/>
  <c r="BN35"/>
  <c r="BO35"/>
  <c r="BP35"/>
  <c r="BQ35"/>
  <c r="BR35"/>
  <c r="BK36"/>
  <c r="BL36"/>
  <c r="BM36"/>
  <c r="BN36"/>
  <c r="BO36"/>
  <c r="BP36"/>
  <c r="BQ36"/>
  <c r="BR36"/>
  <c r="BK37"/>
  <c r="BL37"/>
  <c r="BM37"/>
  <c r="BN37"/>
  <c r="BO37"/>
  <c r="BP37"/>
  <c r="BQ37"/>
  <c r="BR37"/>
  <c r="BK38"/>
  <c r="BL38"/>
  <c r="BM38"/>
  <c r="BN38"/>
  <c r="BO38"/>
  <c r="BP38"/>
  <c r="BQ38"/>
  <c r="BR38"/>
  <c r="BL4"/>
  <c r="BM4"/>
  <c r="BN4"/>
  <c r="BO4"/>
  <c r="BP4"/>
  <c r="BQ4"/>
  <c r="BR4"/>
  <c r="BK4"/>
  <c r="BC5"/>
  <c r="BD5"/>
  <c r="BE5"/>
  <c r="BF5"/>
  <c r="BG5"/>
  <c r="BH5"/>
  <c r="BC6"/>
  <c r="BD6"/>
  <c r="BE6"/>
  <c r="BF6"/>
  <c r="BG6"/>
  <c r="BH6"/>
  <c r="BC7"/>
  <c r="BD7"/>
  <c r="BE7"/>
  <c r="BF7"/>
  <c r="BG7"/>
  <c r="BH7"/>
  <c r="BC8"/>
  <c r="BD8"/>
  <c r="BE8"/>
  <c r="BF8"/>
  <c r="BG8"/>
  <c r="BH8"/>
  <c r="BC9"/>
  <c r="BD9"/>
  <c r="BE9"/>
  <c r="BF9"/>
  <c r="BG9"/>
  <c r="BH9"/>
  <c r="BC10"/>
  <c r="BD10"/>
  <c r="BE10"/>
  <c r="BF10"/>
  <c r="BG10"/>
  <c r="BH10"/>
  <c r="BC11"/>
  <c r="BD11"/>
  <c r="BE11"/>
  <c r="BF11"/>
  <c r="BG11"/>
  <c r="BH11"/>
  <c r="BC12"/>
  <c r="BD12"/>
  <c r="BE12"/>
  <c r="BF12"/>
  <c r="BG12"/>
  <c r="BH12"/>
  <c r="BC13"/>
  <c r="BD13"/>
  <c r="BE13"/>
  <c r="BF13"/>
  <c r="BG13"/>
  <c r="BH13"/>
  <c r="BC14"/>
  <c r="BD14"/>
  <c r="BE14"/>
  <c r="BF14"/>
  <c r="BG14"/>
  <c r="BH14"/>
  <c r="BC15"/>
  <c r="BD15"/>
  <c r="BE15"/>
  <c r="BF15"/>
  <c r="BG15"/>
  <c r="BH15"/>
  <c r="BC16"/>
  <c r="BD16"/>
  <c r="BE16"/>
  <c r="BF16"/>
  <c r="BG16"/>
  <c r="BH16"/>
  <c r="BC17"/>
  <c r="BD17"/>
  <c r="BE17"/>
  <c r="BF17"/>
  <c r="BG17"/>
  <c r="BH17"/>
  <c r="BC18"/>
  <c r="BD18"/>
  <c r="BE18"/>
  <c r="BF18"/>
  <c r="BG18"/>
  <c r="BH18"/>
  <c r="BC19"/>
  <c r="BD19"/>
  <c r="BE19"/>
  <c r="BF19"/>
  <c r="BG19"/>
  <c r="BH19"/>
  <c r="BC20"/>
  <c r="BD20"/>
  <c r="BE20"/>
  <c r="BF20"/>
  <c r="BG20"/>
  <c r="BH20"/>
  <c r="BC21"/>
  <c r="BD21"/>
  <c r="BE21"/>
  <c r="BF21"/>
  <c r="BG21"/>
  <c r="BH21"/>
  <c r="BC22"/>
  <c r="BD22"/>
  <c r="BE22"/>
  <c r="BF22"/>
  <c r="BG22"/>
  <c r="BH22"/>
  <c r="BC23"/>
  <c r="BD23"/>
  <c r="BE23"/>
  <c r="BF23"/>
  <c r="BG23"/>
  <c r="BH23"/>
  <c r="BC24"/>
  <c r="BD24"/>
  <c r="BE24"/>
  <c r="BF24"/>
  <c r="BG24"/>
  <c r="BH24"/>
  <c r="BC25"/>
  <c r="BD25"/>
  <c r="BE25"/>
  <c r="BF25"/>
  <c r="BG25"/>
  <c r="BH25"/>
  <c r="BC26"/>
  <c r="BD26"/>
  <c r="BE26"/>
  <c r="BF26"/>
  <c r="BG26"/>
  <c r="BH26"/>
  <c r="BC27"/>
  <c r="BD27"/>
  <c r="BE27"/>
  <c r="BF27"/>
  <c r="BG27"/>
  <c r="BH27"/>
  <c r="BC28"/>
  <c r="BD28"/>
  <c r="BE28"/>
  <c r="BF28"/>
  <c r="BG28"/>
  <c r="BH28"/>
  <c r="BC29"/>
  <c r="BD29"/>
  <c r="BE29"/>
  <c r="BF29"/>
  <c r="BG29"/>
  <c r="BH29"/>
  <c r="BC30"/>
  <c r="BD30"/>
  <c r="BE30"/>
  <c r="BF30"/>
  <c r="BG30"/>
  <c r="BH30"/>
  <c r="BC31"/>
  <c r="BD31"/>
  <c r="BE31"/>
  <c r="BF31"/>
  <c r="BG31"/>
  <c r="BH31"/>
  <c r="BC32"/>
  <c r="BD32"/>
  <c r="BE32"/>
  <c r="BF32"/>
  <c r="BG32"/>
  <c r="BH32"/>
  <c r="BC33"/>
  <c r="BD33"/>
  <c r="BE33"/>
  <c r="BF33"/>
  <c r="BG33"/>
  <c r="BH33"/>
  <c r="BC34"/>
  <c r="BD34"/>
  <c r="BE34"/>
  <c r="BF34"/>
  <c r="BG34"/>
  <c r="BH34"/>
  <c r="BC35"/>
  <c r="BD35"/>
  <c r="BE35"/>
  <c r="BF35"/>
  <c r="BG35"/>
  <c r="BH35"/>
  <c r="BC36"/>
  <c r="BD36"/>
  <c r="BE36"/>
  <c r="BF36"/>
  <c r="BG36"/>
  <c r="BH36"/>
  <c r="BC37"/>
  <c r="BD37"/>
  <c r="BE37"/>
  <c r="BF37"/>
  <c r="BG37"/>
  <c r="BH37"/>
  <c r="BC38"/>
  <c r="BD38"/>
  <c r="BE38"/>
  <c r="BF38"/>
  <c r="BG38"/>
  <c r="BH38"/>
  <c r="BD4"/>
  <c r="BE4"/>
  <c r="BF4"/>
  <c r="BG4"/>
  <c r="BH4"/>
  <c r="BC4"/>
  <c r="BB5"/>
  <c r="BB6"/>
  <c r="BB7"/>
  <c r="BB8"/>
  <c r="BB9"/>
  <c r="BB10"/>
  <c r="BB11"/>
  <c r="BB12"/>
  <c r="BB13"/>
  <c r="BB14"/>
  <c r="BB15"/>
  <c r="BB16"/>
  <c r="BB17"/>
  <c r="BB18"/>
  <c r="BB19"/>
  <c r="BB20"/>
  <c r="BB21"/>
  <c r="BB22"/>
  <c r="BB23"/>
  <c r="BB24"/>
  <c r="BB25"/>
  <c r="BB26"/>
  <c r="BB27"/>
  <c r="BB28"/>
  <c r="BB29"/>
  <c r="BB30"/>
  <c r="BB31"/>
  <c r="BB32"/>
  <c r="BB33"/>
  <c r="BB34"/>
  <c r="BB35"/>
  <c r="BB36"/>
  <c r="BB37"/>
  <c r="BB38"/>
  <c r="BB4"/>
  <c r="BA5"/>
  <c r="BA6"/>
  <c r="BA7"/>
  <c r="BA8"/>
  <c r="BA9"/>
  <c r="BA10"/>
  <c r="BA11"/>
  <c r="BA12"/>
  <c r="BA13"/>
  <c r="BA14"/>
  <c r="BA15"/>
  <c r="BA16"/>
  <c r="BA17"/>
  <c r="BA18"/>
  <c r="BA19"/>
  <c r="BA20"/>
  <c r="BA21"/>
  <c r="BA22"/>
  <c r="BA23"/>
  <c r="BA24"/>
  <c r="BA25"/>
  <c r="BA26"/>
  <c r="BA27"/>
  <c r="BA28"/>
  <c r="BA29"/>
  <c r="BA30"/>
  <c r="BA31"/>
  <c r="BA32"/>
  <c r="BA33"/>
  <c r="BA34"/>
  <c r="BA35"/>
  <c r="BA36"/>
  <c r="BA37"/>
  <c r="BA38"/>
  <c r="BA4"/>
  <c r="AZ5"/>
  <c r="AZ6"/>
  <c r="AZ7"/>
  <c r="AZ8"/>
  <c r="AZ9"/>
  <c r="AZ10"/>
  <c r="AZ11"/>
  <c r="AZ12"/>
  <c r="AZ13"/>
  <c r="AZ14"/>
  <c r="AZ15"/>
  <c r="AZ16"/>
  <c r="AZ17"/>
  <c r="AZ18"/>
  <c r="AZ19"/>
  <c r="AZ20"/>
  <c r="AZ21"/>
  <c r="AZ22"/>
  <c r="AZ23"/>
  <c r="AZ24"/>
  <c r="AZ25"/>
  <c r="AZ26"/>
  <c r="AZ27"/>
  <c r="AZ28"/>
  <c r="AZ29"/>
  <c r="AZ30"/>
  <c r="AZ31"/>
  <c r="AZ32"/>
  <c r="AZ33"/>
  <c r="AZ34"/>
  <c r="AZ35"/>
  <c r="AZ36"/>
  <c r="AZ37"/>
  <c r="AZ38"/>
  <c r="AZ4"/>
  <c r="AY5"/>
  <c r="AY6"/>
  <c r="AY7"/>
  <c r="AY8"/>
  <c r="AY9"/>
  <c r="AY10"/>
  <c r="AY11"/>
  <c r="AY12"/>
  <c r="AY13"/>
  <c r="AY14"/>
  <c r="AY15"/>
  <c r="AY16"/>
  <c r="AY17"/>
  <c r="AY18"/>
  <c r="AY19"/>
  <c r="AY20"/>
  <c r="AY21"/>
  <c r="AY22"/>
  <c r="AY23"/>
  <c r="AY24"/>
  <c r="AY25"/>
  <c r="AY26"/>
  <c r="AY27"/>
  <c r="AY28"/>
  <c r="AY29"/>
  <c r="AY30"/>
  <c r="AY31"/>
  <c r="AY32"/>
  <c r="AY33"/>
  <c r="AY34"/>
  <c r="AY35"/>
  <c r="AY36"/>
  <c r="AY37"/>
  <c r="AY38"/>
  <c r="AY4"/>
  <c r="AX5"/>
  <c r="AX6"/>
  <c r="AX7"/>
  <c r="AX8"/>
  <c r="AX9"/>
  <c r="AX10"/>
  <c r="AX11"/>
  <c r="AX12"/>
  <c r="AX13"/>
  <c r="AX14"/>
  <c r="AX15"/>
  <c r="AX16"/>
  <c r="AX17"/>
  <c r="AX18"/>
  <c r="AX19"/>
  <c r="AX20"/>
  <c r="AX21"/>
  <c r="AX22"/>
  <c r="AX23"/>
  <c r="AX24"/>
  <c r="AX25"/>
  <c r="AX26"/>
  <c r="AX27"/>
  <c r="AX28"/>
  <c r="AX29"/>
  <c r="AX30"/>
  <c r="AX31"/>
  <c r="AX32"/>
  <c r="AX33"/>
  <c r="AX34"/>
  <c r="AX35"/>
  <c r="AX36"/>
  <c r="AX37"/>
  <c r="AX38"/>
  <c r="AX4"/>
  <c r="AW5"/>
  <c r="AW6"/>
  <c r="AW7"/>
  <c r="AW8"/>
  <c r="AW9"/>
  <c r="AW10"/>
  <c r="AW11"/>
  <c r="AW12"/>
  <c r="AW13"/>
  <c r="AW14"/>
  <c r="AW15"/>
  <c r="AW16"/>
  <c r="AW17"/>
  <c r="AW18"/>
  <c r="AW19"/>
  <c r="AW20"/>
  <c r="AW21"/>
  <c r="AW22"/>
  <c r="AW23"/>
  <c r="AW24"/>
  <c r="AW25"/>
  <c r="AW26"/>
  <c r="AW27"/>
  <c r="AW28"/>
  <c r="AW29"/>
  <c r="AW30"/>
  <c r="AW31"/>
  <c r="AW32"/>
  <c r="AW33"/>
  <c r="AW34"/>
  <c r="AW35"/>
  <c r="AW36"/>
  <c r="AW37"/>
  <c r="AW38"/>
  <c r="AW4"/>
  <c r="AT5"/>
  <c r="AT6"/>
  <c r="AT7"/>
  <c r="AT8"/>
  <c r="AT9"/>
  <c r="AT10"/>
  <c r="AT11"/>
  <c r="AT12"/>
  <c r="AT13"/>
  <c r="AT14"/>
  <c r="AT15"/>
  <c r="AT16"/>
  <c r="AT17"/>
  <c r="AT18"/>
  <c r="AT19"/>
  <c r="AT20"/>
  <c r="AT21"/>
  <c r="AT22"/>
  <c r="AT23"/>
  <c r="AT24"/>
  <c r="AT25"/>
  <c r="AT26"/>
  <c r="AT27"/>
  <c r="AT28"/>
  <c r="AT29"/>
  <c r="AT30"/>
  <c r="AT31"/>
  <c r="AT32"/>
  <c r="AT33"/>
  <c r="AT34"/>
  <c r="AT35"/>
  <c r="AT36"/>
  <c r="AT37"/>
  <c r="AT38"/>
  <c r="AT4"/>
  <c r="AS5"/>
  <c r="AS6"/>
  <c r="AS7"/>
  <c r="AS8"/>
  <c r="AS9"/>
  <c r="AS10"/>
  <c r="AS11"/>
  <c r="AS12"/>
  <c r="AS13"/>
  <c r="AS14"/>
  <c r="AS15"/>
  <c r="AS16"/>
  <c r="AS17"/>
  <c r="AS18"/>
  <c r="AS19"/>
  <c r="AS20"/>
  <c r="AS21"/>
  <c r="AS22"/>
  <c r="AS23"/>
  <c r="AS24"/>
  <c r="AS25"/>
  <c r="AS26"/>
  <c r="AS27"/>
  <c r="AS28"/>
  <c r="AS29"/>
  <c r="AS30"/>
  <c r="AS31"/>
  <c r="AS32"/>
  <c r="AS33"/>
  <c r="AS34"/>
  <c r="AS35"/>
  <c r="AS36"/>
  <c r="AS37"/>
  <c r="AS38"/>
  <c r="AS4"/>
  <c r="AR5"/>
  <c r="AR6"/>
  <c r="AR7"/>
  <c r="AR8"/>
  <c r="AR9"/>
  <c r="AR10"/>
  <c r="AR11"/>
  <c r="AR12"/>
  <c r="AR13"/>
  <c r="AR14"/>
  <c r="AR15"/>
  <c r="AR16"/>
  <c r="AR17"/>
  <c r="AR18"/>
  <c r="AR19"/>
  <c r="AR20"/>
  <c r="AR21"/>
  <c r="AR22"/>
  <c r="AR23"/>
  <c r="AR24"/>
  <c r="AR25"/>
  <c r="AR26"/>
  <c r="AR27"/>
  <c r="AR28"/>
  <c r="AR29"/>
  <c r="AR30"/>
  <c r="AR31"/>
  <c r="AR32"/>
  <c r="AR33"/>
  <c r="AR34"/>
  <c r="AR35"/>
  <c r="AR36"/>
  <c r="AR37"/>
  <c r="AR38"/>
  <c r="AR4"/>
  <c r="AQ5"/>
  <c r="AQ6"/>
  <c r="AQ7"/>
  <c r="AQ8"/>
  <c r="AQ9"/>
  <c r="AQ10"/>
  <c r="AQ11"/>
  <c r="AQ12"/>
  <c r="AQ13"/>
  <c r="AQ14"/>
  <c r="AQ15"/>
  <c r="AQ16"/>
  <c r="AQ17"/>
  <c r="AQ18"/>
  <c r="AQ19"/>
  <c r="AQ20"/>
  <c r="AQ21"/>
  <c r="AQ22"/>
  <c r="AQ23"/>
  <c r="AQ24"/>
  <c r="AQ25"/>
  <c r="AQ26"/>
  <c r="AQ27"/>
  <c r="AQ28"/>
  <c r="AQ29"/>
  <c r="AQ30"/>
  <c r="AQ31"/>
  <c r="AQ32"/>
  <c r="AQ33"/>
  <c r="AQ34"/>
  <c r="AQ35"/>
  <c r="AQ36"/>
  <c r="AQ37"/>
  <c r="AQ38"/>
  <c r="AQ4"/>
  <c r="AP5"/>
  <c r="AP6"/>
  <c r="AP7"/>
  <c r="AP8"/>
  <c r="AP9"/>
  <c r="AP10"/>
  <c r="AP11"/>
  <c r="AP12"/>
  <c r="AP13"/>
  <c r="AP14"/>
  <c r="AP15"/>
  <c r="AP16"/>
  <c r="AP17"/>
  <c r="AP18"/>
  <c r="AP19"/>
  <c r="AP20"/>
  <c r="AP21"/>
  <c r="AP22"/>
  <c r="AP23"/>
  <c r="AP24"/>
  <c r="AP25"/>
  <c r="AP26"/>
  <c r="AP27"/>
  <c r="AP28"/>
  <c r="AP29"/>
  <c r="AP30"/>
  <c r="AP31"/>
  <c r="AP32"/>
  <c r="AP33"/>
  <c r="AP34"/>
  <c r="AP35"/>
  <c r="AP36"/>
  <c r="AP37"/>
  <c r="AP38"/>
  <c r="AP4"/>
  <c r="AO5"/>
  <c r="AO6"/>
  <c r="AO7"/>
  <c r="AO8"/>
  <c r="AO9"/>
  <c r="AO10"/>
  <c r="AO11"/>
  <c r="AO12"/>
  <c r="AO13"/>
  <c r="AO14"/>
  <c r="AO15"/>
  <c r="AO16"/>
  <c r="AO17"/>
  <c r="AO18"/>
  <c r="AO19"/>
  <c r="AO20"/>
  <c r="AO21"/>
  <c r="AO22"/>
  <c r="AO23"/>
  <c r="AO24"/>
  <c r="AO25"/>
  <c r="AO26"/>
  <c r="AO27"/>
  <c r="AO28"/>
  <c r="AO29"/>
  <c r="AO30"/>
  <c r="AO31"/>
  <c r="AO32"/>
  <c r="AO33"/>
  <c r="AO34"/>
  <c r="AO35"/>
  <c r="AO36"/>
  <c r="AO37"/>
  <c r="AO38"/>
  <c r="AO4"/>
  <c r="AN5"/>
  <c r="AN6"/>
  <c r="AN7"/>
  <c r="AN8"/>
  <c r="AN9"/>
  <c r="AN10"/>
  <c r="AN11"/>
  <c r="AN12"/>
  <c r="AN13"/>
  <c r="AN14"/>
  <c r="AN15"/>
  <c r="AN16"/>
  <c r="AN17"/>
  <c r="AN18"/>
  <c r="AN19"/>
  <c r="AN20"/>
  <c r="AN21"/>
  <c r="AN22"/>
  <c r="AN23"/>
  <c r="AN24"/>
  <c r="AN25"/>
  <c r="AN26"/>
  <c r="AN27"/>
  <c r="AN28"/>
  <c r="AN29"/>
  <c r="AN30"/>
  <c r="AN31"/>
  <c r="AN32"/>
  <c r="AN33"/>
  <c r="AN34"/>
  <c r="AN35"/>
  <c r="AN36"/>
  <c r="AN37"/>
  <c r="AN38"/>
  <c r="AN4"/>
  <c r="AK5"/>
  <c r="AK6"/>
  <c r="AK7"/>
  <c r="AK8"/>
  <c r="AK9"/>
  <c r="AK10"/>
  <c r="AK11"/>
  <c r="AK12"/>
  <c r="AK13"/>
  <c r="AK14"/>
  <c r="AK15"/>
  <c r="AK16"/>
  <c r="AK17"/>
  <c r="AK18"/>
  <c r="AK19"/>
  <c r="AK20"/>
  <c r="AK21"/>
  <c r="AK22"/>
  <c r="AK23"/>
  <c r="AK24"/>
  <c r="AK25"/>
  <c r="AK26"/>
  <c r="AK27"/>
  <c r="AK28"/>
  <c r="AK29"/>
  <c r="AK30"/>
  <c r="AK31"/>
  <c r="AK32"/>
  <c r="AK33"/>
  <c r="AK34"/>
  <c r="AK35"/>
  <c r="AK36"/>
  <c r="AK37"/>
  <c r="AK38"/>
  <c r="AK4"/>
  <c r="AJ5"/>
  <c r="AJ6"/>
  <c r="AJ7"/>
  <c r="AJ8"/>
  <c r="AJ9"/>
  <c r="AJ10"/>
  <c r="AJ11"/>
  <c r="AJ12"/>
  <c r="AJ13"/>
  <c r="AJ14"/>
  <c r="AJ15"/>
  <c r="AJ16"/>
  <c r="AJ17"/>
  <c r="AJ18"/>
  <c r="AJ19"/>
  <c r="AJ20"/>
  <c r="AJ21"/>
  <c r="AJ22"/>
  <c r="AJ23"/>
  <c r="AJ24"/>
  <c r="AJ25"/>
  <c r="AJ26"/>
  <c r="AJ27"/>
  <c r="AJ28"/>
  <c r="AJ29"/>
  <c r="AJ30"/>
  <c r="AJ31"/>
  <c r="AJ32"/>
  <c r="AJ33"/>
  <c r="AJ34"/>
  <c r="AJ35"/>
  <c r="AJ36"/>
  <c r="AJ37"/>
  <c r="AJ38"/>
  <c r="AJ4"/>
  <c r="AI5"/>
  <c r="AI6"/>
  <c r="AI7"/>
  <c r="AI8"/>
  <c r="AI9"/>
  <c r="AI10"/>
  <c r="AI11"/>
  <c r="AI12"/>
  <c r="AI13"/>
  <c r="AI14"/>
  <c r="AI15"/>
  <c r="AI16"/>
  <c r="AI17"/>
  <c r="AI18"/>
  <c r="AI19"/>
  <c r="AI20"/>
  <c r="AI21"/>
  <c r="AI22"/>
  <c r="AI23"/>
  <c r="AI24"/>
  <c r="AI25"/>
  <c r="AI26"/>
  <c r="AI27"/>
  <c r="AI28"/>
  <c r="AI29"/>
  <c r="AI30"/>
  <c r="AI31"/>
  <c r="AI32"/>
  <c r="AI33"/>
  <c r="AI34"/>
  <c r="AI35"/>
  <c r="AI36"/>
  <c r="AI37"/>
  <c r="AI38"/>
  <c r="AI4"/>
  <c r="AH5"/>
  <c r="AH6"/>
  <c r="AH7"/>
  <c r="AH8"/>
  <c r="AH9"/>
  <c r="AH10"/>
  <c r="AH11"/>
  <c r="AH12"/>
  <c r="AH13"/>
  <c r="AH14"/>
  <c r="AH15"/>
  <c r="AH16"/>
  <c r="AH17"/>
  <c r="AH18"/>
  <c r="AH19"/>
  <c r="AH20"/>
  <c r="AH21"/>
  <c r="AH22"/>
  <c r="AH23"/>
  <c r="AH24"/>
  <c r="AH25"/>
  <c r="AH26"/>
  <c r="AH27"/>
  <c r="AH28"/>
  <c r="AH29"/>
  <c r="AH30"/>
  <c r="AH31"/>
  <c r="AH32"/>
  <c r="AH33"/>
  <c r="AH34"/>
  <c r="AH35"/>
  <c r="AH36"/>
  <c r="AH37"/>
  <c r="AH38"/>
  <c r="AH4"/>
  <c r="AG5"/>
  <c r="AG6"/>
  <c r="AG7"/>
  <c r="AG8"/>
  <c r="AG9"/>
  <c r="AG10"/>
  <c r="AG11"/>
  <c r="AG12"/>
  <c r="AG13"/>
  <c r="AG14"/>
  <c r="AG15"/>
  <c r="AG16"/>
  <c r="AG17"/>
  <c r="AG18"/>
  <c r="AG19"/>
  <c r="AG20"/>
  <c r="AG21"/>
  <c r="AG22"/>
  <c r="AG23"/>
  <c r="AG24"/>
  <c r="AG25"/>
  <c r="AG26"/>
  <c r="AG27"/>
  <c r="AG28"/>
  <c r="AG29"/>
  <c r="AG30"/>
  <c r="AG31"/>
  <c r="AG32"/>
  <c r="AG33"/>
  <c r="AG34"/>
  <c r="AG35"/>
  <c r="AG36"/>
  <c r="AG37"/>
  <c r="AG38"/>
  <c r="AG4"/>
  <c r="AF5"/>
  <c r="AF6"/>
  <c r="AF7"/>
  <c r="AF8"/>
  <c r="AF9"/>
  <c r="AF10"/>
  <c r="AF11"/>
  <c r="AF12"/>
  <c r="AF13"/>
  <c r="AF14"/>
  <c r="AF15"/>
  <c r="AF16"/>
  <c r="AF17"/>
  <c r="AF18"/>
  <c r="AF19"/>
  <c r="AF20"/>
  <c r="AF21"/>
  <c r="AF22"/>
  <c r="AF23"/>
  <c r="AF24"/>
  <c r="AF25"/>
  <c r="AF26"/>
  <c r="AF27"/>
  <c r="AF28"/>
  <c r="AF29"/>
  <c r="AF30"/>
  <c r="AF31"/>
  <c r="AF32"/>
  <c r="AF33"/>
  <c r="AF34"/>
  <c r="AF35"/>
  <c r="AF36"/>
  <c r="AF37"/>
  <c r="AF38"/>
  <c r="AF4"/>
  <c r="AE5"/>
  <c r="AE6"/>
  <c r="AE7"/>
  <c r="AE8"/>
  <c r="AE9"/>
  <c r="AE10"/>
  <c r="AE11"/>
  <c r="AE12"/>
  <c r="AE13"/>
  <c r="AE14"/>
  <c r="AE15"/>
  <c r="AE16"/>
  <c r="AE17"/>
  <c r="AE18"/>
  <c r="AE19"/>
  <c r="AE20"/>
  <c r="AE21"/>
  <c r="AE22"/>
  <c r="AE23"/>
  <c r="AE24"/>
  <c r="AE25"/>
  <c r="AE26"/>
  <c r="AE27"/>
  <c r="AE28"/>
  <c r="AE29"/>
  <c r="AE30"/>
  <c r="AE31"/>
  <c r="AE32"/>
  <c r="AE33"/>
  <c r="AE34"/>
  <c r="AE35"/>
  <c r="AE36"/>
  <c r="AE37"/>
  <c r="AE38"/>
  <c r="AE4"/>
  <c r="AD5"/>
  <c r="AD6"/>
  <c r="AD7"/>
  <c r="AD8"/>
  <c r="AD9"/>
  <c r="AD10"/>
  <c r="AD11"/>
  <c r="AD12"/>
  <c r="AD13"/>
  <c r="AD14"/>
  <c r="AD15"/>
  <c r="AD16"/>
  <c r="AD17"/>
  <c r="AD18"/>
  <c r="AD19"/>
  <c r="AD20"/>
  <c r="AD21"/>
  <c r="AD22"/>
  <c r="AD23"/>
  <c r="AD24"/>
  <c r="AD25"/>
  <c r="AD26"/>
  <c r="AD27"/>
  <c r="AD28"/>
  <c r="AD29"/>
  <c r="AD30"/>
  <c r="AD31"/>
  <c r="AD32"/>
  <c r="AD33"/>
  <c r="AD34"/>
  <c r="AD35"/>
  <c r="AD36"/>
  <c r="AD37"/>
  <c r="AD38"/>
  <c r="AD4"/>
  <c r="AC5"/>
  <c r="AC6"/>
  <c r="AC7"/>
  <c r="AC8"/>
  <c r="AC9"/>
  <c r="AC10"/>
  <c r="AC11"/>
  <c r="AC12"/>
  <c r="AC13"/>
  <c r="AC14"/>
  <c r="AC15"/>
  <c r="AC16"/>
  <c r="AC17"/>
  <c r="AC18"/>
  <c r="AC19"/>
  <c r="AC20"/>
  <c r="AC21"/>
  <c r="AC22"/>
  <c r="AC23"/>
  <c r="AC24"/>
  <c r="AC25"/>
  <c r="AC26"/>
  <c r="AC27"/>
  <c r="AC28"/>
  <c r="AC29"/>
  <c r="AC30"/>
  <c r="AC31"/>
  <c r="AC32"/>
  <c r="AC33"/>
  <c r="AC34"/>
  <c r="AC35"/>
  <c r="AC36"/>
  <c r="AC37"/>
  <c r="AC38"/>
  <c r="AC4"/>
  <c r="AA4"/>
  <c r="AB4" s="1"/>
  <c r="Z5"/>
  <c r="Z6"/>
  <c r="Z7"/>
  <c r="Z8"/>
  <c r="Z9"/>
  <c r="Z10"/>
  <c r="Z11"/>
  <c r="Z12"/>
  <c r="Z13"/>
  <c r="Z14"/>
  <c r="Z15"/>
  <c r="Z16"/>
  <c r="Z17"/>
  <c r="Z18"/>
  <c r="Z19"/>
  <c r="Z20"/>
  <c r="Z21"/>
  <c r="Z22"/>
  <c r="Z23"/>
  <c r="Z24"/>
  <c r="Z25"/>
  <c r="Z26"/>
  <c r="Z27"/>
  <c r="Z28"/>
  <c r="Z29"/>
  <c r="Z30"/>
  <c r="Z31"/>
  <c r="Z32"/>
  <c r="Z33"/>
  <c r="Z34"/>
  <c r="Z35"/>
  <c r="Z36"/>
  <c r="Z37"/>
  <c r="Z38"/>
  <c r="Z4"/>
  <c r="X5"/>
  <c r="X6"/>
  <c r="X7"/>
  <c r="X8"/>
  <c r="X9"/>
  <c r="X10"/>
  <c r="X11"/>
  <c r="X12"/>
  <c r="X13"/>
  <c r="X14"/>
  <c r="X15"/>
  <c r="X16"/>
  <c r="X17"/>
  <c r="X18"/>
  <c r="X19"/>
  <c r="X20"/>
  <c r="X21"/>
  <c r="X22"/>
  <c r="X23"/>
  <c r="X24"/>
  <c r="X25"/>
  <c r="X26"/>
  <c r="X27"/>
  <c r="X28"/>
  <c r="X29"/>
  <c r="X30"/>
  <c r="X31"/>
  <c r="X32"/>
  <c r="X33"/>
  <c r="X34"/>
  <c r="X35"/>
  <c r="X36"/>
  <c r="X37"/>
  <c r="X38"/>
  <c r="Y5"/>
  <c r="Y6"/>
  <c r="Y7"/>
  <c r="Y8"/>
  <c r="Y9"/>
  <c r="Y10"/>
  <c r="Y11"/>
  <c r="Y12"/>
  <c r="Y13"/>
  <c r="Y14"/>
  <c r="Y15"/>
  <c r="Y16"/>
  <c r="Y17"/>
  <c r="Y18"/>
  <c r="Y19"/>
  <c r="Y20"/>
  <c r="Y21"/>
  <c r="Y22"/>
  <c r="Y23"/>
  <c r="Y24"/>
  <c r="Y25"/>
  <c r="Y26"/>
  <c r="Y27"/>
  <c r="Y28"/>
  <c r="Y29"/>
  <c r="Y30"/>
  <c r="Y31"/>
  <c r="Y32"/>
  <c r="Y33"/>
  <c r="Y34"/>
  <c r="Y35"/>
  <c r="Y36"/>
  <c r="Y37"/>
  <c r="Y38"/>
  <c r="Y4"/>
  <c r="X4"/>
  <c r="V4"/>
  <c r="U5"/>
  <c r="U6"/>
  <c r="U7"/>
  <c r="U8"/>
  <c r="U9"/>
  <c r="U10"/>
  <c r="U11"/>
  <c r="U12"/>
  <c r="U13"/>
  <c r="U14"/>
  <c r="U15"/>
  <c r="U16"/>
  <c r="U17"/>
  <c r="U18"/>
  <c r="U19"/>
  <c r="U20"/>
  <c r="U21"/>
  <c r="U22"/>
  <c r="U23"/>
  <c r="U24"/>
  <c r="U25"/>
  <c r="U26"/>
  <c r="U27"/>
  <c r="U28"/>
  <c r="U29"/>
  <c r="U30"/>
  <c r="U31"/>
  <c r="U32"/>
  <c r="U33"/>
  <c r="U34"/>
  <c r="U35"/>
  <c r="U36"/>
  <c r="U37"/>
  <c r="U38"/>
  <c r="U4"/>
  <c r="T5"/>
  <c r="T6"/>
  <c r="T7"/>
  <c r="T8"/>
  <c r="T9"/>
  <c r="T10"/>
  <c r="T11"/>
  <c r="T12"/>
  <c r="T13"/>
  <c r="T14"/>
  <c r="T15"/>
  <c r="T16"/>
  <c r="T17"/>
  <c r="T18"/>
  <c r="T19"/>
  <c r="T20"/>
  <c r="T21"/>
  <c r="T22"/>
  <c r="T23"/>
  <c r="T24"/>
  <c r="T25"/>
  <c r="T26"/>
  <c r="T27"/>
  <c r="T28"/>
  <c r="T29"/>
  <c r="T30"/>
  <c r="T31"/>
  <c r="T32"/>
  <c r="T33"/>
  <c r="T34"/>
  <c r="T35"/>
  <c r="T36"/>
  <c r="T37"/>
  <c r="T38"/>
  <c r="T4"/>
  <c r="S5"/>
  <c r="S6"/>
  <c r="S7"/>
  <c r="S8"/>
  <c r="S9"/>
  <c r="S10"/>
  <c r="S11"/>
  <c r="S12"/>
  <c r="S13"/>
  <c r="S14"/>
  <c r="S15"/>
  <c r="S16"/>
  <c r="S17"/>
  <c r="S18"/>
  <c r="S19"/>
  <c r="S20"/>
  <c r="S21"/>
  <c r="S22"/>
  <c r="S23"/>
  <c r="S24"/>
  <c r="S25"/>
  <c r="S26"/>
  <c r="S27"/>
  <c r="S28"/>
  <c r="S29"/>
  <c r="S30"/>
  <c r="S31"/>
  <c r="S32"/>
  <c r="S33"/>
  <c r="S34"/>
  <c r="S35"/>
  <c r="S36"/>
  <c r="S37"/>
  <c r="S38"/>
  <c r="S4"/>
  <c r="R5"/>
  <c r="R6"/>
  <c r="R7"/>
  <c r="R8"/>
  <c r="R9"/>
  <c r="R10"/>
  <c r="R11"/>
  <c r="R12"/>
  <c r="R13"/>
  <c r="R14"/>
  <c r="R15"/>
  <c r="R16"/>
  <c r="R17"/>
  <c r="R18"/>
  <c r="R19"/>
  <c r="R20"/>
  <c r="R21"/>
  <c r="R22"/>
  <c r="R23"/>
  <c r="R24"/>
  <c r="R25"/>
  <c r="R26"/>
  <c r="R27"/>
  <c r="R28"/>
  <c r="R29"/>
  <c r="R30"/>
  <c r="R31"/>
  <c r="R32"/>
  <c r="R33"/>
  <c r="R34"/>
  <c r="R35"/>
  <c r="R36"/>
  <c r="R37"/>
  <c r="R38"/>
  <c r="R4"/>
  <c r="O5"/>
  <c r="O6"/>
  <c r="O7"/>
  <c r="O8"/>
  <c r="O9"/>
  <c r="O10"/>
  <c r="O11"/>
  <c r="O12"/>
  <c r="O13"/>
  <c r="O14"/>
  <c r="O15"/>
  <c r="O16"/>
  <c r="O17"/>
  <c r="O18"/>
  <c r="O19"/>
  <c r="O20"/>
  <c r="O21"/>
  <c r="O22"/>
  <c r="O23"/>
  <c r="O24"/>
  <c r="O25"/>
  <c r="O26"/>
  <c r="O27"/>
  <c r="O28"/>
  <c r="O29"/>
  <c r="O30"/>
  <c r="O31"/>
  <c r="O32"/>
  <c r="O33"/>
  <c r="O34"/>
  <c r="O35"/>
  <c r="O36"/>
  <c r="O37"/>
  <c r="O38"/>
  <c r="O4"/>
  <c r="N5"/>
  <c r="N6"/>
  <c r="N7"/>
  <c r="N8"/>
  <c r="N9"/>
  <c r="N10"/>
  <c r="N11"/>
  <c r="N12"/>
  <c r="N13"/>
  <c r="N14"/>
  <c r="N15"/>
  <c r="N16"/>
  <c r="N17"/>
  <c r="N18"/>
  <c r="N19"/>
  <c r="N20"/>
  <c r="N21"/>
  <c r="N22"/>
  <c r="N23"/>
  <c r="N24"/>
  <c r="N25"/>
  <c r="N26"/>
  <c r="N27"/>
  <c r="N28"/>
  <c r="N29"/>
  <c r="N30"/>
  <c r="N31"/>
  <c r="N32"/>
  <c r="N33"/>
  <c r="N34"/>
  <c r="N35"/>
  <c r="N36"/>
  <c r="N37"/>
  <c r="N38"/>
  <c r="N4"/>
  <c r="M5"/>
  <c r="M6"/>
  <c r="M7"/>
  <c r="M8"/>
  <c r="M9"/>
  <c r="M10"/>
  <c r="M11"/>
  <c r="M12"/>
  <c r="M13"/>
  <c r="M14"/>
  <c r="M15"/>
  <c r="M16"/>
  <c r="M17"/>
  <c r="M18"/>
  <c r="M19"/>
  <c r="M20"/>
  <c r="M21"/>
  <c r="M22"/>
  <c r="M23"/>
  <c r="M24"/>
  <c r="M25"/>
  <c r="M26"/>
  <c r="M27"/>
  <c r="M28"/>
  <c r="M29"/>
  <c r="M30"/>
  <c r="M31"/>
  <c r="M32"/>
  <c r="M33"/>
  <c r="M34"/>
  <c r="M35"/>
  <c r="M36"/>
  <c r="M37"/>
  <c r="M38"/>
  <c r="M4"/>
  <c r="L5"/>
  <c r="L6"/>
  <c r="L7"/>
  <c r="L8"/>
  <c r="L9"/>
  <c r="L10"/>
  <c r="L11"/>
  <c r="L12"/>
  <c r="L13"/>
  <c r="L14"/>
  <c r="L15"/>
  <c r="L16"/>
  <c r="L17"/>
  <c r="L18"/>
  <c r="L19"/>
  <c r="L20"/>
  <c r="L21"/>
  <c r="L22"/>
  <c r="L23"/>
  <c r="L24"/>
  <c r="L25"/>
  <c r="L26"/>
  <c r="L27"/>
  <c r="L28"/>
  <c r="L29"/>
  <c r="L30"/>
  <c r="L31"/>
  <c r="L32"/>
  <c r="L33"/>
  <c r="L34"/>
  <c r="L35"/>
  <c r="L36"/>
  <c r="L37"/>
  <c r="L38"/>
  <c r="L4"/>
  <c r="K5"/>
  <c r="K6"/>
  <c r="K7"/>
  <c r="K8"/>
  <c r="K9"/>
  <c r="K10"/>
  <c r="K11"/>
  <c r="K12"/>
  <c r="K13"/>
  <c r="K14"/>
  <c r="K15"/>
  <c r="K16"/>
  <c r="K17"/>
  <c r="K18"/>
  <c r="K19"/>
  <c r="K20"/>
  <c r="K21"/>
  <c r="K22"/>
  <c r="K23"/>
  <c r="K24"/>
  <c r="K25"/>
  <c r="K26"/>
  <c r="K27"/>
  <c r="K28"/>
  <c r="K29"/>
  <c r="K30"/>
  <c r="K31"/>
  <c r="K32"/>
  <c r="K33"/>
  <c r="K34"/>
  <c r="K35"/>
  <c r="K36"/>
  <c r="K37"/>
  <c r="K38"/>
  <c r="K4"/>
  <c r="J5"/>
  <c r="J6"/>
  <c r="J7"/>
  <c r="J8"/>
  <c r="J9"/>
  <c r="J10"/>
  <c r="J11"/>
  <c r="J12"/>
  <c r="J13"/>
  <c r="J14"/>
  <c r="J15"/>
  <c r="J16"/>
  <c r="J17"/>
  <c r="J18"/>
  <c r="J19"/>
  <c r="J20"/>
  <c r="J21"/>
  <c r="J22"/>
  <c r="J23"/>
  <c r="J24"/>
  <c r="J25"/>
  <c r="J26"/>
  <c r="J27"/>
  <c r="J28"/>
  <c r="J29"/>
  <c r="J30"/>
  <c r="J31"/>
  <c r="J32"/>
  <c r="J33"/>
  <c r="J34"/>
  <c r="J35"/>
  <c r="J36"/>
  <c r="J37"/>
  <c r="J38"/>
  <c r="J4"/>
  <c r="I5"/>
  <c r="I6"/>
  <c r="I7"/>
  <c r="I8"/>
  <c r="I9"/>
  <c r="I10"/>
  <c r="I11"/>
  <c r="I12"/>
  <c r="I13"/>
  <c r="I14"/>
  <c r="I15"/>
  <c r="I16"/>
  <c r="I17"/>
  <c r="I18"/>
  <c r="I19"/>
  <c r="I20"/>
  <c r="I21"/>
  <c r="I22"/>
  <c r="I23"/>
  <c r="I24"/>
  <c r="I25"/>
  <c r="I26"/>
  <c r="I27"/>
  <c r="I28"/>
  <c r="I29"/>
  <c r="I30"/>
  <c r="I31"/>
  <c r="I32"/>
  <c r="I33"/>
  <c r="I34"/>
  <c r="I35"/>
  <c r="I36"/>
  <c r="I37"/>
  <c r="I38"/>
  <c r="I4"/>
  <c r="H5"/>
  <c r="H6"/>
  <c r="H7"/>
  <c r="H8"/>
  <c r="H9"/>
  <c r="H10"/>
  <c r="H11"/>
  <c r="H12"/>
  <c r="H13"/>
  <c r="H14"/>
  <c r="H15"/>
  <c r="H16"/>
  <c r="H17"/>
  <c r="H18"/>
  <c r="H19"/>
  <c r="H20"/>
  <c r="H21"/>
  <c r="H22"/>
  <c r="H23"/>
  <c r="H24"/>
  <c r="H25"/>
  <c r="H26"/>
  <c r="H27"/>
  <c r="H28"/>
  <c r="H29"/>
  <c r="H30"/>
  <c r="H31"/>
  <c r="H32"/>
  <c r="H33"/>
  <c r="H34"/>
  <c r="H35"/>
  <c r="H36"/>
  <c r="H37"/>
  <c r="H38"/>
  <c r="H4"/>
  <c r="G5"/>
  <c r="G6"/>
  <c r="G7"/>
  <c r="G8"/>
  <c r="G9"/>
  <c r="G10"/>
  <c r="G11"/>
  <c r="G12"/>
  <c r="G13"/>
  <c r="G14"/>
  <c r="G15"/>
  <c r="G16"/>
  <c r="G17"/>
  <c r="G18"/>
  <c r="G19"/>
  <c r="G20"/>
  <c r="G21"/>
  <c r="G22"/>
  <c r="G23"/>
  <c r="G24"/>
  <c r="G25"/>
  <c r="G26"/>
  <c r="G27"/>
  <c r="G28"/>
  <c r="G29"/>
  <c r="G30"/>
  <c r="G31"/>
  <c r="G32"/>
  <c r="G33"/>
  <c r="G34"/>
  <c r="G35"/>
  <c r="G36"/>
  <c r="G37"/>
  <c r="G38"/>
  <c r="G4"/>
  <c r="D5"/>
  <c r="D6"/>
  <c r="D7"/>
  <c r="D8"/>
  <c r="D9"/>
  <c r="D10"/>
  <c r="D11"/>
  <c r="D12"/>
  <c r="D13"/>
  <c r="D14"/>
  <c r="D15"/>
  <c r="D16"/>
  <c r="D17"/>
  <c r="D18"/>
  <c r="D19"/>
  <c r="D20"/>
  <c r="D21"/>
  <c r="D22"/>
  <c r="D23"/>
  <c r="D24"/>
  <c r="D25"/>
  <c r="D26"/>
  <c r="D27"/>
  <c r="D28"/>
  <c r="D29"/>
  <c r="D30"/>
  <c r="D31"/>
  <c r="D32"/>
  <c r="D33"/>
  <c r="D34"/>
  <c r="D35"/>
  <c r="D36"/>
  <c r="D37"/>
  <c r="D38"/>
  <c r="F5"/>
  <c r="F6"/>
  <c r="F7"/>
  <c r="F8"/>
  <c r="F9"/>
  <c r="F10"/>
  <c r="F11"/>
  <c r="F12"/>
  <c r="F13"/>
  <c r="F14"/>
  <c r="F15"/>
  <c r="F16"/>
  <c r="F17"/>
  <c r="F18"/>
  <c r="F19"/>
  <c r="F20"/>
  <c r="F21"/>
  <c r="F22"/>
  <c r="F23"/>
  <c r="F24"/>
  <c r="F25"/>
  <c r="F26"/>
  <c r="F27"/>
  <c r="F28"/>
  <c r="F29"/>
  <c r="F30"/>
  <c r="F31"/>
  <c r="F32"/>
  <c r="F33"/>
  <c r="F34"/>
  <c r="F35"/>
  <c r="F36"/>
  <c r="F37"/>
  <c r="F38"/>
  <c r="F4"/>
  <c r="E5"/>
  <c r="E6"/>
  <c r="E7"/>
  <c r="E8"/>
  <c r="E9"/>
  <c r="E10"/>
  <c r="E11"/>
  <c r="E12"/>
  <c r="E13"/>
  <c r="E14"/>
  <c r="E15"/>
  <c r="E16"/>
  <c r="E17"/>
  <c r="E18"/>
  <c r="E19"/>
  <c r="E20"/>
  <c r="E21"/>
  <c r="E22"/>
  <c r="E23"/>
  <c r="E24"/>
  <c r="E25"/>
  <c r="E26"/>
  <c r="E27"/>
  <c r="E28"/>
  <c r="E29"/>
  <c r="E30"/>
  <c r="E31"/>
  <c r="E32"/>
  <c r="E33"/>
  <c r="E34"/>
  <c r="E35"/>
  <c r="E36"/>
  <c r="E37"/>
  <c r="E38"/>
  <c r="E4"/>
  <c r="D4"/>
  <c r="A3" i="3"/>
  <c r="B3" i="35"/>
  <c r="CY5" i="33" l="1"/>
  <c r="CZ5" s="1"/>
  <c r="DI4" i="34" s="1"/>
  <c r="CY6" i="33"/>
  <c r="CZ6" s="1"/>
  <c r="DI5" i="34" s="1"/>
  <c r="CY7" i="33"/>
  <c r="CZ7" s="1"/>
  <c r="DI6" i="34" s="1"/>
  <c r="CY8" i="33"/>
  <c r="CZ8" s="1"/>
  <c r="DI7" i="34" s="1"/>
  <c r="CY9" i="33"/>
  <c r="CZ9" s="1"/>
  <c r="DI8" i="34" s="1"/>
  <c r="CY10" i="33"/>
  <c r="CZ10" s="1"/>
  <c r="DI9" i="34" s="1"/>
  <c r="CY11" i="33"/>
  <c r="CZ11" s="1"/>
  <c r="DI10" i="34" s="1"/>
  <c r="CY12" i="33"/>
  <c r="CZ12" s="1"/>
  <c r="DI11" i="34" s="1"/>
  <c r="CY13" i="33"/>
  <c r="CZ13" s="1"/>
  <c r="DI12" i="34" s="1"/>
  <c r="CY14" i="33"/>
  <c r="CZ14" s="1"/>
  <c r="DI13" i="34" s="1"/>
  <c r="CY15" i="33"/>
  <c r="CZ15" s="1"/>
  <c r="DI14" i="34" s="1"/>
  <c r="CY16" i="33"/>
  <c r="CZ16" s="1"/>
  <c r="DI15" i="34" s="1"/>
  <c r="CY17" i="33"/>
  <c r="CZ17" s="1"/>
  <c r="DI16" i="34" s="1"/>
  <c r="CY18" i="33"/>
  <c r="CZ18" s="1"/>
  <c r="DI17" i="34" s="1"/>
  <c r="CY19" i="33"/>
  <c r="CZ19" s="1"/>
  <c r="DI18" i="34" s="1"/>
  <c r="CY20" i="33"/>
  <c r="CZ20" s="1"/>
  <c r="DI19" i="34" s="1"/>
  <c r="CY21" i="33"/>
  <c r="CZ21" s="1"/>
  <c r="DI20" i="34" s="1"/>
  <c r="CY22" i="33"/>
  <c r="CZ22" s="1"/>
  <c r="DI21" i="34" s="1"/>
  <c r="CY23" i="33"/>
  <c r="CZ23" s="1"/>
  <c r="DI22" i="34" s="1"/>
  <c r="CY24" i="33"/>
  <c r="CZ24" s="1"/>
  <c r="DI23" i="34" s="1"/>
  <c r="CY25" i="33"/>
  <c r="CZ25" s="1"/>
  <c r="DI24" i="34" s="1"/>
  <c r="CY26" i="33"/>
  <c r="CZ26" s="1"/>
  <c r="DI25" i="34" s="1"/>
  <c r="CY27" i="33"/>
  <c r="CZ27" s="1"/>
  <c r="DI26" i="34" s="1"/>
  <c r="CY28" i="33"/>
  <c r="CZ28" s="1"/>
  <c r="DI27" i="34" s="1"/>
  <c r="CY29" i="33"/>
  <c r="CZ29" s="1"/>
  <c r="DI28" i="34" s="1"/>
  <c r="CY30" i="33"/>
  <c r="CZ30" s="1"/>
  <c r="DI29" i="34" s="1"/>
  <c r="CY31" i="33"/>
  <c r="CZ31" s="1"/>
  <c r="DI30" i="34" s="1"/>
  <c r="CY32" i="33"/>
  <c r="CZ32" s="1"/>
  <c r="DI31" i="34" s="1"/>
  <c r="CY33" i="33"/>
  <c r="CZ33" s="1"/>
  <c r="DI32" i="34" s="1"/>
  <c r="CY34" i="33"/>
  <c r="CZ34" s="1"/>
  <c r="DI33" i="34" s="1"/>
  <c r="CY35" i="33"/>
  <c r="CZ35" s="1"/>
  <c r="DI34" i="34" s="1"/>
  <c r="CY36" i="33"/>
  <c r="CZ36" s="1"/>
  <c r="DI35" i="34" s="1"/>
  <c r="CY37" i="33"/>
  <c r="CZ37" s="1"/>
  <c r="DI36" i="34" s="1"/>
  <c r="CY38" i="33"/>
  <c r="CZ38" s="1"/>
  <c r="DI37" i="34" s="1"/>
  <c r="CY39" i="33"/>
  <c r="BW5"/>
  <c r="BX5" s="1"/>
  <c r="CF4" i="34" s="1"/>
  <c r="BW6" i="33"/>
  <c r="BX6" s="1"/>
  <c r="CF5" i="34" s="1"/>
  <c r="BW7" i="33"/>
  <c r="BX7" s="1"/>
  <c r="CF6" i="34" s="1"/>
  <c r="BW8" i="33"/>
  <c r="BX8" s="1"/>
  <c r="CF7" i="34" s="1"/>
  <c r="BW9" i="33"/>
  <c r="BX9" s="1"/>
  <c r="CF8" i="34" s="1"/>
  <c r="BW10" i="33"/>
  <c r="BX10" s="1"/>
  <c r="CF9" i="34" s="1"/>
  <c r="BW11" i="33"/>
  <c r="BX11" s="1"/>
  <c r="CF10" i="34" s="1"/>
  <c r="BW12" i="33"/>
  <c r="BX12" s="1"/>
  <c r="CF11" i="34" s="1"/>
  <c r="BW13" i="33"/>
  <c r="BX13" s="1"/>
  <c r="CF12" i="34" s="1"/>
  <c r="BW14" i="33"/>
  <c r="BX14" s="1"/>
  <c r="CF13" i="34" s="1"/>
  <c r="BW15" i="33"/>
  <c r="BX15" s="1"/>
  <c r="CF14" i="34" s="1"/>
  <c r="BW16" i="33"/>
  <c r="BX16" s="1"/>
  <c r="CF15" i="34" s="1"/>
  <c r="BW17" i="33"/>
  <c r="BX17" s="1"/>
  <c r="CF16" i="34" s="1"/>
  <c r="BW18" i="33"/>
  <c r="BX18" s="1"/>
  <c r="CF17" i="34" s="1"/>
  <c r="BW19" i="33"/>
  <c r="BX19" s="1"/>
  <c r="CF18" i="34" s="1"/>
  <c r="BW20" i="33"/>
  <c r="BX20" s="1"/>
  <c r="CF19" i="34" s="1"/>
  <c r="BW21" i="33"/>
  <c r="BX21" s="1"/>
  <c r="CF20" i="34" s="1"/>
  <c r="BW22" i="33"/>
  <c r="BX22" s="1"/>
  <c r="CF21" i="34" s="1"/>
  <c r="BW23" i="33"/>
  <c r="BX23" s="1"/>
  <c r="CF22" i="34" s="1"/>
  <c r="BW24" i="33"/>
  <c r="BX24" s="1"/>
  <c r="CF23" i="34" s="1"/>
  <c r="BW25" i="33"/>
  <c r="BX25" s="1"/>
  <c r="CF24" i="34" s="1"/>
  <c r="BW26" i="33"/>
  <c r="BX26" s="1"/>
  <c r="CF25" i="34" s="1"/>
  <c r="BW27" i="33"/>
  <c r="BX27" s="1"/>
  <c r="CF26" i="34" s="1"/>
  <c r="BW28" i="33"/>
  <c r="BX28" s="1"/>
  <c r="CF27" i="34" s="1"/>
  <c r="BW29" i="33"/>
  <c r="BX29" s="1"/>
  <c r="CF28" i="34" s="1"/>
  <c r="BW30" i="33"/>
  <c r="BX30" s="1"/>
  <c r="CF29" i="34" s="1"/>
  <c r="BW31" i="33"/>
  <c r="BX31" s="1"/>
  <c r="CF30" i="34" s="1"/>
  <c r="BW32" i="33"/>
  <c r="BX32" s="1"/>
  <c r="CF31" i="34" s="1"/>
  <c r="BW33" i="33"/>
  <c r="BX33" s="1"/>
  <c r="CF32" i="34" s="1"/>
  <c r="BW34" i="33"/>
  <c r="BX34" s="1"/>
  <c r="CF33" i="34" s="1"/>
  <c r="BW35" i="33"/>
  <c r="BX35" s="1"/>
  <c r="CF34" i="34" s="1"/>
  <c r="BW36" i="33"/>
  <c r="BX36" s="1"/>
  <c r="CF35" i="34" s="1"/>
  <c r="BW37" i="33"/>
  <c r="BX37" s="1"/>
  <c r="CF36" i="34" s="1"/>
  <c r="BW38" i="33"/>
  <c r="BX38" s="1"/>
  <c r="CF37" i="34" s="1"/>
  <c r="BW39" i="33"/>
  <c r="BI5"/>
  <c r="BJ5" s="1"/>
  <c r="BP4" i="34" s="1"/>
  <c r="BI6" i="33"/>
  <c r="BJ6" s="1"/>
  <c r="BP5" i="34" s="1"/>
  <c r="BI7" i="33"/>
  <c r="BJ7" s="1"/>
  <c r="BP6" i="34" s="1"/>
  <c r="BI8" i="33"/>
  <c r="BJ8" s="1"/>
  <c r="BP7" i="34" s="1"/>
  <c r="BI9" i="33"/>
  <c r="BJ9" s="1"/>
  <c r="BP8" i="34" s="1"/>
  <c r="BI10" i="33"/>
  <c r="BJ10" s="1"/>
  <c r="BP9" i="34" s="1"/>
  <c r="BI11" i="33"/>
  <c r="BJ11" s="1"/>
  <c r="BP10" i="34" s="1"/>
  <c r="BI12" i="33"/>
  <c r="BJ12" s="1"/>
  <c r="BP11" i="34" s="1"/>
  <c r="BI13" i="33"/>
  <c r="BJ13" s="1"/>
  <c r="BP12" i="34" s="1"/>
  <c r="BI14" i="33"/>
  <c r="BJ14" s="1"/>
  <c r="BP13" i="34" s="1"/>
  <c r="BI15" i="33"/>
  <c r="BJ15" s="1"/>
  <c r="BP14" i="34" s="1"/>
  <c r="BI16" i="33"/>
  <c r="BJ16" s="1"/>
  <c r="BP15" i="34" s="1"/>
  <c r="BI17" i="33"/>
  <c r="BJ17" s="1"/>
  <c r="BP16" i="34" s="1"/>
  <c r="BI18" i="33"/>
  <c r="BJ18" s="1"/>
  <c r="BP17" i="34" s="1"/>
  <c r="BI19" i="33"/>
  <c r="BJ19" s="1"/>
  <c r="BP18" i="34" s="1"/>
  <c r="BI20" i="33"/>
  <c r="BJ20" s="1"/>
  <c r="BP19" i="34" s="1"/>
  <c r="BI21" i="33"/>
  <c r="BJ21" s="1"/>
  <c r="BP20" i="34" s="1"/>
  <c r="BI22" i="33"/>
  <c r="BJ22" s="1"/>
  <c r="BP21" i="34" s="1"/>
  <c r="BI23" i="33"/>
  <c r="BJ23" s="1"/>
  <c r="BP22" i="34" s="1"/>
  <c r="BI24" i="33"/>
  <c r="BJ24" s="1"/>
  <c r="BP23" i="34" s="1"/>
  <c r="BI25" i="33"/>
  <c r="BJ25" s="1"/>
  <c r="BP24" i="34" s="1"/>
  <c r="BI26" i="33"/>
  <c r="BJ26" s="1"/>
  <c r="BP25" i="34" s="1"/>
  <c r="BI27" i="33"/>
  <c r="BJ27" s="1"/>
  <c r="BP26" i="34" s="1"/>
  <c r="BI28" i="33"/>
  <c r="BJ28" s="1"/>
  <c r="BP27" i="34" s="1"/>
  <c r="BI29" i="33"/>
  <c r="BJ29" s="1"/>
  <c r="BP28" i="34" s="1"/>
  <c r="BI30" i="33"/>
  <c r="BJ30" s="1"/>
  <c r="BP29" i="34" s="1"/>
  <c r="BI31" i="33"/>
  <c r="BJ31" s="1"/>
  <c r="BP30" i="34" s="1"/>
  <c r="BI32" i="33"/>
  <c r="BJ32" s="1"/>
  <c r="BP31" i="34" s="1"/>
  <c r="BI33" i="33"/>
  <c r="BJ33" s="1"/>
  <c r="BP32" i="34" s="1"/>
  <c r="BI34" i="33"/>
  <c r="BJ34" s="1"/>
  <c r="BP33" i="34" s="1"/>
  <c r="BI35" i="33"/>
  <c r="BJ35" s="1"/>
  <c r="BP34" i="34" s="1"/>
  <c r="BI36" i="33"/>
  <c r="BJ36" s="1"/>
  <c r="BP35" i="34" s="1"/>
  <c r="BI37" i="33"/>
  <c r="BJ37" s="1"/>
  <c r="BP36" i="34" s="1"/>
  <c r="BI38" i="33"/>
  <c r="BJ38" s="1"/>
  <c r="BP37" i="34" s="1"/>
  <c r="BI39" i="33"/>
  <c r="AU5"/>
  <c r="AV5" s="1"/>
  <c r="BA4" i="34" s="1"/>
  <c r="AU6" i="33"/>
  <c r="AV6" s="1"/>
  <c r="BA5" i="34" s="1"/>
  <c r="AU7" i="33"/>
  <c r="AV7" s="1"/>
  <c r="BA6" i="34" s="1"/>
  <c r="AU8" i="33"/>
  <c r="AV8" s="1"/>
  <c r="BA7" i="34" s="1"/>
  <c r="AU9" i="33"/>
  <c r="AV9" s="1"/>
  <c r="BA8" i="34" s="1"/>
  <c r="AU10" i="33"/>
  <c r="AV10" s="1"/>
  <c r="BA9" i="34" s="1"/>
  <c r="AU11" i="33"/>
  <c r="AV11" s="1"/>
  <c r="BA10" i="34" s="1"/>
  <c r="AU12" i="33"/>
  <c r="AV12" s="1"/>
  <c r="BA11" i="34" s="1"/>
  <c r="AU13" i="33"/>
  <c r="AV13" s="1"/>
  <c r="BA12" i="34" s="1"/>
  <c r="AU14" i="33"/>
  <c r="AV14" s="1"/>
  <c r="BA13" i="34" s="1"/>
  <c r="AU15" i="33"/>
  <c r="AV15" s="1"/>
  <c r="BA14" i="34" s="1"/>
  <c r="AU16" i="33"/>
  <c r="AV16" s="1"/>
  <c r="BA15" i="34" s="1"/>
  <c r="AU17" i="33"/>
  <c r="AV17" s="1"/>
  <c r="BA16" i="34" s="1"/>
  <c r="AU18" i="33"/>
  <c r="AV18" s="1"/>
  <c r="BA17" i="34" s="1"/>
  <c r="AU19" i="33"/>
  <c r="AV19" s="1"/>
  <c r="BA18" i="34" s="1"/>
  <c r="AU20" i="33"/>
  <c r="AV20" s="1"/>
  <c r="BA19" i="34" s="1"/>
  <c r="AU21" i="33"/>
  <c r="AV21" s="1"/>
  <c r="BA20" i="34" s="1"/>
  <c r="AU22" i="33"/>
  <c r="AV22" s="1"/>
  <c r="BA21" i="34" s="1"/>
  <c r="AU23" i="33"/>
  <c r="AV23" s="1"/>
  <c r="BA22" i="34" s="1"/>
  <c r="AU24" i="33"/>
  <c r="AV24" s="1"/>
  <c r="BA23" i="34" s="1"/>
  <c r="AU25" i="33"/>
  <c r="AV25" s="1"/>
  <c r="BA24" i="34" s="1"/>
  <c r="AU26" i="33"/>
  <c r="AV26" s="1"/>
  <c r="BA25" i="34" s="1"/>
  <c r="AU27" i="33"/>
  <c r="AV27" s="1"/>
  <c r="BA26" i="34" s="1"/>
  <c r="AU28" i="33"/>
  <c r="AV28" s="1"/>
  <c r="BA27" i="34" s="1"/>
  <c r="AU29" i="33"/>
  <c r="AV29" s="1"/>
  <c r="BA28" i="34" s="1"/>
  <c r="AU30" i="33"/>
  <c r="AV30" s="1"/>
  <c r="BA29" i="34" s="1"/>
  <c r="AU31" i="33"/>
  <c r="AV31" s="1"/>
  <c r="BA30" i="34" s="1"/>
  <c r="AU32" i="33"/>
  <c r="AV32" s="1"/>
  <c r="BA31" i="34" s="1"/>
  <c r="AU33" i="33"/>
  <c r="AV33" s="1"/>
  <c r="BA32" i="34" s="1"/>
  <c r="AU34" i="33"/>
  <c r="AV34" s="1"/>
  <c r="BA33" i="34" s="1"/>
  <c r="AU35" i="33"/>
  <c r="AV35" s="1"/>
  <c r="BA34" i="34" s="1"/>
  <c r="AU36" i="33"/>
  <c r="AV36" s="1"/>
  <c r="BA35" i="34" s="1"/>
  <c r="AU37" i="33"/>
  <c r="AV37" s="1"/>
  <c r="BA36" i="34" s="1"/>
  <c r="AU38" i="33"/>
  <c r="AV38" s="1"/>
  <c r="BA37" i="34" s="1"/>
  <c r="AU39" i="33"/>
  <c r="AL5"/>
  <c r="AM5" s="1"/>
  <c r="AQ4" i="34" s="1"/>
  <c r="AL6" i="33"/>
  <c r="AM6" s="1"/>
  <c r="AQ5" i="34" s="1"/>
  <c r="AL7" i="33"/>
  <c r="AM7" s="1"/>
  <c r="AQ6" i="34" s="1"/>
  <c r="AL8" i="33"/>
  <c r="AM8" s="1"/>
  <c r="AQ7" i="34" s="1"/>
  <c r="AL9" i="33"/>
  <c r="AM9" s="1"/>
  <c r="AQ8" i="34" s="1"/>
  <c r="AL10" i="33"/>
  <c r="AM10" s="1"/>
  <c r="AQ9" i="34" s="1"/>
  <c r="AL11" i="33"/>
  <c r="AM11" s="1"/>
  <c r="AQ10" i="34" s="1"/>
  <c r="AL12" i="33"/>
  <c r="AM12" s="1"/>
  <c r="AQ11" i="34" s="1"/>
  <c r="AL13" i="33"/>
  <c r="AM13" s="1"/>
  <c r="AQ12" i="34" s="1"/>
  <c r="AL14" i="33"/>
  <c r="AM14" s="1"/>
  <c r="AQ13" i="34" s="1"/>
  <c r="AL15" i="33"/>
  <c r="AM15" s="1"/>
  <c r="AQ14" i="34" s="1"/>
  <c r="AL16" i="33"/>
  <c r="AM16" s="1"/>
  <c r="AQ15" i="34" s="1"/>
  <c r="AL17" i="33"/>
  <c r="AM17" s="1"/>
  <c r="AQ16" i="34" s="1"/>
  <c r="AL18" i="33"/>
  <c r="AM18" s="1"/>
  <c r="AQ17" i="34" s="1"/>
  <c r="AL19" i="33"/>
  <c r="AM19" s="1"/>
  <c r="AQ18" i="34" s="1"/>
  <c r="AL20" i="33"/>
  <c r="AM20" s="1"/>
  <c r="AQ19" i="34" s="1"/>
  <c r="AL21" i="33"/>
  <c r="AM21" s="1"/>
  <c r="AQ20" i="34" s="1"/>
  <c r="AL22" i="33"/>
  <c r="AM22" s="1"/>
  <c r="AQ21" i="34" s="1"/>
  <c r="AL23" i="33"/>
  <c r="AM23" s="1"/>
  <c r="AQ22" i="34" s="1"/>
  <c r="AL24" i="33"/>
  <c r="AM24" s="1"/>
  <c r="AQ23" i="34" s="1"/>
  <c r="AL25" i="33"/>
  <c r="AM25" s="1"/>
  <c r="AQ24" i="34" s="1"/>
  <c r="AL26" i="33"/>
  <c r="AM26" s="1"/>
  <c r="AQ25" i="34" s="1"/>
  <c r="AL27" i="33"/>
  <c r="AM27" s="1"/>
  <c r="AQ26" i="34" s="1"/>
  <c r="AL28" i="33"/>
  <c r="AM28" s="1"/>
  <c r="AQ27" i="34" s="1"/>
  <c r="AL29" i="33"/>
  <c r="AM29" s="1"/>
  <c r="AQ28" i="34" s="1"/>
  <c r="AL30" i="33"/>
  <c r="AM30" s="1"/>
  <c r="AQ29" i="34" s="1"/>
  <c r="AL31" i="33"/>
  <c r="AM31" s="1"/>
  <c r="AQ30" i="34" s="1"/>
  <c r="AL32" i="33"/>
  <c r="AM32" s="1"/>
  <c r="AQ31" i="34" s="1"/>
  <c r="AL33" i="33"/>
  <c r="AM33" s="1"/>
  <c r="AQ32" i="34" s="1"/>
  <c r="AL34" i="33"/>
  <c r="AM34" s="1"/>
  <c r="AQ33" i="34" s="1"/>
  <c r="AL35" i="33"/>
  <c r="AM35" s="1"/>
  <c r="AQ34" i="34" s="1"/>
  <c r="AL36" i="33"/>
  <c r="AM36" s="1"/>
  <c r="AQ35" i="34" s="1"/>
  <c r="AL37" i="33"/>
  <c r="AM37" s="1"/>
  <c r="AQ36" i="34" s="1"/>
  <c r="AL38" i="33"/>
  <c r="AM38" s="1"/>
  <c r="AQ37" i="34" s="1"/>
  <c r="AL39" i="33"/>
  <c r="AL40"/>
  <c r="AL41"/>
  <c r="AL42"/>
  <c r="AA5"/>
  <c r="AB5" s="1"/>
  <c r="AE4" i="34" s="1"/>
  <c r="AA6" i="33"/>
  <c r="AB6" s="1"/>
  <c r="AE5" i="34" s="1"/>
  <c r="AA7" i="33"/>
  <c r="AB7" s="1"/>
  <c r="AE6" i="34" s="1"/>
  <c r="AA8" i="33"/>
  <c r="AB8" s="1"/>
  <c r="AE7" i="34" s="1"/>
  <c r="AA9" i="33"/>
  <c r="AB9" s="1"/>
  <c r="AE8" i="34" s="1"/>
  <c r="AA10" i="33"/>
  <c r="AB10" s="1"/>
  <c r="AE9" i="34" s="1"/>
  <c r="AA11" i="33"/>
  <c r="AB11" s="1"/>
  <c r="AE10" i="34" s="1"/>
  <c r="AA12" i="33"/>
  <c r="AB12" s="1"/>
  <c r="AE11" i="34" s="1"/>
  <c r="AA13" i="33"/>
  <c r="AB13" s="1"/>
  <c r="AE12" i="34" s="1"/>
  <c r="AA14" i="33"/>
  <c r="AB14" s="1"/>
  <c r="AE13" i="34" s="1"/>
  <c r="AA15" i="33"/>
  <c r="AB15" s="1"/>
  <c r="AE14" i="34" s="1"/>
  <c r="AA16" i="33"/>
  <c r="AB16" s="1"/>
  <c r="AE15" i="34" s="1"/>
  <c r="AA17" i="33"/>
  <c r="AB17" s="1"/>
  <c r="AE16" i="34" s="1"/>
  <c r="AA18" i="33"/>
  <c r="AB18" s="1"/>
  <c r="AE17" i="34" s="1"/>
  <c r="AA19" i="33"/>
  <c r="AB19" s="1"/>
  <c r="AE18" i="34" s="1"/>
  <c r="AA20" i="33"/>
  <c r="AB20" s="1"/>
  <c r="AE19" i="34" s="1"/>
  <c r="AA21" i="33"/>
  <c r="AB21" s="1"/>
  <c r="AE20" i="34" s="1"/>
  <c r="AA22" i="33"/>
  <c r="AB22" s="1"/>
  <c r="AE21" i="34" s="1"/>
  <c r="AA23" i="33"/>
  <c r="AB23" s="1"/>
  <c r="AE22" i="34" s="1"/>
  <c r="AA24" i="33"/>
  <c r="AB24" s="1"/>
  <c r="AE23" i="34" s="1"/>
  <c r="AA25" i="33"/>
  <c r="AB25" s="1"/>
  <c r="AE24" i="34" s="1"/>
  <c r="AA26" i="33"/>
  <c r="AB26" s="1"/>
  <c r="AE25" i="34" s="1"/>
  <c r="AA27" i="33"/>
  <c r="AB27" s="1"/>
  <c r="AE26" i="34" s="1"/>
  <c r="AA28" i="33"/>
  <c r="AB28" s="1"/>
  <c r="AE27" i="34" s="1"/>
  <c r="AA29" i="33"/>
  <c r="AB29" s="1"/>
  <c r="AE28" i="34" s="1"/>
  <c r="AA30" i="33"/>
  <c r="AB30" s="1"/>
  <c r="AE29" i="34" s="1"/>
  <c r="AA31" i="33"/>
  <c r="AB31" s="1"/>
  <c r="AE30" i="34" s="1"/>
  <c r="AA32" i="33"/>
  <c r="AB32" s="1"/>
  <c r="AE31" i="34" s="1"/>
  <c r="AA33" i="33"/>
  <c r="AB33" s="1"/>
  <c r="AE32" i="34" s="1"/>
  <c r="AA34" i="33"/>
  <c r="AB34" s="1"/>
  <c r="AE33" i="34" s="1"/>
  <c r="AA35" i="33"/>
  <c r="AB35" s="1"/>
  <c r="AE34" i="34" s="1"/>
  <c r="AA36" i="33"/>
  <c r="AB36" s="1"/>
  <c r="AE35" i="34" s="1"/>
  <c r="AA37" i="33"/>
  <c r="AB37" s="1"/>
  <c r="AE36" i="34" s="1"/>
  <c r="AA38" i="33"/>
  <c r="AB38" s="1"/>
  <c r="AE37" i="34" s="1"/>
  <c r="AA39" i="33"/>
  <c r="P5"/>
  <c r="Q5" s="1"/>
  <c r="S4" i="34" s="1"/>
  <c r="P6" i="33"/>
  <c r="Q6" s="1"/>
  <c r="S5" i="34" s="1"/>
  <c r="P7" i="33"/>
  <c r="Q7" s="1"/>
  <c r="S6" i="34" s="1"/>
  <c r="P8" i="33"/>
  <c r="Q8" s="1"/>
  <c r="S7" i="34" s="1"/>
  <c r="P9" i="33"/>
  <c r="Q9" s="1"/>
  <c r="S8" i="34" s="1"/>
  <c r="P10" i="33"/>
  <c r="Q10" s="1"/>
  <c r="S9" i="34" s="1"/>
  <c r="P11" i="33"/>
  <c r="Q11" s="1"/>
  <c r="S10" i="34" s="1"/>
  <c r="P12" i="33"/>
  <c r="Q12" s="1"/>
  <c r="S11" i="34" s="1"/>
  <c r="P13" i="33"/>
  <c r="Q13" s="1"/>
  <c r="S12" i="34" s="1"/>
  <c r="P14" i="33"/>
  <c r="Q14" s="1"/>
  <c r="S13" i="34" s="1"/>
  <c r="P15" i="33"/>
  <c r="Q15" s="1"/>
  <c r="S14" i="34" s="1"/>
  <c r="P16" i="33"/>
  <c r="Q16" s="1"/>
  <c r="S15" i="34" s="1"/>
  <c r="P17" i="33"/>
  <c r="Q17" s="1"/>
  <c r="S16" i="34" s="1"/>
  <c r="P18" i="33"/>
  <c r="Q18" s="1"/>
  <c r="S17" i="34" s="1"/>
  <c r="P19" i="33"/>
  <c r="Q19" s="1"/>
  <c r="S18" i="34" s="1"/>
  <c r="P20" i="33"/>
  <c r="Q20" s="1"/>
  <c r="S19" i="34" s="1"/>
  <c r="P21" i="33"/>
  <c r="Q21" s="1"/>
  <c r="S20" i="34" s="1"/>
  <c r="P22" i="33"/>
  <c r="Q22" s="1"/>
  <c r="S21" i="34" s="1"/>
  <c r="P23" i="33"/>
  <c r="Q23" s="1"/>
  <c r="S22" i="34" s="1"/>
  <c r="P24" i="33"/>
  <c r="Q24" s="1"/>
  <c r="S23" i="34" s="1"/>
  <c r="P25" i="33"/>
  <c r="Q25" s="1"/>
  <c r="S24" i="34" s="1"/>
  <c r="P26" i="33"/>
  <c r="Q26" s="1"/>
  <c r="S25" i="34" s="1"/>
  <c r="P27" i="33"/>
  <c r="Q27" s="1"/>
  <c r="S26" i="34" s="1"/>
  <c r="P28" i="33"/>
  <c r="Q28" s="1"/>
  <c r="S27" i="34" s="1"/>
  <c r="P29" i="33"/>
  <c r="Q29" s="1"/>
  <c r="S28" i="34" s="1"/>
  <c r="P30" i="33"/>
  <c r="Q30" s="1"/>
  <c r="S29" i="34" s="1"/>
  <c r="P31" i="33"/>
  <c r="Q31" s="1"/>
  <c r="S30" i="34" s="1"/>
  <c r="P32" i="33"/>
  <c r="Q32" s="1"/>
  <c r="S31" i="34" s="1"/>
  <c r="P33" i="33"/>
  <c r="Q33" s="1"/>
  <c r="S32" i="34" s="1"/>
  <c r="P34" i="33"/>
  <c r="Q34" s="1"/>
  <c r="S33" i="34" s="1"/>
  <c r="P35" i="33"/>
  <c r="Q35" s="1"/>
  <c r="S34" i="34" s="1"/>
  <c r="P36" i="33"/>
  <c r="Q36" s="1"/>
  <c r="S35" i="34" s="1"/>
  <c r="P37" i="33"/>
  <c r="Q37" s="1"/>
  <c r="S36" i="34" s="1"/>
  <c r="P38" i="33"/>
  <c r="Q38" s="1"/>
  <c r="S37" i="34" s="1"/>
  <c r="A40" i="33"/>
  <c r="A41"/>
  <c r="A42"/>
  <c r="C39"/>
  <c r="C40"/>
  <c r="C41"/>
  <c r="C42"/>
  <c r="C43"/>
  <c r="C44"/>
  <c r="G40"/>
  <c r="G41"/>
  <c r="G42"/>
  <c r="H40"/>
  <c r="H41"/>
  <c r="H42"/>
  <c r="AE40"/>
  <c r="AE41"/>
  <c r="AE42"/>
  <c r="B40"/>
  <c r="B41"/>
  <c r="B42"/>
  <c r="B43"/>
  <c r="B44"/>
  <c r="S37" i="30"/>
  <c r="T37" s="1"/>
  <c r="V37" i="11" s="1"/>
  <c r="S38" i="30"/>
  <c r="T38" s="1"/>
  <c r="V38" i="11" s="1"/>
  <c r="B37" i="30"/>
  <c r="B38"/>
  <c r="O37" i="32"/>
  <c r="P37" s="1"/>
  <c r="S37" i="11" s="1"/>
  <c r="O38" i="32"/>
  <c r="P38" s="1"/>
  <c r="S38" i="11" s="1"/>
  <c r="H37" i="32"/>
  <c r="I37" s="1"/>
  <c r="R37" i="11" s="1"/>
  <c r="H38" i="32"/>
  <c r="I38" s="1"/>
  <c r="R38" i="11" s="1"/>
  <c r="B37" i="32"/>
  <c r="B38"/>
  <c r="A4"/>
  <c r="AC38" i="31"/>
  <c r="AD38" s="1"/>
  <c r="AC39"/>
  <c r="AD39" s="1"/>
  <c r="Y38"/>
  <c r="Z38" s="1"/>
  <c r="P37" i="11" s="1"/>
  <c r="Y39" i="31"/>
  <c r="Z39" s="1"/>
  <c r="P38" i="11" s="1"/>
  <c r="P38" i="31"/>
  <c r="Q38" s="1"/>
  <c r="P39"/>
  <c r="Q39" s="1"/>
  <c r="I38"/>
  <c r="J38" s="1"/>
  <c r="I39"/>
  <c r="J39" s="1"/>
  <c r="F38"/>
  <c r="G38" s="1"/>
  <c r="F39"/>
  <c r="G39" s="1"/>
  <c r="B38"/>
  <c r="B39"/>
  <c r="AF38" i="12"/>
  <c r="AG38" s="1"/>
  <c r="L37" i="11" s="1"/>
  <c r="AF39" i="12"/>
  <c r="AG39" s="1"/>
  <c r="L38" i="11" s="1"/>
  <c r="W38" i="12"/>
  <c r="X38" s="1"/>
  <c r="K37" i="11" s="1"/>
  <c r="W39" i="12"/>
  <c r="X39" s="1"/>
  <c r="K38" i="11" s="1"/>
  <c r="Q38" i="12"/>
  <c r="Q39"/>
  <c r="L38"/>
  <c r="L39"/>
  <c r="G38"/>
  <c r="G39"/>
  <c r="B38"/>
  <c r="B39"/>
  <c r="AF38" i="5"/>
  <c r="AG38" s="1"/>
  <c r="F37" i="11" s="1"/>
  <c r="AF39" i="5"/>
  <c r="AG39" s="1"/>
  <c r="F38" i="11" s="1"/>
  <c r="V38" i="5"/>
  <c r="W38" s="1"/>
  <c r="E37" i="11" s="1"/>
  <c r="V39" i="5"/>
  <c r="W39" s="1"/>
  <c r="E38" i="11" s="1"/>
  <c r="Q38" i="5"/>
  <c r="R38" s="1"/>
  <c r="D37" i="11" s="1"/>
  <c r="Q39" i="5"/>
  <c r="R39" s="1"/>
  <c r="D38" i="11" s="1"/>
  <c r="B6" i="5"/>
  <c r="B7"/>
  <c r="B8"/>
  <c r="B9"/>
  <c r="B10"/>
  <c r="B11"/>
  <c r="B12"/>
  <c r="B13"/>
  <c r="B14"/>
  <c r="B15"/>
  <c r="B16"/>
  <c r="B17"/>
  <c r="B18"/>
  <c r="B19"/>
  <c r="B20"/>
  <c r="B21"/>
  <c r="B22"/>
  <c r="B23"/>
  <c r="B24"/>
  <c r="B25"/>
  <c r="B26"/>
  <c r="B27"/>
  <c r="B28"/>
  <c r="B29"/>
  <c r="B30"/>
  <c r="B31"/>
  <c r="B32"/>
  <c r="B33"/>
  <c r="B34"/>
  <c r="B35"/>
  <c r="B36"/>
  <c r="B37"/>
  <c r="B38"/>
  <c r="B39"/>
  <c r="BA52" i="34" l="1"/>
  <c r="AE52"/>
  <c r="AQ52"/>
  <c r="DI52"/>
  <c r="S52"/>
  <c r="CF52"/>
  <c r="CJ37" i="33"/>
  <c r="H38" i="12"/>
  <c r="CJ38" i="33"/>
  <c r="H39" i="12"/>
  <c r="BU37" i="33"/>
  <c r="O37" i="30"/>
  <c r="BU38" i="33"/>
  <c r="O38" i="30"/>
  <c r="O38" i="11"/>
  <c r="O37"/>
  <c r="R38" i="31"/>
  <c r="S38" s="1"/>
  <c r="N37" i="11" s="1"/>
  <c r="R39" i="31"/>
  <c r="S39" s="1"/>
  <c r="N38" i="11" s="1"/>
  <c r="CT37" i="33"/>
  <c r="R38" i="12"/>
  <c r="J37" i="11" s="1"/>
  <c r="R39" i="12"/>
  <c r="J38" i="11" s="1"/>
  <c r="CT38" i="33"/>
  <c r="CO37"/>
  <c r="M38" i="12"/>
  <c r="CO38" i="33"/>
  <c r="M39" i="12"/>
  <c r="C29" i="14"/>
  <c r="CY4" i="33"/>
  <c r="CZ4" s="1"/>
  <c r="BW4"/>
  <c r="BX4" s="1"/>
  <c r="BI4"/>
  <c r="BJ4" s="1"/>
  <c r="AU40"/>
  <c r="AU41"/>
  <c r="AU42"/>
  <c r="AU4"/>
  <c r="AV4" s="1"/>
  <c r="AL4"/>
  <c r="AM4" s="1"/>
  <c r="X39"/>
  <c r="X42"/>
  <c r="P39"/>
  <c r="P4"/>
  <c r="Q4" s="1"/>
  <c r="S5" i="30"/>
  <c r="T5" s="1"/>
  <c r="S6"/>
  <c r="T6" s="1"/>
  <c r="S7"/>
  <c r="T7" s="1"/>
  <c r="S8"/>
  <c r="T8" s="1"/>
  <c r="S9"/>
  <c r="T9" s="1"/>
  <c r="S10"/>
  <c r="T10" s="1"/>
  <c r="S11"/>
  <c r="T11" s="1"/>
  <c r="S12"/>
  <c r="T12" s="1"/>
  <c r="S13"/>
  <c r="T13" s="1"/>
  <c r="S14"/>
  <c r="T14" s="1"/>
  <c r="S15"/>
  <c r="T15" s="1"/>
  <c r="S16"/>
  <c r="T16" s="1"/>
  <c r="S17"/>
  <c r="T17" s="1"/>
  <c r="S18"/>
  <c r="T18" s="1"/>
  <c r="S19"/>
  <c r="T19" s="1"/>
  <c r="S20"/>
  <c r="T20" s="1"/>
  <c r="S21"/>
  <c r="T21" s="1"/>
  <c r="S22"/>
  <c r="T22" s="1"/>
  <c r="S23"/>
  <c r="T23" s="1"/>
  <c r="S24"/>
  <c r="T24" s="1"/>
  <c r="S25"/>
  <c r="T25" s="1"/>
  <c r="S26"/>
  <c r="T26" s="1"/>
  <c r="S27"/>
  <c r="T27" s="1"/>
  <c r="S28"/>
  <c r="T28" s="1"/>
  <c r="S29"/>
  <c r="T29" s="1"/>
  <c r="S30"/>
  <c r="T30" s="1"/>
  <c r="S31"/>
  <c r="T31" s="1"/>
  <c r="S32"/>
  <c r="T32" s="1"/>
  <c r="S33"/>
  <c r="T33" s="1"/>
  <c r="S34"/>
  <c r="T34" s="1"/>
  <c r="S35"/>
  <c r="T35" s="1"/>
  <c r="S36"/>
  <c r="T36" s="1"/>
  <c r="S4"/>
  <c r="H5" i="32"/>
  <c r="I5" s="1"/>
  <c r="H6"/>
  <c r="I6" s="1"/>
  <c r="H7"/>
  <c r="I7" s="1"/>
  <c r="H8"/>
  <c r="I8" s="1"/>
  <c r="H9"/>
  <c r="I9" s="1"/>
  <c r="H10"/>
  <c r="I10" s="1"/>
  <c r="H11"/>
  <c r="I11" s="1"/>
  <c r="H12"/>
  <c r="I12" s="1"/>
  <c r="H13"/>
  <c r="I13" s="1"/>
  <c r="H14"/>
  <c r="I14" s="1"/>
  <c r="H15"/>
  <c r="I15" s="1"/>
  <c r="H16"/>
  <c r="I16" s="1"/>
  <c r="H17"/>
  <c r="I17" s="1"/>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AN39" i="33" s="1"/>
  <c r="H4" i="32"/>
  <c r="Y6" i="31"/>
  <c r="Z6" s="1"/>
  <c r="Y7"/>
  <c r="Z7" s="1"/>
  <c r="Y8"/>
  <c r="Z8" s="1"/>
  <c r="Y9"/>
  <c r="Z9" s="1"/>
  <c r="Y10"/>
  <c r="Z10" s="1"/>
  <c r="Y11"/>
  <c r="Z11" s="1"/>
  <c r="Y12"/>
  <c r="Z12" s="1"/>
  <c r="Y13"/>
  <c r="Z13" s="1"/>
  <c r="Y14"/>
  <c r="Z14" s="1"/>
  <c r="Y15"/>
  <c r="Z15" s="1"/>
  <c r="Y16"/>
  <c r="Z16" s="1"/>
  <c r="Y17"/>
  <c r="Z17" s="1"/>
  <c r="Y18"/>
  <c r="Z18" s="1"/>
  <c r="Y19"/>
  <c r="Z19" s="1"/>
  <c r="Y20"/>
  <c r="Z20" s="1"/>
  <c r="Y21"/>
  <c r="Z21" s="1"/>
  <c r="Y22"/>
  <c r="Z22" s="1"/>
  <c r="Y23"/>
  <c r="Z23" s="1"/>
  <c r="Y24"/>
  <c r="Z24" s="1"/>
  <c r="Y25"/>
  <c r="Z25" s="1"/>
  <c r="Y26"/>
  <c r="Z26" s="1"/>
  <c r="Y27"/>
  <c r="Z27" s="1"/>
  <c r="Y28"/>
  <c r="Z28" s="1"/>
  <c r="Y29"/>
  <c r="Z29" s="1"/>
  <c r="Y30"/>
  <c r="Z30" s="1"/>
  <c r="Y31"/>
  <c r="Z31" s="1"/>
  <c r="Y32"/>
  <c r="Z32" s="1"/>
  <c r="Y33"/>
  <c r="Z33" s="1"/>
  <c r="Y34"/>
  <c r="Z34" s="1"/>
  <c r="Y35"/>
  <c r="Z35" s="1"/>
  <c r="Y36"/>
  <c r="Z36" s="1"/>
  <c r="Y37"/>
  <c r="Z37" s="1"/>
  <c r="Y5"/>
  <c r="I6"/>
  <c r="J6" s="1"/>
  <c r="I7"/>
  <c r="J7" s="1"/>
  <c r="I8"/>
  <c r="J8" s="1"/>
  <c r="I9"/>
  <c r="J9" s="1"/>
  <c r="I10"/>
  <c r="J10" s="1"/>
  <c r="I11"/>
  <c r="J11" s="1"/>
  <c r="I12"/>
  <c r="J12" s="1"/>
  <c r="I13"/>
  <c r="J13" s="1"/>
  <c r="I14"/>
  <c r="J14" s="1"/>
  <c r="I15"/>
  <c r="J15" s="1"/>
  <c r="I16"/>
  <c r="J16" s="1"/>
  <c r="I17"/>
  <c r="J17" s="1"/>
  <c r="I18"/>
  <c r="J18" s="1"/>
  <c r="I19"/>
  <c r="J19" s="1"/>
  <c r="I20"/>
  <c r="J20" s="1"/>
  <c r="I21"/>
  <c r="J21" s="1"/>
  <c r="I22"/>
  <c r="J22" s="1"/>
  <c r="I23"/>
  <c r="J23" s="1"/>
  <c r="I24"/>
  <c r="J24" s="1"/>
  <c r="I25"/>
  <c r="J25" s="1"/>
  <c r="I26"/>
  <c r="J26" s="1"/>
  <c r="I27"/>
  <c r="J27" s="1"/>
  <c r="I28"/>
  <c r="J28" s="1"/>
  <c r="I29"/>
  <c r="J29" s="1"/>
  <c r="I30"/>
  <c r="J30" s="1"/>
  <c r="I31"/>
  <c r="J31" s="1"/>
  <c r="I32"/>
  <c r="J32" s="1"/>
  <c r="I33"/>
  <c r="J33" s="1"/>
  <c r="I34"/>
  <c r="J34" s="1"/>
  <c r="I35"/>
  <c r="J35" s="1"/>
  <c r="I36"/>
  <c r="J36" s="1"/>
  <c r="I37"/>
  <c r="J37" s="1"/>
  <c r="I5"/>
  <c r="J5" s="1"/>
  <c r="F6"/>
  <c r="G6" s="1"/>
  <c r="F7"/>
  <c r="G7" s="1"/>
  <c r="F8"/>
  <c r="G8" s="1"/>
  <c r="F9"/>
  <c r="G9" s="1"/>
  <c r="F10"/>
  <c r="G10" s="1"/>
  <c r="F11"/>
  <c r="G11" s="1"/>
  <c r="F12"/>
  <c r="G12" s="1"/>
  <c r="F13"/>
  <c r="G13" s="1"/>
  <c r="F14"/>
  <c r="G14" s="1"/>
  <c r="F15"/>
  <c r="G15" s="1"/>
  <c r="F16"/>
  <c r="G16" s="1"/>
  <c r="F17"/>
  <c r="G17" s="1"/>
  <c r="F18"/>
  <c r="G18" s="1"/>
  <c r="F19"/>
  <c r="G19" s="1"/>
  <c r="F20"/>
  <c r="G20" s="1"/>
  <c r="F21"/>
  <c r="G21" s="1"/>
  <c r="F22"/>
  <c r="G22" s="1"/>
  <c r="F23"/>
  <c r="G23" s="1"/>
  <c r="F24"/>
  <c r="G24" s="1"/>
  <c r="F25"/>
  <c r="G25" s="1"/>
  <c r="F26"/>
  <c r="G26" s="1"/>
  <c r="F27"/>
  <c r="G27" s="1"/>
  <c r="F28"/>
  <c r="G28" s="1"/>
  <c r="F29"/>
  <c r="G29" s="1"/>
  <c r="F30"/>
  <c r="G30" s="1"/>
  <c r="F31"/>
  <c r="G31" s="1"/>
  <c r="F32"/>
  <c r="G32" s="1"/>
  <c r="F33"/>
  <c r="G33" s="1"/>
  <c r="F34"/>
  <c r="G34" s="1"/>
  <c r="F35"/>
  <c r="G35" s="1"/>
  <c r="F36"/>
  <c r="G36" s="1"/>
  <c r="F37"/>
  <c r="G37" s="1"/>
  <c r="F5"/>
  <c r="G5" s="1"/>
  <c r="W6" i="12"/>
  <c r="X6" s="1"/>
  <c r="W7"/>
  <c r="X7" s="1"/>
  <c r="W8"/>
  <c r="X8" s="1"/>
  <c r="W9"/>
  <c r="X9" s="1"/>
  <c r="W10"/>
  <c r="X10" s="1"/>
  <c r="W11"/>
  <c r="X11" s="1"/>
  <c r="W12"/>
  <c r="X12" s="1"/>
  <c r="W13"/>
  <c r="X13" s="1"/>
  <c r="W14"/>
  <c r="X14" s="1"/>
  <c r="W15"/>
  <c r="X15" s="1"/>
  <c r="W16"/>
  <c r="X16" s="1"/>
  <c r="W17"/>
  <c r="X17" s="1"/>
  <c r="W18"/>
  <c r="X18" s="1"/>
  <c r="W19"/>
  <c r="X19" s="1"/>
  <c r="W20"/>
  <c r="X20" s="1"/>
  <c r="W21"/>
  <c r="X21" s="1"/>
  <c r="W22"/>
  <c r="X22" s="1"/>
  <c r="W23"/>
  <c r="X23" s="1"/>
  <c r="W24"/>
  <c r="X24" s="1"/>
  <c r="W25"/>
  <c r="X25" s="1"/>
  <c r="W26"/>
  <c r="X26" s="1"/>
  <c r="W27"/>
  <c r="X27" s="1"/>
  <c r="W28"/>
  <c r="X28" s="1"/>
  <c r="W29"/>
  <c r="X29" s="1"/>
  <c r="W30"/>
  <c r="X30" s="1"/>
  <c r="W31"/>
  <c r="X31" s="1"/>
  <c r="W32"/>
  <c r="X32" s="1"/>
  <c r="W33"/>
  <c r="X33" s="1"/>
  <c r="W34"/>
  <c r="X34" s="1"/>
  <c r="W35"/>
  <c r="X35" s="1"/>
  <c r="W36"/>
  <c r="X36" s="1"/>
  <c r="W37"/>
  <c r="X37" s="1"/>
  <c r="W5"/>
  <c r="AF6" i="5"/>
  <c r="AG6" s="1"/>
  <c r="AF7"/>
  <c r="AG7" s="1"/>
  <c r="AF8"/>
  <c r="AG8" s="1"/>
  <c r="AF9"/>
  <c r="AG9" s="1"/>
  <c r="AF10"/>
  <c r="AG10" s="1"/>
  <c r="AF11"/>
  <c r="AG11" s="1"/>
  <c r="AF12"/>
  <c r="AG12" s="1"/>
  <c r="AF13"/>
  <c r="AG13" s="1"/>
  <c r="AF14"/>
  <c r="AG14" s="1"/>
  <c r="AF15"/>
  <c r="AG15" s="1"/>
  <c r="AF16"/>
  <c r="AG16" s="1"/>
  <c r="AF17"/>
  <c r="AG17" s="1"/>
  <c r="AF18"/>
  <c r="AG18" s="1"/>
  <c r="AF19"/>
  <c r="AG19" s="1"/>
  <c r="AF20"/>
  <c r="AG20" s="1"/>
  <c r="AF21"/>
  <c r="AG21" s="1"/>
  <c r="AF22"/>
  <c r="AG22" s="1"/>
  <c r="AF23"/>
  <c r="AG23" s="1"/>
  <c r="AF24"/>
  <c r="AG24" s="1"/>
  <c r="AF25"/>
  <c r="AG25" s="1"/>
  <c r="AF26"/>
  <c r="AG26" s="1"/>
  <c r="AF27"/>
  <c r="AG27" s="1"/>
  <c r="AF28"/>
  <c r="AG28" s="1"/>
  <c r="AF29"/>
  <c r="AG29" s="1"/>
  <c r="AF30"/>
  <c r="AG30" s="1"/>
  <c r="AF31"/>
  <c r="AG31" s="1"/>
  <c r="AF32"/>
  <c r="AG32" s="1"/>
  <c r="AF33"/>
  <c r="AG33" s="1"/>
  <c r="AF34"/>
  <c r="AG34" s="1"/>
  <c r="AF35"/>
  <c r="AG35" s="1"/>
  <c r="AF36"/>
  <c r="AG36" s="1"/>
  <c r="AF37"/>
  <c r="AG37" s="1"/>
  <c r="AF5"/>
  <c r="V6"/>
  <c r="W6" s="1"/>
  <c r="V7"/>
  <c r="W7" s="1"/>
  <c r="V8"/>
  <c r="W8" s="1"/>
  <c r="V9"/>
  <c r="W9" s="1"/>
  <c r="V10"/>
  <c r="W10" s="1"/>
  <c r="V11"/>
  <c r="W11" s="1"/>
  <c r="V12"/>
  <c r="W12" s="1"/>
  <c r="V13"/>
  <c r="W13" s="1"/>
  <c r="V14"/>
  <c r="W14" s="1"/>
  <c r="V15"/>
  <c r="W15" s="1"/>
  <c r="V16"/>
  <c r="W16" s="1"/>
  <c r="V17"/>
  <c r="W17" s="1"/>
  <c r="V18"/>
  <c r="W18" s="1"/>
  <c r="V19"/>
  <c r="W19" s="1"/>
  <c r="V20"/>
  <c r="W20" s="1"/>
  <c r="V21"/>
  <c r="W21" s="1"/>
  <c r="V22"/>
  <c r="W22" s="1"/>
  <c r="V23"/>
  <c r="W23" s="1"/>
  <c r="V24"/>
  <c r="W24" s="1"/>
  <c r="V25"/>
  <c r="W25" s="1"/>
  <c r="V26"/>
  <c r="W26" s="1"/>
  <c r="V27"/>
  <c r="W27" s="1"/>
  <c r="V28"/>
  <c r="W28" s="1"/>
  <c r="V29"/>
  <c r="W29" s="1"/>
  <c r="V30"/>
  <c r="W30" s="1"/>
  <c r="V31"/>
  <c r="W31" s="1"/>
  <c r="V32"/>
  <c r="W32" s="1"/>
  <c r="V33"/>
  <c r="W33" s="1"/>
  <c r="V34"/>
  <c r="W34" s="1"/>
  <c r="V35"/>
  <c r="W35" s="1"/>
  <c r="V36"/>
  <c r="W36" s="1"/>
  <c r="V37"/>
  <c r="W37" s="1"/>
  <c r="V5"/>
  <c r="C30" i="14" l="1"/>
  <c r="C30" i="34"/>
  <c r="CK38" i="33"/>
  <c r="H38" i="11"/>
  <c r="CK37" i="33"/>
  <c r="H37" i="11"/>
  <c r="D25" i="35"/>
  <c r="T4" i="30"/>
  <c r="E25" i="35" s="1"/>
  <c r="O4" i="30"/>
  <c r="D24" i="35"/>
  <c r="BU4" i="33"/>
  <c r="BU35"/>
  <c r="O35" i="30"/>
  <c r="BV35" i="33" s="1"/>
  <c r="BU33"/>
  <c r="O33" i="30"/>
  <c r="BV33" i="33" s="1"/>
  <c r="BU31"/>
  <c r="O31" i="30"/>
  <c r="BV31" i="33" s="1"/>
  <c r="BU29"/>
  <c r="O29" i="30"/>
  <c r="BV29" i="33" s="1"/>
  <c r="BU27"/>
  <c r="O27" i="30"/>
  <c r="BV27" i="33" s="1"/>
  <c r="BU25"/>
  <c r="O25" i="30"/>
  <c r="BV25" i="33" s="1"/>
  <c r="BU23"/>
  <c r="O23" i="30"/>
  <c r="BV23" i="33" s="1"/>
  <c r="BU21"/>
  <c r="O21" i="30"/>
  <c r="BV21" i="33" s="1"/>
  <c r="BU19"/>
  <c r="O19" i="30"/>
  <c r="BV19" i="33" s="1"/>
  <c r="BU17"/>
  <c r="O17" i="30"/>
  <c r="BV17" i="33" s="1"/>
  <c r="BU15"/>
  <c r="O15" i="30"/>
  <c r="BV15" i="33" s="1"/>
  <c r="BU13"/>
  <c r="O13" i="30"/>
  <c r="BV13" i="33" s="1"/>
  <c r="BU11"/>
  <c r="O11" i="30"/>
  <c r="BV11" i="33" s="1"/>
  <c r="BU9"/>
  <c r="O9" i="30"/>
  <c r="BV9" i="33" s="1"/>
  <c r="BU7"/>
  <c r="O7" i="30"/>
  <c r="BV7" i="33" s="1"/>
  <c r="BU5"/>
  <c r="O5" i="30"/>
  <c r="BV5" i="33" s="1"/>
  <c r="BU36"/>
  <c r="O36" i="30"/>
  <c r="BV36" i="33" s="1"/>
  <c r="BU34"/>
  <c r="O34" i="30"/>
  <c r="BV34" i="33" s="1"/>
  <c r="BU32"/>
  <c r="O32" i="30"/>
  <c r="BV32" i="33" s="1"/>
  <c r="BU30"/>
  <c r="O30" i="30"/>
  <c r="BV30" i="33" s="1"/>
  <c r="BU28"/>
  <c r="O28" i="30"/>
  <c r="BV28" i="33" s="1"/>
  <c r="BU26"/>
  <c r="O26" i="30"/>
  <c r="BV26" i="33" s="1"/>
  <c r="BU24"/>
  <c r="O24" i="30"/>
  <c r="BV24" i="33" s="1"/>
  <c r="BU22"/>
  <c r="O22" i="30"/>
  <c r="BV22" i="33" s="1"/>
  <c r="BU20"/>
  <c r="O20" i="30"/>
  <c r="BV20" i="33" s="1"/>
  <c r="BU18"/>
  <c r="O18" i="30"/>
  <c r="BV18" i="33" s="1"/>
  <c r="BU16"/>
  <c r="O16" i="30"/>
  <c r="BV16" i="33" s="1"/>
  <c r="BU14"/>
  <c r="O14" i="30"/>
  <c r="BV14" i="33" s="1"/>
  <c r="BU12"/>
  <c r="O12" i="30"/>
  <c r="BV12" i="33" s="1"/>
  <c r="BU10"/>
  <c r="O10" i="30"/>
  <c r="BV10" i="33" s="1"/>
  <c r="BU8"/>
  <c r="O8" i="30"/>
  <c r="BV8" i="33" s="1"/>
  <c r="BU6"/>
  <c r="O6" i="30"/>
  <c r="BV6" i="33" s="1"/>
  <c r="BV38"/>
  <c r="U38" i="11"/>
  <c r="BV37" i="33"/>
  <c r="U37" i="11"/>
  <c r="I4" i="32"/>
  <c r="E21" i="35" s="1"/>
  <c r="D21"/>
  <c r="Z5" i="31"/>
  <c r="E18" i="35" s="1"/>
  <c r="D18"/>
  <c r="X5" i="12"/>
  <c r="D14" i="35"/>
  <c r="CP38" i="33"/>
  <c r="I38" i="11"/>
  <c r="CP37" i="33"/>
  <c r="I37" i="11"/>
  <c r="AG5" i="5"/>
  <c r="D9" i="35"/>
  <c r="W5" i="5"/>
  <c r="D8" i="35"/>
  <c r="X41" i="33"/>
  <c r="X40"/>
  <c r="C49" i="34"/>
  <c r="C31" i="14" l="1"/>
  <c r="C31" i="34"/>
  <c r="BV4" i="33"/>
  <c r="E24" i="35"/>
  <c r="E14"/>
  <c r="E9"/>
  <c r="E8"/>
  <c r="AX59" i="34"/>
  <c r="CE59"/>
  <c r="C32" i="14" l="1"/>
  <c r="C32" i="34"/>
  <c r="BX39" i="33"/>
  <c r="BX40"/>
  <c r="CF53" i="34" s="1"/>
  <c r="BX41" i="33"/>
  <c r="BX42"/>
  <c r="CF55" i="34" s="1"/>
  <c r="CF54"/>
  <c r="C33" i="14" l="1"/>
  <c r="C33" i="34"/>
  <c r="B4" i="33"/>
  <c r="C34" i="14" l="1"/>
  <c r="C34" i="34"/>
  <c r="DI53"/>
  <c r="DI54"/>
  <c r="DI55"/>
  <c r="CF40"/>
  <c r="CF44"/>
  <c r="BP53"/>
  <c r="BP54"/>
  <c r="BP55"/>
  <c r="BA53"/>
  <c r="BA54"/>
  <c r="BA55"/>
  <c r="C35" i="14" l="1"/>
  <c r="C35" i="34"/>
  <c r="C36" i="33"/>
  <c r="C46" i="34"/>
  <c r="CF45"/>
  <c r="CF43"/>
  <c r="CF41"/>
  <c r="CF39"/>
  <c r="CF42"/>
  <c r="CF38"/>
  <c r="C36" i="14" l="1"/>
  <c r="C36" i="34"/>
  <c r="C37" i="33"/>
  <c r="C38" i="12"/>
  <c r="C37" i="11"/>
  <c r="C47" i="34"/>
  <c r="C38" i="31"/>
  <c r="C38" i="5"/>
  <c r="C37" i="30"/>
  <c r="C37" i="32"/>
  <c r="CF59" i="34"/>
  <c r="S3"/>
  <c r="S51" l="1"/>
  <c r="S50"/>
  <c r="C37"/>
  <c r="C38" i="30"/>
  <c r="C48" i="34"/>
  <c r="C39" i="31"/>
  <c r="C39" i="5"/>
  <c r="C38" i="11"/>
  <c r="C38" i="32"/>
  <c r="C38" i="33"/>
  <c r="C39" i="12"/>
  <c r="B6" i="31"/>
  <c r="A15" i="35"/>
  <c r="A13"/>
  <c r="C5" l="1"/>
  <c r="D4"/>
  <c r="CJ60" i="34" l="1"/>
  <c r="CT55"/>
  <c r="CN55"/>
  <c r="CM55"/>
  <c r="CL55"/>
  <c r="CK55"/>
  <c r="CJ55"/>
  <c r="CD55"/>
  <c r="CC55"/>
  <c r="CB55"/>
  <c r="CA55"/>
  <c r="BZ55"/>
  <c r="BY55"/>
  <c r="BX55"/>
  <c r="BW55"/>
  <c r="BV55"/>
  <c r="BU55"/>
  <c r="BT55"/>
  <c r="BS55"/>
  <c r="BR55"/>
  <c r="BQ55"/>
  <c r="AH55"/>
  <c r="H55"/>
  <c r="G55"/>
  <c r="CT54"/>
  <c r="CN54"/>
  <c r="CM54"/>
  <c r="CL54"/>
  <c r="CK54"/>
  <c r="CJ54"/>
  <c r="CD54"/>
  <c r="CC54"/>
  <c r="CB54"/>
  <c r="CA54"/>
  <c r="BZ54"/>
  <c r="BY54"/>
  <c r="BX54"/>
  <c r="BW54"/>
  <c r="BV54"/>
  <c r="BU54"/>
  <c r="BT54"/>
  <c r="BS54"/>
  <c r="BR54"/>
  <c r="BQ54"/>
  <c r="AH54"/>
  <c r="H54"/>
  <c r="G54"/>
  <c r="CT53"/>
  <c r="CN53"/>
  <c r="CM53"/>
  <c r="CL53"/>
  <c r="CK53"/>
  <c r="CJ53"/>
  <c r="CD53"/>
  <c r="CC53"/>
  <c r="CB53"/>
  <c r="CA53"/>
  <c r="BZ53"/>
  <c r="BY53"/>
  <c r="BX53"/>
  <c r="BW53"/>
  <c r="BV53"/>
  <c r="BU53"/>
  <c r="BT53"/>
  <c r="BS53"/>
  <c r="BR53"/>
  <c r="BQ53"/>
  <c r="AH53"/>
  <c r="H53"/>
  <c r="G53"/>
  <c r="R52"/>
  <c r="Q52"/>
  <c r="P52"/>
  <c r="O52"/>
  <c r="N52"/>
  <c r="M52"/>
  <c r="L52"/>
  <c r="K52"/>
  <c r="J52"/>
  <c r="I52"/>
  <c r="H52"/>
  <c r="G52"/>
  <c r="F52"/>
  <c r="E52"/>
  <c r="D52"/>
  <c r="DH45"/>
  <c r="DG45"/>
  <c r="DF45"/>
  <c r="DE45"/>
  <c r="DD45"/>
  <c r="DB45"/>
  <c r="DA45"/>
  <c r="CZ45"/>
  <c r="CY45"/>
  <c r="CX45"/>
  <c r="CW45"/>
  <c r="CV45"/>
  <c r="CU45"/>
  <c r="CT45"/>
  <c r="CS45"/>
  <c r="CR45"/>
  <c r="CQ45"/>
  <c r="CP45"/>
  <c r="CO45"/>
  <c r="CN45"/>
  <c r="CM45"/>
  <c r="CL45"/>
  <c r="CK45"/>
  <c r="CJ45"/>
  <c r="CI45"/>
  <c r="CH45"/>
  <c r="CG45"/>
  <c r="CD45"/>
  <c r="CC45"/>
  <c r="CB45"/>
  <c r="CA45"/>
  <c r="BZ45"/>
  <c r="BY45"/>
  <c r="BX45"/>
  <c r="BW45"/>
  <c r="BV45"/>
  <c r="BU45"/>
  <c r="BT45"/>
  <c r="BS45"/>
  <c r="BR45"/>
  <c r="BQ45"/>
  <c r="BO45"/>
  <c r="BN45"/>
  <c r="BM45"/>
  <c r="BL45"/>
  <c r="BK45"/>
  <c r="BJ45"/>
  <c r="BI45"/>
  <c r="BH45"/>
  <c r="BG45"/>
  <c r="BF45"/>
  <c r="BE45"/>
  <c r="BD45"/>
  <c r="BC45"/>
  <c r="BB45"/>
  <c r="AZ45"/>
  <c r="AY45"/>
  <c r="AW45"/>
  <c r="AV45"/>
  <c r="AU45"/>
  <c r="AT45"/>
  <c r="AS45"/>
  <c r="AP45"/>
  <c r="AO45"/>
  <c r="AN45"/>
  <c r="AM45"/>
  <c r="AL45"/>
  <c r="AK45"/>
  <c r="AJ45"/>
  <c r="AI45"/>
  <c r="AH45"/>
  <c r="AG45"/>
  <c r="AF45"/>
  <c r="AD45"/>
  <c r="AC45"/>
  <c r="AB45"/>
  <c r="AA45"/>
  <c r="Z45"/>
  <c r="Y45"/>
  <c r="X45"/>
  <c r="W45"/>
  <c r="V45"/>
  <c r="U45"/>
  <c r="T45"/>
  <c r="R45"/>
  <c r="Q45"/>
  <c r="P45"/>
  <c r="O45"/>
  <c r="N45"/>
  <c r="M45"/>
  <c r="L45"/>
  <c r="K45"/>
  <c r="J45"/>
  <c r="I45"/>
  <c r="H45"/>
  <c r="G45"/>
  <c r="F45"/>
  <c r="E45"/>
  <c r="D45"/>
  <c r="C45"/>
  <c r="DH44"/>
  <c r="DG44"/>
  <c r="DF44"/>
  <c r="DE44"/>
  <c r="DD44"/>
  <c r="DB44"/>
  <c r="DA44"/>
  <c r="CZ44"/>
  <c r="CY44"/>
  <c r="CX44"/>
  <c r="CW44"/>
  <c r="CV44"/>
  <c r="CU44"/>
  <c r="CT44"/>
  <c r="CS44"/>
  <c r="CR44"/>
  <c r="CQ44"/>
  <c r="CP44"/>
  <c r="CO44"/>
  <c r="CN44"/>
  <c r="CM44"/>
  <c r="CL44"/>
  <c r="CK44"/>
  <c r="CJ44"/>
  <c r="CI44"/>
  <c r="CH44"/>
  <c r="CG44"/>
  <c r="CD44"/>
  <c r="CC44"/>
  <c r="CB44"/>
  <c r="CA44"/>
  <c r="BZ44"/>
  <c r="BY44"/>
  <c r="BX44"/>
  <c r="BW44"/>
  <c r="BV44"/>
  <c r="BU44"/>
  <c r="BT44"/>
  <c r="BS44"/>
  <c r="BR44"/>
  <c r="BQ44"/>
  <c r="BO44"/>
  <c r="BN44"/>
  <c r="BM44"/>
  <c r="BL44"/>
  <c r="BK44"/>
  <c r="BJ44"/>
  <c r="BI44"/>
  <c r="BH44"/>
  <c r="BG44"/>
  <c r="BF44"/>
  <c r="BE44"/>
  <c r="BD44"/>
  <c r="BC44"/>
  <c r="BB44"/>
  <c r="AZ44"/>
  <c r="AY44"/>
  <c r="AW44"/>
  <c r="AV44"/>
  <c r="AU44"/>
  <c r="AT44"/>
  <c r="AS44"/>
  <c r="AP44"/>
  <c r="AO44"/>
  <c r="AN44"/>
  <c r="AM44"/>
  <c r="AL44"/>
  <c r="AK44"/>
  <c r="AJ44"/>
  <c r="AI44"/>
  <c r="AH44"/>
  <c r="AG44"/>
  <c r="AF44"/>
  <c r="AD44"/>
  <c r="AC44"/>
  <c r="AB44"/>
  <c r="AA44"/>
  <c r="Z44"/>
  <c r="Y44"/>
  <c r="X44"/>
  <c r="W44"/>
  <c r="V44"/>
  <c r="U44"/>
  <c r="T44"/>
  <c r="R44"/>
  <c r="Q44"/>
  <c r="P44"/>
  <c r="O44"/>
  <c r="N44"/>
  <c r="M44"/>
  <c r="L44"/>
  <c r="K44"/>
  <c r="J44"/>
  <c r="I44"/>
  <c r="H44"/>
  <c r="G44"/>
  <c r="F44"/>
  <c r="E44"/>
  <c r="D44"/>
  <c r="C44"/>
  <c r="DH43"/>
  <c r="DG43"/>
  <c r="DF43"/>
  <c r="DE43"/>
  <c r="DD43"/>
  <c r="DB43"/>
  <c r="DA43"/>
  <c r="CZ43"/>
  <c r="CY43"/>
  <c r="CX43"/>
  <c r="CW43"/>
  <c r="CV43"/>
  <c r="CU43"/>
  <c r="CT43"/>
  <c r="CS43"/>
  <c r="CR43"/>
  <c r="CQ43"/>
  <c r="CP43"/>
  <c r="CO43"/>
  <c r="CN43"/>
  <c r="CM43"/>
  <c r="CL43"/>
  <c r="CK43"/>
  <c r="CJ43"/>
  <c r="CI43"/>
  <c r="CH43"/>
  <c r="CG43"/>
  <c r="CD43"/>
  <c r="CC43"/>
  <c r="CB43"/>
  <c r="CA43"/>
  <c r="BZ43"/>
  <c r="BY43"/>
  <c r="BX43"/>
  <c r="BW43"/>
  <c r="BV43"/>
  <c r="BU43"/>
  <c r="BT43"/>
  <c r="BS43"/>
  <c r="BR43"/>
  <c r="BQ43"/>
  <c r="BO43"/>
  <c r="BN43"/>
  <c r="BM43"/>
  <c r="BL43"/>
  <c r="BK43"/>
  <c r="BJ43"/>
  <c r="BI43"/>
  <c r="BH43"/>
  <c r="BG43"/>
  <c r="BF43"/>
  <c r="BE43"/>
  <c r="BD43"/>
  <c r="BC43"/>
  <c r="BB43"/>
  <c r="AZ43"/>
  <c r="AY43"/>
  <c r="AW43"/>
  <c r="AV43"/>
  <c r="AU43"/>
  <c r="AT43"/>
  <c r="AS43"/>
  <c r="AP43"/>
  <c r="AO43"/>
  <c r="AN43"/>
  <c r="AM43"/>
  <c r="AL43"/>
  <c r="AK43"/>
  <c r="AJ43"/>
  <c r="AI43"/>
  <c r="AH43"/>
  <c r="AG43"/>
  <c r="AF43"/>
  <c r="AD43"/>
  <c r="AC43"/>
  <c r="AB43"/>
  <c r="AA43"/>
  <c r="Z43"/>
  <c r="Y43"/>
  <c r="X43"/>
  <c r="W43"/>
  <c r="V43"/>
  <c r="U43"/>
  <c r="T43"/>
  <c r="R43"/>
  <c r="Q43"/>
  <c r="P43"/>
  <c r="O43"/>
  <c r="N43"/>
  <c r="M43"/>
  <c r="L43"/>
  <c r="K43"/>
  <c r="J43"/>
  <c r="I43"/>
  <c r="H43"/>
  <c r="G43"/>
  <c r="F43"/>
  <c r="E43"/>
  <c r="D43"/>
  <c r="C43"/>
  <c r="DH42"/>
  <c r="DG42"/>
  <c r="DF42"/>
  <c r="DE42"/>
  <c r="DD42"/>
  <c r="DB42"/>
  <c r="DA42"/>
  <c r="CZ42"/>
  <c r="CY42"/>
  <c r="CX42"/>
  <c r="CW42"/>
  <c r="CV42"/>
  <c r="CU42"/>
  <c r="CT42"/>
  <c r="CS42"/>
  <c r="CR42"/>
  <c r="CQ42"/>
  <c r="CP42"/>
  <c r="CO42"/>
  <c r="CN42"/>
  <c r="CM42"/>
  <c r="CL42"/>
  <c r="CK42"/>
  <c r="CJ42"/>
  <c r="CI42"/>
  <c r="CH42"/>
  <c r="CG42"/>
  <c r="CD42"/>
  <c r="CC42"/>
  <c r="CB42"/>
  <c r="CA42"/>
  <c r="BZ42"/>
  <c r="BY42"/>
  <c r="BX42"/>
  <c r="BW42"/>
  <c r="BV42"/>
  <c r="BU42"/>
  <c r="BT42"/>
  <c r="BS42"/>
  <c r="BR42"/>
  <c r="BQ42"/>
  <c r="BO42"/>
  <c r="BN42"/>
  <c r="BM42"/>
  <c r="BL42"/>
  <c r="BK42"/>
  <c r="BJ42"/>
  <c r="BI42"/>
  <c r="BH42"/>
  <c r="BG42"/>
  <c r="BF42"/>
  <c r="BE42"/>
  <c r="BD42"/>
  <c r="BC42"/>
  <c r="BB42"/>
  <c r="AZ42"/>
  <c r="AY42"/>
  <c r="AW42"/>
  <c r="AV42"/>
  <c r="AU42"/>
  <c r="AT42"/>
  <c r="AS42"/>
  <c r="AP42"/>
  <c r="AO42"/>
  <c r="AN42"/>
  <c r="AM42"/>
  <c r="AL42"/>
  <c r="AK42"/>
  <c r="AJ42"/>
  <c r="AI42"/>
  <c r="AH42"/>
  <c r="AG42"/>
  <c r="AF42"/>
  <c r="AD42"/>
  <c r="AC42"/>
  <c r="AB42"/>
  <c r="AA42"/>
  <c r="Z42"/>
  <c r="Y42"/>
  <c r="X42"/>
  <c r="W42"/>
  <c r="V42"/>
  <c r="U42"/>
  <c r="T42"/>
  <c r="R42"/>
  <c r="Q42"/>
  <c r="P42"/>
  <c r="O42"/>
  <c r="N42"/>
  <c r="M42"/>
  <c r="L42"/>
  <c r="K42"/>
  <c r="J42"/>
  <c r="I42"/>
  <c r="H42"/>
  <c r="G42"/>
  <c r="F42"/>
  <c r="E42"/>
  <c r="D42"/>
  <c r="C42"/>
  <c r="DG41"/>
  <c r="DF41"/>
  <c r="DE41"/>
  <c r="DD41"/>
  <c r="DB41"/>
  <c r="DA41"/>
  <c r="CZ41"/>
  <c r="CY41"/>
  <c r="CX41"/>
  <c r="CW41"/>
  <c r="CV41"/>
  <c r="CU41"/>
  <c r="CT41"/>
  <c r="CS41"/>
  <c r="CR41"/>
  <c r="CQ41"/>
  <c r="CP41"/>
  <c r="CO41"/>
  <c r="CN41"/>
  <c r="CM41"/>
  <c r="CL41"/>
  <c r="CK41"/>
  <c r="CJ41"/>
  <c r="CI41"/>
  <c r="CH41"/>
  <c r="CG41"/>
  <c r="CD41"/>
  <c r="CC41"/>
  <c r="CB41"/>
  <c r="CA41"/>
  <c r="BZ41"/>
  <c r="BY41"/>
  <c r="BX41"/>
  <c r="BW41"/>
  <c r="BV41"/>
  <c r="BU41"/>
  <c r="BT41"/>
  <c r="BS41"/>
  <c r="BR41"/>
  <c r="BQ41"/>
  <c r="BO41"/>
  <c r="BN41"/>
  <c r="BM41"/>
  <c r="BL41"/>
  <c r="BK41"/>
  <c r="BJ41"/>
  <c r="BI41"/>
  <c r="BH41"/>
  <c r="BG41"/>
  <c r="BF41"/>
  <c r="BE41"/>
  <c r="BD41"/>
  <c r="BC41"/>
  <c r="BB41"/>
  <c r="AZ41"/>
  <c r="AY41"/>
  <c r="AW41"/>
  <c r="AV41"/>
  <c r="AU41"/>
  <c r="AT41"/>
  <c r="AS41"/>
  <c r="AP41"/>
  <c r="AO41"/>
  <c r="AN41"/>
  <c r="AM41"/>
  <c r="AL41"/>
  <c r="AK41"/>
  <c r="AJ41"/>
  <c r="AI41"/>
  <c r="AH41"/>
  <c r="AG41"/>
  <c r="AF41"/>
  <c r="AD41"/>
  <c r="AC41"/>
  <c r="AB41"/>
  <c r="AA41"/>
  <c r="Z41"/>
  <c r="Y41"/>
  <c r="X41"/>
  <c r="W41"/>
  <c r="V41"/>
  <c r="U41"/>
  <c r="T41"/>
  <c r="R41"/>
  <c r="Q41"/>
  <c r="P41"/>
  <c r="O41"/>
  <c r="N41"/>
  <c r="M41"/>
  <c r="L41"/>
  <c r="K41"/>
  <c r="J41"/>
  <c r="I41"/>
  <c r="H41"/>
  <c r="G41"/>
  <c r="F41"/>
  <c r="E41"/>
  <c r="D41"/>
  <c r="C41"/>
  <c r="DH40"/>
  <c r="DG40"/>
  <c r="DF40"/>
  <c r="DE40"/>
  <c r="DD40"/>
  <c r="DB40"/>
  <c r="DA40"/>
  <c r="CZ40"/>
  <c r="CY40"/>
  <c r="CX40"/>
  <c r="CW40"/>
  <c r="CV40"/>
  <c r="CU40"/>
  <c r="CT40"/>
  <c r="CS40"/>
  <c r="CR40"/>
  <c r="CQ40"/>
  <c r="CP40"/>
  <c r="CO40"/>
  <c r="CN40"/>
  <c r="CM40"/>
  <c r="CL40"/>
  <c r="CK40"/>
  <c r="CJ40"/>
  <c r="CI40"/>
  <c r="CH40"/>
  <c r="CG40"/>
  <c r="CD40"/>
  <c r="CC40"/>
  <c r="CB40"/>
  <c r="CA40"/>
  <c r="BZ40"/>
  <c r="BY40"/>
  <c r="BX40"/>
  <c r="BW40"/>
  <c r="BV40"/>
  <c r="BU40"/>
  <c r="BT40"/>
  <c r="BS40"/>
  <c r="BR40"/>
  <c r="BQ40"/>
  <c r="BO40"/>
  <c r="BN40"/>
  <c r="BM40"/>
  <c r="BL40"/>
  <c r="BK40"/>
  <c r="BJ40"/>
  <c r="BI40"/>
  <c r="BH40"/>
  <c r="BG40"/>
  <c r="BF40"/>
  <c r="BE40"/>
  <c r="BD40"/>
  <c r="BC40"/>
  <c r="BB40"/>
  <c r="AZ40"/>
  <c r="AY40"/>
  <c r="AW40"/>
  <c r="AV40"/>
  <c r="AU40"/>
  <c r="AT40"/>
  <c r="AS40"/>
  <c r="AP40"/>
  <c r="AO40"/>
  <c r="AN40"/>
  <c r="AM40"/>
  <c r="AL40"/>
  <c r="AK40"/>
  <c r="AJ40"/>
  <c r="AI40"/>
  <c r="AH40"/>
  <c r="AG40"/>
  <c r="AF40"/>
  <c r="AD40"/>
  <c r="AC40"/>
  <c r="AB40"/>
  <c r="AA40"/>
  <c r="Z40"/>
  <c r="Y40"/>
  <c r="X40"/>
  <c r="W40"/>
  <c r="V40"/>
  <c r="U40"/>
  <c r="T40"/>
  <c r="R40"/>
  <c r="Q40"/>
  <c r="P40"/>
  <c r="O40"/>
  <c r="N40"/>
  <c r="M40"/>
  <c r="L40"/>
  <c r="K40"/>
  <c r="J40"/>
  <c r="I40"/>
  <c r="H40"/>
  <c r="G40"/>
  <c r="F40"/>
  <c r="E40"/>
  <c r="D40"/>
  <c r="C40"/>
  <c r="DH39"/>
  <c r="DG39"/>
  <c r="DF39"/>
  <c r="DE39"/>
  <c r="DD39"/>
  <c r="DB39"/>
  <c r="DA39"/>
  <c r="CZ39"/>
  <c r="CY39"/>
  <c r="CX39"/>
  <c r="CW39"/>
  <c r="CV39"/>
  <c r="CU39"/>
  <c r="CT39"/>
  <c r="CS39"/>
  <c r="CR39"/>
  <c r="CQ39"/>
  <c r="CP39"/>
  <c r="CO39"/>
  <c r="CN39"/>
  <c r="CM39"/>
  <c r="CL39"/>
  <c r="CK39"/>
  <c r="CJ39"/>
  <c r="CI39"/>
  <c r="CH39"/>
  <c r="CG39"/>
  <c r="CD39"/>
  <c r="CC39"/>
  <c r="CB39"/>
  <c r="CA39"/>
  <c r="BZ39"/>
  <c r="BY39"/>
  <c r="BX39"/>
  <c r="BW39"/>
  <c r="BV39"/>
  <c r="BU39"/>
  <c r="BT39"/>
  <c r="BS39"/>
  <c r="BR39"/>
  <c r="BQ39"/>
  <c r="BO39"/>
  <c r="BN39"/>
  <c r="BM39"/>
  <c r="BL39"/>
  <c r="BK39"/>
  <c r="BJ39"/>
  <c r="BI39"/>
  <c r="BH39"/>
  <c r="BG39"/>
  <c r="BF39"/>
  <c r="BE39"/>
  <c r="BD39"/>
  <c r="BC39"/>
  <c r="BB39"/>
  <c r="AZ39"/>
  <c r="AY39"/>
  <c r="AW39"/>
  <c r="AV39"/>
  <c r="AU39"/>
  <c r="AT39"/>
  <c r="AS39"/>
  <c r="AP39"/>
  <c r="AO39"/>
  <c r="AN39"/>
  <c r="AM39"/>
  <c r="AL39"/>
  <c r="AK39"/>
  <c r="AJ39"/>
  <c r="AI39"/>
  <c r="AH39"/>
  <c r="AG39"/>
  <c r="AF39"/>
  <c r="AD39"/>
  <c r="AC39"/>
  <c r="AB39"/>
  <c r="AA39"/>
  <c r="Z39"/>
  <c r="Y39"/>
  <c r="X39"/>
  <c r="W39"/>
  <c r="V39"/>
  <c r="U39"/>
  <c r="T39"/>
  <c r="R39"/>
  <c r="Q39"/>
  <c r="P39"/>
  <c r="O39"/>
  <c r="N39"/>
  <c r="M39"/>
  <c r="L39"/>
  <c r="K39"/>
  <c r="J39"/>
  <c r="I39"/>
  <c r="H39"/>
  <c r="G39"/>
  <c r="F39"/>
  <c r="E39"/>
  <c r="D39"/>
  <c r="C39"/>
  <c r="DH38"/>
  <c r="DG38"/>
  <c r="DF38"/>
  <c r="DE38"/>
  <c r="DD38"/>
  <c r="DC38"/>
  <c r="DB38"/>
  <c r="DA38"/>
  <c r="CZ38"/>
  <c r="CY38"/>
  <c r="CX38"/>
  <c r="CW38"/>
  <c r="CV38"/>
  <c r="CU38"/>
  <c r="CT38"/>
  <c r="CS38"/>
  <c r="CR38"/>
  <c r="CQ38"/>
  <c r="CP38"/>
  <c r="CO38"/>
  <c r="CN38"/>
  <c r="CM38"/>
  <c r="CL38"/>
  <c r="CK38"/>
  <c r="CJ38"/>
  <c r="CI38"/>
  <c r="CH38"/>
  <c r="CG38"/>
  <c r="CD38"/>
  <c r="CC38"/>
  <c r="CB38"/>
  <c r="CA38"/>
  <c r="BZ38"/>
  <c r="BY38"/>
  <c r="BX38"/>
  <c r="BW38"/>
  <c r="BV38"/>
  <c r="BU38"/>
  <c r="BT38"/>
  <c r="BS38"/>
  <c r="BR38"/>
  <c r="BQ38"/>
  <c r="BO38"/>
  <c r="BN38"/>
  <c r="BM38"/>
  <c r="BL38"/>
  <c r="BK38"/>
  <c r="BJ38"/>
  <c r="BI38"/>
  <c r="BH38"/>
  <c r="BG38"/>
  <c r="BF38"/>
  <c r="BE38"/>
  <c r="BD38"/>
  <c r="BC38"/>
  <c r="BB38"/>
  <c r="AZ38"/>
  <c r="AY38"/>
  <c r="AW38"/>
  <c r="AV38"/>
  <c r="AU38"/>
  <c r="AT38"/>
  <c r="AS38"/>
  <c r="AP38"/>
  <c r="AO38"/>
  <c r="AN38"/>
  <c r="AM38"/>
  <c r="AL38"/>
  <c r="AK38"/>
  <c r="AJ38"/>
  <c r="AI38"/>
  <c r="AH38"/>
  <c r="AG38"/>
  <c r="AF38"/>
  <c r="AD38"/>
  <c r="AC38"/>
  <c r="AB38"/>
  <c r="AA38"/>
  <c r="Z38"/>
  <c r="Y38"/>
  <c r="X38"/>
  <c r="W38"/>
  <c r="V38"/>
  <c r="U38"/>
  <c r="T38"/>
  <c r="R38"/>
  <c r="Q38"/>
  <c r="P38"/>
  <c r="O38"/>
  <c r="N38"/>
  <c r="M38"/>
  <c r="L38"/>
  <c r="K38"/>
  <c r="J38"/>
  <c r="I38"/>
  <c r="H38"/>
  <c r="G38"/>
  <c r="F38"/>
  <c r="E38"/>
  <c r="D38"/>
  <c r="C38"/>
  <c r="DH37"/>
  <c r="DG37"/>
  <c r="DF37"/>
  <c r="DE37"/>
  <c r="DD37"/>
  <c r="DC37"/>
  <c r="DB37"/>
  <c r="DA37"/>
  <c r="CZ37"/>
  <c r="CY37"/>
  <c r="CX37"/>
  <c r="CW37"/>
  <c r="CV37"/>
  <c r="CU37"/>
  <c r="CT37"/>
  <c r="CS37"/>
  <c r="CR37"/>
  <c r="CQ37"/>
  <c r="CP37"/>
  <c r="CO37"/>
  <c r="CN37"/>
  <c r="CM37"/>
  <c r="CL37"/>
  <c r="CK37"/>
  <c r="CJ37"/>
  <c r="CI37"/>
  <c r="CH37"/>
  <c r="CG37"/>
  <c r="CD37"/>
  <c r="CC37"/>
  <c r="CB37"/>
  <c r="CA37"/>
  <c r="BZ37"/>
  <c r="BY37"/>
  <c r="BX37"/>
  <c r="BW37"/>
  <c r="BV37"/>
  <c r="BU37"/>
  <c r="BT37"/>
  <c r="BS37"/>
  <c r="BR37"/>
  <c r="BQ37"/>
  <c r="BO37"/>
  <c r="BN37"/>
  <c r="BM37"/>
  <c r="BL37"/>
  <c r="BK37"/>
  <c r="BJ37"/>
  <c r="BI37"/>
  <c r="BH37"/>
  <c r="BG37"/>
  <c r="BF37"/>
  <c r="BE37"/>
  <c r="BD37"/>
  <c r="BC37"/>
  <c r="BB37"/>
  <c r="AZ37"/>
  <c r="AY37"/>
  <c r="AW37"/>
  <c r="AV37"/>
  <c r="AU37"/>
  <c r="AT37"/>
  <c r="AS37"/>
  <c r="AP37"/>
  <c r="AO37"/>
  <c r="AN37"/>
  <c r="AM37"/>
  <c r="AL37"/>
  <c r="AK37"/>
  <c r="AJ37"/>
  <c r="AI37"/>
  <c r="AH37"/>
  <c r="AG37"/>
  <c r="AF37"/>
  <c r="AD37"/>
  <c r="AC37"/>
  <c r="AB37"/>
  <c r="AA37"/>
  <c r="Z37"/>
  <c r="Y37"/>
  <c r="X37"/>
  <c r="W37"/>
  <c r="V37"/>
  <c r="U37"/>
  <c r="T37"/>
  <c r="R37"/>
  <c r="Q37"/>
  <c r="P37"/>
  <c r="O37"/>
  <c r="N37"/>
  <c r="M37"/>
  <c r="L37"/>
  <c r="K37"/>
  <c r="J37"/>
  <c r="I37"/>
  <c r="H37"/>
  <c r="G37"/>
  <c r="F37"/>
  <c r="E37"/>
  <c r="D37"/>
  <c r="DH25"/>
  <c r="DG25"/>
  <c r="DF25"/>
  <c r="DE25"/>
  <c r="DD25"/>
  <c r="DC25"/>
  <c r="DB25"/>
  <c r="DA25"/>
  <c r="CZ25"/>
  <c r="CY25"/>
  <c r="CX25"/>
  <c r="CW25"/>
  <c r="CV25"/>
  <c r="CU25"/>
  <c r="CT25"/>
  <c r="CS25"/>
  <c r="CR25"/>
  <c r="CQ25"/>
  <c r="CP25"/>
  <c r="CO25"/>
  <c r="CN25"/>
  <c r="CM25"/>
  <c r="CL25"/>
  <c r="CK25"/>
  <c r="CJ25"/>
  <c r="CI25"/>
  <c r="CH25"/>
  <c r="CG25"/>
  <c r="CD25"/>
  <c r="CC25"/>
  <c r="CB25"/>
  <c r="CA25"/>
  <c r="BZ25"/>
  <c r="BY25"/>
  <c r="BX25"/>
  <c r="BW25"/>
  <c r="BV25"/>
  <c r="BU25"/>
  <c r="BT25"/>
  <c r="BS25"/>
  <c r="BR25"/>
  <c r="BQ25"/>
  <c r="BO25"/>
  <c r="BN25"/>
  <c r="BM25"/>
  <c r="BL25"/>
  <c r="BK25"/>
  <c r="BJ25"/>
  <c r="BI25"/>
  <c r="BH25"/>
  <c r="BG25"/>
  <c r="BF25"/>
  <c r="BE25"/>
  <c r="BD25"/>
  <c r="BC25"/>
  <c r="BB25"/>
  <c r="AZ25"/>
  <c r="AY25"/>
  <c r="AW25"/>
  <c r="AV25"/>
  <c r="AU25"/>
  <c r="AT25"/>
  <c r="AS25"/>
  <c r="AP25"/>
  <c r="AO25"/>
  <c r="AN25"/>
  <c r="AM25"/>
  <c r="AL25"/>
  <c r="AK25"/>
  <c r="AJ25"/>
  <c r="AI25"/>
  <c r="AH25"/>
  <c r="AG25"/>
  <c r="AF25"/>
  <c r="AD25"/>
  <c r="AC25"/>
  <c r="AB25"/>
  <c r="AA25"/>
  <c r="Z25"/>
  <c r="Y25"/>
  <c r="X25"/>
  <c r="W25"/>
  <c r="V25"/>
  <c r="U25"/>
  <c r="T25"/>
  <c r="R25"/>
  <c r="Q25"/>
  <c r="P25"/>
  <c r="O25"/>
  <c r="N25"/>
  <c r="M25"/>
  <c r="L25"/>
  <c r="K25"/>
  <c r="J25"/>
  <c r="I25"/>
  <c r="H25"/>
  <c r="G25"/>
  <c r="F25"/>
  <c r="E25"/>
  <c r="D25"/>
  <c r="C25"/>
  <c r="DH24"/>
  <c r="DG24"/>
  <c r="DF24"/>
  <c r="DE24"/>
  <c r="DD24"/>
  <c r="DC24"/>
  <c r="DB24"/>
  <c r="DA24"/>
  <c r="CZ24"/>
  <c r="CY24"/>
  <c r="CX24"/>
  <c r="CW24"/>
  <c r="CV24"/>
  <c r="CU24"/>
  <c r="CT24"/>
  <c r="CS24"/>
  <c r="CR24"/>
  <c r="CQ24"/>
  <c r="CP24"/>
  <c r="CO24"/>
  <c r="CN24"/>
  <c r="CM24"/>
  <c r="CL24"/>
  <c r="CK24"/>
  <c r="CJ24"/>
  <c r="CI24"/>
  <c r="CH24"/>
  <c r="CG24"/>
  <c r="CD24"/>
  <c r="CC24"/>
  <c r="CB24"/>
  <c r="CA24"/>
  <c r="BZ24"/>
  <c r="BY24"/>
  <c r="BX24"/>
  <c r="BW24"/>
  <c r="BV24"/>
  <c r="BU24"/>
  <c r="BT24"/>
  <c r="BS24"/>
  <c r="BR24"/>
  <c r="BQ24"/>
  <c r="BO24"/>
  <c r="BN24"/>
  <c r="BM24"/>
  <c r="BL24"/>
  <c r="BK24"/>
  <c r="BJ24"/>
  <c r="BI24"/>
  <c r="BH24"/>
  <c r="BG24"/>
  <c r="BF24"/>
  <c r="BE24"/>
  <c r="BD24"/>
  <c r="BC24"/>
  <c r="BB24"/>
  <c r="AZ24"/>
  <c r="AY24"/>
  <c r="AW24"/>
  <c r="AV24"/>
  <c r="AU24"/>
  <c r="AT24"/>
  <c r="AS24"/>
  <c r="AP24"/>
  <c r="AO24"/>
  <c r="AN24"/>
  <c r="AM24"/>
  <c r="AL24"/>
  <c r="AK24"/>
  <c r="AJ24"/>
  <c r="AI24"/>
  <c r="AH24"/>
  <c r="AG24"/>
  <c r="AF24"/>
  <c r="AD24"/>
  <c r="AC24"/>
  <c r="AB24"/>
  <c r="AA24"/>
  <c r="Z24"/>
  <c r="Y24"/>
  <c r="X24"/>
  <c r="W24"/>
  <c r="V24"/>
  <c r="U24"/>
  <c r="T24"/>
  <c r="R24"/>
  <c r="Q24"/>
  <c r="P24"/>
  <c r="O24"/>
  <c r="N24"/>
  <c r="M24"/>
  <c r="L24"/>
  <c r="K24"/>
  <c r="J24"/>
  <c r="I24"/>
  <c r="H24"/>
  <c r="G24"/>
  <c r="F24"/>
  <c r="E24"/>
  <c r="D24"/>
  <c r="C24"/>
  <c r="DH23"/>
  <c r="DG23"/>
  <c r="DF23"/>
  <c r="DE23"/>
  <c r="DD23"/>
  <c r="DC23"/>
  <c r="DB23"/>
  <c r="DA23"/>
  <c r="CZ23"/>
  <c r="CY23"/>
  <c r="CX23"/>
  <c r="CW23"/>
  <c r="CV23"/>
  <c r="CU23"/>
  <c r="CT23"/>
  <c r="CS23"/>
  <c r="CR23"/>
  <c r="CQ23"/>
  <c r="CP23"/>
  <c r="CO23"/>
  <c r="CN23"/>
  <c r="CM23"/>
  <c r="CL23"/>
  <c r="CK23"/>
  <c r="CJ23"/>
  <c r="CI23"/>
  <c r="CH23"/>
  <c r="CG23"/>
  <c r="CD23"/>
  <c r="CC23"/>
  <c r="CB23"/>
  <c r="CA23"/>
  <c r="BZ23"/>
  <c r="BY23"/>
  <c r="BX23"/>
  <c r="BW23"/>
  <c r="BV23"/>
  <c r="BU23"/>
  <c r="BT23"/>
  <c r="BS23"/>
  <c r="BR23"/>
  <c r="BQ23"/>
  <c r="BO23"/>
  <c r="BN23"/>
  <c r="BM23"/>
  <c r="BL23"/>
  <c r="BK23"/>
  <c r="BJ23"/>
  <c r="BI23"/>
  <c r="BH23"/>
  <c r="BG23"/>
  <c r="BF23"/>
  <c r="BE23"/>
  <c r="BD23"/>
  <c r="BC23"/>
  <c r="BB23"/>
  <c r="AZ23"/>
  <c r="AY23"/>
  <c r="AW23"/>
  <c r="AV23"/>
  <c r="AU23"/>
  <c r="AT23"/>
  <c r="AS23"/>
  <c r="AP23"/>
  <c r="AO23"/>
  <c r="AN23"/>
  <c r="AM23"/>
  <c r="AL23"/>
  <c r="AK23"/>
  <c r="AJ23"/>
  <c r="AI23"/>
  <c r="AH23"/>
  <c r="AG23"/>
  <c r="AF23"/>
  <c r="AD23"/>
  <c r="AC23"/>
  <c r="AB23"/>
  <c r="AA23"/>
  <c r="Z23"/>
  <c r="Y23"/>
  <c r="X23"/>
  <c r="W23"/>
  <c r="V23"/>
  <c r="U23"/>
  <c r="T23"/>
  <c r="R23"/>
  <c r="Q23"/>
  <c r="P23"/>
  <c r="O23"/>
  <c r="N23"/>
  <c r="M23"/>
  <c r="L23"/>
  <c r="K23"/>
  <c r="J23"/>
  <c r="I23"/>
  <c r="H23"/>
  <c r="G23"/>
  <c r="F23"/>
  <c r="E23"/>
  <c r="D23"/>
  <c r="C23"/>
  <c r="DH22"/>
  <c r="DG22"/>
  <c r="DF22"/>
  <c r="DE22"/>
  <c r="DD22"/>
  <c r="DC22"/>
  <c r="DB22"/>
  <c r="DA22"/>
  <c r="CZ22"/>
  <c r="CY22"/>
  <c r="CX22"/>
  <c r="CW22"/>
  <c r="CV22"/>
  <c r="CU22"/>
  <c r="CT22"/>
  <c r="CS22"/>
  <c r="CR22"/>
  <c r="CQ22"/>
  <c r="CP22"/>
  <c r="CO22"/>
  <c r="CN22"/>
  <c r="CM22"/>
  <c r="CL22"/>
  <c r="CK22"/>
  <c r="CJ22"/>
  <c r="CI22"/>
  <c r="CH22"/>
  <c r="CG22"/>
  <c r="CD22"/>
  <c r="CC22"/>
  <c r="CB22"/>
  <c r="CA22"/>
  <c r="BZ22"/>
  <c r="BY22"/>
  <c r="BX22"/>
  <c r="BW22"/>
  <c r="BV22"/>
  <c r="BU22"/>
  <c r="BT22"/>
  <c r="BS22"/>
  <c r="BR22"/>
  <c r="BQ22"/>
  <c r="BO22"/>
  <c r="BN22"/>
  <c r="BM22"/>
  <c r="BL22"/>
  <c r="BK22"/>
  <c r="BJ22"/>
  <c r="BI22"/>
  <c r="BH22"/>
  <c r="BG22"/>
  <c r="BF22"/>
  <c r="BE22"/>
  <c r="BD22"/>
  <c r="BC22"/>
  <c r="BB22"/>
  <c r="AZ22"/>
  <c r="AY22"/>
  <c r="AW22"/>
  <c r="AV22"/>
  <c r="AU22"/>
  <c r="AT22"/>
  <c r="AS22"/>
  <c r="AP22"/>
  <c r="AO22"/>
  <c r="AN22"/>
  <c r="AM22"/>
  <c r="AL22"/>
  <c r="AK22"/>
  <c r="AJ22"/>
  <c r="AI22"/>
  <c r="AH22"/>
  <c r="AG22"/>
  <c r="AF22"/>
  <c r="AD22"/>
  <c r="AC22"/>
  <c r="AB22"/>
  <c r="AA22"/>
  <c r="Z22"/>
  <c r="Y22"/>
  <c r="X22"/>
  <c r="W22"/>
  <c r="V22"/>
  <c r="U22"/>
  <c r="T22"/>
  <c r="R22"/>
  <c r="Q22"/>
  <c r="P22"/>
  <c r="O22"/>
  <c r="N22"/>
  <c r="M22"/>
  <c r="L22"/>
  <c r="K22"/>
  <c r="J22"/>
  <c r="I22"/>
  <c r="H22"/>
  <c r="G22"/>
  <c r="F22"/>
  <c r="E22"/>
  <c r="D22"/>
  <c r="C22"/>
  <c r="DH21"/>
  <c r="DG21"/>
  <c r="DF21"/>
  <c r="DE21"/>
  <c r="DD21"/>
  <c r="DC21"/>
  <c r="DB21"/>
  <c r="DA21"/>
  <c r="CZ21"/>
  <c r="CY21"/>
  <c r="CX21"/>
  <c r="CW21"/>
  <c r="CV21"/>
  <c r="CU21"/>
  <c r="CT21"/>
  <c r="CS21"/>
  <c r="CR21"/>
  <c r="CQ21"/>
  <c r="CP21"/>
  <c r="CO21"/>
  <c r="CN21"/>
  <c r="CM21"/>
  <c r="CL21"/>
  <c r="CK21"/>
  <c r="CJ21"/>
  <c r="CI21"/>
  <c r="CH21"/>
  <c r="CG21"/>
  <c r="CD21"/>
  <c r="CC21"/>
  <c r="CB21"/>
  <c r="CA21"/>
  <c r="BZ21"/>
  <c r="BY21"/>
  <c r="BX21"/>
  <c r="BW21"/>
  <c r="BV21"/>
  <c r="BU21"/>
  <c r="BT21"/>
  <c r="BS21"/>
  <c r="BR21"/>
  <c r="BQ21"/>
  <c r="BO21"/>
  <c r="BN21"/>
  <c r="BM21"/>
  <c r="BL21"/>
  <c r="BK21"/>
  <c r="BJ21"/>
  <c r="BI21"/>
  <c r="BH21"/>
  <c r="BG21"/>
  <c r="BF21"/>
  <c r="BE21"/>
  <c r="BD21"/>
  <c r="BC21"/>
  <c r="BB21"/>
  <c r="AZ21"/>
  <c r="AY21"/>
  <c r="AW21"/>
  <c r="AV21"/>
  <c r="AU21"/>
  <c r="AT21"/>
  <c r="AS21"/>
  <c r="AP21"/>
  <c r="AO21"/>
  <c r="AN21"/>
  <c r="AM21"/>
  <c r="AL21"/>
  <c r="AK21"/>
  <c r="AJ21"/>
  <c r="AI21"/>
  <c r="AH21"/>
  <c r="AG21"/>
  <c r="AF21"/>
  <c r="AD21"/>
  <c r="AC21"/>
  <c r="AB21"/>
  <c r="AA21"/>
  <c r="Z21"/>
  <c r="Y21"/>
  <c r="X21"/>
  <c r="W21"/>
  <c r="V21"/>
  <c r="U21"/>
  <c r="T21"/>
  <c r="R21"/>
  <c r="Q21"/>
  <c r="P21"/>
  <c r="O21"/>
  <c r="N21"/>
  <c r="M21"/>
  <c r="L21"/>
  <c r="K21"/>
  <c r="J21"/>
  <c r="I21"/>
  <c r="H21"/>
  <c r="G21"/>
  <c r="F21"/>
  <c r="E21"/>
  <c r="D21"/>
  <c r="C21"/>
  <c r="DH20"/>
  <c r="DG20"/>
  <c r="DF20"/>
  <c r="DE20"/>
  <c r="DD20"/>
  <c r="DC20"/>
  <c r="DB20"/>
  <c r="DA20"/>
  <c r="CZ20"/>
  <c r="CY20"/>
  <c r="CX20"/>
  <c r="CW20"/>
  <c r="CV20"/>
  <c r="CU20"/>
  <c r="CT20"/>
  <c r="CS20"/>
  <c r="CR20"/>
  <c r="CQ20"/>
  <c r="CP20"/>
  <c r="CO20"/>
  <c r="CN20"/>
  <c r="CM20"/>
  <c r="CL20"/>
  <c r="CK20"/>
  <c r="CJ20"/>
  <c r="CI20"/>
  <c r="CH20"/>
  <c r="CG20"/>
  <c r="CD20"/>
  <c r="CC20"/>
  <c r="CB20"/>
  <c r="CA20"/>
  <c r="BZ20"/>
  <c r="BY20"/>
  <c r="BX20"/>
  <c r="BW20"/>
  <c r="BV20"/>
  <c r="BU20"/>
  <c r="BT20"/>
  <c r="BS20"/>
  <c r="BR20"/>
  <c r="BQ20"/>
  <c r="BO20"/>
  <c r="BN20"/>
  <c r="BM20"/>
  <c r="BL20"/>
  <c r="BK20"/>
  <c r="BJ20"/>
  <c r="BI20"/>
  <c r="BH20"/>
  <c r="BG20"/>
  <c r="BF20"/>
  <c r="BE20"/>
  <c r="BD20"/>
  <c r="BC20"/>
  <c r="BB20"/>
  <c r="AZ20"/>
  <c r="AY20"/>
  <c r="AW20"/>
  <c r="AV20"/>
  <c r="AU20"/>
  <c r="AT20"/>
  <c r="AS20"/>
  <c r="AP20"/>
  <c r="AO20"/>
  <c r="AN20"/>
  <c r="AM20"/>
  <c r="AL20"/>
  <c r="AK20"/>
  <c r="AJ20"/>
  <c r="AI20"/>
  <c r="AH20"/>
  <c r="AG20"/>
  <c r="AF20"/>
  <c r="AD20"/>
  <c r="AC20"/>
  <c r="AB20"/>
  <c r="AA20"/>
  <c r="Z20"/>
  <c r="Y20"/>
  <c r="X20"/>
  <c r="W20"/>
  <c r="V20"/>
  <c r="U20"/>
  <c r="T20"/>
  <c r="R20"/>
  <c r="Q20"/>
  <c r="P20"/>
  <c r="O20"/>
  <c r="N20"/>
  <c r="M20"/>
  <c r="L20"/>
  <c r="K20"/>
  <c r="J20"/>
  <c r="I20"/>
  <c r="H20"/>
  <c r="G20"/>
  <c r="F20"/>
  <c r="E20"/>
  <c r="D20"/>
  <c r="C20"/>
  <c r="DH19"/>
  <c r="DG19"/>
  <c r="DF19"/>
  <c r="DE19"/>
  <c r="DD19"/>
  <c r="DC19"/>
  <c r="DB19"/>
  <c r="DA19"/>
  <c r="CZ19"/>
  <c r="CY19"/>
  <c r="CX19"/>
  <c r="CW19"/>
  <c r="CV19"/>
  <c r="CU19"/>
  <c r="CT19"/>
  <c r="CS19"/>
  <c r="CR19"/>
  <c r="CQ19"/>
  <c r="CP19"/>
  <c r="CO19"/>
  <c r="CN19"/>
  <c r="CM19"/>
  <c r="CL19"/>
  <c r="CK19"/>
  <c r="CJ19"/>
  <c r="CI19"/>
  <c r="CH19"/>
  <c r="CG19"/>
  <c r="CD19"/>
  <c r="CC19"/>
  <c r="CB19"/>
  <c r="CA19"/>
  <c r="BZ19"/>
  <c r="BY19"/>
  <c r="BX19"/>
  <c r="BW19"/>
  <c r="BV19"/>
  <c r="BU19"/>
  <c r="BT19"/>
  <c r="BS19"/>
  <c r="BR19"/>
  <c r="BQ19"/>
  <c r="BO19"/>
  <c r="BN19"/>
  <c r="BM19"/>
  <c r="BL19"/>
  <c r="BK19"/>
  <c r="BJ19"/>
  <c r="BI19"/>
  <c r="BH19"/>
  <c r="BG19"/>
  <c r="BF19"/>
  <c r="BE19"/>
  <c r="BD19"/>
  <c r="BC19"/>
  <c r="BB19"/>
  <c r="AZ19"/>
  <c r="AY19"/>
  <c r="AW19"/>
  <c r="AV19"/>
  <c r="AU19"/>
  <c r="AT19"/>
  <c r="AS19"/>
  <c r="AP19"/>
  <c r="AO19"/>
  <c r="AN19"/>
  <c r="AM19"/>
  <c r="AL19"/>
  <c r="AK19"/>
  <c r="AJ19"/>
  <c r="AI19"/>
  <c r="AH19"/>
  <c r="AG19"/>
  <c r="AF19"/>
  <c r="AD19"/>
  <c r="AC19"/>
  <c r="AB19"/>
  <c r="AA19"/>
  <c r="Z19"/>
  <c r="Y19"/>
  <c r="X19"/>
  <c r="W19"/>
  <c r="V19"/>
  <c r="U19"/>
  <c r="T19"/>
  <c r="R19"/>
  <c r="Q19"/>
  <c r="P19"/>
  <c r="O19"/>
  <c r="N19"/>
  <c r="M19"/>
  <c r="L19"/>
  <c r="K19"/>
  <c r="J19"/>
  <c r="I19"/>
  <c r="H19"/>
  <c r="G19"/>
  <c r="F19"/>
  <c r="E19"/>
  <c r="D19"/>
  <c r="C19"/>
  <c r="DH18"/>
  <c r="DG18"/>
  <c r="DF18"/>
  <c r="DE18"/>
  <c r="DD18"/>
  <c r="DC18"/>
  <c r="DB18"/>
  <c r="DA18"/>
  <c r="CZ18"/>
  <c r="CY18"/>
  <c r="CX18"/>
  <c r="CW18"/>
  <c r="CV18"/>
  <c r="CU18"/>
  <c r="CT18"/>
  <c r="CS18"/>
  <c r="CR18"/>
  <c r="CQ18"/>
  <c r="CP18"/>
  <c r="CO18"/>
  <c r="CN18"/>
  <c r="CM18"/>
  <c r="CL18"/>
  <c r="CK18"/>
  <c r="CJ18"/>
  <c r="CI18"/>
  <c r="CH18"/>
  <c r="CG18"/>
  <c r="CD18"/>
  <c r="CC18"/>
  <c r="CB18"/>
  <c r="CA18"/>
  <c r="BZ18"/>
  <c r="BY18"/>
  <c r="BX18"/>
  <c r="BW18"/>
  <c r="BV18"/>
  <c r="BU18"/>
  <c r="BT18"/>
  <c r="BS18"/>
  <c r="BR18"/>
  <c r="BQ18"/>
  <c r="BO18"/>
  <c r="BN18"/>
  <c r="BM18"/>
  <c r="BL18"/>
  <c r="BK18"/>
  <c r="BJ18"/>
  <c r="BI18"/>
  <c r="BH18"/>
  <c r="BG18"/>
  <c r="BF18"/>
  <c r="BE18"/>
  <c r="BD18"/>
  <c r="BC18"/>
  <c r="BB18"/>
  <c r="AZ18"/>
  <c r="AY18"/>
  <c r="AW18"/>
  <c r="AV18"/>
  <c r="AU18"/>
  <c r="AT18"/>
  <c r="AS18"/>
  <c r="AP18"/>
  <c r="AO18"/>
  <c r="AN18"/>
  <c r="AM18"/>
  <c r="AL18"/>
  <c r="AK18"/>
  <c r="AJ18"/>
  <c r="AI18"/>
  <c r="AH18"/>
  <c r="AG18"/>
  <c r="AF18"/>
  <c r="AD18"/>
  <c r="AC18"/>
  <c r="AB18"/>
  <c r="AA18"/>
  <c r="Z18"/>
  <c r="Y18"/>
  <c r="X18"/>
  <c r="W18"/>
  <c r="V18"/>
  <c r="U18"/>
  <c r="T18"/>
  <c r="R18"/>
  <c r="Q18"/>
  <c r="P18"/>
  <c r="O18"/>
  <c r="N18"/>
  <c r="M18"/>
  <c r="L18"/>
  <c r="K18"/>
  <c r="J18"/>
  <c r="I18"/>
  <c r="H18"/>
  <c r="G18"/>
  <c r="F18"/>
  <c r="E18"/>
  <c r="D18"/>
  <c r="C18"/>
  <c r="DH17"/>
  <c r="DG17"/>
  <c r="DF17"/>
  <c r="DE17"/>
  <c r="DD17"/>
  <c r="DC17"/>
  <c r="DB17"/>
  <c r="DA17"/>
  <c r="CZ17"/>
  <c r="CY17"/>
  <c r="CX17"/>
  <c r="CW17"/>
  <c r="CV17"/>
  <c r="CU17"/>
  <c r="CT17"/>
  <c r="CS17"/>
  <c r="CR17"/>
  <c r="CQ17"/>
  <c r="CP17"/>
  <c r="CO17"/>
  <c r="CN17"/>
  <c r="CM17"/>
  <c r="CL17"/>
  <c r="CK17"/>
  <c r="CJ17"/>
  <c r="CI17"/>
  <c r="CH17"/>
  <c r="CG17"/>
  <c r="CD17"/>
  <c r="CC17"/>
  <c r="CB17"/>
  <c r="CA17"/>
  <c r="BZ17"/>
  <c r="BY17"/>
  <c r="BX17"/>
  <c r="BW17"/>
  <c r="BV17"/>
  <c r="BU17"/>
  <c r="BT17"/>
  <c r="BS17"/>
  <c r="BR17"/>
  <c r="BQ17"/>
  <c r="BO17"/>
  <c r="BN17"/>
  <c r="BM17"/>
  <c r="BL17"/>
  <c r="BK17"/>
  <c r="BJ17"/>
  <c r="BI17"/>
  <c r="BH17"/>
  <c r="BG17"/>
  <c r="BF17"/>
  <c r="BE17"/>
  <c r="BD17"/>
  <c r="BC17"/>
  <c r="BB17"/>
  <c r="AZ17"/>
  <c r="AY17"/>
  <c r="AW17"/>
  <c r="AV17"/>
  <c r="AU17"/>
  <c r="AT17"/>
  <c r="AS17"/>
  <c r="AP17"/>
  <c r="AO17"/>
  <c r="AN17"/>
  <c r="AM17"/>
  <c r="AL17"/>
  <c r="AK17"/>
  <c r="AJ17"/>
  <c r="AI17"/>
  <c r="AH17"/>
  <c r="AG17"/>
  <c r="AF17"/>
  <c r="AD17"/>
  <c r="AC17"/>
  <c r="AB17"/>
  <c r="AA17"/>
  <c r="Z17"/>
  <c r="Y17"/>
  <c r="X17"/>
  <c r="W17"/>
  <c r="V17"/>
  <c r="U17"/>
  <c r="T17"/>
  <c r="R17"/>
  <c r="Q17"/>
  <c r="P17"/>
  <c r="O17"/>
  <c r="N17"/>
  <c r="M17"/>
  <c r="L17"/>
  <c r="K17"/>
  <c r="J17"/>
  <c r="I17"/>
  <c r="H17"/>
  <c r="G17"/>
  <c r="F17"/>
  <c r="E17"/>
  <c r="D17"/>
  <c r="C17"/>
  <c r="DH16"/>
  <c r="DG16"/>
  <c r="DF16"/>
  <c r="DE16"/>
  <c r="DD16"/>
  <c r="DC16"/>
  <c r="DB16"/>
  <c r="DA16"/>
  <c r="CZ16"/>
  <c r="CY16"/>
  <c r="CX16"/>
  <c r="CW16"/>
  <c r="CV16"/>
  <c r="CU16"/>
  <c r="CT16"/>
  <c r="CS16"/>
  <c r="CR16"/>
  <c r="CQ16"/>
  <c r="CP16"/>
  <c r="CO16"/>
  <c r="CN16"/>
  <c r="CM16"/>
  <c r="CL16"/>
  <c r="CK16"/>
  <c r="CJ16"/>
  <c r="CI16"/>
  <c r="CH16"/>
  <c r="CG16"/>
  <c r="CD16"/>
  <c r="CC16"/>
  <c r="CB16"/>
  <c r="CA16"/>
  <c r="BZ16"/>
  <c r="BY16"/>
  <c r="BX16"/>
  <c r="BW16"/>
  <c r="BV16"/>
  <c r="BU16"/>
  <c r="BT16"/>
  <c r="BS16"/>
  <c r="BR16"/>
  <c r="BQ16"/>
  <c r="BO16"/>
  <c r="BN16"/>
  <c r="BM16"/>
  <c r="BL16"/>
  <c r="BK16"/>
  <c r="BJ16"/>
  <c r="BI16"/>
  <c r="BH16"/>
  <c r="BG16"/>
  <c r="BF16"/>
  <c r="BE16"/>
  <c r="BD16"/>
  <c r="BC16"/>
  <c r="BB16"/>
  <c r="AZ16"/>
  <c r="AY16"/>
  <c r="AW16"/>
  <c r="AV16"/>
  <c r="AU16"/>
  <c r="AT16"/>
  <c r="AS16"/>
  <c r="AP16"/>
  <c r="AO16"/>
  <c r="AN16"/>
  <c r="AM16"/>
  <c r="AL16"/>
  <c r="AK16"/>
  <c r="AJ16"/>
  <c r="AI16"/>
  <c r="AH16"/>
  <c r="AG16"/>
  <c r="AF16"/>
  <c r="AD16"/>
  <c r="AC16"/>
  <c r="AB16"/>
  <c r="AA16"/>
  <c r="Z16"/>
  <c r="Y16"/>
  <c r="X16"/>
  <c r="W16"/>
  <c r="V16"/>
  <c r="U16"/>
  <c r="T16"/>
  <c r="R16"/>
  <c r="Q16"/>
  <c r="P16"/>
  <c r="O16"/>
  <c r="N16"/>
  <c r="M16"/>
  <c r="L16"/>
  <c r="K16"/>
  <c r="J16"/>
  <c r="I16"/>
  <c r="H16"/>
  <c r="G16"/>
  <c r="F16"/>
  <c r="E16"/>
  <c r="D16"/>
  <c r="C16"/>
  <c r="DH15"/>
  <c r="DG15"/>
  <c r="DF15"/>
  <c r="DE15"/>
  <c r="DD15"/>
  <c r="DC15"/>
  <c r="DB15"/>
  <c r="DA15"/>
  <c r="CZ15"/>
  <c r="CY15"/>
  <c r="CX15"/>
  <c r="CW15"/>
  <c r="CV15"/>
  <c r="CU15"/>
  <c r="CT15"/>
  <c r="CS15"/>
  <c r="CR15"/>
  <c r="CQ15"/>
  <c r="CP15"/>
  <c r="CO15"/>
  <c r="CN15"/>
  <c r="CM15"/>
  <c r="CL15"/>
  <c r="CK15"/>
  <c r="CJ15"/>
  <c r="CI15"/>
  <c r="CH15"/>
  <c r="CG15"/>
  <c r="CD15"/>
  <c r="CC15"/>
  <c r="CB15"/>
  <c r="CA15"/>
  <c r="BZ15"/>
  <c r="BY15"/>
  <c r="BX15"/>
  <c r="BW15"/>
  <c r="BV15"/>
  <c r="BU15"/>
  <c r="BT15"/>
  <c r="BS15"/>
  <c r="BR15"/>
  <c r="BQ15"/>
  <c r="BO15"/>
  <c r="BN15"/>
  <c r="BM15"/>
  <c r="BL15"/>
  <c r="BK15"/>
  <c r="BJ15"/>
  <c r="BI15"/>
  <c r="BH15"/>
  <c r="BG15"/>
  <c r="BF15"/>
  <c r="BE15"/>
  <c r="BD15"/>
  <c r="BC15"/>
  <c r="BB15"/>
  <c r="AZ15"/>
  <c r="AY15"/>
  <c r="AW15"/>
  <c r="AV15"/>
  <c r="AU15"/>
  <c r="AT15"/>
  <c r="AS15"/>
  <c r="AP15"/>
  <c r="AO15"/>
  <c r="AN15"/>
  <c r="AM15"/>
  <c r="AL15"/>
  <c r="AK15"/>
  <c r="AJ15"/>
  <c r="AI15"/>
  <c r="AH15"/>
  <c r="AG15"/>
  <c r="AF15"/>
  <c r="AD15"/>
  <c r="AC15"/>
  <c r="AB15"/>
  <c r="AA15"/>
  <c r="Z15"/>
  <c r="Y15"/>
  <c r="X15"/>
  <c r="W15"/>
  <c r="V15"/>
  <c r="U15"/>
  <c r="T15"/>
  <c r="R15"/>
  <c r="Q15"/>
  <c r="P15"/>
  <c r="O15"/>
  <c r="N15"/>
  <c r="M15"/>
  <c r="L15"/>
  <c r="K15"/>
  <c r="J15"/>
  <c r="I15"/>
  <c r="H15"/>
  <c r="G15"/>
  <c r="F15"/>
  <c r="E15"/>
  <c r="D15"/>
  <c r="C15"/>
  <c r="DH14"/>
  <c r="DG14"/>
  <c r="DF14"/>
  <c r="DE14"/>
  <c r="DD14"/>
  <c r="DC14"/>
  <c r="DB14"/>
  <c r="DA14"/>
  <c r="CZ14"/>
  <c r="CY14"/>
  <c r="CX14"/>
  <c r="CW14"/>
  <c r="CV14"/>
  <c r="CU14"/>
  <c r="CT14"/>
  <c r="CS14"/>
  <c r="CR14"/>
  <c r="CQ14"/>
  <c r="CP14"/>
  <c r="CO14"/>
  <c r="CN14"/>
  <c r="CM14"/>
  <c r="CL14"/>
  <c r="CK14"/>
  <c r="CJ14"/>
  <c r="CI14"/>
  <c r="CH14"/>
  <c r="CG14"/>
  <c r="CD14"/>
  <c r="CC14"/>
  <c r="CB14"/>
  <c r="CA14"/>
  <c r="BZ14"/>
  <c r="BY14"/>
  <c r="BX14"/>
  <c r="BW14"/>
  <c r="BV14"/>
  <c r="BU14"/>
  <c r="BT14"/>
  <c r="BS14"/>
  <c r="BR14"/>
  <c r="BQ14"/>
  <c r="BO14"/>
  <c r="BN14"/>
  <c r="BM14"/>
  <c r="BL14"/>
  <c r="BK14"/>
  <c r="BJ14"/>
  <c r="BI14"/>
  <c r="BH14"/>
  <c r="BG14"/>
  <c r="BF14"/>
  <c r="BE14"/>
  <c r="BD14"/>
  <c r="BC14"/>
  <c r="BB14"/>
  <c r="AZ14"/>
  <c r="AY14"/>
  <c r="AW14"/>
  <c r="AV14"/>
  <c r="AU14"/>
  <c r="AT14"/>
  <c r="AS14"/>
  <c r="AP14"/>
  <c r="AO14"/>
  <c r="AN14"/>
  <c r="AM14"/>
  <c r="AL14"/>
  <c r="AK14"/>
  <c r="AJ14"/>
  <c r="AI14"/>
  <c r="AH14"/>
  <c r="AG14"/>
  <c r="AF14"/>
  <c r="AD14"/>
  <c r="AC14"/>
  <c r="AB14"/>
  <c r="AA14"/>
  <c r="Z14"/>
  <c r="Y14"/>
  <c r="X14"/>
  <c r="W14"/>
  <c r="V14"/>
  <c r="U14"/>
  <c r="T14"/>
  <c r="R14"/>
  <c r="Q14"/>
  <c r="P14"/>
  <c r="O14"/>
  <c r="N14"/>
  <c r="M14"/>
  <c r="L14"/>
  <c r="K14"/>
  <c r="J14"/>
  <c r="I14"/>
  <c r="H14"/>
  <c r="G14"/>
  <c r="F14"/>
  <c r="E14"/>
  <c r="D14"/>
  <c r="C14"/>
  <c r="DH13"/>
  <c r="DG13"/>
  <c r="DF13"/>
  <c r="DE13"/>
  <c r="DD13"/>
  <c r="DC13"/>
  <c r="DB13"/>
  <c r="DA13"/>
  <c r="CZ13"/>
  <c r="CY13"/>
  <c r="CX13"/>
  <c r="CW13"/>
  <c r="CV13"/>
  <c r="CU13"/>
  <c r="CT13"/>
  <c r="CS13"/>
  <c r="CR13"/>
  <c r="CQ13"/>
  <c r="CP13"/>
  <c r="CO13"/>
  <c r="CN13"/>
  <c r="CM13"/>
  <c r="CL13"/>
  <c r="CK13"/>
  <c r="CJ13"/>
  <c r="CI13"/>
  <c r="CH13"/>
  <c r="CG13"/>
  <c r="CD13"/>
  <c r="CC13"/>
  <c r="CB13"/>
  <c r="CA13"/>
  <c r="BZ13"/>
  <c r="BY13"/>
  <c r="BX13"/>
  <c r="BW13"/>
  <c r="BV13"/>
  <c r="BU13"/>
  <c r="BT13"/>
  <c r="BS13"/>
  <c r="BR13"/>
  <c r="BQ13"/>
  <c r="BO13"/>
  <c r="BN13"/>
  <c r="BM13"/>
  <c r="BL13"/>
  <c r="BK13"/>
  <c r="BJ13"/>
  <c r="BI13"/>
  <c r="BH13"/>
  <c r="BG13"/>
  <c r="BF13"/>
  <c r="BE13"/>
  <c r="BD13"/>
  <c r="BC13"/>
  <c r="BB13"/>
  <c r="AZ13"/>
  <c r="AY13"/>
  <c r="AW13"/>
  <c r="AV13"/>
  <c r="AU13"/>
  <c r="AT13"/>
  <c r="AS13"/>
  <c r="AP13"/>
  <c r="AO13"/>
  <c r="AN13"/>
  <c r="AM13"/>
  <c r="AL13"/>
  <c r="AK13"/>
  <c r="AJ13"/>
  <c r="AI13"/>
  <c r="AH13"/>
  <c r="AG13"/>
  <c r="AF13"/>
  <c r="AD13"/>
  <c r="AC13"/>
  <c r="AB13"/>
  <c r="AA13"/>
  <c r="Z13"/>
  <c r="Y13"/>
  <c r="X13"/>
  <c r="W13"/>
  <c r="V13"/>
  <c r="U13"/>
  <c r="T13"/>
  <c r="R13"/>
  <c r="Q13"/>
  <c r="P13"/>
  <c r="O13"/>
  <c r="N13"/>
  <c r="M13"/>
  <c r="L13"/>
  <c r="K13"/>
  <c r="J13"/>
  <c r="I13"/>
  <c r="H13"/>
  <c r="G13"/>
  <c r="F13"/>
  <c r="E13"/>
  <c r="D13"/>
  <c r="C13"/>
  <c r="DH12"/>
  <c r="DG12"/>
  <c r="DF12"/>
  <c r="DE12"/>
  <c r="DD12"/>
  <c r="DC12"/>
  <c r="DB12"/>
  <c r="DA12"/>
  <c r="CZ12"/>
  <c r="CY12"/>
  <c r="CX12"/>
  <c r="CW12"/>
  <c r="CV12"/>
  <c r="CU12"/>
  <c r="CT12"/>
  <c r="CS12"/>
  <c r="CR12"/>
  <c r="CQ12"/>
  <c r="CP12"/>
  <c r="CO12"/>
  <c r="CN12"/>
  <c r="CM12"/>
  <c r="CL12"/>
  <c r="CK12"/>
  <c r="CJ12"/>
  <c r="CI12"/>
  <c r="CH12"/>
  <c r="CG12"/>
  <c r="CD12"/>
  <c r="CC12"/>
  <c r="CB12"/>
  <c r="CA12"/>
  <c r="BZ12"/>
  <c r="BY12"/>
  <c r="BX12"/>
  <c r="BW12"/>
  <c r="BV12"/>
  <c r="BU12"/>
  <c r="BT12"/>
  <c r="BS12"/>
  <c r="BR12"/>
  <c r="BQ12"/>
  <c r="BO12"/>
  <c r="BN12"/>
  <c r="BM12"/>
  <c r="BL12"/>
  <c r="BK12"/>
  <c r="BJ12"/>
  <c r="BI12"/>
  <c r="BH12"/>
  <c r="BG12"/>
  <c r="BF12"/>
  <c r="BE12"/>
  <c r="BD12"/>
  <c r="BC12"/>
  <c r="BB12"/>
  <c r="AZ12"/>
  <c r="AY12"/>
  <c r="AW12"/>
  <c r="AV12"/>
  <c r="AU12"/>
  <c r="AT12"/>
  <c r="AS12"/>
  <c r="AP12"/>
  <c r="AO12"/>
  <c r="AN12"/>
  <c r="AM12"/>
  <c r="AL12"/>
  <c r="AK12"/>
  <c r="AJ12"/>
  <c r="AI12"/>
  <c r="AH12"/>
  <c r="AG12"/>
  <c r="AF12"/>
  <c r="AD12"/>
  <c r="AC12"/>
  <c r="AB12"/>
  <c r="AA12"/>
  <c r="Z12"/>
  <c r="Y12"/>
  <c r="X12"/>
  <c r="W12"/>
  <c r="V12"/>
  <c r="U12"/>
  <c r="T12"/>
  <c r="R12"/>
  <c r="Q12"/>
  <c r="P12"/>
  <c r="O12"/>
  <c r="N12"/>
  <c r="M12"/>
  <c r="L12"/>
  <c r="K12"/>
  <c r="J12"/>
  <c r="I12"/>
  <c r="H12"/>
  <c r="G12"/>
  <c r="F12"/>
  <c r="E12"/>
  <c r="D12"/>
  <c r="C12"/>
  <c r="DH11"/>
  <c r="DG11"/>
  <c r="DF11"/>
  <c r="DE11"/>
  <c r="DD11"/>
  <c r="DC11"/>
  <c r="DB11"/>
  <c r="DA11"/>
  <c r="CZ11"/>
  <c r="CY11"/>
  <c r="CX11"/>
  <c r="CW11"/>
  <c r="CV11"/>
  <c r="CU11"/>
  <c r="CT11"/>
  <c r="CS11"/>
  <c r="CR11"/>
  <c r="CQ11"/>
  <c r="CP11"/>
  <c r="CO11"/>
  <c r="CN11"/>
  <c r="CM11"/>
  <c r="CL11"/>
  <c r="CK11"/>
  <c r="CJ11"/>
  <c r="CI11"/>
  <c r="CH11"/>
  <c r="CG11"/>
  <c r="CD11"/>
  <c r="CC11"/>
  <c r="CB11"/>
  <c r="CA11"/>
  <c r="BZ11"/>
  <c r="BY11"/>
  <c r="BX11"/>
  <c r="BW11"/>
  <c r="BV11"/>
  <c r="BU11"/>
  <c r="BT11"/>
  <c r="BS11"/>
  <c r="BR11"/>
  <c r="BQ11"/>
  <c r="BO11"/>
  <c r="BN11"/>
  <c r="BM11"/>
  <c r="BL11"/>
  <c r="BK11"/>
  <c r="BJ11"/>
  <c r="BI11"/>
  <c r="BH11"/>
  <c r="BG11"/>
  <c r="BF11"/>
  <c r="BE11"/>
  <c r="BD11"/>
  <c r="BC11"/>
  <c r="BB11"/>
  <c r="AZ11"/>
  <c r="AY11"/>
  <c r="AW11"/>
  <c r="AV11"/>
  <c r="AU11"/>
  <c r="AT11"/>
  <c r="AS11"/>
  <c r="AP11"/>
  <c r="AO11"/>
  <c r="AN11"/>
  <c r="AM11"/>
  <c r="AL11"/>
  <c r="AK11"/>
  <c r="AJ11"/>
  <c r="AI11"/>
  <c r="AH11"/>
  <c r="AG11"/>
  <c r="AF11"/>
  <c r="AD11"/>
  <c r="AC11"/>
  <c r="AB11"/>
  <c r="AA11"/>
  <c r="Z11"/>
  <c r="Y11"/>
  <c r="X11"/>
  <c r="W11"/>
  <c r="V11"/>
  <c r="U11"/>
  <c r="T11"/>
  <c r="R11"/>
  <c r="Q11"/>
  <c r="P11"/>
  <c r="O11"/>
  <c r="N11"/>
  <c r="M11"/>
  <c r="L11"/>
  <c r="K11"/>
  <c r="J11"/>
  <c r="I11"/>
  <c r="H11"/>
  <c r="G11"/>
  <c r="F11"/>
  <c r="E11"/>
  <c r="D11"/>
  <c r="C11"/>
  <c r="DH10"/>
  <c r="DG10"/>
  <c r="DF10"/>
  <c r="DE10"/>
  <c r="DD10"/>
  <c r="DC10"/>
  <c r="DB10"/>
  <c r="DA10"/>
  <c r="CZ10"/>
  <c r="CY10"/>
  <c r="CX10"/>
  <c r="CW10"/>
  <c r="CV10"/>
  <c r="CU10"/>
  <c r="CT10"/>
  <c r="CS10"/>
  <c r="CR10"/>
  <c r="CQ10"/>
  <c r="CP10"/>
  <c r="CO10"/>
  <c r="CN10"/>
  <c r="CM10"/>
  <c r="CL10"/>
  <c r="CK10"/>
  <c r="CJ10"/>
  <c r="CI10"/>
  <c r="CH10"/>
  <c r="CG10"/>
  <c r="CD10"/>
  <c r="CC10"/>
  <c r="CB10"/>
  <c r="CA10"/>
  <c r="BZ10"/>
  <c r="BY10"/>
  <c r="BX10"/>
  <c r="BW10"/>
  <c r="BV10"/>
  <c r="BU10"/>
  <c r="BT10"/>
  <c r="BS10"/>
  <c r="BR10"/>
  <c r="BQ10"/>
  <c r="BO10"/>
  <c r="BN10"/>
  <c r="BM10"/>
  <c r="BL10"/>
  <c r="BK10"/>
  <c r="BJ10"/>
  <c r="BI10"/>
  <c r="BH10"/>
  <c r="BG10"/>
  <c r="BF10"/>
  <c r="BE10"/>
  <c r="BD10"/>
  <c r="BC10"/>
  <c r="BB10"/>
  <c r="AZ10"/>
  <c r="AY10"/>
  <c r="AW10"/>
  <c r="AV10"/>
  <c r="AU10"/>
  <c r="AT10"/>
  <c r="AS10"/>
  <c r="AP10"/>
  <c r="AO10"/>
  <c r="AN10"/>
  <c r="AM10"/>
  <c r="AL10"/>
  <c r="AK10"/>
  <c r="AJ10"/>
  <c r="AI10"/>
  <c r="AH10"/>
  <c r="AG10"/>
  <c r="AF10"/>
  <c r="AD10"/>
  <c r="AC10"/>
  <c r="AB10"/>
  <c r="AA10"/>
  <c r="Z10"/>
  <c r="Y10"/>
  <c r="X10"/>
  <c r="W10"/>
  <c r="V10"/>
  <c r="U10"/>
  <c r="T10"/>
  <c r="R10"/>
  <c r="Q10"/>
  <c r="P10"/>
  <c r="O10"/>
  <c r="N10"/>
  <c r="M10"/>
  <c r="L10"/>
  <c r="K10"/>
  <c r="J10"/>
  <c r="I10"/>
  <c r="H10"/>
  <c r="G10"/>
  <c r="F10"/>
  <c r="E10"/>
  <c r="D10"/>
  <c r="C10"/>
  <c r="DH9"/>
  <c r="DG9"/>
  <c r="DF9"/>
  <c r="DE9"/>
  <c r="DD9"/>
  <c r="DC9"/>
  <c r="DB9"/>
  <c r="DA9"/>
  <c r="CZ9"/>
  <c r="CY9"/>
  <c r="CX9"/>
  <c r="CW9"/>
  <c r="CV9"/>
  <c r="CU9"/>
  <c r="CT9"/>
  <c r="CS9"/>
  <c r="CR9"/>
  <c r="CQ9"/>
  <c r="CP9"/>
  <c r="CO9"/>
  <c r="CN9"/>
  <c r="CM9"/>
  <c r="CL9"/>
  <c r="CK9"/>
  <c r="CJ9"/>
  <c r="CI9"/>
  <c r="CH9"/>
  <c r="CG9"/>
  <c r="CD9"/>
  <c r="CC9"/>
  <c r="CB9"/>
  <c r="CA9"/>
  <c r="BZ9"/>
  <c r="BY9"/>
  <c r="BX9"/>
  <c r="BW9"/>
  <c r="BV9"/>
  <c r="BU9"/>
  <c r="BT9"/>
  <c r="BS9"/>
  <c r="BR9"/>
  <c r="BQ9"/>
  <c r="BO9"/>
  <c r="BN9"/>
  <c r="BM9"/>
  <c r="BL9"/>
  <c r="BK9"/>
  <c r="BJ9"/>
  <c r="BI9"/>
  <c r="BH9"/>
  <c r="BG9"/>
  <c r="BF9"/>
  <c r="BE9"/>
  <c r="BD9"/>
  <c r="BC9"/>
  <c r="BB9"/>
  <c r="AZ9"/>
  <c r="AY9"/>
  <c r="AW9"/>
  <c r="AV9"/>
  <c r="AU9"/>
  <c r="AT9"/>
  <c r="AS9"/>
  <c r="AP9"/>
  <c r="AO9"/>
  <c r="AN9"/>
  <c r="AM9"/>
  <c r="AL9"/>
  <c r="AK9"/>
  <c r="AJ9"/>
  <c r="AI9"/>
  <c r="AH9"/>
  <c r="AG9"/>
  <c r="AF9"/>
  <c r="AD9"/>
  <c r="AC9"/>
  <c r="AB9"/>
  <c r="AA9"/>
  <c r="Z9"/>
  <c r="Y9"/>
  <c r="X9"/>
  <c r="W9"/>
  <c r="V9"/>
  <c r="U9"/>
  <c r="T9"/>
  <c r="R9"/>
  <c r="Q9"/>
  <c r="P9"/>
  <c r="O9"/>
  <c r="N9"/>
  <c r="M9"/>
  <c r="L9"/>
  <c r="K9"/>
  <c r="J9"/>
  <c r="I9"/>
  <c r="H9"/>
  <c r="G9"/>
  <c r="F9"/>
  <c r="E9"/>
  <c r="D9"/>
  <c r="C9"/>
  <c r="DH8"/>
  <c r="DG8"/>
  <c r="DF8"/>
  <c r="DE8"/>
  <c r="DD8"/>
  <c r="DC8"/>
  <c r="DB8"/>
  <c r="DA8"/>
  <c r="CZ8"/>
  <c r="CY8"/>
  <c r="CX8"/>
  <c r="CW8"/>
  <c r="CV8"/>
  <c r="CU8"/>
  <c r="CT8"/>
  <c r="CS8"/>
  <c r="CR8"/>
  <c r="CQ8"/>
  <c r="CP8"/>
  <c r="CO8"/>
  <c r="CN8"/>
  <c r="CM8"/>
  <c r="CL8"/>
  <c r="CK8"/>
  <c r="CJ8"/>
  <c r="CI8"/>
  <c r="CH8"/>
  <c r="CG8"/>
  <c r="CD8"/>
  <c r="CC8"/>
  <c r="CB8"/>
  <c r="CA8"/>
  <c r="BZ8"/>
  <c r="BY8"/>
  <c r="BX8"/>
  <c r="BW8"/>
  <c r="BV8"/>
  <c r="BU8"/>
  <c r="BT8"/>
  <c r="BS8"/>
  <c r="BR8"/>
  <c r="BQ8"/>
  <c r="BO8"/>
  <c r="BN8"/>
  <c r="BM8"/>
  <c r="BL8"/>
  <c r="BK8"/>
  <c r="BJ8"/>
  <c r="BI8"/>
  <c r="BH8"/>
  <c r="BG8"/>
  <c r="BF8"/>
  <c r="BE8"/>
  <c r="BD8"/>
  <c r="BC8"/>
  <c r="BB8"/>
  <c r="AZ8"/>
  <c r="AY8"/>
  <c r="AW8"/>
  <c r="AV8"/>
  <c r="AU8"/>
  <c r="AT8"/>
  <c r="AS8"/>
  <c r="AP8"/>
  <c r="AO8"/>
  <c r="AN8"/>
  <c r="AM8"/>
  <c r="AL8"/>
  <c r="AK8"/>
  <c r="AJ8"/>
  <c r="AI8"/>
  <c r="AH8"/>
  <c r="AG8"/>
  <c r="AF8"/>
  <c r="AD8"/>
  <c r="AC8"/>
  <c r="AB8"/>
  <c r="AA8"/>
  <c r="Z8"/>
  <c r="Y8"/>
  <c r="X8"/>
  <c r="W8"/>
  <c r="V8"/>
  <c r="U8"/>
  <c r="T8"/>
  <c r="R8"/>
  <c r="Q8"/>
  <c r="P8"/>
  <c r="O8"/>
  <c r="N8"/>
  <c r="M8"/>
  <c r="L8"/>
  <c r="K8"/>
  <c r="J8"/>
  <c r="I8"/>
  <c r="H8"/>
  <c r="G8"/>
  <c r="F8"/>
  <c r="E8"/>
  <c r="D8"/>
  <c r="C8"/>
  <c r="DH7"/>
  <c r="DG7"/>
  <c r="DF7"/>
  <c r="DE7"/>
  <c r="DD7"/>
  <c r="DC7"/>
  <c r="DB7"/>
  <c r="DA7"/>
  <c r="CZ7"/>
  <c r="CY7"/>
  <c r="CX7"/>
  <c r="CW7"/>
  <c r="CV7"/>
  <c r="CU7"/>
  <c r="CT7"/>
  <c r="CS7"/>
  <c r="CR7"/>
  <c r="CQ7"/>
  <c r="CP7"/>
  <c r="CO7"/>
  <c r="CN7"/>
  <c r="CM7"/>
  <c r="CL7"/>
  <c r="CK7"/>
  <c r="CJ7"/>
  <c r="CI7"/>
  <c r="CH7"/>
  <c r="CG7"/>
  <c r="CD7"/>
  <c r="CC7"/>
  <c r="CB7"/>
  <c r="CA7"/>
  <c r="BZ7"/>
  <c r="BY7"/>
  <c r="BX7"/>
  <c r="BW7"/>
  <c r="BV7"/>
  <c r="BU7"/>
  <c r="BT7"/>
  <c r="BS7"/>
  <c r="BR7"/>
  <c r="BQ7"/>
  <c r="BO7"/>
  <c r="BN7"/>
  <c r="BM7"/>
  <c r="BL7"/>
  <c r="BK7"/>
  <c r="BJ7"/>
  <c r="BI7"/>
  <c r="BH7"/>
  <c r="BG7"/>
  <c r="BF7"/>
  <c r="BE7"/>
  <c r="BD7"/>
  <c r="BC7"/>
  <c r="BB7"/>
  <c r="AZ7"/>
  <c r="AY7"/>
  <c r="AW7"/>
  <c r="AV7"/>
  <c r="AU7"/>
  <c r="AT7"/>
  <c r="AS7"/>
  <c r="AP7"/>
  <c r="AO7"/>
  <c r="AN7"/>
  <c r="AM7"/>
  <c r="AL7"/>
  <c r="AK7"/>
  <c r="AJ7"/>
  <c r="AI7"/>
  <c r="AH7"/>
  <c r="AG7"/>
  <c r="AF7"/>
  <c r="AD7"/>
  <c r="AC7"/>
  <c r="AB7"/>
  <c r="AA7"/>
  <c r="Z7"/>
  <c r="Y7"/>
  <c r="X7"/>
  <c r="W7"/>
  <c r="V7"/>
  <c r="U7"/>
  <c r="T7"/>
  <c r="R7"/>
  <c r="Q7"/>
  <c r="P7"/>
  <c r="O7"/>
  <c r="N7"/>
  <c r="M7"/>
  <c r="L7"/>
  <c r="K7"/>
  <c r="J7"/>
  <c r="I7"/>
  <c r="H7"/>
  <c r="G7"/>
  <c r="F7"/>
  <c r="E7"/>
  <c r="D7"/>
  <c r="C7"/>
  <c r="DH6"/>
  <c r="DG6"/>
  <c r="DF6"/>
  <c r="DE6"/>
  <c r="DD6"/>
  <c r="DC6"/>
  <c r="DB6"/>
  <c r="DA6"/>
  <c r="CZ6"/>
  <c r="CY6"/>
  <c r="CX6"/>
  <c r="CW6"/>
  <c r="CV6"/>
  <c r="CU6"/>
  <c r="CT6"/>
  <c r="CS6"/>
  <c r="CR6"/>
  <c r="CQ6"/>
  <c r="CP6"/>
  <c r="CO6"/>
  <c r="CN6"/>
  <c r="CM6"/>
  <c r="CL6"/>
  <c r="CK6"/>
  <c r="CJ6"/>
  <c r="CI6"/>
  <c r="CH6"/>
  <c r="CG6"/>
  <c r="CD6"/>
  <c r="CC6"/>
  <c r="CB6"/>
  <c r="CA6"/>
  <c r="BZ6"/>
  <c r="BY6"/>
  <c r="BX6"/>
  <c r="BW6"/>
  <c r="BV6"/>
  <c r="BU6"/>
  <c r="BT6"/>
  <c r="BS6"/>
  <c r="BR6"/>
  <c r="BQ6"/>
  <c r="BO6"/>
  <c r="BN6"/>
  <c r="BM6"/>
  <c r="BL6"/>
  <c r="BK6"/>
  <c r="BJ6"/>
  <c r="BI6"/>
  <c r="BH6"/>
  <c r="BG6"/>
  <c r="BF6"/>
  <c r="BE6"/>
  <c r="BD6"/>
  <c r="BC6"/>
  <c r="BB6"/>
  <c r="AZ6"/>
  <c r="AY6"/>
  <c r="AW6"/>
  <c r="AV6"/>
  <c r="AU6"/>
  <c r="AT6"/>
  <c r="AS6"/>
  <c r="AP6"/>
  <c r="AO6"/>
  <c r="AN6"/>
  <c r="AM6"/>
  <c r="AL6"/>
  <c r="AK6"/>
  <c r="AJ6"/>
  <c r="AI6"/>
  <c r="AH6"/>
  <c r="AG6"/>
  <c r="AF6"/>
  <c r="AD6"/>
  <c r="AC6"/>
  <c r="AB6"/>
  <c r="AA6"/>
  <c r="Z6"/>
  <c r="Y6"/>
  <c r="X6"/>
  <c r="W6"/>
  <c r="V6"/>
  <c r="U6"/>
  <c r="T6"/>
  <c r="R6"/>
  <c r="Q6"/>
  <c r="P6"/>
  <c r="O6"/>
  <c r="N6"/>
  <c r="M6"/>
  <c r="L6"/>
  <c r="K6"/>
  <c r="J6"/>
  <c r="I6"/>
  <c r="H6"/>
  <c r="G6"/>
  <c r="F6"/>
  <c r="E6"/>
  <c r="D6"/>
  <c r="C6"/>
  <c r="DH5"/>
  <c r="DG5"/>
  <c r="DF5"/>
  <c r="DE5"/>
  <c r="DD5"/>
  <c r="DC5"/>
  <c r="DB5"/>
  <c r="DA5"/>
  <c r="CZ5"/>
  <c r="CY5"/>
  <c r="CX5"/>
  <c r="CW5"/>
  <c r="CV5"/>
  <c r="CU5"/>
  <c r="CT5"/>
  <c r="CS5"/>
  <c r="CR5"/>
  <c r="CQ5"/>
  <c r="CP5"/>
  <c r="CO5"/>
  <c r="CN5"/>
  <c r="CM5"/>
  <c r="CL5"/>
  <c r="CK5"/>
  <c r="CJ5"/>
  <c r="CI5"/>
  <c r="CH5"/>
  <c r="CG5"/>
  <c r="CD5"/>
  <c r="CC5"/>
  <c r="CB5"/>
  <c r="CA5"/>
  <c r="BZ5"/>
  <c r="BY5"/>
  <c r="BX5"/>
  <c r="BW5"/>
  <c r="BV5"/>
  <c r="BU5"/>
  <c r="BT5"/>
  <c r="BS5"/>
  <c r="BR5"/>
  <c r="BQ5"/>
  <c r="BO5"/>
  <c r="BN5"/>
  <c r="BM5"/>
  <c r="BL5"/>
  <c r="BK5"/>
  <c r="BJ5"/>
  <c r="BI5"/>
  <c r="BH5"/>
  <c r="BG5"/>
  <c r="BF5"/>
  <c r="BE5"/>
  <c r="BD5"/>
  <c r="BC5"/>
  <c r="BB5"/>
  <c r="AZ5"/>
  <c r="AY5"/>
  <c r="AW5"/>
  <c r="AV5"/>
  <c r="AU5"/>
  <c r="AT5"/>
  <c r="AS5"/>
  <c r="AP5"/>
  <c r="AO5"/>
  <c r="AN5"/>
  <c r="AM5"/>
  <c r="AL5"/>
  <c r="AK5"/>
  <c r="AJ5"/>
  <c r="AI5"/>
  <c r="AH5"/>
  <c r="AG5"/>
  <c r="AF5"/>
  <c r="AD5"/>
  <c r="AC5"/>
  <c r="AB5"/>
  <c r="AA5"/>
  <c r="Z5"/>
  <c r="Y5"/>
  <c r="X5"/>
  <c r="W5"/>
  <c r="V5"/>
  <c r="U5"/>
  <c r="T5"/>
  <c r="R5"/>
  <c r="Q5"/>
  <c r="P5"/>
  <c r="O5"/>
  <c r="N5"/>
  <c r="M5"/>
  <c r="L5"/>
  <c r="K5"/>
  <c r="J5"/>
  <c r="I5"/>
  <c r="H5"/>
  <c r="G5"/>
  <c r="F5"/>
  <c r="E5"/>
  <c r="D5"/>
  <c r="C5"/>
  <c r="DH4"/>
  <c r="DG4"/>
  <c r="DF4"/>
  <c r="DF52" s="1"/>
  <c r="DE4"/>
  <c r="DE52" s="1"/>
  <c r="DD4"/>
  <c r="DD52" s="1"/>
  <c r="DC4"/>
  <c r="DC52" s="1"/>
  <c r="DB4"/>
  <c r="DB52" s="1"/>
  <c r="DA4"/>
  <c r="CZ4"/>
  <c r="CZ52" s="1"/>
  <c r="CY4"/>
  <c r="CX4"/>
  <c r="CX52" s="1"/>
  <c r="CW4"/>
  <c r="CV4"/>
  <c r="CU4"/>
  <c r="CT4"/>
  <c r="CT52" s="1"/>
  <c r="CS4"/>
  <c r="CS52" s="1"/>
  <c r="CR4"/>
  <c r="CR52" s="1"/>
  <c r="CQ4"/>
  <c r="CP4"/>
  <c r="CO4"/>
  <c r="CN4"/>
  <c r="CN52" s="1"/>
  <c r="CM4"/>
  <c r="CL4"/>
  <c r="CL52" s="1"/>
  <c r="CK4"/>
  <c r="CJ4"/>
  <c r="CJ52" s="1"/>
  <c r="CI4"/>
  <c r="CH4"/>
  <c r="CH52" s="1"/>
  <c r="CG4"/>
  <c r="CD4"/>
  <c r="CD52" s="1"/>
  <c r="CC4"/>
  <c r="CC52" s="1"/>
  <c r="CB4"/>
  <c r="CA4"/>
  <c r="CA52" s="1"/>
  <c r="BZ4"/>
  <c r="BZ52" s="1"/>
  <c r="BY4"/>
  <c r="BX4"/>
  <c r="BX52" s="1"/>
  <c r="BW4"/>
  <c r="BW59" s="1"/>
  <c r="BV4"/>
  <c r="BV52" s="1"/>
  <c r="BU4"/>
  <c r="BT4"/>
  <c r="BT52" s="1"/>
  <c r="BS4"/>
  <c r="BR4"/>
  <c r="BR52" s="1"/>
  <c r="BQ4"/>
  <c r="BO4"/>
  <c r="BO52" s="1"/>
  <c r="BN4"/>
  <c r="BN52" s="1"/>
  <c r="BM4"/>
  <c r="BM52" s="1"/>
  <c r="BL4"/>
  <c r="BL52" s="1"/>
  <c r="BK4"/>
  <c r="BK52" s="1"/>
  <c r="BJ4"/>
  <c r="BI4"/>
  <c r="BI52" s="1"/>
  <c r="BH4"/>
  <c r="BH52" s="1"/>
  <c r="BG4"/>
  <c r="BG52" s="1"/>
  <c r="BF4"/>
  <c r="BF52" s="1"/>
  <c r="BE4"/>
  <c r="BE52" s="1"/>
  <c r="BD4"/>
  <c r="BC4"/>
  <c r="BC52" s="1"/>
  <c r="BB4"/>
  <c r="AZ4"/>
  <c r="AZ52" s="1"/>
  <c r="AY4"/>
  <c r="AY52" s="1"/>
  <c r="AW4"/>
  <c r="AW52" s="1"/>
  <c r="AV4"/>
  <c r="AU4"/>
  <c r="AU52" s="1"/>
  <c r="AT4"/>
  <c r="AT59" s="1"/>
  <c r="AS4"/>
  <c r="AS52" s="1"/>
  <c r="AP4"/>
  <c r="AP52" s="1"/>
  <c r="AO4"/>
  <c r="AO52" s="1"/>
  <c r="AN4"/>
  <c r="AN59" s="1"/>
  <c r="AM4"/>
  <c r="AM52" s="1"/>
  <c r="AL4"/>
  <c r="AK4"/>
  <c r="AK52" s="1"/>
  <c r="AJ4"/>
  <c r="AJ52" s="1"/>
  <c r="AI4"/>
  <c r="AI52" s="1"/>
  <c r="AH4"/>
  <c r="AG4"/>
  <c r="AG52" s="1"/>
  <c r="AF4"/>
  <c r="AD4"/>
  <c r="AD52" s="1"/>
  <c r="AC4"/>
  <c r="AB4"/>
  <c r="AB52" s="1"/>
  <c r="AA4"/>
  <c r="Z4"/>
  <c r="Y4"/>
  <c r="X4"/>
  <c r="X52" s="1"/>
  <c r="W4"/>
  <c r="V4"/>
  <c r="V52" s="1"/>
  <c r="U4"/>
  <c r="T4"/>
  <c r="T52" s="1"/>
  <c r="R4"/>
  <c r="Q4"/>
  <c r="P4"/>
  <c r="O4"/>
  <c r="N4"/>
  <c r="M4"/>
  <c r="L4"/>
  <c r="K4"/>
  <c r="J4"/>
  <c r="I4"/>
  <c r="H4"/>
  <c r="G4"/>
  <c r="F4"/>
  <c r="E4"/>
  <c r="D4"/>
  <c r="C4"/>
  <c r="DH3"/>
  <c r="DG3"/>
  <c r="DF3"/>
  <c r="DE3"/>
  <c r="DD3"/>
  <c r="DC3"/>
  <c r="DB3"/>
  <c r="DA3"/>
  <c r="CZ3"/>
  <c r="CY3"/>
  <c r="CX3"/>
  <c r="CW3"/>
  <c r="CV3"/>
  <c r="CU3"/>
  <c r="CT3"/>
  <c r="CS3"/>
  <c r="CR3"/>
  <c r="CQ3"/>
  <c r="CP3"/>
  <c r="CO3"/>
  <c r="CN3"/>
  <c r="CM3"/>
  <c r="CL3"/>
  <c r="CK3"/>
  <c r="CJ3"/>
  <c r="CI3"/>
  <c r="CH3"/>
  <c r="CG3"/>
  <c r="CE3"/>
  <c r="CD3"/>
  <c r="CC3"/>
  <c r="CB3"/>
  <c r="CA3"/>
  <c r="BZ3"/>
  <c r="BY3"/>
  <c r="BX3"/>
  <c r="BW3"/>
  <c r="BV3"/>
  <c r="BU3"/>
  <c r="BT3"/>
  <c r="BS3"/>
  <c r="BR3"/>
  <c r="BQ3"/>
  <c r="BO3"/>
  <c r="BN3"/>
  <c r="BM3"/>
  <c r="BL3"/>
  <c r="BK3"/>
  <c r="BJ3"/>
  <c r="BI3"/>
  <c r="BH3"/>
  <c r="BG3"/>
  <c r="BF3"/>
  <c r="BE3"/>
  <c r="BD3"/>
  <c r="BC3"/>
  <c r="BB3"/>
  <c r="AZ3"/>
  <c r="AY3"/>
  <c r="AX3"/>
  <c r="AW3"/>
  <c r="AV3"/>
  <c r="AU3"/>
  <c r="AT3"/>
  <c r="AS3"/>
  <c r="AR3"/>
  <c r="AP3"/>
  <c r="AO3"/>
  <c r="AN3"/>
  <c r="AM3"/>
  <c r="AL3"/>
  <c r="AK3"/>
  <c r="AJ3"/>
  <c r="AI3"/>
  <c r="AH3"/>
  <c r="AG3"/>
  <c r="AF3"/>
  <c r="AD3"/>
  <c r="AC3"/>
  <c r="AB3"/>
  <c r="AA3"/>
  <c r="Z3"/>
  <c r="Y3"/>
  <c r="X3"/>
  <c r="W3"/>
  <c r="V3"/>
  <c r="U3"/>
  <c r="T3"/>
  <c r="R3"/>
  <c r="Q3"/>
  <c r="P3"/>
  <c r="O3"/>
  <c r="N3"/>
  <c r="M3"/>
  <c r="L3"/>
  <c r="K3"/>
  <c r="J3"/>
  <c r="I3"/>
  <c r="H3"/>
  <c r="G3"/>
  <c r="F3"/>
  <c r="E3"/>
  <c r="D3"/>
  <c r="C3"/>
  <c r="B3"/>
  <c r="A3"/>
  <c r="C2"/>
  <c r="B2"/>
  <c r="A2"/>
  <c r="DI38"/>
  <c r="DI39"/>
  <c r="DI40"/>
  <c r="DI42"/>
  <c r="DI43"/>
  <c r="DI44"/>
  <c r="DI45"/>
  <c r="CZ39" i="33"/>
  <c r="CX39"/>
  <c r="CU39"/>
  <c r="CV39"/>
  <c r="CW39"/>
  <c r="CN39"/>
  <c r="CO39"/>
  <c r="CP39"/>
  <c r="CQ39"/>
  <c r="CR39"/>
  <c r="CS39"/>
  <c r="CT39"/>
  <c r="CM39"/>
  <c r="CL39"/>
  <c r="CL40"/>
  <c r="CL41"/>
  <c r="CL42"/>
  <c r="CK39"/>
  <c r="CJ39"/>
  <c r="CG39"/>
  <c r="CH39"/>
  <c r="CI39"/>
  <c r="CC39"/>
  <c r="CD39"/>
  <c r="CE39"/>
  <c r="CF39"/>
  <c r="CC40"/>
  <c r="CD40"/>
  <c r="CE40"/>
  <c r="CF40"/>
  <c r="CC41"/>
  <c r="CD41"/>
  <c r="CE41"/>
  <c r="CF41"/>
  <c r="CC42"/>
  <c r="CD42"/>
  <c r="CE42"/>
  <c r="CF42"/>
  <c r="CB39"/>
  <c r="CB40"/>
  <c r="CB41"/>
  <c r="CB42"/>
  <c r="CB43"/>
  <c r="CA39"/>
  <c r="BZ39"/>
  <c r="BY39"/>
  <c r="BK39"/>
  <c r="BL39"/>
  <c r="BM39"/>
  <c r="BN39"/>
  <c r="BO39"/>
  <c r="BP39"/>
  <c r="BQ39"/>
  <c r="BR39"/>
  <c r="BS39"/>
  <c r="BT39"/>
  <c r="BU39"/>
  <c r="BV39"/>
  <c r="BK40"/>
  <c r="BL40"/>
  <c r="BM40"/>
  <c r="BN40"/>
  <c r="BO40"/>
  <c r="BP40"/>
  <c r="BQ40"/>
  <c r="BR40"/>
  <c r="BS40"/>
  <c r="BT40"/>
  <c r="BU40"/>
  <c r="BV40"/>
  <c r="BK41"/>
  <c r="BL41"/>
  <c r="BM41"/>
  <c r="BN41"/>
  <c r="BO41"/>
  <c r="BP41"/>
  <c r="BQ41"/>
  <c r="BR41"/>
  <c r="BS41"/>
  <c r="BT41"/>
  <c r="BU41"/>
  <c r="BV41"/>
  <c r="BK42"/>
  <c r="BL42"/>
  <c r="BM42"/>
  <c r="BN42"/>
  <c r="BO42"/>
  <c r="BP42"/>
  <c r="BQ42"/>
  <c r="BR42"/>
  <c r="BS42"/>
  <c r="BT42"/>
  <c r="BU42"/>
  <c r="BV42"/>
  <c r="CD51" i="34" l="1"/>
  <c r="CD50"/>
  <c r="CA51"/>
  <c r="CA50"/>
  <c r="CC51"/>
  <c r="CC50"/>
  <c r="BE51"/>
  <c r="BE50"/>
  <c r="BG51"/>
  <c r="BG50"/>
  <c r="BI51"/>
  <c r="BI50"/>
  <c r="BK51"/>
  <c r="BK50"/>
  <c r="BM51"/>
  <c r="BM50"/>
  <c r="BZ51"/>
  <c r="BZ50"/>
  <c r="BF51"/>
  <c r="BF50"/>
  <c r="BH51"/>
  <c r="BH50"/>
  <c r="BL51"/>
  <c r="BL50"/>
  <c r="BN51"/>
  <c r="BN50"/>
  <c r="AK50"/>
  <c r="AK51"/>
  <c r="AX51"/>
  <c r="AX50"/>
  <c r="DE51"/>
  <c r="DE50"/>
  <c r="AJ51"/>
  <c r="AJ50"/>
  <c r="AY50"/>
  <c r="AY51"/>
  <c r="DD50"/>
  <c r="DD51"/>
  <c r="DF50"/>
  <c r="DF51"/>
  <c r="AV51"/>
  <c r="AV50"/>
  <c r="AI51"/>
  <c r="AI50"/>
  <c r="AC51"/>
  <c r="AC50"/>
  <c r="AH51"/>
  <c r="AH50"/>
  <c r="AS51"/>
  <c r="AS50"/>
  <c r="AU51"/>
  <c r="AU50"/>
  <c r="AW51"/>
  <c r="AW50"/>
  <c r="AC52"/>
  <c r="AC59" s="1"/>
  <c r="AH52"/>
  <c r="AH59" s="1"/>
  <c r="AV52"/>
  <c r="AV59" s="1"/>
  <c r="AO51"/>
  <c r="AO50"/>
  <c r="DG51"/>
  <c r="DG50"/>
  <c r="DG52"/>
  <c r="DG59" s="1"/>
  <c r="BD50"/>
  <c r="BD51"/>
  <c r="BD52"/>
  <c r="BD59" s="1"/>
  <c r="BC51"/>
  <c r="BC50"/>
  <c r="BO51"/>
  <c r="BO50"/>
  <c r="BB50"/>
  <c r="BB51"/>
  <c r="BB52"/>
  <c r="BB59" s="1"/>
  <c r="AM51"/>
  <c r="AM50"/>
  <c r="AL51"/>
  <c r="AL50"/>
  <c r="AL52"/>
  <c r="AL59" s="1"/>
  <c r="CW51"/>
  <c r="CW50"/>
  <c r="CY51"/>
  <c r="CY50"/>
  <c r="DA51"/>
  <c r="DA50"/>
  <c r="DC51"/>
  <c r="DC50"/>
  <c r="CX51"/>
  <c r="CX50"/>
  <c r="CZ51"/>
  <c r="CZ50"/>
  <c r="DB51"/>
  <c r="DB50"/>
  <c r="CW52"/>
  <c r="CW59" s="1"/>
  <c r="CY52"/>
  <c r="CY59" s="1"/>
  <c r="DA52"/>
  <c r="DA59" s="1"/>
  <c r="AB51"/>
  <c r="AB58" s="1"/>
  <c r="AB50"/>
  <c r="AZ50"/>
  <c r="AZ51"/>
  <c r="CU51"/>
  <c r="CU58" s="1"/>
  <c r="CU50"/>
  <c r="CT51"/>
  <c r="CT58" s="1"/>
  <c r="CT50"/>
  <c r="CU52"/>
  <c r="CU59" s="1"/>
  <c r="AG51"/>
  <c r="AG50"/>
  <c r="CS50"/>
  <c r="CS51"/>
  <c r="CR51"/>
  <c r="CR50"/>
  <c r="CP51"/>
  <c r="CP50"/>
  <c r="CO52"/>
  <c r="CO59" s="1"/>
  <c r="CQ52"/>
  <c r="CQ59" s="1"/>
  <c r="CO51"/>
  <c r="CO50"/>
  <c r="CQ51"/>
  <c r="CQ50"/>
  <c r="CP52"/>
  <c r="CP59" s="1"/>
  <c r="DH52"/>
  <c r="BV51"/>
  <c r="BV50"/>
  <c r="BX51"/>
  <c r="BX50"/>
  <c r="CK51"/>
  <c r="CK50"/>
  <c r="CM51"/>
  <c r="CM50"/>
  <c r="BU51"/>
  <c r="BU50"/>
  <c r="BY51"/>
  <c r="BY50"/>
  <c r="CL51"/>
  <c r="CL50"/>
  <c r="CN51"/>
  <c r="CN50"/>
  <c r="BU52"/>
  <c r="BU59" s="1"/>
  <c r="BY52"/>
  <c r="BY59" s="1"/>
  <c r="CK52"/>
  <c r="CK59" s="1"/>
  <c r="CM52"/>
  <c r="CM59" s="1"/>
  <c r="X50"/>
  <c r="X51"/>
  <c r="Y51"/>
  <c r="Y50"/>
  <c r="AA51"/>
  <c r="AA50"/>
  <c r="Y52"/>
  <c r="Y59" s="1"/>
  <c r="AA52"/>
  <c r="AA59" s="1"/>
  <c r="T51"/>
  <c r="T50"/>
  <c r="V51"/>
  <c r="V50"/>
  <c r="BR51"/>
  <c r="BR50"/>
  <c r="CG51"/>
  <c r="CG50"/>
  <c r="AD51"/>
  <c r="AD58" s="1"/>
  <c r="AD50"/>
  <c r="BT51"/>
  <c r="BT50"/>
  <c r="CI51"/>
  <c r="CI50"/>
  <c r="U51"/>
  <c r="U50"/>
  <c r="W51"/>
  <c r="W50"/>
  <c r="AF51"/>
  <c r="AF50"/>
  <c r="AP51"/>
  <c r="AP50"/>
  <c r="BQ51"/>
  <c r="BQ50"/>
  <c r="BS51"/>
  <c r="BS50"/>
  <c r="CE51"/>
  <c r="CE50"/>
  <c r="CE57" s="1"/>
  <c r="CH51"/>
  <c r="CH50"/>
  <c r="CJ51"/>
  <c r="CJ50"/>
  <c r="DH51"/>
  <c r="DH50"/>
  <c r="U52"/>
  <c r="U59" s="1"/>
  <c r="W52"/>
  <c r="W59" s="1"/>
  <c r="AF52"/>
  <c r="AF59" s="1"/>
  <c r="BQ52"/>
  <c r="BQ59" s="1"/>
  <c r="BS52"/>
  <c r="BS59" s="1"/>
  <c r="CG52"/>
  <c r="CG59" s="1"/>
  <c r="CI52"/>
  <c r="CI59" s="1"/>
  <c r="AJ59"/>
  <c r="AY59"/>
  <c r="DE59"/>
  <c r="AP59"/>
  <c r="CA59"/>
  <c r="CC59"/>
  <c r="BF59"/>
  <c r="BH59"/>
  <c r="BJ59"/>
  <c r="BL59"/>
  <c r="BN59"/>
  <c r="T59"/>
  <c r="V59"/>
  <c r="AB59"/>
  <c r="AG59"/>
  <c r="AI59"/>
  <c r="AK59"/>
  <c r="AM59"/>
  <c r="AO59"/>
  <c r="AS59"/>
  <c r="AU59"/>
  <c r="AW59"/>
  <c r="AZ59"/>
  <c r="BC59"/>
  <c r="BE59"/>
  <c r="BG59"/>
  <c r="BI59"/>
  <c r="BK59"/>
  <c r="BM59"/>
  <c r="BR59"/>
  <c r="BT59"/>
  <c r="BV59"/>
  <c r="BX59"/>
  <c r="BZ59"/>
  <c r="CB59"/>
  <c r="CD59"/>
  <c r="CH59"/>
  <c r="CJ59"/>
  <c r="CL59"/>
  <c r="CN59"/>
  <c r="CR59"/>
  <c r="CT59"/>
  <c r="CV59"/>
  <c r="CX59"/>
  <c r="CZ59"/>
  <c r="DB59"/>
  <c r="DD59"/>
  <c r="DF59"/>
  <c r="BO59"/>
  <c r="CS59"/>
  <c r="X59"/>
  <c r="Z59"/>
  <c r="AD59"/>
  <c r="U58"/>
  <c r="U57"/>
  <c r="W58"/>
  <c r="W57"/>
  <c r="Y58"/>
  <c r="Y57"/>
  <c r="AA58"/>
  <c r="AA57"/>
  <c r="AC58"/>
  <c r="AC57"/>
  <c r="AF58"/>
  <c r="AF57"/>
  <c r="AH58"/>
  <c r="AH57"/>
  <c r="AJ58"/>
  <c r="AJ57"/>
  <c r="AL58"/>
  <c r="AL57"/>
  <c r="AN58"/>
  <c r="AN57"/>
  <c r="AP58"/>
  <c r="AP57"/>
  <c r="AS58"/>
  <c r="AS57"/>
  <c r="AU58"/>
  <c r="AU57"/>
  <c r="AW58"/>
  <c r="AW57"/>
  <c r="AY58"/>
  <c r="AY57"/>
  <c r="BB58"/>
  <c r="BB57"/>
  <c r="BD58"/>
  <c r="BD57"/>
  <c r="BF58"/>
  <c r="BF57"/>
  <c r="BH58"/>
  <c r="BH57"/>
  <c r="BJ58"/>
  <c r="BJ57"/>
  <c r="BL58"/>
  <c r="BL57"/>
  <c r="BN58"/>
  <c r="BN57"/>
  <c r="BQ58"/>
  <c r="BQ57"/>
  <c r="BS58"/>
  <c r="BS57"/>
  <c r="BU58"/>
  <c r="BU57"/>
  <c r="BW58"/>
  <c r="BW57"/>
  <c r="BY58"/>
  <c r="BY57"/>
  <c r="CA58"/>
  <c r="CA57"/>
  <c r="CC58"/>
  <c r="CC57"/>
  <c r="CE58"/>
  <c r="CH58"/>
  <c r="CH57"/>
  <c r="CJ58"/>
  <c r="CJ57"/>
  <c r="CL58"/>
  <c r="CL57"/>
  <c r="CN58"/>
  <c r="CN57"/>
  <c r="CP58"/>
  <c r="CP57"/>
  <c r="CR58"/>
  <c r="CR57"/>
  <c r="CT57"/>
  <c r="CV58"/>
  <c r="CV57"/>
  <c r="CX58"/>
  <c r="CX57"/>
  <c r="CZ58"/>
  <c r="CZ57"/>
  <c r="DB58"/>
  <c r="DB57"/>
  <c r="DD58"/>
  <c r="DD57"/>
  <c r="DF58"/>
  <c r="DF57"/>
  <c r="T58"/>
  <c r="T57"/>
  <c r="V58"/>
  <c r="V57"/>
  <c r="X58"/>
  <c r="X57"/>
  <c r="Z58"/>
  <c r="Z57"/>
  <c r="AB57"/>
  <c r="AD57"/>
  <c r="AG58"/>
  <c r="AG57"/>
  <c r="AI58"/>
  <c r="AI57"/>
  <c r="AK58"/>
  <c r="AK57"/>
  <c r="AM58"/>
  <c r="AM57"/>
  <c r="AO58"/>
  <c r="AO57"/>
  <c r="AT58"/>
  <c r="AT57"/>
  <c r="AV58"/>
  <c r="AV57"/>
  <c r="AX58"/>
  <c r="AX57"/>
  <c r="AZ58"/>
  <c r="AZ57"/>
  <c r="BC58"/>
  <c r="BC57"/>
  <c r="BE58"/>
  <c r="BE57"/>
  <c r="BG58"/>
  <c r="BG57"/>
  <c r="BI58"/>
  <c r="BI57"/>
  <c r="BK58"/>
  <c r="BK57"/>
  <c r="BM58"/>
  <c r="BM57"/>
  <c r="BO58"/>
  <c r="BO57"/>
  <c r="BR58"/>
  <c r="BR57"/>
  <c r="BT58"/>
  <c r="BT57"/>
  <c r="BV58"/>
  <c r="BV57"/>
  <c r="BX58"/>
  <c r="BX57"/>
  <c r="BZ58"/>
  <c r="BZ57"/>
  <c r="CB58"/>
  <c r="CB57"/>
  <c r="CD58"/>
  <c r="CD57"/>
  <c r="CG58"/>
  <c r="CG57"/>
  <c r="CI58"/>
  <c r="CI57"/>
  <c r="CK58"/>
  <c r="CK57"/>
  <c r="CM58"/>
  <c r="CM57"/>
  <c r="CO58"/>
  <c r="CO57"/>
  <c r="CQ58"/>
  <c r="CQ57"/>
  <c r="CS58"/>
  <c r="CS57"/>
  <c r="CU57"/>
  <c r="CW58"/>
  <c r="CW57"/>
  <c r="CY58"/>
  <c r="CY57"/>
  <c r="DA58"/>
  <c r="DA57"/>
  <c r="DE58"/>
  <c r="DE57"/>
  <c r="DG58"/>
  <c r="DG57"/>
  <c r="E55"/>
  <c r="D55"/>
  <c r="F54"/>
  <c r="D53"/>
  <c r="F55"/>
  <c r="E53"/>
  <c r="D54"/>
  <c r="F53"/>
  <c r="E54"/>
  <c r="DI3"/>
  <c r="E12" i="3" s="1"/>
  <c r="CF3" i="34"/>
  <c r="E11" i="3" s="1"/>
  <c r="BP52" i="34"/>
  <c r="BJ39" i="33"/>
  <c r="BH39"/>
  <c r="AY39"/>
  <c r="AZ39"/>
  <c r="BA39"/>
  <c r="BB39"/>
  <c r="BC39"/>
  <c r="BD39"/>
  <c r="BE39"/>
  <c r="BF39"/>
  <c r="BG39"/>
  <c r="AX39"/>
  <c r="AW39"/>
  <c r="BP3" i="34"/>
  <c r="E10" i="3" s="1"/>
  <c r="BA3" i="34"/>
  <c r="E9" i="3" s="1"/>
  <c r="BA39" i="34"/>
  <c r="BA40"/>
  <c r="BA41"/>
  <c r="BA42"/>
  <c r="BA43"/>
  <c r="BA44"/>
  <c r="BA45"/>
  <c r="AV39" i="33"/>
  <c r="BA38" i="34"/>
  <c r="AT39" i="33"/>
  <c r="AO39"/>
  <c r="AP39"/>
  <c r="AQ39"/>
  <c r="AR39"/>
  <c r="AK39"/>
  <c r="AJ39"/>
  <c r="AI39"/>
  <c r="AE39"/>
  <c r="AF39"/>
  <c r="AG39"/>
  <c r="AH39"/>
  <c r="AQ3" i="34"/>
  <c r="E8" i="3" s="1"/>
  <c r="AC39" i="33"/>
  <c r="AD39"/>
  <c r="AQ38" i="34"/>
  <c r="AQ39"/>
  <c r="AQ40"/>
  <c r="AQ41"/>
  <c r="AQ42"/>
  <c r="AQ43"/>
  <c r="AQ44"/>
  <c r="AQ45"/>
  <c r="AM39" i="33"/>
  <c r="Z39"/>
  <c r="Y39"/>
  <c r="S39"/>
  <c r="T39"/>
  <c r="U39"/>
  <c r="R39"/>
  <c r="AE3" i="34"/>
  <c r="E7" i="3" s="1"/>
  <c r="AB39" i="33"/>
  <c r="BP50" i="34" l="1"/>
  <c r="BP51"/>
  <c r="BP58" s="1"/>
  <c r="BA51"/>
  <c r="BA50"/>
  <c r="AE51"/>
  <c r="AE50"/>
  <c r="DI51"/>
  <c r="DI50"/>
  <c r="AQ51"/>
  <c r="AQ58" s="1"/>
  <c r="AQ50"/>
  <c r="CF51"/>
  <c r="CF50"/>
  <c r="AU53"/>
  <c r="Y55"/>
  <c r="AS53"/>
  <c r="AT53"/>
  <c r="Y53"/>
  <c r="AU55"/>
  <c r="AF54"/>
  <c r="AS55"/>
  <c r="T53"/>
  <c r="AF55"/>
  <c r="AS54"/>
  <c r="Y54"/>
  <c r="AU54"/>
  <c r="AF53"/>
  <c r="AG54"/>
  <c r="AQ54" s="1"/>
  <c r="AG53"/>
  <c r="AG55"/>
  <c r="AA54"/>
  <c r="AA55"/>
  <c r="R40" i="33"/>
  <c r="AD40"/>
  <c r="AD41"/>
  <c r="AD42"/>
  <c r="R41"/>
  <c r="W41"/>
  <c r="W42"/>
  <c r="W40"/>
  <c r="AC40"/>
  <c r="AC41"/>
  <c r="AC42"/>
  <c r="AN40"/>
  <c r="AN42"/>
  <c r="AN41"/>
  <c r="R42"/>
  <c r="AB42" s="1"/>
  <c r="AE41" i="34" s="1"/>
  <c r="T55"/>
  <c r="Z53"/>
  <c r="T54"/>
  <c r="Z54"/>
  <c r="AA53"/>
  <c r="Z55"/>
  <c r="AE58"/>
  <c r="AE57"/>
  <c r="AQ59"/>
  <c r="BA59"/>
  <c r="BA58"/>
  <c r="BA57"/>
  <c r="BP57"/>
  <c r="BP59"/>
  <c r="AE59"/>
  <c r="AQ57"/>
  <c r="CF58"/>
  <c r="CF57"/>
  <c r="R55"/>
  <c r="R54"/>
  <c r="R53"/>
  <c r="E6" i="3"/>
  <c r="S38" i="34"/>
  <c r="S39"/>
  <c r="S40"/>
  <c r="S41"/>
  <c r="S42"/>
  <c r="S43"/>
  <c r="S44"/>
  <c r="S45"/>
  <c r="Q39" i="33"/>
  <c r="O39"/>
  <c r="N39"/>
  <c r="M39"/>
  <c r="K39"/>
  <c r="L39"/>
  <c r="I39"/>
  <c r="J39"/>
  <c r="G39"/>
  <c r="H39"/>
  <c r="E39"/>
  <c r="F39"/>
  <c r="D39"/>
  <c r="AV53" i="34" l="1"/>
  <c r="AY53" s="1"/>
  <c r="AE53"/>
  <c r="AE54"/>
  <c r="AQ53"/>
  <c r="AQ55"/>
  <c r="AM40" i="33"/>
  <c r="AE55" i="34"/>
  <c r="AM42" i="33"/>
  <c r="AM41"/>
  <c r="AB40"/>
  <c r="AE39" i="34" s="1"/>
  <c r="D42" i="33"/>
  <c r="D40"/>
  <c r="D41"/>
  <c r="F40"/>
  <c r="F41"/>
  <c r="F42"/>
  <c r="E41"/>
  <c r="E42"/>
  <c r="E40"/>
  <c r="AB41"/>
  <c r="AE40" i="34" s="1"/>
  <c r="S58"/>
  <c r="S59"/>
  <c r="B39" i="33" l="1"/>
  <c r="C35"/>
  <c r="C34"/>
  <c r="C33"/>
  <c r="C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C6"/>
  <c r="B6"/>
  <c r="C5"/>
  <c r="B5"/>
  <c r="C4"/>
  <c r="A4"/>
  <c r="C2"/>
  <c r="B2"/>
  <c r="A2"/>
  <c r="AO42" l="1"/>
  <c r="AO40"/>
  <c r="AO41"/>
  <c r="B5" i="11"/>
  <c r="B6"/>
  <c r="B7"/>
  <c r="B8"/>
  <c r="B9"/>
  <c r="B10"/>
  <c r="B11"/>
  <c r="B12"/>
  <c r="B13"/>
  <c r="B14"/>
  <c r="B15"/>
  <c r="B16"/>
  <c r="B17"/>
  <c r="B18"/>
  <c r="B19"/>
  <c r="B20"/>
  <c r="B21"/>
  <c r="B22"/>
  <c r="B23"/>
  <c r="B24"/>
  <c r="B25"/>
  <c r="B26"/>
  <c r="B27"/>
  <c r="B28"/>
  <c r="B29"/>
  <c r="B30"/>
  <c r="B31"/>
  <c r="P42" i="33" l="1"/>
  <c r="P41"/>
  <c r="P40"/>
  <c r="P5" i="31"/>
  <c r="Q5" s="1"/>
  <c r="P6"/>
  <c r="Q6" s="1"/>
  <c r="P7"/>
  <c r="Q7" s="1"/>
  <c r="P8"/>
  <c r="Q8" s="1"/>
  <c r="P9"/>
  <c r="Q9" s="1"/>
  <c r="P10"/>
  <c r="Q10" s="1"/>
  <c r="P11"/>
  <c r="Q11" s="1"/>
  <c r="P12"/>
  <c r="Q12" s="1"/>
  <c r="P13"/>
  <c r="Q13" s="1"/>
  <c r="P14"/>
  <c r="Q14" s="1"/>
  <c r="P15"/>
  <c r="Q15" s="1"/>
  <c r="P16"/>
  <c r="Q16" s="1"/>
  <c r="P17"/>
  <c r="Q17" s="1"/>
  <c r="P18"/>
  <c r="Q18" s="1"/>
  <c r="P19"/>
  <c r="Q19" s="1"/>
  <c r="P20"/>
  <c r="Q20" s="1"/>
  <c r="P21"/>
  <c r="Q21" s="1"/>
  <c r="P22"/>
  <c r="Q22" s="1"/>
  <c r="P23"/>
  <c r="Q23" s="1"/>
  <c r="P24"/>
  <c r="Q24" s="1"/>
  <c r="P25"/>
  <c r="Q25" s="1"/>
  <c r="P26"/>
  <c r="Q26" s="1"/>
  <c r="P27"/>
  <c r="Q27" s="1"/>
  <c r="P28"/>
  <c r="Q28" s="1"/>
  <c r="P29"/>
  <c r="Q29" s="1"/>
  <c r="P30"/>
  <c r="Q30" s="1"/>
  <c r="P31"/>
  <c r="Q31" s="1"/>
  <c r="P32"/>
  <c r="Q32" s="1"/>
  <c r="P33"/>
  <c r="Q33" s="1"/>
  <c r="P34"/>
  <c r="Q34" s="1"/>
  <c r="P35"/>
  <c r="Q35" s="1"/>
  <c r="P36"/>
  <c r="Q36" s="1"/>
  <c r="P37"/>
  <c r="Q37" s="1"/>
  <c r="B5" i="32" l="1"/>
  <c r="B6"/>
  <c r="B7"/>
  <c r="B8"/>
  <c r="B9"/>
  <c r="B10"/>
  <c r="B11"/>
  <c r="B12"/>
  <c r="B13"/>
  <c r="B14"/>
  <c r="B15"/>
  <c r="B16"/>
  <c r="B17"/>
  <c r="B18"/>
  <c r="B19"/>
  <c r="B20"/>
  <c r="B21"/>
  <c r="B22"/>
  <c r="B23"/>
  <c r="B24"/>
  <c r="B25"/>
  <c r="B26"/>
  <c r="B27"/>
  <c r="B28"/>
  <c r="B29"/>
  <c r="B30"/>
  <c r="B31"/>
  <c r="B32"/>
  <c r="B33"/>
  <c r="B34"/>
  <c r="B35"/>
  <c r="B36"/>
  <c r="B4"/>
  <c r="B4" i="30"/>
  <c r="C5" i="32"/>
  <c r="C6"/>
  <c r="C7"/>
  <c r="C8"/>
  <c r="C9"/>
  <c r="C10"/>
  <c r="C11"/>
  <c r="C12"/>
  <c r="C13"/>
  <c r="C14"/>
  <c r="C15"/>
  <c r="C16"/>
  <c r="C17"/>
  <c r="C18"/>
  <c r="C19"/>
  <c r="C20"/>
  <c r="C21"/>
  <c r="C22"/>
  <c r="C23"/>
  <c r="C24"/>
  <c r="C25"/>
  <c r="C26"/>
  <c r="C27"/>
  <c r="C28"/>
  <c r="C29"/>
  <c r="C30"/>
  <c r="C31"/>
  <c r="C32"/>
  <c r="C33"/>
  <c r="C34"/>
  <c r="C35"/>
  <c r="C36"/>
  <c r="C4"/>
  <c r="C4" i="30"/>
  <c r="C6" i="5"/>
  <c r="C7"/>
  <c r="C8"/>
  <c r="C9"/>
  <c r="C10"/>
  <c r="C11"/>
  <c r="C12"/>
  <c r="C13"/>
  <c r="C14"/>
  <c r="C15"/>
  <c r="C16"/>
  <c r="C17"/>
  <c r="C18"/>
  <c r="C19"/>
  <c r="C20"/>
  <c r="C21"/>
  <c r="C22"/>
  <c r="C23"/>
  <c r="C24"/>
  <c r="C25"/>
  <c r="C26"/>
  <c r="C27"/>
  <c r="C28"/>
  <c r="C29"/>
  <c r="C30"/>
  <c r="C31"/>
  <c r="C32"/>
  <c r="C33"/>
  <c r="C34"/>
  <c r="C35"/>
  <c r="C36"/>
  <c r="C37"/>
  <c r="C5"/>
  <c r="C5" i="12"/>
  <c r="Q6" i="5" l="1"/>
  <c r="R6" s="1"/>
  <c r="Q7"/>
  <c r="R7" s="1"/>
  <c r="Q8"/>
  <c r="R8" s="1"/>
  <c r="Q9"/>
  <c r="R9" s="1"/>
  <c r="Q10"/>
  <c r="R10" s="1"/>
  <c r="Q11"/>
  <c r="R11" s="1"/>
  <c r="Q12"/>
  <c r="R12" s="1"/>
  <c r="Q13"/>
  <c r="R13" s="1"/>
  <c r="Q14"/>
  <c r="R14" s="1"/>
  <c r="Q15"/>
  <c r="R15" s="1"/>
  <c r="Q16"/>
  <c r="R16" s="1"/>
  <c r="Q17"/>
  <c r="R17" s="1"/>
  <c r="Q18"/>
  <c r="R18" s="1"/>
  <c r="Q19"/>
  <c r="R19" s="1"/>
  <c r="Q20"/>
  <c r="R20" s="1"/>
  <c r="Q21"/>
  <c r="R21" s="1"/>
  <c r="Q22"/>
  <c r="R22" s="1"/>
  <c r="Q23"/>
  <c r="R23" s="1"/>
  <c r="Q24"/>
  <c r="R24" s="1"/>
  <c r="Q25"/>
  <c r="R25" s="1"/>
  <c r="Q26"/>
  <c r="R26" s="1"/>
  <c r="Q27"/>
  <c r="R27" s="1"/>
  <c r="Q28"/>
  <c r="R28" s="1"/>
  <c r="Q29"/>
  <c r="R29" s="1"/>
  <c r="Q30"/>
  <c r="R30" s="1"/>
  <c r="Q31"/>
  <c r="R31" s="1"/>
  <c r="Q32"/>
  <c r="R32" s="1"/>
  <c r="Q33"/>
  <c r="R33" s="1"/>
  <c r="Q34"/>
  <c r="R34" s="1"/>
  <c r="Q35"/>
  <c r="R35" s="1"/>
  <c r="Q36"/>
  <c r="R36" s="1"/>
  <c r="Q37"/>
  <c r="R37" s="1"/>
  <c r="Q5"/>
  <c r="R5" l="1"/>
  <c r="D7" i="35"/>
  <c r="U5" i="11"/>
  <c r="U7"/>
  <c r="U9"/>
  <c r="U10"/>
  <c r="U11"/>
  <c r="U12"/>
  <c r="U13"/>
  <c r="U15"/>
  <c r="U16"/>
  <c r="U17"/>
  <c r="U18"/>
  <c r="U19"/>
  <c r="U20"/>
  <c r="U21"/>
  <c r="U22"/>
  <c r="U23"/>
  <c r="U24"/>
  <c r="U25"/>
  <c r="U26"/>
  <c r="U27"/>
  <c r="U28"/>
  <c r="U29"/>
  <c r="U30"/>
  <c r="U31"/>
  <c r="U32"/>
  <c r="U33"/>
  <c r="U34"/>
  <c r="U8"/>
  <c r="U35"/>
  <c r="U36"/>
  <c r="G6" i="12"/>
  <c r="G7"/>
  <c r="G8"/>
  <c r="G9"/>
  <c r="G10"/>
  <c r="G11"/>
  <c r="G12"/>
  <c r="G13"/>
  <c r="G14"/>
  <c r="G15"/>
  <c r="G16"/>
  <c r="G17"/>
  <c r="G18"/>
  <c r="G19"/>
  <c r="G20"/>
  <c r="G21"/>
  <c r="G22"/>
  <c r="G23"/>
  <c r="G24"/>
  <c r="G25"/>
  <c r="G26"/>
  <c r="G27"/>
  <c r="G28"/>
  <c r="G29"/>
  <c r="E15" i="11"/>
  <c r="CJ27" i="33" l="1"/>
  <c r="H28" i="12"/>
  <c r="CK27" i="33" s="1"/>
  <c r="CJ25"/>
  <c r="H26" i="12"/>
  <c r="CK25" i="33" s="1"/>
  <c r="CJ23"/>
  <c r="H24" i="12"/>
  <c r="CK23" i="33" s="1"/>
  <c r="CJ21"/>
  <c r="H22" i="12"/>
  <c r="CK21" i="33" s="1"/>
  <c r="CJ19"/>
  <c r="H20" i="12"/>
  <c r="CK19" i="33" s="1"/>
  <c r="CJ17"/>
  <c r="H18" i="12"/>
  <c r="CK17" i="33" s="1"/>
  <c r="CJ15"/>
  <c r="H16" i="12"/>
  <c r="CK15" i="33" s="1"/>
  <c r="CJ13"/>
  <c r="H14" i="12"/>
  <c r="CK13" i="33" s="1"/>
  <c r="CJ11"/>
  <c r="H12" i="12"/>
  <c r="CK11" i="33" s="1"/>
  <c r="CJ9"/>
  <c r="H10" i="12"/>
  <c r="CK9" i="33" s="1"/>
  <c r="CJ7"/>
  <c r="H8" i="12"/>
  <c r="CK7" i="33" s="1"/>
  <c r="CJ5"/>
  <c r="H6" i="12"/>
  <c r="CK5" i="33" s="1"/>
  <c r="H29" i="12"/>
  <c r="CK28" i="33" s="1"/>
  <c r="CJ28"/>
  <c r="H27" i="12"/>
  <c r="CK26" i="33" s="1"/>
  <c r="CJ26"/>
  <c r="H25" i="12"/>
  <c r="CK24" i="33" s="1"/>
  <c r="CJ24"/>
  <c r="H23" i="12"/>
  <c r="CK22" i="33" s="1"/>
  <c r="CJ22"/>
  <c r="H21" i="12"/>
  <c r="CK20" i="33" s="1"/>
  <c r="CJ20"/>
  <c r="H19" i="12"/>
  <c r="CK18" i="33" s="1"/>
  <c r="CJ18"/>
  <c r="H17" i="12"/>
  <c r="CK16" i="33" s="1"/>
  <c r="CJ16"/>
  <c r="H15" i="12"/>
  <c r="CK14" i="33" s="1"/>
  <c r="CJ14"/>
  <c r="H13" i="12"/>
  <c r="CK12" i="33" s="1"/>
  <c r="CJ12"/>
  <c r="H11" i="12"/>
  <c r="CK10" i="33" s="1"/>
  <c r="CJ10"/>
  <c r="H9" i="12"/>
  <c r="CK8" i="33" s="1"/>
  <c r="CJ8"/>
  <c r="H7" i="12"/>
  <c r="CK6" i="33" s="1"/>
  <c r="CJ6"/>
  <c r="E7" i="35"/>
  <c r="E14" i="11"/>
  <c r="U14"/>
  <c r="U6"/>
  <c r="O6"/>
  <c r="P6"/>
  <c r="P5"/>
  <c r="O5"/>
  <c r="AP42" i="33" l="1"/>
  <c r="AP41"/>
  <c r="AP40"/>
  <c r="AQ40" s="1"/>
  <c r="AT40" s="1"/>
  <c r="V5" i="11"/>
  <c r="V6"/>
  <c r="V7"/>
  <c r="V8"/>
  <c r="V9"/>
  <c r="V10"/>
  <c r="V11"/>
  <c r="V12"/>
  <c r="V13"/>
  <c r="V15"/>
  <c r="V16"/>
  <c r="V17"/>
  <c r="V18"/>
  <c r="V19"/>
  <c r="V20"/>
  <c r="V21"/>
  <c r="V22"/>
  <c r="V23"/>
  <c r="V24"/>
  <c r="V25"/>
  <c r="V26"/>
  <c r="V27"/>
  <c r="V28"/>
  <c r="V29"/>
  <c r="V30"/>
  <c r="V31"/>
  <c r="V32"/>
  <c r="V33"/>
  <c r="V34"/>
  <c r="V35"/>
  <c r="V36"/>
  <c r="Q7" i="12"/>
  <c r="Q8"/>
  <c r="Q9"/>
  <c r="Q10"/>
  <c r="Q11"/>
  <c r="Q12"/>
  <c r="Q13"/>
  <c r="Q14"/>
  <c r="Q15"/>
  <c r="Q16"/>
  <c r="Q17"/>
  <c r="Q18"/>
  <c r="Q19"/>
  <c r="Q20"/>
  <c r="Q21"/>
  <c r="Q22"/>
  <c r="Q23"/>
  <c r="Q24"/>
  <c r="Q25"/>
  <c r="Q26"/>
  <c r="Q27"/>
  <c r="Q28"/>
  <c r="Q29"/>
  <c r="Q30"/>
  <c r="Q31"/>
  <c r="Q32"/>
  <c r="Q33"/>
  <c r="Q34"/>
  <c r="Q35"/>
  <c r="Q36"/>
  <c r="Q37"/>
  <c r="O5" i="32"/>
  <c r="O6"/>
  <c r="O7"/>
  <c r="O8"/>
  <c r="O9"/>
  <c r="O10"/>
  <c r="O11"/>
  <c r="O12"/>
  <c r="O13"/>
  <c r="O14"/>
  <c r="P14" s="1"/>
  <c r="O15"/>
  <c r="O16"/>
  <c r="O17"/>
  <c r="O18"/>
  <c r="O19"/>
  <c r="O20"/>
  <c r="O21"/>
  <c r="O22"/>
  <c r="O23"/>
  <c r="O24"/>
  <c r="O25"/>
  <c r="O26"/>
  <c r="O27"/>
  <c r="O28"/>
  <c r="O29"/>
  <c r="O30"/>
  <c r="O31"/>
  <c r="O32"/>
  <c r="O33"/>
  <c r="O34"/>
  <c r="O35"/>
  <c r="O36"/>
  <c r="O4"/>
  <c r="AR5" i="34"/>
  <c r="AR6"/>
  <c r="AR7"/>
  <c r="AR8"/>
  <c r="AR9"/>
  <c r="AR10"/>
  <c r="AR11"/>
  <c r="AR12"/>
  <c r="AR14"/>
  <c r="AR15"/>
  <c r="AR16"/>
  <c r="AR17"/>
  <c r="AR18"/>
  <c r="AR19"/>
  <c r="AR20"/>
  <c r="AR21"/>
  <c r="AR22"/>
  <c r="AR23"/>
  <c r="AR24"/>
  <c r="AR25"/>
  <c r="AR37"/>
  <c r="AR38"/>
  <c r="AR39"/>
  <c r="AR40"/>
  <c r="AR41"/>
  <c r="AR42"/>
  <c r="AR43"/>
  <c r="AR44"/>
  <c r="AR45"/>
  <c r="AC6" i="31"/>
  <c r="AD6" s="1"/>
  <c r="AC7"/>
  <c r="AD7" s="1"/>
  <c r="AC8"/>
  <c r="AD8" s="1"/>
  <c r="AC9"/>
  <c r="AD9" s="1"/>
  <c r="AC10"/>
  <c r="AD10" s="1"/>
  <c r="AC11"/>
  <c r="AD11" s="1"/>
  <c r="AC12"/>
  <c r="AD12" s="1"/>
  <c r="AC13"/>
  <c r="AD13" s="1"/>
  <c r="AC14"/>
  <c r="AD14" s="1"/>
  <c r="AC15"/>
  <c r="AD15" s="1"/>
  <c r="AC16"/>
  <c r="AD16" s="1"/>
  <c r="AC17"/>
  <c r="AD17" s="1"/>
  <c r="AC18"/>
  <c r="AD18" s="1"/>
  <c r="AC19"/>
  <c r="AD19" s="1"/>
  <c r="AC20"/>
  <c r="AD20" s="1"/>
  <c r="AC21"/>
  <c r="AD21" s="1"/>
  <c r="AC22"/>
  <c r="AD22" s="1"/>
  <c r="AC23"/>
  <c r="AD23" s="1"/>
  <c r="AC24"/>
  <c r="AD24" s="1"/>
  <c r="AC25"/>
  <c r="AD25" s="1"/>
  <c r="AC26"/>
  <c r="AD26" s="1"/>
  <c r="AC27"/>
  <c r="AD27" s="1"/>
  <c r="AC28"/>
  <c r="AD28" s="1"/>
  <c r="AC29"/>
  <c r="AD29" s="1"/>
  <c r="AC30"/>
  <c r="AD30" s="1"/>
  <c r="AC31"/>
  <c r="AD31" s="1"/>
  <c r="AC32"/>
  <c r="AD32" s="1"/>
  <c r="AC33"/>
  <c r="AD33" s="1"/>
  <c r="AC34"/>
  <c r="AD34" s="1"/>
  <c r="AC35"/>
  <c r="AD35" s="1"/>
  <c r="AC36"/>
  <c r="AD36" s="1"/>
  <c r="AC37"/>
  <c r="AD37" s="1"/>
  <c r="AC5"/>
  <c r="R30"/>
  <c r="S30" s="1"/>
  <c r="R31"/>
  <c r="S31" s="1"/>
  <c r="R32"/>
  <c r="S32" s="1"/>
  <c r="R33"/>
  <c r="S33" s="1"/>
  <c r="R34"/>
  <c r="S34" s="1"/>
  <c r="R35"/>
  <c r="S35" s="1"/>
  <c r="R36"/>
  <c r="S36" s="1"/>
  <c r="R37"/>
  <c r="S37" s="1"/>
  <c r="AF8" i="12"/>
  <c r="AF30"/>
  <c r="AF31"/>
  <c r="AF33"/>
  <c r="AF34"/>
  <c r="AF35"/>
  <c r="AF36"/>
  <c r="AF37"/>
  <c r="AF5"/>
  <c r="K5" i="11"/>
  <c r="K6"/>
  <c r="K7"/>
  <c r="K8"/>
  <c r="K9"/>
  <c r="K10"/>
  <c r="K11"/>
  <c r="K12"/>
  <c r="K13"/>
  <c r="K14"/>
  <c r="K15"/>
  <c r="K16"/>
  <c r="K17"/>
  <c r="K18"/>
  <c r="K19"/>
  <c r="K20"/>
  <c r="K21"/>
  <c r="K22"/>
  <c r="K23"/>
  <c r="K24"/>
  <c r="K25"/>
  <c r="K26"/>
  <c r="K27"/>
  <c r="K28"/>
  <c r="K29"/>
  <c r="K30"/>
  <c r="K31"/>
  <c r="K32"/>
  <c r="K33"/>
  <c r="K34"/>
  <c r="K35"/>
  <c r="K36"/>
  <c r="Q6" i="12"/>
  <c r="Q5"/>
  <c r="L6"/>
  <c r="L7"/>
  <c r="L8"/>
  <c r="L9"/>
  <c r="L10"/>
  <c r="L11"/>
  <c r="L12"/>
  <c r="L13"/>
  <c r="L14"/>
  <c r="L15"/>
  <c r="L16"/>
  <c r="L17"/>
  <c r="L18"/>
  <c r="L19"/>
  <c r="L20"/>
  <c r="L21"/>
  <c r="L22"/>
  <c r="L23"/>
  <c r="L24"/>
  <c r="L25"/>
  <c r="L26"/>
  <c r="L27"/>
  <c r="L28"/>
  <c r="L29"/>
  <c r="L30"/>
  <c r="L31"/>
  <c r="L32"/>
  <c r="L33"/>
  <c r="L34"/>
  <c r="L35"/>
  <c r="L36"/>
  <c r="L37"/>
  <c r="L5"/>
  <c r="H6" i="11"/>
  <c r="H7"/>
  <c r="H8"/>
  <c r="H9"/>
  <c r="H10"/>
  <c r="H11"/>
  <c r="H12"/>
  <c r="H13"/>
  <c r="H14"/>
  <c r="H15"/>
  <c r="H16"/>
  <c r="H17"/>
  <c r="H18"/>
  <c r="H19"/>
  <c r="H20"/>
  <c r="H21"/>
  <c r="H22"/>
  <c r="H23"/>
  <c r="H24"/>
  <c r="H25"/>
  <c r="H26"/>
  <c r="H27"/>
  <c r="H28"/>
  <c r="G30" i="12"/>
  <c r="G31"/>
  <c r="G32"/>
  <c r="G33"/>
  <c r="G34"/>
  <c r="G35"/>
  <c r="G36"/>
  <c r="G37"/>
  <c r="G5"/>
  <c r="F6" i="11"/>
  <c r="F7"/>
  <c r="F8"/>
  <c r="F9"/>
  <c r="F10"/>
  <c r="F11"/>
  <c r="F12"/>
  <c r="F13"/>
  <c r="F15"/>
  <c r="F16"/>
  <c r="F17"/>
  <c r="F18"/>
  <c r="F19"/>
  <c r="F20"/>
  <c r="F21"/>
  <c r="F22"/>
  <c r="F23"/>
  <c r="F24"/>
  <c r="F25"/>
  <c r="F26"/>
  <c r="F27"/>
  <c r="F28"/>
  <c r="F29"/>
  <c r="F30"/>
  <c r="F31"/>
  <c r="F32"/>
  <c r="F33"/>
  <c r="F34"/>
  <c r="F35"/>
  <c r="F36"/>
  <c r="E6"/>
  <c r="E7"/>
  <c r="E8"/>
  <c r="E9"/>
  <c r="E10"/>
  <c r="E11"/>
  <c r="E12"/>
  <c r="E13"/>
  <c r="E16"/>
  <c r="E17"/>
  <c r="E18"/>
  <c r="E19"/>
  <c r="E20"/>
  <c r="E21"/>
  <c r="E22"/>
  <c r="E23"/>
  <c r="E24"/>
  <c r="E25"/>
  <c r="E26"/>
  <c r="E27"/>
  <c r="E28"/>
  <c r="E29"/>
  <c r="E30"/>
  <c r="E31"/>
  <c r="E32"/>
  <c r="E33"/>
  <c r="E34"/>
  <c r="E35"/>
  <c r="E36"/>
  <c r="D6"/>
  <c r="D7"/>
  <c r="D8"/>
  <c r="D9"/>
  <c r="D10"/>
  <c r="D11"/>
  <c r="D12"/>
  <c r="D13"/>
  <c r="D14"/>
  <c r="D15"/>
  <c r="D16"/>
  <c r="D17"/>
  <c r="D18"/>
  <c r="D19"/>
  <c r="D20"/>
  <c r="D21"/>
  <c r="D22"/>
  <c r="D23"/>
  <c r="D24"/>
  <c r="D25"/>
  <c r="D26"/>
  <c r="D27"/>
  <c r="D28"/>
  <c r="D29"/>
  <c r="D30"/>
  <c r="D31"/>
  <c r="D32"/>
  <c r="D33"/>
  <c r="D34"/>
  <c r="D35"/>
  <c r="D36"/>
  <c r="CJ36" i="33" l="1"/>
  <c r="H37" i="12"/>
  <c r="CK36" i="33" s="1"/>
  <c r="CJ34"/>
  <c r="H35" i="12"/>
  <c r="CK34" i="33" s="1"/>
  <c r="CJ35"/>
  <c r="H36" i="12"/>
  <c r="CK35" i="33" s="1"/>
  <c r="CJ33"/>
  <c r="H34" i="12"/>
  <c r="CK33" i="33" s="1"/>
  <c r="P36" i="32"/>
  <c r="S36" i="11" s="1"/>
  <c r="P34" i="32"/>
  <c r="S34" i="11" s="1"/>
  <c r="P32" i="32"/>
  <c r="S32" i="11" s="1"/>
  <c r="P30" i="32"/>
  <c r="S30" i="11" s="1"/>
  <c r="P28" i="32"/>
  <c r="S28" i="11" s="1"/>
  <c r="P26" i="32"/>
  <c r="S26" i="11" s="1"/>
  <c r="P24" i="32"/>
  <c r="S24" i="11" s="1"/>
  <c r="P22" i="32"/>
  <c r="S22" i="11" s="1"/>
  <c r="P20" i="32"/>
  <c r="S20" i="11" s="1"/>
  <c r="P18" i="32"/>
  <c r="S18" i="11" s="1"/>
  <c r="P16" i="32"/>
  <c r="S16" i="11" s="1"/>
  <c r="P12" i="32"/>
  <c r="S12" i="11" s="1"/>
  <c r="P10" i="32"/>
  <c r="S10" i="11" s="1"/>
  <c r="P8" i="32"/>
  <c r="S8" i="11" s="1"/>
  <c r="P6" i="32"/>
  <c r="S6" i="11" s="1"/>
  <c r="D22" i="35"/>
  <c r="P4" i="32"/>
  <c r="E22" i="35" s="1"/>
  <c r="P35" i="32"/>
  <c r="S35" i="11" s="1"/>
  <c r="P33" i="32"/>
  <c r="S33" i="11" s="1"/>
  <c r="P31" i="32"/>
  <c r="S31" i="11" s="1"/>
  <c r="P29" i="32"/>
  <c r="S29" i="11" s="1"/>
  <c r="P27" i="32"/>
  <c r="S27" i="11" s="1"/>
  <c r="P25" i="32"/>
  <c r="S25" i="11" s="1"/>
  <c r="P23" i="32"/>
  <c r="S23" i="11" s="1"/>
  <c r="P21" i="32"/>
  <c r="S21" i="11" s="1"/>
  <c r="P19" i="32"/>
  <c r="S19" i="11" s="1"/>
  <c r="P17" i="32"/>
  <c r="S17" i="11" s="1"/>
  <c r="P15" i="32"/>
  <c r="S15" i="11" s="1"/>
  <c r="P13" i="32"/>
  <c r="S13" i="11" s="1"/>
  <c r="P11" i="32"/>
  <c r="S11" i="11" s="1"/>
  <c r="P9" i="32"/>
  <c r="S9" i="11" s="1"/>
  <c r="P7" i="32"/>
  <c r="S7" i="11" s="1"/>
  <c r="P5" i="32"/>
  <c r="S5" i="11" s="1"/>
  <c r="D19" i="35"/>
  <c r="AD5" i="31"/>
  <c r="E19" i="35" s="1"/>
  <c r="AG5" i="12"/>
  <c r="E15" i="35" s="1"/>
  <c r="D15"/>
  <c r="AG36" i="12"/>
  <c r="L35" i="11" s="1"/>
  <c r="AG34" i="12"/>
  <c r="L33" i="11" s="1"/>
  <c r="AG31" i="12"/>
  <c r="L30" i="11" s="1"/>
  <c r="AG8" i="12"/>
  <c r="L7" i="11" s="1"/>
  <c r="AG37" i="12"/>
  <c r="L36" i="11" s="1"/>
  <c r="AG35" i="12"/>
  <c r="L34" i="11" s="1"/>
  <c r="AG33" i="12"/>
  <c r="L32" i="11" s="1"/>
  <c r="AG30" i="12"/>
  <c r="L29" i="11" s="1"/>
  <c r="CT5" i="33"/>
  <c r="R6" i="12"/>
  <c r="J5" i="11" s="1"/>
  <c r="R37" i="12"/>
  <c r="J36" i="11" s="1"/>
  <c r="CT36" i="33"/>
  <c r="R35" i="12"/>
  <c r="J34" i="11" s="1"/>
  <c r="CT34" i="33"/>
  <c r="R33" i="12"/>
  <c r="J32" i="11" s="1"/>
  <c r="CT32" i="33"/>
  <c r="R31" i="12"/>
  <c r="J30" i="11" s="1"/>
  <c r="CT30" i="33"/>
  <c r="R29" i="12"/>
  <c r="J28" i="11" s="1"/>
  <c r="CT28" i="33"/>
  <c r="R27" i="12"/>
  <c r="J26" i="11" s="1"/>
  <c r="CT26" i="33"/>
  <c r="R25" i="12"/>
  <c r="J24" i="11" s="1"/>
  <c r="CT24" i="33"/>
  <c r="R23" i="12"/>
  <c r="J22" i="11" s="1"/>
  <c r="CT22" i="33"/>
  <c r="R21" i="12"/>
  <c r="J20" i="11" s="1"/>
  <c r="CT20" i="33"/>
  <c r="R19" i="12"/>
  <c r="J18" i="11" s="1"/>
  <c r="CT18" i="33"/>
  <c r="R17" i="12"/>
  <c r="J16" i="11" s="1"/>
  <c r="CT16" i="33"/>
  <c r="R15" i="12"/>
  <c r="J14" i="11" s="1"/>
  <c r="CT14" i="33"/>
  <c r="R13" i="12"/>
  <c r="J12" i="11" s="1"/>
  <c r="CT12" i="33"/>
  <c r="R11" i="12"/>
  <c r="J10" i="11" s="1"/>
  <c r="CT10" i="33"/>
  <c r="R9" i="12"/>
  <c r="J8" i="11" s="1"/>
  <c r="CT8" i="33"/>
  <c r="R7" i="12"/>
  <c r="J6" i="11" s="1"/>
  <c r="CT6" i="33"/>
  <c r="CT4"/>
  <c r="D13" i="35"/>
  <c r="R5" i="12"/>
  <c r="D11" i="35"/>
  <c r="CT35" i="33"/>
  <c r="R36" i="12"/>
  <c r="J35" i="11" s="1"/>
  <c r="CT33" i="33"/>
  <c r="R34" i="12"/>
  <c r="J33" i="11" s="1"/>
  <c r="CT31" i="33"/>
  <c r="R32" i="12"/>
  <c r="J31" i="11" s="1"/>
  <c r="CT29" i="33"/>
  <c r="R30" i="12"/>
  <c r="J29" i="11" s="1"/>
  <c r="CT27" i="33"/>
  <c r="R28" i="12"/>
  <c r="J27" i="11" s="1"/>
  <c r="CT25" i="33"/>
  <c r="R26" i="12"/>
  <c r="J25" i="11" s="1"/>
  <c r="CT23" i="33"/>
  <c r="R24" i="12"/>
  <c r="J23" i="11" s="1"/>
  <c r="CT21" i="33"/>
  <c r="R22" i="12"/>
  <c r="J21" i="11" s="1"/>
  <c r="CT19" i="33"/>
  <c r="R20" i="12"/>
  <c r="J19" i="11" s="1"/>
  <c r="CT17" i="33"/>
  <c r="R18" i="12"/>
  <c r="J17" i="11" s="1"/>
  <c r="CT15" i="33"/>
  <c r="R16" i="12"/>
  <c r="J15" i="11" s="1"/>
  <c r="CT13" i="33"/>
  <c r="R14" i="12"/>
  <c r="J13" i="11" s="1"/>
  <c r="CT11" i="33"/>
  <c r="R12" i="12"/>
  <c r="J11" i="11" s="1"/>
  <c r="CT9" i="33"/>
  <c r="R10" i="12"/>
  <c r="J9" i="11" s="1"/>
  <c r="CT7" i="33"/>
  <c r="R8" i="12"/>
  <c r="J7" i="11" s="1"/>
  <c r="M5" i="12"/>
  <c r="D12" i="35"/>
  <c r="CO4" i="33"/>
  <c r="CO35"/>
  <c r="M36" i="12"/>
  <c r="CP35" i="33" s="1"/>
  <c r="CO33"/>
  <c r="M34" i="12"/>
  <c r="CP33" i="33" s="1"/>
  <c r="CO31"/>
  <c r="M32" i="12"/>
  <c r="CP31" i="33" s="1"/>
  <c r="CO29"/>
  <c r="M30" i="12"/>
  <c r="CP29" i="33" s="1"/>
  <c r="CO27"/>
  <c r="M28" i="12"/>
  <c r="CP27" i="33" s="1"/>
  <c r="CO25"/>
  <c r="M26" i="12"/>
  <c r="CP25" i="33" s="1"/>
  <c r="CO23"/>
  <c r="M24" i="12"/>
  <c r="CP23" i="33" s="1"/>
  <c r="CO21"/>
  <c r="M22" i="12"/>
  <c r="CP21" i="33" s="1"/>
  <c r="CO19"/>
  <c r="M20" i="12"/>
  <c r="CP19" i="33" s="1"/>
  <c r="CO17"/>
  <c r="M18" i="12"/>
  <c r="CP17" i="33" s="1"/>
  <c r="CO15"/>
  <c r="M16" i="12"/>
  <c r="CP15" i="33" s="1"/>
  <c r="CO13"/>
  <c r="M14" i="12"/>
  <c r="CP13" i="33" s="1"/>
  <c r="CO11"/>
  <c r="M12" i="12"/>
  <c r="CP11" i="33" s="1"/>
  <c r="CO9"/>
  <c r="M10" i="12"/>
  <c r="CP9" i="33" s="1"/>
  <c r="CO7"/>
  <c r="M8" i="12"/>
  <c r="CP7" i="33" s="1"/>
  <c r="CO5"/>
  <c r="M6" i="12"/>
  <c r="CP5" i="33" s="1"/>
  <c r="CO36"/>
  <c r="M37" i="12"/>
  <c r="CP36" i="33" s="1"/>
  <c r="CO34"/>
  <c r="M35" i="12"/>
  <c r="CP34" i="33" s="1"/>
  <c r="CO32"/>
  <c r="M33" i="12"/>
  <c r="CP32" i="33" s="1"/>
  <c r="CO30"/>
  <c r="M31" i="12"/>
  <c r="CP30" i="33" s="1"/>
  <c r="CO28"/>
  <c r="M29" i="12"/>
  <c r="CP28" i="33" s="1"/>
  <c r="CO26"/>
  <c r="M27" i="12"/>
  <c r="CP26" i="33" s="1"/>
  <c r="CO24"/>
  <c r="M25" i="12"/>
  <c r="CP24" i="33" s="1"/>
  <c r="CO22"/>
  <c r="M23" i="12"/>
  <c r="CP22" i="33" s="1"/>
  <c r="CO20"/>
  <c r="M21" i="12"/>
  <c r="CP20" i="33" s="1"/>
  <c r="CO18"/>
  <c r="M19" i="12"/>
  <c r="CP18" i="33" s="1"/>
  <c r="CO16"/>
  <c r="M17" i="12"/>
  <c r="CP16" i="33" s="1"/>
  <c r="CO14"/>
  <c r="M15" i="12"/>
  <c r="CP14" i="33" s="1"/>
  <c r="CO12"/>
  <c r="M13" i="12"/>
  <c r="CP12" i="33" s="1"/>
  <c r="CO10"/>
  <c r="M11" i="12"/>
  <c r="CP10" i="33" s="1"/>
  <c r="CO8"/>
  <c r="M9" i="12"/>
  <c r="CP8" i="33" s="1"/>
  <c r="CO6"/>
  <c r="M7" i="12"/>
  <c r="CP6" i="33" s="1"/>
  <c r="CJ4"/>
  <c r="H5" i="12"/>
  <c r="CJ31" i="33"/>
  <c r="H32" i="12"/>
  <c r="CK31" i="33" s="1"/>
  <c r="CJ29"/>
  <c r="H30" i="12"/>
  <c r="CK29" i="33" s="1"/>
  <c r="H33" i="12"/>
  <c r="CK32" i="33" s="1"/>
  <c r="CJ32"/>
  <c r="H31" i="12"/>
  <c r="CK30" i="33" s="1"/>
  <c r="CJ30"/>
  <c r="R7" i="31"/>
  <c r="S7" s="1"/>
  <c r="D32" i="35"/>
  <c r="D4" i="11"/>
  <c r="H4"/>
  <c r="F14"/>
  <c r="D6" i="35"/>
  <c r="E6" s="1"/>
  <c r="S14" i="11"/>
  <c r="V14"/>
  <c r="D23" i="35"/>
  <c r="E23" s="1"/>
  <c r="I14" i="11"/>
  <c r="AR13" i="34"/>
  <c r="D31" i="35"/>
  <c r="D30"/>
  <c r="F5" i="11"/>
  <c r="E5"/>
  <c r="R6" i="31"/>
  <c r="R35" i="11"/>
  <c r="R31"/>
  <c r="R27"/>
  <c r="R23"/>
  <c r="R19"/>
  <c r="R15"/>
  <c r="R11"/>
  <c r="R7"/>
  <c r="D11" i="3"/>
  <c r="D12"/>
  <c r="R34" i="11"/>
  <c r="R30"/>
  <c r="R26"/>
  <c r="R22"/>
  <c r="R18"/>
  <c r="R14"/>
  <c r="R10"/>
  <c r="R6"/>
  <c r="R33"/>
  <c r="R29"/>
  <c r="R25"/>
  <c r="R21"/>
  <c r="R17"/>
  <c r="R13"/>
  <c r="R9"/>
  <c r="R36"/>
  <c r="R32"/>
  <c r="R28"/>
  <c r="R24"/>
  <c r="R20"/>
  <c r="R16"/>
  <c r="R12"/>
  <c r="R8"/>
  <c r="P33"/>
  <c r="O33"/>
  <c r="P27"/>
  <c r="O27"/>
  <c r="P23"/>
  <c r="O23"/>
  <c r="P17"/>
  <c r="O17"/>
  <c r="P11"/>
  <c r="O11"/>
  <c r="P7"/>
  <c r="O7"/>
  <c r="O36"/>
  <c r="P36"/>
  <c r="O32"/>
  <c r="P32"/>
  <c r="P29"/>
  <c r="O29"/>
  <c r="O26"/>
  <c r="P26"/>
  <c r="O22"/>
  <c r="P22"/>
  <c r="O20"/>
  <c r="P20"/>
  <c r="O16"/>
  <c r="P16"/>
  <c r="P13"/>
  <c r="O13"/>
  <c r="O10"/>
  <c r="P10"/>
  <c r="P35"/>
  <c r="O35"/>
  <c r="P31"/>
  <c r="O31"/>
  <c r="P25"/>
  <c r="O25"/>
  <c r="P19"/>
  <c r="O19"/>
  <c r="P15"/>
  <c r="O15"/>
  <c r="P9"/>
  <c r="O9"/>
  <c r="O34"/>
  <c r="P34"/>
  <c r="O30"/>
  <c r="P30"/>
  <c r="O28"/>
  <c r="P28"/>
  <c r="O24"/>
  <c r="P24"/>
  <c r="P21"/>
  <c r="O21"/>
  <c r="O18"/>
  <c r="P18"/>
  <c r="O14"/>
  <c r="P14"/>
  <c r="O12"/>
  <c r="P12"/>
  <c r="O8"/>
  <c r="P8"/>
  <c r="R28" i="31"/>
  <c r="R26"/>
  <c r="R24"/>
  <c r="R22"/>
  <c r="R20"/>
  <c r="R18"/>
  <c r="R16"/>
  <c r="R14"/>
  <c r="R12"/>
  <c r="R10"/>
  <c r="R8"/>
  <c r="R29"/>
  <c r="R27"/>
  <c r="R25"/>
  <c r="R23"/>
  <c r="R21"/>
  <c r="R19"/>
  <c r="R17"/>
  <c r="R15"/>
  <c r="S15" s="1"/>
  <c r="R13"/>
  <c r="R11"/>
  <c r="R9"/>
  <c r="S9" s="1"/>
  <c r="R5"/>
  <c r="N34" i="11"/>
  <c r="N30"/>
  <c r="N33"/>
  <c r="N29"/>
  <c r="N36"/>
  <c r="N32"/>
  <c r="N35"/>
  <c r="N31"/>
  <c r="N6"/>
  <c r="AR4" i="34"/>
  <c r="H5" i="11"/>
  <c r="D5"/>
  <c r="O4"/>
  <c r="B5" i="3"/>
  <c r="B2" i="32"/>
  <c r="A2" i="30"/>
  <c r="A2" i="32"/>
  <c r="A3" i="31"/>
  <c r="A3" i="12"/>
  <c r="K4" i="11"/>
  <c r="AR52" i="34" l="1"/>
  <c r="AR51"/>
  <c r="AR50"/>
  <c r="I5" i="11"/>
  <c r="D42"/>
  <c r="D40"/>
  <c r="D41"/>
  <c r="K42"/>
  <c r="K40"/>
  <c r="K41"/>
  <c r="O42"/>
  <c r="O40"/>
  <c r="O41"/>
  <c r="H35"/>
  <c r="H36"/>
  <c r="H33"/>
  <c r="H34"/>
  <c r="S13" i="31"/>
  <c r="N12" i="11" s="1"/>
  <c r="S17" i="31"/>
  <c r="N16" i="11" s="1"/>
  <c r="S21" i="31"/>
  <c r="N20" i="11" s="1"/>
  <c r="S25" i="31"/>
  <c r="N24" i="11" s="1"/>
  <c r="S29" i="31"/>
  <c r="N28" i="11" s="1"/>
  <c r="S10" i="31"/>
  <c r="N9" i="11" s="1"/>
  <c r="S14" i="31"/>
  <c r="N13" i="11" s="1"/>
  <c r="S18" i="31"/>
  <c r="N17" i="11" s="1"/>
  <c r="S22" i="31"/>
  <c r="N21" i="11" s="1"/>
  <c r="S26" i="31"/>
  <c r="N25" i="11" s="1"/>
  <c r="S5" i="31"/>
  <c r="E17" i="35" s="1"/>
  <c r="D17"/>
  <c r="D16" s="1"/>
  <c r="E16" s="1"/>
  <c r="S11" i="31"/>
  <c r="N10" i="11" s="1"/>
  <c r="S19" i="31"/>
  <c r="N18" i="11" s="1"/>
  <c r="S23" i="31"/>
  <c r="N22" i="11" s="1"/>
  <c r="S27" i="31"/>
  <c r="N26" i="11" s="1"/>
  <c r="S8" i="31"/>
  <c r="N7" i="11" s="1"/>
  <c r="S12" i="31"/>
  <c r="N11" i="11" s="1"/>
  <c r="S16" i="31"/>
  <c r="N15" i="11" s="1"/>
  <c r="S20" i="31"/>
  <c r="N19" i="11" s="1"/>
  <c r="S24" i="31"/>
  <c r="N23" i="11" s="1"/>
  <c r="S28" i="31"/>
  <c r="N27" i="11" s="1"/>
  <c r="S6" i="31"/>
  <c r="N5" i="11" s="1"/>
  <c r="E13" i="35"/>
  <c r="CP4" i="33"/>
  <c r="E12" i="35"/>
  <c r="I6" i="11"/>
  <c r="I10"/>
  <c r="I16"/>
  <c r="I20"/>
  <c r="I24"/>
  <c r="I28"/>
  <c r="I32"/>
  <c r="I36"/>
  <c r="I9"/>
  <c r="I13"/>
  <c r="I17"/>
  <c r="I21"/>
  <c r="I25"/>
  <c r="I29"/>
  <c r="I33"/>
  <c r="I8"/>
  <c r="I12"/>
  <c r="I18"/>
  <c r="I22"/>
  <c r="I26"/>
  <c r="I30"/>
  <c r="I34"/>
  <c r="I7"/>
  <c r="I11"/>
  <c r="I15"/>
  <c r="I19"/>
  <c r="I23"/>
  <c r="I27"/>
  <c r="I31"/>
  <c r="I35"/>
  <c r="H32"/>
  <c r="H31"/>
  <c r="E11" i="35"/>
  <c r="CK4" i="33"/>
  <c r="H30" i="11"/>
  <c r="H29"/>
  <c r="D20" i="35"/>
  <c r="E20" s="1"/>
  <c r="AR59" i="34"/>
  <c r="AR58"/>
  <c r="AR57"/>
  <c r="N14" i="11"/>
  <c r="J4"/>
  <c r="R5"/>
  <c r="N8"/>
  <c r="U4"/>
  <c r="V4"/>
  <c r="V42" s="1"/>
  <c r="P4"/>
  <c r="S4"/>
  <c r="I4"/>
  <c r="F4"/>
  <c r="C2" i="32"/>
  <c r="H41" i="11" l="1"/>
  <c r="AR55" i="34"/>
  <c r="AT55" s="1"/>
  <c r="AV55" s="1"/>
  <c r="AY55" s="1"/>
  <c r="V40" i="11"/>
  <c r="V41"/>
  <c r="U41"/>
  <c r="U40"/>
  <c r="U42"/>
  <c r="F42"/>
  <c r="F40"/>
  <c r="F41"/>
  <c r="I42"/>
  <c r="I40"/>
  <c r="I41"/>
  <c r="H40"/>
  <c r="H42"/>
  <c r="J41"/>
  <c r="J42"/>
  <c r="J40"/>
  <c r="P41"/>
  <c r="P42"/>
  <c r="P40"/>
  <c r="S42"/>
  <c r="S41"/>
  <c r="S40"/>
  <c r="AR54" i="34"/>
  <c r="AT54" s="1"/>
  <c r="AV54" s="1"/>
  <c r="AY54" s="1"/>
  <c r="AR53"/>
  <c r="AQ42" i="33"/>
  <c r="AT42" s="1"/>
  <c r="AQ41"/>
  <c r="AT41" s="1"/>
  <c r="R4" i="11"/>
  <c r="N4"/>
  <c r="L4"/>
  <c r="C37" i="31"/>
  <c r="B37"/>
  <c r="C36"/>
  <c r="B36"/>
  <c r="C35"/>
  <c r="B35"/>
  <c r="C34"/>
  <c r="B34"/>
  <c r="C33"/>
  <c r="B33"/>
  <c r="C32"/>
  <c r="B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C6"/>
  <c r="C5"/>
  <c r="B5"/>
  <c r="A5"/>
  <c r="C3"/>
  <c r="B3"/>
  <c r="C36" i="30"/>
  <c r="B36"/>
  <c r="C35"/>
  <c r="B35"/>
  <c r="C34"/>
  <c r="B34"/>
  <c r="C33"/>
  <c r="B33"/>
  <c r="C32"/>
  <c r="B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C6"/>
  <c r="B6"/>
  <c r="C5"/>
  <c r="B5"/>
  <c r="A4"/>
  <c r="C2"/>
  <c r="B2"/>
  <c r="A5" i="12"/>
  <c r="N42" i="11" l="1"/>
  <c r="N40"/>
  <c r="N41"/>
  <c r="Q41" s="1"/>
  <c r="Q45" s="1"/>
  <c r="R42"/>
  <c r="R40"/>
  <c r="T40" s="1"/>
  <c r="T44" s="1"/>
  <c r="R41"/>
  <c r="Q42"/>
  <c r="Q46" s="1"/>
  <c r="E4"/>
  <c r="C36"/>
  <c r="E42" l="1"/>
  <c r="E41"/>
  <c r="E40"/>
  <c r="T42"/>
  <c r="Q40"/>
  <c r="T41"/>
  <c r="AF6" i="12"/>
  <c r="AG6" s="1"/>
  <c r="AF7"/>
  <c r="AF9"/>
  <c r="AF10"/>
  <c r="AF11"/>
  <c r="AF12"/>
  <c r="AF13"/>
  <c r="AF14"/>
  <c r="AF15"/>
  <c r="AG15" s="1"/>
  <c r="AF16"/>
  <c r="AF17"/>
  <c r="AF18"/>
  <c r="AF19"/>
  <c r="AF20"/>
  <c r="AF21"/>
  <c r="AF22"/>
  <c r="AF23"/>
  <c r="AF24"/>
  <c r="AF25"/>
  <c r="AF26"/>
  <c r="AF27"/>
  <c r="AF28"/>
  <c r="AF29"/>
  <c r="AG27" l="1"/>
  <c r="L26" i="11" s="1"/>
  <c r="AG25" i="12"/>
  <c r="L24" i="11" s="1"/>
  <c r="AG23" i="12"/>
  <c r="L22" i="11" s="1"/>
  <c r="AG21" i="12"/>
  <c r="L20" i="11" s="1"/>
  <c r="AG19" i="12"/>
  <c r="L18" i="11" s="1"/>
  <c r="AG17" i="12"/>
  <c r="L16" i="11" s="1"/>
  <c r="AG13" i="12"/>
  <c r="L12" i="11" s="1"/>
  <c r="AG11" i="12"/>
  <c r="L10" i="11" s="1"/>
  <c r="AG9" i="12"/>
  <c r="L8" i="11" s="1"/>
  <c r="AG29" i="12"/>
  <c r="L28" i="11" s="1"/>
  <c r="AG28" i="12"/>
  <c r="L27" i="11" s="1"/>
  <c r="AG26" i="12"/>
  <c r="L25" i="11" s="1"/>
  <c r="AG24" i="12"/>
  <c r="L23" i="11" s="1"/>
  <c r="AG22" i="12"/>
  <c r="L21" i="11" s="1"/>
  <c r="AG20" i="12"/>
  <c r="L19" i="11" s="1"/>
  <c r="AG18" i="12"/>
  <c r="L17" i="11" s="1"/>
  <c r="AG16" i="12"/>
  <c r="L15" i="11" s="1"/>
  <c r="AG14" i="12"/>
  <c r="L13" i="11" s="1"/>
  <c r="AG12" i="12"/>
  <c r="L11" i="11" s="1"/>
  <c r="AG10" i="12"/>
  <c r="L9" i="11" s="1"/>
  <c r="AG7" i="12"/>
  <c r="L6" i="11" s="1"/>
  <c r="W41"/>
  <c r="W45" s="1"/>
  <c r="T45"/>
  <c r="W42"/>
  <c r="W46" s="1"/>
  <c r="T46"/>
  <c r="Q44"/>
  <c r="DH41" i="34"/>
  <c r="DI41"/>
  <c r="AF32" i="12"/>
  <c r="AG32" s="1"/>
  <c r="DC43" i="34"/>
  <c r="DC45"/>
  <c r="DC41"/>
  <c r="DC44"/>
  <c r="DC40"/>
  <c r="L14" i="11"/>
  <c r="D10" i="35"/>
  <c r="E10" s="1"/>
  <c r="DC39" i="34"/>
  <c r="DC42"/>
  <c r="L5" i="11"/>
  <c r="C14"/>
  <c r="C15"/>
  <c r="C16"/>
  <c r="C17"/>
  <c r="C18"/>
  <c r="C19"/>
  <c r="C20"/>
  <c r="C21"/>
  <c r="C22"/>
  <c r="C23"/>
  <c r="C24"/>
  <c r="C25"/>
  <c r="C26"/>
  <c r="C27"/>
  <c r="C28"/>
  <c r="C29"/>
  <c r="C30"/>
  <c r="C31"/>
  <c r="C32"/>
  <c r="C33"/>
  <c r="C34"/>
  <c r="C35"/>
  <c r="C15" i="12"/>
  <c r="C16"/>
  <c r="C17"/>
  <c r="C18"/>
  <c r="C19"/>
  <c r="C20"/>
  <c r="C21"/>
  <c r="C22"/>
  <c r="C23"/>
  <c r="C24"/>
  <c r="C25"/>
  <c r="C26"/>
  <c r="C27"/>
  <c r="C28"/>
  <c r="C29"/>
  <c r="C30"/>
  <c r="C31"/>
  <c r="C32"/>
  <c r="C33"/>
  <c r="C34"/>
  <c r="C35"/>
  <c r="C36"/>
  <c r="C37"/>
  <c r="B8"/>
  <c r="B9"/>
  <c r="B10"/>
  <c r="B11"/>
  <c r="B12"/>
  <c r="B13"/>
  <c r="B14"/>
  <c r="B15"/>
  <c r="B16"/>
  <c r="B17"/>
  <c r="B18"/>
  <c r="B19"/>
  <c r="B20"/>
  <c r="B21"/>
  <c r="B22"/>
  <c r="B23"/>
  <c r="B24"/>
  <c r="B25"/>
  <c r="B26"/>
  <c r="B27"/>
  <c r="B28"/>
  <c r="B29"/>
  <c r="B30"/>
  <c r="B31"/>
  <c r="B32"/>
  <c r="B33"/>
  <c r="B34"/>
  <c r="B35"/>
  <c r="B36"/>
  <c r="B37"/>
  <c r="A2" i="11"/>
  <c r="B2"/>
  <c r="C2"/>
  <c r="A4"/>
  <c r="B4"/>
  <c r="C4"/>
  <c r="A1" i="25"/>
  <c r="A2"/>
  <c r="B2"/>
  <c r="C2"/>
  <c r="D2"/>
  <c r="A3"/>
  <c r="B3"/>
  <c r="C3"/>
  <c r="D3"/>
  <c r="E3"/>
  <c r="G3"/>
  <c r="I3"/>
  <c r="B4"/>
  <c r="C4"/>
  <c r="D4"/>
  <c r="E4"/>
  <c r="F4" s="1"/>
  <c r="K4" s="1"/>
  <c r="L4" s="1"/>
  <c r="G4"/>
  <c r="H4" s="1"/>
  <c r="I4"/>
  <c r="J4" s="1"/>
  <c r="B5"/>
  <c r="D5"/>
  <c r="E5"/>
  <c r="F5" s="1"/>
  <c r="K5" s="1"/>
  <c r="L5" s="1"/>
  <c r="G5"/>
  <c r="H5" s="1"/>
  <c r="I5"/>
  <c r="J5" s="1"/>
  <c r="B6"/>
  <c r="D6"/>
  <c r="E6"/>
  <c r="F6" s="1"/>
  <c r="K6" s="1"/>
  <c r="L6" s="1"/>
  <c r="G6"/>
  <c r="H6" s="1"/>
  <c r="I6"/>
  <c r="J6" s="1"/>
  <c r="B7"/>
  <c r="D7"/>
  <c r="E7"/>
  <c r="F7" s="1"/>
  <c r="K7" s="1"/>
  <c r="L7" s="1"/>
  <c r="G7"/>
  <c r="H7" s="1"/>
  <c r="I7"/>
  <c r="J7" s="1"/>
  <c r="B8"/>
  <c r="D8"/>
  <c r="E8"/>
  <c r="F8" s="1"/>
  <c r="K8" s="1"/>
  <c r="L8" s="1"/>
  <c r="G8"/>
  <c r="H8" s="1"/>
  <c r="I8"/>
  <c r="J8" s="1"/>
  <c r="B9"/>
  <c r="C9"/>
  <c r="D9"/>
  <c r="E9"/>
  <c r="F9" s="1"/>
  <c r="K9" s="1"/>
  <c r="L9" s="1"/>
  <c r="G9"/>
  <c r="H9" s="1"/>
  <c r="I9"/>
  <c r="J9" s="1"/>
  <c r="B10"/>
  <c r="D10"/>
  <c r="E10"/>
  <c r="F10" s="1"/>
  <c r="K10" s="1"/>
  <c r="L10" s="1"/>
  <c r="G10"/>
  <c r="H10" s="1"/>
  <c r="I10"/>
  <c r="J10" s="1"/>
  <c r="B11"/>
  <c r="D11"/>
  <c r="E11"/>
  <c r="F11" s="1"/>
  <c r="K11" s="1"/>
  <c r="L11" s="1"/>
  <c r="G11"/>
  <c r="H11" s="1"/>
  <c r="I11"/>
  <c r="J11" s="1"/>
  <c r="B12"/>
  <c r="D12"/>
  <c r="E12"/>
  <c r="F12" s="1"/>
  <c r="K12" s="1"/>
  <c r="L12" s="1"/>
  <c r="G12"/>
  <c r="H12" s="1"/>
  <c r="I12"/>
  <c r="J12" s="1"/>
  <c r="B13"/>
  <c r="C13"/>
  <c r="D13"/>
  <c r="E13"/>
  <c r="F13" s="1"/>
  <c r="K13" s="1"/>
  <c r="L13" s="1"/>
  <c r="G13"/>
  <c r="H13" s="1"/>
  <c r="I13"/>
  <c r="J13" s="1"/>
  <c r="B14"/>
  <c r="C14"/>
  <c r="D14"/>
  <c r="E14"/>
  <c r="F14" s="1"/>
  <c r="K14" s="1"/>
  <c r="L14" s="1"/>
  <c r="G14"/>
  <c r="H14" s="1"/>
  <c r="I14"/>
  <c r="J14" s="1"/>
  <c r="B15"/>
  <c r="C15"/>
  <c r="D15"/>
  <c r="E15"/>
  <c r="F15" s="1"/>
  <c r="K15" s="1"/>
  <c r="L15" s="1"/>
  <c r="G15"/>
  <c r="H15" s="1"/>
  <c r="I15"/>
  <c r="J15" s="1"/>
  <c r="B16"/>
  <c r="C16"/>
  <c r="D16"/>
  <c r="E16"/>
  <c r="F16" s="1"/>
  <c r="K16" s="1"/>
  <c r="L16" s="1"/>
  <c r="G16"/>
  <c r="H16" s="1"/>
  <c r="I16"/>
  <c r="J16" s="1"/>
  <c r="B17"/>
  <c r="C17"/>
  <c r="D17"/>
  <c r="E17"/>
  <c r="F17" s="1"/>
  <c r="K17" s="1"/>
  <c r="L17" s="1"/>
  <c r="G17"/>
  <c r="H17" s="1"/>
  <c r="I17"/>
  <c r="J17" s="1"/>
  <c r="B18"/>
  <c r="C18"/>
  <c r="D18"/>
  <c r="E18"/>
  <c r="F18" s="1"/>
  <c r="K18" s="1"/>
  <c r="L18" s="1"/>
  <c r="G18"/>
  <c r="H18" s="1"/>
  <c r="I18"/>
  <c r="J18" s="1"/>
  <c r="B19"/>
  <c r="C19"/>
  <c r="D19"/>
  <c r="E19"/>
  <c r="F19" s="1"/>
  <c r="K19" s="1"/>
  <c r="L19" s="1"/>
  <c r="G19"/>
  <c r="H19" s="1"/>
  <c r="I19"/>
  <c r="J19" s="1"/>
  <c r="B20"/>
  <c r="C20"/>
  <c r="D20"/>
  <c r="E20"/>
  <c r="F20" s="1"/>
  <c r="K20" s="1"/>
  <c r="L20" s="1"/>
  <c r="G20"/>
  <c r="H20" s="1"/>
  <c r="I20"/>
  <c r="J20" s="1"/>
  <c r="B21"/>
  <c r="C21"/>
  <c r="D21"/>
  <c r="E21"/>
  <c r="F21" s="1"/>
  <c r="K21" s="1"/>
  <c r="L21" s="1"/>
  <c r="G21"/>
  <c r="H21" s="1"/>
  <c r="I21"/>
  <c r="J21" s="1"/>
  <c r="B22"/>
  <c r="C22"/>
  <c r="D22"/>
  <c r="E22"/>
  <c r="F22" s="1"/>
  <c r="K22" s="1"/>
  <c r="L22" s="1"/>
  <c r="G22"/>
  <c r="H22" s="1"/>
  <c r="I22"/>
  <c r="J22" s="1"/>
  <c r="B23"/>
  <c r="C23"/>
  <c r="D23"/>
  <c r="E23"/>
  <c r="F23" s="1"/>
  <c r="K23" s="1"/>
  <c r="L23" s="1"/>
  <c r="G23"/>
  <c r="H23" s="1"/>
  <c r="I23"/>
  <c r="J23" s="1"/>
  <c r="B24"/>
  <c r="C24"/>
  <c r="D24"/>
  <c r="E24"/>
  <c r="F24" s="1"/>
  <c r="K24" s="1"/>
  <c r="L24" s="1"/>
  <c r="G24"/>
  <c r="H24" s="1"/>
  <c r="I24"/>
  <c r="J24" s="1"/>
  <c r="B25"/>
  <c r="C25"/>
  <c r="D25"/>
  <c r="E25"/>
  <c r="F25" s="1"/>
  <c r="K25" s="1"/>
  <c r="L25" s="1"/>
  <c r="G25"/>
  <c r="H25" s="1"/>
  <c r="I25"/>
  <c r="J25" s="1"/>
  <c r="B26"/>
  <c r="C26"/>
  <c r="D26"/>
  <c r="E26"/>
  <c r="F26" s="1"/>
  <c r="K26" s="1"/>
  <c r="L26" s="1"/>
  <c r="G26"/>
  <c r="H26" s="1"/>
  <c r="I26"/>
  <c r="J26" s="1"/>
  <c r="B27"/>
  <c r="C27"/>
  <c r="D27"/>
  <c r="E27"/>
  <c r="F27" s="1"/>
  <c r="K27" s="1"/>
  <c r="L27" s="1"/>
  <c r="G27"/>
  <c r="H27" s="1"/>
  <c r="I27"/>
  <c r="J27" s="1"/>
  <c r="B28"/>
  <c r="C28"/>
  <c r="D28"/>
  <c r="E28"/>
  <c r="F28" s="1"/>
  <c r="K28" s="1"/>
  <c r="L28" s="1"/>
  <c r="G28"/>
  <c r="H28" s="1"/>
  <c r="I28"/>
  <c r="J28" s="1"/>
  <c r="B29"/>
  <c r="C29"/>
  <c r="D29"/>
  <c r="E29"/>
  <c r="F29" s="1"/>
  <c r="K29" s="1"/>
  <c r="L29" s="1"/>
  <c r="G29"/>
  <c r="H29" s="1"/>
  <c r="I29"/>
  <c r="J29" s="1"/>
  <c r="B30"/>
  <c r="C30"/>
  <c r="D30"/>
  <c r="E30"/>
  <c r="F30" s="1"/>
  <c r="K30" s="1"/>
  <c r="L30" s="1"/>
  <c r="G30"/>
  <c r="H30" s="1"/>
  <c r="I30"/>
  <c r="J30" s="1"/>
  <c r="C31"/>
  <c r="D31"/>
  <c r="E31"/>
  <c r="F31" s="1"/>
  <c r="K31" s="1"/>
  <c r="L31" s="1"/>
  <c r="G31"/>
  <c r="H31" s="1"/>
  <c r="I31"/>
  <c r="J31" s="1"/>
  <c r="B32"/>
  <c r="C32"/>
  <c r="D32"/>
  <c r="E32"/>
  <c r="F32" s="1"/>
  <c r="K32" s="1"/>
  <c r="L32" s="1"/>
  <c r="G32"/>
  <c r="H32" s="1"/>
  <c r="I32"/>
  <c r="J32" s="1"/>
  <c r="B33"/>
  <c r="C33"/>
  <c r="D33"/>
  <c r="E33"/>
  <c r="F33" s="1"/>
  <c r="K33" s="1"/>
  <c r="L33" s="1"/>
  <c r="G33"/>
  <c r="H33" s="1"/>
  <c r="I33"/>
  <c r="J33" s="1"/>
  <c r="A1" i="20"/>
  <c r="A2"/>
  <c r="B2"/>
  <c r="C2"/>
  <c r="D2"/>
  <c r="A3"/>
  <c r="B3"/>
  <c r="C3"/>
  <c r="D3"/>
  <c r="E3"/>
  <c r="G3"/>
  <c r="I3"/>
  <c r="B4"/>
  <c r="C4"/>
  <c r="D4"/>
  <c r="E4"/>
  <c r="F4" s="1"/>
  <c r="K4" s="1"/>
  <c r="L4" s="1"/>
  <c r="G4"/>
  <c r="H4" s="1"/>
  <c r="I4"/>
  <c r="J4" s="1"/>
  <c r="B5"/>
  <c r="D5"/>
  <c r="E5"/>
  <c r="F5" s="1"/>
  <c r="K5" s="1"/>
  <c r="L5" s="1"/>
  <c r="G5"/>
  <c r="H5" s="1"/>
  <c r="I5"/>
  <c r="J5" s="1"/>
  <c r="B6"/>
  <c r="D6"/>
  <c r="E6"/>
  <c r="F6" s="1"/>
  <c r="K6" s="1"/>
  <c r="L6" s="1"/>
  <c r="G6"/>
  <c r="H6" s="1"/>
  <c r="I6"/>
  <c r="J6" s="1"/>
  <c r="B7"/>
  <c r="D7"/>
  <c r="E7"/>
  <c r="F7" s="1"/>
  <c r="K7" s="1"/>
  <c r="L7" s="1"/>
  <c r="G7"/>
  <c r="H7" s="1"/>
  <c r="I7"/>
  <c r="J7" s="1"/>
  <c r="B8"/>
  <c r="D8"/>
  <c r="E8"/>
  <c r="F8" s="1"/>
  <c r="K8" s="1"/>
  <c r="L8" s="1"/>
  <c r="G8"/>
  <c r="H8" s="1"/>
  <c r="I8"/>
  <c r="J8" s="1"/>
  <c r="B9"/>
  <c r="C9"/>
  <c r="D9"/>
  <c r="E9"/>
  <c r="F9" s="1"/>
  <c r="K9" s="1"/>
  <c r="L9" s="1"/>
  <c r="G9"/>
  <c r="H9" s="1"/>
  <c r="I9"/>
  <c r="J9" s="1"/>
  <c r="B10"/>
  <c r="D10"/>
  <c r="E10"/>
  <c r="F10" s="1"/>
  <c r="K10" s="1"/>
  <c r="L10" s="1"/>
  <c r="G10"/>
  <c r="H10" s="1"/>
  <c r="I10"/>
  <c r="J10" s="1"/>
  <c r="B11"/>
  <c r="D11"/>
  <c r="E11"/>
  <c r="F11" s="1"/>
  <c r="K11" s="1"/>
  <c r="L11" s="1"/>
  <c r="G11"/>
  <c r="H11" s="1"/>
  <c r="I11"/>
  <c r="J11" s="1"/>
  <c r="B12"/>
  <c r="D12"/>
  <c r="E12"/>
  <c r="F12" s="1"/>
  <c r="K12" s="1"/>
  <c r="L12" s="1"/>
  <c r="G12"/>
  <c r="H12" s="1"/>
  <c r="I12"/>
  <c r="J12" s="1"/>
  <c r="B13"/>
  <c r="C13"/>
  <c r="D13"/>
  <c r="E13"/>
  <c r="F13" s="1"/>
  <c r="K13" s="1"/>
  <c r="L13" s="1"/>
  <c r="G13"/>
  <c r="H13" s="1"/>
  <c r="I13"/>
  <c r="J13" s="1"/>
  <c r="B14"/>
  <c r="C14"/>
  <c r="D14"/>
  <c r="E14"/>
  <c r="F14" s="1"/>
  <c r="K14" s="1"/>
  <c r="L14" s="1"/>
  <c r="G14"/>
  <c r="H14" s="1"/>
  <c r="I14"/>
  <c r="J14" s="1"/>
  <c r="B15"/>
  <c r="C15"/>
  <c r="D15"/>
  <c r="E15"/>
  <c r="F15" s="1"/>
  <c r="K15" s="1"/>
  <c r="L15" s="1"/>
  <c r="G15"/>
  <c r="H15" s="1"/>
  <c r="I15"/>
  <c r="J15" s="1"/>
  <c r="B16"/>
  <c r="C16"/>
  <c r="D16"/>
  <c r="E16"/>
  <c r="F16" s="1"/>
  <c r="K16" s="1"/>
  <c r="L16" s="1"/>
  <c r="G16"/>
  <c r="H16" s="1"/>
  <c r="I16"/>
  <c r="J16" s="1"/>
  <c r="B17"/>
  <c r="C17"/>
  <c r="D17"/>
  <c r="E17"/>
  <c r="F17" s="1"/>
  <c r="K17" s="1"/>
  <c r="L17" s="1"/>
  <c r="G17"/>
  <c r="H17" s="1"/>
  <c r="I17"/>
  <c r="J17" s="1"/>
  <c r="B18"/>
  <c r="C18"/>
  <c r="D18"/>
  <c r="E18"/>
  <c r="F18" s="1"/>
  <c r="K18" s="1"/>
  <c r="L18" s="1"/>
  <c r="G18"/>
  <c r="H18" s="1"/>
  <c r="I18"/>
  <c r="J18" s="1"/>
  <c r="B19"/>
  <c r="C19"/>
  <c r="D19"/>
  <c r="E19"/>
  <c r="F19" s="1"/>
  <c r="K19" s="1"/>
  <c r="L19" s="1"/>
  <c r="G19"/>
  <c r="H19" s="1"/>
  <c r="I19"/>
  <c r="J19" s="1"/>
  <c r="B20"/>
  <c r="C20"/>
  <c r="D20"/>
  <c r="E20"/>
  <c r="F20" s="1"/>
  <c r="K20" s="1"/>
  <c r="L20" s="1"/>
  <c r="G20"/>
  <c r="H20" s="1"/>
  <c r="I20"/>
  <c r="J20" s="1"/>
  <c r="B21"/>
  <c r="C21"/>
  <c r="D21"/>
  <c r="E21"/>
  <c r="F21" s="1"/>
  <c r="K21" s="1"/>
  <c r="L21" s="1"/>
  <c r="G21"/>
  <c r="H21" s="1"/>
  <c r="I21"/>
  <c r="J21" s="1"/>
  <c r="B22"/>
  <c r="C22"/>
  <c r="D22"/>
  <c r="E22"/>
  <c r="F22" s="1"/>
  <c r="K22" s="1"/>
  <c r="L22" s="1"/>
  <c r="G22"/>
  <c r="H22" s="1"/>
  <c r="I22"/>
  <c r="J22" s="1"/>
  <c r="B23"/>
  <c r="C23"/>
  <c r="D23"/>
  <c r="E23"/>
  <c r="F23" s="1"/>
  <c r="K23" s="1"/>
  <c r="L23" s="1"/>
  <c r="G23"/>
  <c r="H23" s="1"/>
  <c r="I23"/>
  <c r="J23" s="1"/>
  <c r="B24"/>
  <c r="C24"/>
  <c r="D24"/>
  <c r="E24"/>
  <c r="F24" s="1"/>
  <c r="K24" s="1"/>
  <c r="L24" s="1"/>
  <c r="G24"/>
  <c r="H24" s="1"/>
  <c r="I24"/>
  <c r="J24" s="1"/>
  <c r="B25"/>
  <c r="C25"/>
  <c r="D25"/>
  <c r="E25"/>
  <c r="F25" s="1"/>
  <c r="K25" s="1"/>
  <c r="L25" s="1"/>
  <c r="G25"/>
  <c r="H25" s="1"/>
  <c r="I25"/>
  <c r="J25" s="1"/>
  <c r="B26"/>
  <c r="C26"/>
  <c r="D26"/>
  <c r="E26"/>
  <c r="F26" s="1"/>
  <c r="K26" s="1"/>
  <c r="L26" s="1"/>
  <c r="G26"/>
  <c r="H26" s="1"/>
  <c r="I26"/>
  <c r="J26" s="1"/>
  <c r="B27"/>
  <c r="C27"/>
  <c r="D27"/>
  <c r="E27"/>
  <c r="F27" s="1"/>
  <c r="K27" s="1"/>
  <c r="L27" s="1"/>
  <c r="G27"/>
  <c r="H27" s="1"/>
  <c r="I27"/>
  <c r="J27" s="1"/>
  <c r="B28"/>
  <c r="C28"/>
  <c r="D28"/>
  <c r="E28"/>
  <c r="F28" s="1"/>
  <c r="K28" s="1"/>
  <c r="L28" s="1"/>
  <c r="G28"/>
  <c r="H28" s="1"/>
  <c r="I28"/>
  <c r="J28" s="1"/>
  <c r="B29"/>
  <c r="C29"/>
  <c r="D29"/>
  <c r="E29"/>
  <c r="F29" s="1"/>
  <c r="K29" s="1"/>
  <c r="L29" s="1"/>
  <c r="G29"/>
  <c r="H29" s="1"/>
  <c r="I29"/>
  <c r="J29" s="1"/>
  <c r="B30"/>
  <c r="C30"/>
  <c r="D30"/>
  <c r="E30"/>
  <c r="F30" s="1"/>
  <c r="K30" s="1"/>
  <c r="L30" s="1"/>
  <c r="G30"/>
  <c r="H30" s="1"/>
  <c r="I30"/>
  <c r="J30" s="1"/>
  <c r="C31"/>
  <c r="D31"/>
  <c r="E31"/>
  <c r="F31" s="1"/>
  <c r="K31" s="1"/>
  <c r="L31" s="1"/>
  <c r="G31"/>
  <c r="H31" s="1"/>
  <c r="I31"/>
  <c r="J31" s="1"/>
  <c r="B32"/>
  <c r="C32"/>
  <c r="D32"/>
  <c r="E32"/>
  <c r="F32" s="1"/>
  <c r="K32" s="1"/>
  <c r="L32" s="1"/>
  <c r="G32"/>
  <c r="H32" s="1"/>
  <c r="I32"/>
  <c r="J32" s="1"/>
  <c r="B33"/>
  <c r="C33"/>
  <c r="D33"/>
  <c r="E33"/>
  <c r="F33" s="1"/>
  <c r="K33" s="1"/>
  <c r="L33" s="1"/>
  <c r="G33"/>
  <c r="H33" s="1"/>
  <c r="I33"/>
  <c r="J33" s="1"/>
  <c r="A1" i="24"/>
  <c r="A3"/>
  <c r="B3"/>
  <c r="C3"/>
  <c r="D3"/>
  <c r="A4"/>
  <c r="B4"/>
  <c r="C4"/>
  <c r="D4"/>
  <c r="E4"/>
  <c r="F4" s="1"/>
  <c r="AC4" s="1"/>
  <c r="AD4" s="1"/>
  <c r="G4"/>
  <c r="H4" s="1"/>
  <c r="I4"/>
  <c r="J4" s="1"/>
  <c r="K4"/>
  <c r="L4" s="1"/>
  <c r="M4"/>
  <c r="N4" s="1"/>
  <c r="O4"/>
  <c r="P4" s="1"/>
  <c r="Q4"/>
  <c r="R4" s="1"/>
  <c r="S4"/>
  <c r="T4" s="1"/>
  <c r="U4"/>
  <c r="V4" s="1"/>
  <c r="W4"/>
  <c r="X4" s="1"/>
  <c r="Y4"/>
  <c r="Z4" s="1"/>
  <c r="AA4"/>
  <c r="AB4" s="1"/>
  <c r="B5"/>
  <c r="C5"/>
  <c r="D5"/>
  <c r="E5"/>
  <c r="F5" s="1"/>
  <c r="AC5" s="1"/>
  <c r="AD5" s="1"/>
  <c r="G5"/>
  <c r="H5" s="1"/>
  <c r="I5"/>
  <c r="J5" s="1"/>
  <c r="K5"/>
  <c r="L5" s="1"/>
  <c r="M5"/>
  <c r="N5" s="1"/>
  <c r="O5"/>
  <c r="P5" s="1"/>
  <c r="Q5"/>
  <c r="R5" s="1"/>
  <c r="S5"/>
  <c r="T5" s="1"/>
  <c r="U5"/>
  <c r="V5" s="1"/>
  <c r="W5"/>
  <c r="X5" s="1"/>
  <c r="Y5"/>
  <c r="Z5" s="1"/>
  <c r="AA5"/>
  <c r="AB5" s="1"/>
  <c r="B6"/>
  <c r="D6"/>
  <c r="E6"/>
  <c r="F6" s="1"/>
  <c r="AC6" s="1"/>
  <c r="AD6" s="1"/>
  <c r="G6"/>
  <c r="H6" s="1"/>
  <c r="I6"/>
  <c r="J6" s="1"/>
  <c r="K6"/>
  <c r="L6" s="1"/>
  <c r="M6"/>
  <c r="N6" s="1"/>
  <c r="O6"/>
  <c r="P6" s="1"/>
  <c r="Q6"/>
  <c r="R6" s="1"/>
  <c r="S6"/>
  <c r="T6" s="1"/>
  <c r="U6"/>
  <c r="V6" s="1"/>
  <c r="W6"/>
  <c r="X6" s="1"/>
  <c r="Y6"/>
  <c r="Z6" s="1"/>
  <c r="AA6"/>
  <c r="AB6" s="1"/>
  <c r="B7"/>
  <c r="D7"/>
  <c r="E7"/>
  <c r="F7" s="1"/>
  <c r="AC7" s="1"/>
  <c r="AD7" s="1"/>
  <c r="G7"/>
  <c r="H7" s="1"/>
  <c r="I7"/>
  <c r="J7" s="1"/>
  <c r="K7"/>
  <c r="L7" s="1"/>
  <c r="M7"/>
  <c r="N7" s="1"/>
  <c r="O7"/>
  <c r="P7" s="1"/>
  <c r="Q7"/>
  <c r="R7" s="1"/>
  <c r="S7"/>
  <c r="T7" s="1"/>
  <c r="U7"/>
  <c r="V7" s="1"/>
  <c r="W7"/>
  <c r="X7" s="1"/>
  <c r="Y7"/>
  <c r="Z7" s="1"/>
  <c r="AA7"/>
  <c r="AB7" s="1"/>
  <c r="B8"/>
  <c r="D8"/>
  <c r="E8"/>
  <c r="F8" s="1"/>
  <c r="AC8" s="1"/>
  <c r="AD8" s="1"/>
  <c r="G8"/>
  <c r="H8" s="1"/>
  <c r="I8"/>
  <c r="J8" s="1"/>
  <c r="K8"/>
  <c r="L8" s="1"/>
  <c r="M8"/>
  <c r="N8" s="1"/>
  <c r="O8"/>
  <c r="P8" s="1"/>
  <c r="Q8"/>
  <c r="R8" s="1"/>
  <c r="S8"/>
  <c r="T8" s="1"/>
  <c r="U8"/>
  <c r="V8" s="1"/>
  <c r="W8"/>
  <c r="X8" s="1"/>
  <c r="Y8"/>
  <c r="Z8" s="1"/>
  <c r="AA8"/>
  <c r="AB8" s="1"/>
  <c r="B9"/>
  <c r="D9"/>
  <c r="E9"/>
  <c r="F9" s="1"/>
  <c r="AC9" s="1"/>
  <c r="AD9" s="1"/>
  <c r="G9"/>
  <c r="H9" s="1"/>
  <c r="I9"/>
  <c r="J9" s="1"/>
  <c r="K9"/>
  <c r="L9" s="1"/>
  <c r="M9"/>
  <c r="N9" s="1"/>
  <c r="O9"/>
  <c r="P9" s="1"/>
  <c r="Q9"/>
  <c r="R9" s="1"/>
  <c r="S9"/>
  <c r="T9" s="1"/>
  <c r="U9"/>
  <c r="V9" s="1"/>
  <c r="W9"/>
  <c r="X9" s="1"/>
  <c r="Y9"/>
  <c r="Z9" s="1"/>
  <c r="AA9"/>
  <c r="AB9" s="1"/>
  <c r="B10"/>
  <c r="C10"/>
  <c r="D10"/>
  <c r="E10"/>
  <c r="F10" s="1"/>
  <c r="AC10" s="1"/>
  <c r="AD10" s="1"/>
  <c r="G10"/>
  <c r="H10" s="1"/>
  <c r="I10"/>
  <c r="J10" s="1"/>
  <c r="K10"/>
  <c r="L10" s="1"/>
  <c r="M10"/>
  <c r="N10" s="1"/>
  <c r="O10"/>
  <c r="P10" s="1"/>
  <c r="Q10"/>
  <c r="R10" s="1"/>
  <c r="S10"/>
  <c r="T10" s="1"/>
  <c r="U10"/>
  <c r="V10" s="1"/>
  <c r="W10"/>
  <c r="X10" s="1"/>
  <c r="Y10"/>
  <c r="Z10" s="1"/>
  <c r="AA10"/>
  <c r="AB10" s="1"/>
  <c r="B11"/>
  <c r="D11"/>
  <c r="E11"/>
  <c r="F11" s="1"/>
  <c r="AC11" s="1"/>
  <c r="AD11" s="1"/>
  <c r="G11"/>
  <c r="H11" s="1"/>
  <c r="I11"/>
  <c r="J11" s="1"/>
  <c r="K11"/>
  <c r="L11" s="1"/>
  <c r="M11"/>
  <c r="N11" s="1"/>
  <c r="O11"/>
  <c r="P11" s="1"/>
  <c r="Q11"/>
  <c r="R11" s="1"/>
  <c r="S11"/>
  <c r="T11" s="1"/>
  <c r="U11"/>
  <c r="V11" s="1"/>
  <c r="W11"/>
  <c r="X11" s="1"/>
  <c r="Y11"/>
  <c r="Z11" s="1"/>
  <c r="AA11"/>
  <c r="AB11" s="1"/>
  <c r="B12"/>
  <c r="D12"/>
  <c r="E12"/>
  <c r="F12" s="1"/>
  <c r="G12"/>
  <c r="H12" s="1"/>
  <c r="I12"/>
  <c r="J12" s="1"/>
  <c r="K12"/>
  <c r="L12" s="1"/>
  <c r="M12"/>
  <c r="N12" s="1"/>
  <c r="O12"/>
  <c r="P12" s="1"/>
  <c r="Q12"/>
  <c r="R12" s="1"/>
  <c r="S12"/>
  <c r="T12" s="1"/>
  <c r="U12"/>
  <c r="V12" s="1"/>
  <c r="W12"/>
  <c r="X12" s="1"/>
  <c r="Y12"/>
  <c r="Z12" s="1"/>
  <c r="AA12"/>
  <c r="AB12" s="1"/>
  <c r="AC12"/>
  <c r="AD12" s="1"/>
  <c r="B13"/>
  <c r="D13"/>
  <c r="E13"/>
  <c r="F13" s="1"/>
  <c r="AC13" s="1"/>
  <c r="AD13" s="1"/>
  <c r="G13"/>
  <c r="H13" s="1"/>
  <c r="I13"/>
  <c r="J13" s="1"/>
  <c r="K13"/>
  <c r="L13" s="1"/>
  <c r="M13"/>
  <c r="N13" s="1"/>
  <c r="O13"/>
  <c r="P13" s="1"/>
  <c r="Q13"/>
  <c r="R13" s="1"/>
  <c r="S13"/>
  <c r="T13" s="1"/>
  <c r="U13"/>
  <c r="V13" s="1"/>
  <c r="W13"/>
  <c r="X13" s="1"/>
  <c r="Y13"/>
  <c r="Z13" s="1"/>
  <c r="AA13"/>
  <c r="AB13" s="1"/>
  <c r="B14"/>
  <c r="C14"/>
  <c r="D14"/>
  <c r="E14"/>
  <c r="F14" s="1"/>
  <c r="G14"/>
  <c r="H14" s="1"/>
  <c r="I14"/>
  <c r="J14" s="1"/>
  <c r="K14"/>
  <c r="L14" s="1"/>
  <c r="M14"/>
  <c r="N14" s="1"/>
  <c r="O14"/>
  <c r="P14" s="1"/>
  <c r="Q14"/>
  <c r="R14" s="1"/>
  <c r="S14"/>
  <c r="T14" s="1"/>
  <c r="U14"/>
  <c r="V14" s="1"/>
  <c r="W14"/>
  <c r="X14" s="1"/>
  <c r="Y14"/>
  <c r="Z14" s="1"/>
  <c r="AA14"/>
  <c r="AB14" s="1"/>
  <c r="AC14"/>
  <c r="AD14" s="1"/>
  <c r="B15"/>
  <c r="C15"/>
  <c r="D15"/>
  <c r="E15"/>
  <c r="F15" s="1"/>
  <c r="AC15" s="1"/>
  <c r="AD15" s="1"/>
  <c r="G15"/>
  <c r="H15" s="1"/>
  <c r="I15"/>
  <c r="J15" s="1"/>
  <c r="K15"/>
  <c r="L15" s="1"/>
  <c r="M15"/>
  <c r="N15" s="1"/>
  <c r="O15"/>
  <c r="P15" s="1"/>
  <c r="Q15"/>
  <c r="R15" s="1"/>
  <c r="S15"/>
  <c r="T15" s="1"/>
  <c r="U15"/>
  <c r="V15" s="1"/>
  <c r="W15"/>
  <c r="X15" s="1"/>
  <c r="Y15"/>
  <c r="Z15" s="1"/>
  <c r="AA15"/>
  <c r="AB15" s="1"/>
  <c r="B16"/>
  <c r="C16"/>
  <c r="D16"/>
  <c r="E16"/>
  <c r="F16" s="1"/>
  <c r="G16"/>
  <c r="H16" s="1"/>
  <c r="I16"/>
  <c r="J16" s="1"/>
  <c r="K16"/>
  <c r="L16" s="1"/>
  <c r="M16"/>
  <c r="N16" s="1"/>
  <c r="O16"/>
  <c r="P16" s="1"/>
  <c r="Q16"/>
  <c r="R16" s="1"/>
  <c r="S16"/>
  <c r="T16" s="1"/>
  <c r="U16"/>
  <c r="V16" s="1"/>
  <c r="W16"/>
  <c r="X16" s="1"/>
  <c r="Y16"/>
  <c r="Z16" s="1"/>
  <c r="AA16"/>
  <c r="AB16" s="1"/>
  <c r="AC16"/>
  <c r="AD16" s="1"/>
  <c r="B17"/>
  <c r="C17"/>
  <c r="D17"/>
  <c r="E17"/>
  <c r="F17" s="1"/>
  <c r="AC17" s="1"/>
  <c r="AD17" s="1"/>
  <c r="G17"/>
  <c r="H17" s="1"/>
  <c r="I17"/>
  <c r="J17" s="1"/>
  <c r="K17"/>
  <c r="L17" s="1"/>
  <c r="M17"/>
  <c r="N17" s="1"/>
  <c r="O17"/>
  <c r="P17" s="1"/>
  <c r="Q17"/>
  <c r="R17" s="1"/>
  <c r="S17"/>
  <c r="T17" s="1"/>
  <c r="U17"/>
  <c r="V17" s="1"/>
  <c r="W17"/>
  <c r="X17" s="1"/>
  <c r="Y17"/>
  <c r="Z17" s="1"/>
  <c r="AA17"/>
  <c r="AB17" s="1"/>
  <c r="B18"/>
  <c r="C18"/>
  <c r="D18"/>
  <c r="E18"/>
  <c r="F18" s="1"/>
  <c r="G18"/>
  <c r="H18" s="1"/>
  <c r="I18"/>
  <c r="J18" s="1"/>
  <c r="K18"/>
  <c r="L18" s="1"/>
  <c r="M18"/>
  <c r="N18" s="1"/>
  <c r="O18"/>
  <c r="P18" s="1"/>
  <c r="Q18"/>
  <c r="R18" s="1"/>
  <c r="S18"/>
  <c r="T18" s="1"/>
  <c r="U18"/>
  <c r="V18" s="1"/>
  <c r="W18"/>
  <c r="X18" s="1"/>
  <c r="Y18"/>
  <c r="Z18" s="1"/>
  <c r="AA18"/>
  <c r="AB18" s="1"/>
  <c r="AC18"/>
  <c r="AD18" s="1"/>
  <c r="B19"/>
  <c r="C19"/>
  <c r="D19"/>
  <c r="E19"/>
  <c r="F19" s="1"/>
  <c r="AC19" s="1"/>
  <c r="AD19" s="1"/>
  <c r="G19"/>
  <c r="H19" s="1"/>
  <c r="I19"/>
  <c r="J19" s="1"/>
  <c r="K19"/>
  <c r="L19" s="1"/>
  <c r="M19"/>
  <c r="N19" s="1"/>
  <c r="O19"/>
  <c r="P19" s="1"/>
  <c r="Q19"/>
  <c r="R19" s="1"/>
  <c r="S19"/>
  <c r="T19" s="1"/>
  <c r="U19"/>
  <c r="V19" s="1"/>
  <c r="W19"/>
  <c r="X19" s="1"/>
  <c r="Y19"/>
  <c r="Z19" s="1"/>
  <c r="AA19"/>
  <c r="AB19" s="1"/>
  <c r="B20"/>
  <c r="C20"/>
  <c r="D20"/>
  <c r="E20"/>
  <c r="F20" s="1"/>
  <c r="G20"/>
  <c r="H20" s="1"/>
  <c r="I20"/>
  <c r="J20" s="1"/>
  <c r="K20"/>
  <c r="L20" s="1"/>
  <c r="M20"/>
  <c r="N20" s="1"/>
  <c r="O20"/>
  <c r="P20" s="1"/>
  <c r="Q20"/>
  <c r="R20" s="1"/>
  <c r="S20"/>
  <c r="T20" s="1"/>
  <c r="U20"/>
  <c r="V20" s="1"/>
  <c r="W20"/>
  <c r="X20" s="1"/>
  <c r="Y20"/>
  <c r="Z20" s="1"/>
  <c r="AA20"/>
  <c r="AB20" s="1"/>
  <c r="AC20"/>
  <c r="AD20" s="1"/>
  <c r="B21"/>
  <c r="C21"/>
  <c r="D21"/>
  <c r="E21"/>
  <c r="F21" s="1"/>
  <c r="AC21" s="1"/>
  <c r="AD21" s="1"/>
  <c r="G21"/>
  <c r="H21" s="1"/>
  <c r="I21"/>
  <c r="J21" s="1"/>
  <c r="K21"/>
  <c r="L21" s="1"/>
  <c r="M21"/>
  <c r="N21" s="1"/>
  <c r="O21"/>
  <c r="P21" s="1"/>
  <c r="Q21"/>
  <c r="R21" s="1"/>
  <c r="S21"/>
  <c r="T21" s="1"/>
  <c r="U21"/>
  <c r="V21" s="1"/>
  <c r="W21"/>
  <c r="X21" s="1"/>
  <c r="Y21"/>
  <c r="Z21" s="1"/>
  <c r="AA21"/>
  <c r="AB21" s="1"/>
  <c r="B22"/>
  <c r="C22"/>
  <c r="D22"/>
  <c r="E22"/>
  <c r="F22" s="1"/>
  <c r="G22"/>
  <c r="H22" s="1"/>
  <c r="I22"/>
  <c r="J22" s="1"/>
  <c r="K22"/>
  <c r="L22" s="1"/>
  <c r="M22"/>
  <c r="N22" s="1"/>
  <c r="O22"/>
  <c r="P22" s="1"/>
  <c r="Q22"/>
  <c r="R22" s="1"/>
  <c r="S22"/>
  <c r="T22" s="1"/>
  <c r="U22"/>
  <c r="V22" s="1"/>
  <c r="W22"/>
  <c r="X22" s="1"/>
  <c r="Y22"/>
  <c r="Z22" s="1"/>
  <c r="AA22"/>
  <c r="AB22" s="1"/>
  <c r="AC22"/>
  <c r="AD22" s="1"/>
  <c r="B23"/>
  <c r="C23"/>
  <c r="D23"/>
  <c r="E23"/>
  <c r="F23" s="1"/>
  <c r="AC23" s="1"/>
  <c r="AD23" s="1"/>
  <c r="G23"/>
  <c r="H23" s="1"/>
  <c r="I23"/>
  <c r="J23" s="1"/>
  <c r="K23"/>
  <c r="L23" s="1"/>
  <c r="M23"/>
  <c r="N23" s="1"/>
  <c r="O23"/>
  <c r="P23" s="1"/>
  <c r="Q23"/>
  <c r="R23" s="1"/>
  <c r="S23"/>
  <c r="T23" s="1"/>
  <c r="U23"/>
  <c r="V23" s="1"/>
  <c r="W23"/>
  <c r="X23" s="1"/>
  <c r="Y23"/>
  <c r="Z23" s="1"/>
  <c r="AA23"/>
  <c r="AB23" s="1"/>
  <c r="B24"/>
  <c r="C24"/>
  <c r="D24"/>
  <c r="E24"/>
  <c r="F24" s="1"/>
  <c r="G24"/>
  <c r="H24" s="1"/>
  <c r="I24"/>
  <c r="J24" s="1"/>
  <c r="K24"/>
  <c r="L24" s="1"/>
  <c r="M24"/>
  <c r="N24" s="1"/>
  <c r="O24"/>
  <c r="P24" s="1"/>
  <c r="Q24"/>
  <c r="R24" s="1"/>
  <c r="S24"/>
  <c r="T24" s="1"/>
  <c r="U24"/>
  <c r="V24" s="1"/>
  <c r="W24"/>
  <c r="X24" s="1"/>
  <c r="Y24"/>
  <c r="Z24" s="1"/>
  <c r="AA24"/>
  <c r="AB24" s="1"/>
  <c r="AC24"/>
  <c r="AD24" s="1"/>
  <c r="B25"/>
  <c r="C25"/>
  <c r="D25"/>
  <c r="E25"/>
  <c r="F25" s="1"/>
  <c r="AC25" s="1"/>
  <c r="AD25" s="1"/>
  <c r="G25"/>
  <c r="H25" s="1"/>
  <c r="I25"/>
  <c r="J25" s="1"/>
  <c r="K25"/>
  <c r="L25" s="1"/>
  <c r="M25"/>
  <c r="N25" s="1"/>
  <c r="O25"/>
  <c r="P25" s="1"/>
  <c r="Q25"/>
  <c r="R25" s="1"/>
  <c r="S25"/>
  <c r="T25" s="1"/>
  <c r="U25"/>
  <c r="V25" s="1"/>
  <c r="W25"/>
  <c r="X25" s="1"/>
  <c r="Y25"/>
  <c r="Z25" s="1"/>
  <c r="AA25"/>
  <c r="AB25" s="1"/>
  <c r="B26"/>
  <c r="C26"/>
  <c r="D26"/>
  <c r="E26"/>
  <c r="F26" s="1"/>
  <c r="AC26" s="1"/>
  <c r="AD26" s="1"/>
  <c r="G26"/>
  <c r="H26" s="1"/>
  <c r="I26"/>
  <c r="J26" s="1"/>
  <c r="K26"/>
  <c r="L26" s="1"/>
  <c r="M26"/>
  <c r="N26" s="1"/>
  <c r="O26"/>
  <c r="P26" s="1"/>
  <c r="Q26"/>
  <c r="R26" s="1"/>
  <c r="S26"/>
  <c r="T26" s="1"/>
  <c r="U26"/>
  <c r="V26" s="1"/>
  <c r="W26"/>
  <c r="X26" s="1"/>
  <c r="Y26"/>
  <c r="Z26" s="1"/>
  <c r="AA26"/>
  <c r="AB26" s="1"/>
  <c r="B27"/>
  <c r="C27"/>
  <c r="D27"/>
  <c r="E27"/>
  <c r="F27" s="1"/>
  <c r="AC27" s="1"/>
  <c r="AD27" s="1"/>
  <c r="G27"/>
  <c r="H27" s="1"/>
  <c r="I27"/>
  <c r="J27" s="1"/>
  <c r="K27"/>
  <c r="L27" s="1"/>
  <c r="M27"/>
  <c r="N27" s="1"/>
  <c r="O27"/>
  <c r="P27" s="1"/>
  <c r="Q27"/>
  <c r="R27" s="1"/>
  <c r="S27"/>
  <c r="T27" s="1"/>
  <c r="U27"/>
  <c r="V27" s="1"/>
  <c r="W27"/>
  <c r="X27" s="1"/>
  <c r="Y27"/>
  <c r="Z27" s="1"/>
  <c r="AA27"/>
  <c r="AB27" s="1"/>
  <c r="B28"/>
  <c r="C28"/>
  <c r="D28"/>
  <c r="E28"/>
  <c r="F28" s="1"/>
  <c r="AC28" s="1"/>
  <c r="AD28" s="1"/>
  <c r="G28"/>
  <c r="H28" s="1"/>
  <c r="I28"/>
  <c r="J28" s="1"/>
  <c r="K28"/>
  <c r="L28" s="1"/>
  <c r="M28"/>
  <c r="N28" s="1"/>
  <c r="O28"/>
  <c r="P28" s="1"/>
  <c r="Q28"/>
  <c r="R28" s="1"/>
  <c r="S28"/>
  <c r="T28" s="1"/>
  <c r="U28"/>
  <c r="V28" s="1"/>
  <c r="W28"/>
  <c r="X28" s="1"/>
  <c r="Y28"/>
  <c r="Z28" s="1"/>
  <c r="AA28"/>
  <c r="AB28" s="1"/>
  <c r="B29"/>
  <c r="C29"/>
  <c r="D29"/>
  <c r="E29"/>
  <c r="F29" s="1"/>
  <c r="AC29" s="1"/>
  <c r="AD29" s="1"/>
  <c r="G29"/>
  <c r="H29" s="1"/>
  <c r="I29"/>
  <c r="J29" s="1"/>
  <c r="K29"/>
  <c r="L29" s="1"/>
  <c r="M29"/>
  <c r="N29" s="1"/>
  <c r="O29"/>
  <c r="P29" s="1"/>
  <c r="Q29"/>
  <c r="R29" s="1"/>
  <c r="S29"/>
  <c r="T29" s="1"/>
  <c r="U29"/>
  <c r="V29" s="1"/>
  <c r="W29"/>
  <c r="X29" s="1"/>
  <c r="Y29"/>
  <c r="Z29" s="1"/>
  <c r="AA29"/>
  <c r="AB29" s="1"/>
  <c r="B30"/>
  <c r="C30"/>
  <c r="D30"/>
  <c r="E30"/>
  <c r="F30" s="1"/>
  <c r="AC30" s="1"/>
  <c r="AD30" s="1"/>
  <c r="G30"/>
  <c r="H30" s="1"/>
  <c r="I30"/>
  <c r="J30" s="1"/>
  <c r="K30"/>
  <c r="L30" s="1"/>
  <c r="M30"/>
  <c r="N30" s="1"/>
  <c r="O30"/>
  <c r="P30" s="1"/>
  <c r="Q30"/>
  <c r="R30" s="1"/>
  <c r="S30"/>
  <c r="T30" s="1"/>
  <c r="U30"/>
  <c r="V30" s="1"/>
  <c r="W30"/>
  <c r="X30" s="1"/>
  <c r="Y30"/>
  <c r="Z30" s="1"/>
  <c r="AA30"/>
  <c r="AB30" s="1"/>
  <c r="B31"/>
  <c r="C31"/>
  <c r="D31"/>
  <c r="E31"/>
  <c r="F31" s="1"/>
  <c r="AC31" s="1"/>
  <c r="AD31" s="1"/>
  <c r="G31"/>
  <c r="H31" s="1"/>
  <c r="I31"/>
  <c r="J31" s="1"/>
  <c r="K31"/>
  <c r="L31" s="1"/>
  <c r="M31"/>
  <c r="N31" s="1"/>
  <c r="O31"/>
  <c r="P31" s="1"/>
  <c r="Q31"/>
  <c r="R31" s="1"/>
  <c r="S31"/>
  <c r="T31" s="1"/>
  <c r="U31"/>
  <c r="V31" s="1"/>
  <c r="W31"/>
  <c r="X31" s="1"/>
  <c r="Y31"/>
  <c r="Z31" s="1"/>
  <c r="AA31"/>
  <c r="AB31" s="1"/>
  <c r="C32"/>
  <c r="D32"/>
  <c r="E32"/>
  <c r="F32" s="1"/>
  <c r="AC32" s="1"/>
  <c r="AD32" s="1"/>
  <c r="G32"/>
  <c r="H32" s="1"/>
  <c r="I32"/>
  <c r="J32" s="1"/>
  <c r="K32"/>
  <c r="L32" s="1"/>
  <c r="M32"/>
  <c r="N32" s="1"/>
  <c r="O32"/>
  <c r="P32" s="1"/>
  <c r="Q32"/>
  <c r="R32" s="1"/>
  <c r="S32"/>
  <c r="T32" s="1"/>
  <c r="U32"/>
  <c r="V32" s="1"/>
  <c r="W32"/>
  <c r="X32" s="1"/>
  <c r="Y32"/>
  <c r="Z32" s="1"/>
  <c r="AA32"/>
  <c r="AB32" s="1"/>
  <c r="B33"/>
  <c r="C33"/>
  <c r="D33"/>
  <c r="E33"/>
  <c r="F33" s="1"/>
  <c r="AC33" s="1"/>
  <c r="AD33" s="1"/>
  <c r="G33"/>
  <c r="H33" s="1"/>
  <c r="I33"/>
  <c r="J33" s="1"/>
  <c r="K33"/>
  <c r="L33" s="1"/>
  <c r="M33"/>
  <c r="N33" s="1"/>
  <c r="O33"/>
  <c r="P33" s="1"/>
  <c r="Q33"/>
  <c r="R33" s="1"/>
  <c r="S33"/>
  <c r="T33" s="1"/>
  <c r="U33"/>
  <c r="V33" s="1"/>
  <c r="W33"/>
  <c r="X33" s="1"/>
  <c r="Y33"/>
  <c r="Z33" s="1"/>
  <c r="AA33"/>
  <c r="AB33" s="1"/>
  <c r="A1" i="19"/>
  <c r="A3"/>
  <c r="B3"/>
  <c r="C3"/>
  <c r="D3"/>
  <c r="A4"/>
  <c r="B4"/>
  <c r="C4"/>
  <c r="D4"/>
  <c r="E4"/>
  <c r="F4" s="1"/>
  <c r="AC4" s="1"/>
  <c r="AD4" s="1"/>
  <c r="G4"/>
  <c r="H4" s="1"/>
  <c r="I4"/>
  <c r="J4" s="1"/>
  <c r="K4"/>
  <c r="L4" s="1"/>
  <c r="M4"/>
  <c r="N4" s="1"/>
  <c r="O4"/>
  <c r="P4" s="1"/>
  <c r="Q4"/>
  <c r="R4" s="1"/>
  <c r="S4"/>
  <c r="T4" s="1"/>
  <c r="U4"/>
  <c r="V4" s="1"/>
  <c r="W4"/>
  <c r="X4" s="1"/>
  <c r="Y4"/>
  <c r="Z4" s="1"/>
  <c r="AA4"/>
  <c r="AB4" s="1"/>
  <c r="B5"/>
  <c r="C5"/>
  <c r="D5"/>
  <c r="E5"/>
  <c r="F5" s="1"/>
  <c r="AC5" s="1"/>
  <c r="AD5" s="1"/>
  <c r="G5"/>
  <c r="H5" s="1"/>
  <c r="I5"/>
  <c r="J5" s="1"/>
  <c r="K5"/>
  <c r="L5" s="1"/>
  <c r="M5"/>
  <c r="N5" s="1"/>
  <c r="O5"/>
  <c r="P5" s="1"/>
  <c r="Q5"/>
  <c r="R5" s="1"/>
  <c r="S5"/>
  <c r="T5" s="1"/>
  <c r="U5"/>
  <c r="V5" s="1"/>
  <c r="W5"/>
  <c r="X5" s="1"/>
  <c r="Y5"/>
  <c r="Z5" s="1"/>
  <c r="AA5"/>
  <c r="AB5" s="1"/>
  <c r="B6"/>
  <c r="D6"/>
  <c r="E6"/>
  <c r="F6" s="1"/>
  <c r="AC6" s="1"/>
  <c r="AD6" s="1"/>
  <c r="G6"/>
  <c r="H6" s="1"/>
  <c r="I6"/>
  <c r="J6" s="1"/>
  <c r="K6"/>
  <c r="L6" s="1"/>
  <c r="M6"/>
  <c r="N6" s="1"/>
  <c r="O6"/>
  <c r="P6" s="1"/>
  <c r="Q6"/>
  <c r="R6" s="1"/>
  <c r="S6"/>
  <c r="T6" s="1"/>
  <c r="U6"/>
  <c r="V6" s="1"/>
  <c r="W6"/>
  <c r="X6" s="1"/>
  <c r="Y6"/>
  <c r="Z6" s="1"/>
  <c r="AA6"/>
  <c r="AB6" s="1"/>
  <c r="B7"/>
  <c r="D7"/>
  <c r="E7"/>
  <c r="F7" s="1"/>
  <c r="AC7" s="1"/>
  <c r="AD7" s="1"/>
  <c r="G7"/>
  <c r="H7" s="1"/>
  <c r="I7"/>
  <c r="J7" s="1"/>
  <c r="K7"/>
  <c r="L7" s="1"/>
  <c r="M7"/>
  <c r="N7" s="1"/>
  <c r="O7"/>
  <c r="P7" s="1"/>
  <c r="Q7"/>
  <c r="R7" s="1"/>
  <c r="S7"/>
  <c r="T7" s="1"/>
  <c r="U7"/>
  <c r="V7" s="1"/>
  <c r="W7"/>
  <c r="X7" s="1"/>
  <c r="Y7"/>
  <c r="Z7" s="1"/>
  <c r="AA7"/>
  <c r="AB7" s="1"/>
  <c r="B8"/>
  <c r="D8"/>
  <c r="E8"/>
  <c r="F8" s="1"/>
  <c r="AC8" s="1"/>
  <c r="AD8" s="1"/>
  <c r="G8"/>
  <c r="H8" s="1"/>
  <c r="I8"/>
  <c r="J8" s="1"/>
  <c r="K8"/>
  <c r="L8" s="1"/>
  <c r="M8"/>
  <c r="N8" s="1"/>
  <c r="O8"/>
  <c r="P8" s="1"/>
  <c r="Q8"/>
  <c r="R8" s="1"/>
  <c r="S8"/>
  <c r="T8" s="1"/>
  <c r="U8"/>
  <c r="V8" s="1"/>
  <c r="W8"/>
  <c r="X8" s="1"/>
  <c r="Y8"/>
  <c r="Z8" s="1"/>
  <c r="AA8"/>
  <c r="AB8" s="1"/>
  <c r="B9"/>
  <c r="D9"/>
  <c r="E9"/>
  <c r="F9" s="1"/>
  <c r="AC9" s="1"/>
  <c r="AD9" s="1"/>
  <c r="G9"/>
  <c r="H9" s="1"/>
  <c r="I9"/>
  <c r="J9" s="1"/>
  <c r="K9"/>
  <c r="L9" s="1"/>
  <c r="M9"/>
  <c r="N9" s="1"/>
  <c r="O9"/>
  <c r="P9" s="1"/>
  <c r="Q9"/>
  <c r="R9" s="1"/>
  <c r="S9"/>
  <c r="T9" s="1"/>
  <c r="U9"/>
  <c r="V9" s="1"/>
  <c r="W9"/>
  <c r="X9" s="1"/>
  <c r="Y9"/>
  <c r="Z9" s="1"/>
  <c r="AA9"/>
  <c r="AB9" s="1"/>
  <c r="B10"/>
  <c r="C10"/>
  <c r="D10"/>
  <c r="E10"/>
  <c r="F10" s="1"/>
  <c r="AC10" s="1"/>
  <c r="AD10" s="1"/>
  <c r="G10"/>
  <c r="H10" s="1"/>
  <c r="I10"/>
  <c r="J10" s="1"/>
  <c r="K10"/>
  <c r="L10" s="1"/>
  <c r="M10"/>
  <c r="N10" s="1"/>
  <c r="O10"/>
  <c r="P10" s="1"/>
  <c r="Q10"/>
  <c r="R10" s="1"/>
  <c r="S10"/>
  <c r="T10" s="1"/>
  <c r="U10"/>
  <c r="V10" s="1"/>
  <c r="W10"/>
  <c r="X10" s="1"/>
  <c r="Y10"/>
  <c r="Z10" s="1"/>
  <c r="AA10"/>
  <c r="AB10" s="1"/>
  <c r="B11"/>
  <c r="D11"/>
  <c r="E11"/>
  <c r="F11" s="1"/>
  <c r="AC11" s="1"/>
  <c r="AD11" s="1"/>
  <c r="G11"/>
  <c r="H11" s="1"/>
  <c r="I11"/>
  <c r="J11" s="1"/>
  <c r="K11"/>
  <c r="L11" s="1"/>
  <c r="M11"/>
  <c r="N11" s="1"/>
  <c r="O11"/>
  <c r="P11" s="1"/>
  <c r="Q11"/>
  <c r="R11" s="1"/>
  <c r="S11"/>
  <c r="T11" s="1"/>
  <c r="U11"/>
  <c r="V11" s="1"/>
  <c r="W11"/>
  <c r="X11" s="1"/>
  <c r="Y11"/>
  <c r="Z11" s="1"/>
  <c r="AA11"/>
  <c r="AB11" s="1"/>
  <c r="B12"/>
  <c r="D12"/>
  <c r="E12"/>
  <c r="F12" s="1"/>
  <c r="AC12" s="1"/>
  <c r="AD12" s="1"/>
  <c r="G12"/>
  <c r="H12" s="1"/>
  <c r="I12"/>
  <c r="J12" s="1"/>
  <c r="K12"/>
  <c r="L12" s="1"/>
  <c r="M12"/>
  <c r="N12" s="1"/>
  <c r="O12"/>
  <c r="P12" s="1"/>
  <c r="Q12"/>
  <c r="R12" s="1"/>
  <c r="S12"/>
  <c r="T12" s="1"/>
  <c r="U12"/>
  <c r="V12" s="1"/>
  <c r="W12"/>
  <c r="X12" s="1"/>
  <c r="Y12"/>
  <c r="Z12" s="1"/>
  <c r="AA12"/>
  <c r="AB12" s="1"/>
  <c r="B13"/>
  <c r="D13"/>
  <c r="E13"/>
  <c r="F13" s="1"/>
  <c r="AC13" s="1"/>
  <c r="AD13" s="1"/>
  <c r="G13"/>
  <c r="H13" s="1"/>
  <c r="I13"/>
  <c r="J13" s="1"/>
  <c r="K13"/>
  <c r="L13" s="1"/>
  <c r="M13"/>
  <c r="N13" s="1"/>
  <c r="O13"/>
  <c r="P13" s="1"/>
  <c r="Q13"/>
  <c r="R13" s="1"/>
  <c r="S13"/>
  <c r="T13" s="1"/>
  <c r="U13"/>
  <c r="V13" s="1"/>
  <c r="W13"/>
  <c r="X13" s="1"/>
  <c r="Y13"/>
  <c r="Z13" s="1"/>
  <c r="AA13"/>
  <c r="AB13" s="1"/>
  <c r="B14"/>
  <c r="C14"/>
  <c r="D14"/>
  <c r="E14"/>
  <c r="F14" s="1"/>
  <c r="AC14" s="1"/>
  <c r="AD14" s="1"/>
  <c r="G14"/>
  <c r="H14" s="1"/>
  <c r="I14"/>
  <c r="J14" s="1"/>
  <c r="K14"/>
  <c r="L14" s="1"/>
  <c r="M14"/>
  <c r="N14" s="1"/>
  <c r="O14"/>
  <c r="P14" s="1"/>
  <c r="Q14"/>
  <c r="R14" s="1"/>
  <c r="S14"/>
  <c r="T14" s="1"/>
  <c r="U14"/>
  <c r="V14" s="1"/>
  <c r="W14"/>
  <c r="X14" s="1"/>
  <c r="Y14"/>
  <c r="Z14" s="1"/>
  <c r="AA14"/>
  <c r="AB14" s="1"/>
  <c r="B15"/>
  <c r="C15"/>
  <c r="D15"/>
  <c r="E15"/>
  <c r="F15" s="1"/>
  <c r="AC15" s="1"/>
  <c r="AD15" s="1"/>
  <c r="G15"/>
  <c r="H15" s="1"/>
  <c r="I15"/>
  <c r="J15" s="1"/>
  <c r="K15"/>
  <c r="L15" s="1"/>
  <c r="M15"/>
  <c r="N15" s="1"/>
  <c r="O15"/>
  <c r="P15" s="1"/>
  <c r="Q15"/>
  <c r="R15" s="1"/>
  <c r="S15"/>
  <c r="T15" s="1"/>
  <c r="U15"/>
  <c r="V15" s="1"/>
  <c r="W15"/>
  <c r="X15" s="1"/>
  <c r="Y15"/>
  <c r="Z15" s="1"/>
  <c r="AA15"/>
  <c r="AB15" s="1"/>
  <c r="B16"/>
  <c r="C16"/>
  <c r="D16"/>
  <c r="E16"/>
  <c r="F16" s="1"/>
  <c r="AC16" s="1"/>
  <c r="AD16" s="1"/>
  <c r="G16"/>
  <c r="H16" s="1"/>
  <c r="I16"/>
  <c r="J16" s="1"/>
  <c r="K16"/>
  <c r="L16" s="1"/>
  <c r="M16"/>
  <c r="N16" s="1"/>
  <c r="O16"/>
  <c r="P16" s="1"/>
  <c r="Q16"/>
  <c r="R16" s="1"/>
  <c r="S16"/>
  <c r="T16" s="1"/>
  <c r="U16"/>
  <c r="V16" s="1"/>
  <c r="W16"/>
  <c r="X16" s="1"/>
  <c r="Y16"/>
  <c r="Z16" s="1"/>
  <c r="AA16"/>
  <c r="AB16" s="1"/>
  <c r="B17"/>
  <c r="C17"/>
  <c r="D17"/>
  <c r="E17"/>
  <c r="F17" s="1"/>
  <c r="AC17" s="1"/>
  <c r="AD17" s="1"/>
  <c r="G17"/>
  <c r="H17" s="1"/>
  <c r="I17"/>
  <c r="J17" s="1"/>
  <c r="K17"/>
  <c r="L17" s="1"/>
  <c r="M17"/>
  <c r="N17" s="1"/>
  <c r="O17"/>
  <c r="P17" s="1"/>
  <c r="Q17"/>
  <c r="R17" s="1"/>
  <c r="S17"/>
  <c r="T17" s="1"/>
  <c r="U17"/>
  <c r="V17" s="1"/>
  <c r="W17"/>
  <c r="X17" s="1"/>
  <c r="Y17"/>
  <c r="Z17" s="1"/>
  <c r="AA17"/>
  <c r="AB17" s="1"/>
  <c r="B18"/>
  <c r="C18"/>
  <c r="D18"/>
  <c r="E18"/>
  <c r="F18" s="1"/>
  <c r="AC18" s="1"/>
  <c r="AD18" s="1"/>
  <c r="G18"/>
  <c r="H18" s="1"/>
  <c r="I18"/>
  <c r="J18" s="1"/>
  <c r="K18"/>
  <c r="L18" s="1"/>
  <c r="M18"/>
  <c r="N18" s="1"/>
  <c r="O18"/>
  <c r="P18" s="1"/>
  <c r="Q18"/>
  <c r="R18" s="1"/>
  <c r="S18"/>
  <c r="T18" s="1"/>
  <c r="U18"/>
  <c r="V18" s="1"/>
  <c r="W18"/>
  <c r="X18" s="1"/>
  <c r="Y18"/>
  <c r="Z18" s="1"/>
  <c r="AA18"/>
  <c r="AB18" s="1"/>
  <c r="B19"/>
  <c r="C19"/>
  <c r="D19"/>
  <c r="E19"/>
  <c r="F19" s="1"/>
  <c r="AC19" s="1"/>
  <c r="AD19" s="1"/>
  <c r="G19"/>
  <c r="H19" s="1"/>
  <c r="I19"/>
  <c r="J19" s="1"/>
  <c r="K19"/>
  <c r="L19" s="1"/>
  <c r="M19"/>
  <c r="N19" s="1"/>
  <c r="O19"/>
  <c r="P19" s="1"/>
  <c r="Q19"/>
  <c r="R19" s="1"/>
  <c r="S19"/>
  <c r="T19" s="1"/>
  <c r="U19"/>
  <c r="V19" s="1"/>
  <c r="W19"/>
  <c r="X19" s="1"/>
  <c r="Y19"/>
  <c r="Z19" s="1"/>
  <c r="AA19"/>
  <c r="AB19" s="1"/>
  <c r="B20"/>
  <c r="C20"/>
  <c r="D20"/>
  <c r="E20"/>
  <c r="F20" s="1"/>
  <c r="AC20" s="1"/>
  <c r="AD20" s="1"/>
  <c r="G20"/>
  <c r="H20" s="1"/>
  <c r="I20"/>
  <c r="J20" s="1"/>
  <c r="K20"/>
  <c r="L20" s="1"/>
  <c r="M20"/>
  <c r="N20" s="1"/>
  <c r="O20"/>
  <c r="P20" s="1"/>
  <c r="Q20"/>
  <c r="R20" s="1"/>
  <c r="S20"/>
  <c r="T20" s="1"/>
  <c r="U20"/>
  <c r="V20" s="1"/>
  <c r="W20"/>
  <c r="X20" s="1"/>
  <c r="Y20"/>
  <c r="Z20" s="1"/>
  <c r="AA20"/>
  <c r="AB20" s="1"/>
  <c r="B21"/>
  <c r="C21"/>
  <c r="D21"/>
  <c r="E21"/>
  <c r="F21" s="1"/>
  <c r="AC21" s="1"/>
  <c r="AD21" s="1"/>
  <c r="G21"/>
  <c r="H21" s="1"/>
  <c r="I21"/>
  <c r="J21" s="1"/>
  <c r="K21"/>
  <c r="L21" s="1"/>
  <c r="M21"/>
  <c r="N21" s="1"/>
  <c r="O21"/>
  <c r="P21" s="1"/>
  <c r="Q21"/>
  <c r="R21" s="1"/>
  <c r="S21"/>
  <c r="T21" s="1"/>
  <c r="U21"/>
  <c r="V21" s="1"/>
  <c r="W21"/>
  <c r="X21" s="1"/>
  <c r="Y21"/>
  <c r="Z21" s="1"/>
  <c r="AA21"/>
  <c r="AB21" s="1"/>
  <c r="B22"/>
  <c r="C22"/>
  <c r="D22"/>
  <c r="E22"/>
  <c r="F22" s="1"/>
  <c r="AC22" s="1"/>
  <c r="AD22" s="1"/>
  <c r="G22"/>
  <c r="H22" s="1"/>
  <c r="I22"/>
  <c r="J22" s="1"/>
  <c r="K22"/>
  <c r="L22" s="1"/>
  <c r="M22"/>
  <c r="N22" s="1"/>
  <c r="O22"/>
  <c r="P22" s="1"/>
  <c r="Q22"/>
  <c r="R22" s="1"/>
  <c r="S22"/>
  <c r="T22" s="1"/>
  <c r="U22"/>
  <c r="V22" s="1"/>
  <c r="W22"/>
  <c r="X22" s="1"/>
  <c r="Y22"/>
  <c r="Z22" s="1"/>
  <c r="AA22"/>
  <c r="AB22" s="1"/>
  <c r="B23"/>
  <c r="C23"/>
  <c r="D23"/>
  <c r="E23"/>
  <c r="F23" s="1"/>
  <c r="AC23" s="1"/>
  <c r="AD23" s="1"/>
  <c r="G23"/>
  <c r="H23" s="1"/>
  <c r="I23"/>
  <c r="J23" s="1"/>
  <c r="K23"/>
  <c r="L23" s="1"/>
  <c r="M23"/>
  <c r="N23" s="1"/>
  <c r="O23"/>
  <c r="P23" s="1"/>
  <c r="Q23"/>
  <c r="R23" s="1"/>
  <c r="S23"/>
  <c r="T23" s="1"/>
  <c r="U23"/>
  <c r="V23" s="1"/>
  <c r="W23"/>
  <c r="X23" s="1"/>
  <c r="Y23"/>
  <c r="Z23" s="1"/>
  <c r="AA23"/>
  <c r="AB23" s="1"/>
  <c r="B24"/>
  <c r="C24"/>
  <c r="D24"/>
  <c r="E24"/>
  <c r="F24" s="1"/>
  <c r="AC24" s="1"/>
  <c r="AD24" s="1"/>
  <c r="G24"/>
  <c r="H24" s="1"/>
  <c r="I24"/>
  <c r="J24" s="1"/>
  <c r="K24"/>
  <c r="L24" s="1"/>
  <c r="M24"/>
  <c r="N24" s="1"/>
  <c r="O24"/>
  <c r="P24" s="1"/>
  <c r="Q24"/>
  <c r="R24" s="1"/>
  <c r="S24"/>
  <c r="T24" s="1"/>
  <c r="U24"/>
  <c r="V24" s="1"/>
  <c r="W24"/>
  <c r="X24" s="1"/>
  <c r="Y24"/>
  <c r="Z24" s="1"/>
  <c r="AA24"/>
  <c r="AB24" s="1"/>
  <c r="B25"/>
  <c r="C25"/>
  <c r="D25"/>
  <c r="E25"/>
  <c r="F25" s="1"/>
  <c r="AC25" s="1"/>
  <c r="AD25" s="1"/>
  <c r="G25"/>
  <c r="H25" s="1"/>
  <c r="I25"/>
  <c r="J25" s="1"/>
  <c r="K25"/>
  <c r="L25" s="1"/>
  <c r="M25"/>
  <c r="N25" s="1"/>
  <c r="O25"/>
  <c r="P25" s="1"/>
  <c r="Q25"/>
  <c r="R25" s="1"/>
  <c r="S25"/>
  <c r="T25" s="1"/>
  <c r="U25"/>
  <c r="V25" s="1"/>
  <c r="W25"/>
  <c r="X25" s="1"/>
  <c r="Y25"/>
  <c r="Z25" s="1"/>
  <c r="AA25"/>
  <c r="AB25" s="1"/>
  <c r="B26"/>
  <c r="C26"/>
  <c r="D26"/>
  <c r="E26"/>
  <c r="F26" s="1"/>
  <c r="AC26" s="1"/>
  <c r="AD26" s="1"/>
  <c r="G26"/>
  <c r="H26" s="1"/>
  <c r="I26"/>
  <c r="J26" s="1"/>
  <c r="K26"/>
  <c r="L26" s="1"/>
  <c r="M26"/>
  <c r="N26" s="1"/>
  <c r="O26"/>
  <c r="P26" s="1"/>
  <c r="Q26"/>
  <c r="R26" s="1"/>
  <c r="S26"/>
  <c r="T26" s="1"/>
  <c r="U26"/>
  <c r="V26" s="1"/>
  <c r="W26"/>
  <c r="X26" s="1"/>
  <c r="Y26"/>
  <c r="Z26" s="1"/>
  <c r="AA26"/>
  <c r="AB26" s="1"/>
  <c r="B27"/>
  <c r="C27"/>
  <c r="D27"/>
  <c r="E27"/>
  <c r="F27" s="1"/>
  <c r="AC27" s="1"/>
  <c r="AD27" s="1"/>
  <c r="G27"/>
  <c r="H27" s="1"/>
  <c r="I27"/>
  <c r="J27" s="1"/>
  <c r="K27"/>
  <c r="L27" s="1"/>
  <c r="M27"/>
  <c r="N27" s="1"/>
  <c r="O27"/>
  <c r="P27" s="1"/>
  <c r="Q27"/>
  <c r="R27" s="1"/>
  <c r="S27"/>
  <c r="T27" s="1"/>
  <c r="U27"/>
  <c r="V27" s="1"/>
  <c r="W27"/>
  <c r="X27" s="1"/>
  <c r="Y27"/>
  <c r="Z27" s="1"/>
  <c r="AA27"/>
  <c r="AB27" s="1"/>
  <c r="B28"/>
  <c r="C28"/>
  <c r="D28"/>
  <c r="E28"/>
  <c r="F28" s="1"/>
  <c r="AC28" s="1"/>
  <c r="AD28" s="1"/>
  <c r="G28"/>
  <c r="H28" s="1"/>
  <c r="I28"/>
  <c r="J28" s="1"/>
  <c r="K28"/>
  <c r="L28" s="1"/>
  <c r="M28"/>
  <c r="N28" s="1"/>
  <c r="O28"/>
  <c r="P28" s="1"/>
  <c r="Q28"/>
  <c r="R28" s="1"/>
  <c r="S28"/>
  <c r="T28" s="1"/>
  <c r="U28"/>
  <c r="V28" s="1"/>
  <c r="W28"/>
  <c r="X28" s="1"/>
  <c r="Y28"/>
  <c r="Z28" s="1"/>
  <c r="AA28"/>
  <c r="AB28" s="1"/>
  <c r="B29"/>
  <c r="C29"/>
  <c r="D29"/>
  <c r="E29"/>
  <c r="F29" s="1"/>
  <c r="AC29" s="1"/>
  <c r="AD29" s="1"/>
  <c r="G29"/>
  <c r="H29" s="1"/>
  <c r="I29"/>
  <c r="J29" s="1"/>
  <c r="K29"/>
  <c r="L29" s="1"/>
  <c r="M29"/>
  <c r="N29" s="1"/>
  <c r="O29"/>
  <c r="P29" s="1"/>
  <c r="Q29"/>
  <c r="R29" s="1"/>
  <c r="S29"/>
  <c r="T29" s="1"/>
  <c r="U29"/>
  <c r="V29" s="1"/>
  <c r="W29"/>
  <c r="X29" s="1"/>
  <c r="Y29"/>
  <c r="Z29" s="1"/>
  <c r="AA29"/>
  <c r="AB29" s="1"/>
  <c r="B30"/>
  <c r="C30"/>
  <c r="D30"/>
  <c r="E30"/>
  <c r="F30" s="1"/>
  <c r="AC30" s="1"/>
  <c r="AD30" s="1"/>
  <c r="G30"/>
  <c r="H30" s="1"/>
  <c r="I30"/>
  <c r="J30" s="1"/>
  <c r="K30"/>
  <c r="L30" s="1"/>
  <c r="M30"/>
  <c r="N30" s="1"/>
  <c r="O30"/>
  <c r="P30" s="1"/>
  <c r="Q30"/>
  <c r="R30" s="1"/>
  <c r="S30"/>
  <c r="T30" s="1"/>
  <c r="U30"/>
  <c r="V30" s="1"/>
  <c r="W30"/>
  <c r="X30" s="1"/>
  <c r="Y30"/>
  <c r="Z30" s="1"/>
  <c r="AA30"/>
  <c r="AB30" s="1"/>
  <c r="B31"/>
  <c r="C31"/>
  <c r="D31"/>
  <c r="E31"/>
  <c r="F31" s="1"/>
  <c r="AC31" s="1"/>
  <c r="AD31" s="1"/>
  <c r="G31"/>
  <c r="H31" s="1"/>
  <c r="I31"/>
  <c r="J31" s="1"/>
  <c r="K31"/>
  <c r="L31" s="1"/>
  <c r="M31"/>
  <c r="N31" s="1"/>
  <c r="O31"/>
  <c r="P31" s="1"/>
  <c r="Q31"/>
  <c r="R31" s="1"/>
  <c r="S31"/>
  <c r="T31"/>
  <c r="U31"/>
  <c r="V31" s="1"/>
  <c r="W31"/>
  <c r="X31" s="1"/>
  <c r="Y31"/>
  <c r="Z31" s="1"/>
  <c r="AA31"/>
  <c r="AB31" s="1"/>
  <c r="C32"/>
  <c r="D32"/>
  <c r="E32"/>
  <c r="F32" s="1"/>
  <c r="AC32" s="1"/>
  <c r="AD32" s="1"/>
  <c r="G32"/>
  <c r="H32" s="1"/>
  <c r="I32"/>
  <c r="J32" s="1"/>
  <c r="K32"/>
  <c r="L32" s="1"/>
  <c r="M32"/>
  <c r="N32" s="1"/>
  <c r="O32"/>
  <c r="P32" s="1"/>
  <c r="Q32"/>
  <c r="R32" s="1"/>
  <c r="S32"/>
  <c r="T32" s="1"/>
  <c r="U32"/>
  <c r="V32" s="1"/>
  <c r="W32"/>
  <c r="X32" s="1"/>
  <c r="Y32"/>
  <c r="Z32" s="1"/>
  <c r="AA32"/>
  <c r="AB32" s="1"/>
  <c r="B33"/>
  <c r="C33"/>
  <c r="D33"/>
  <c r="E33"/>
  <c r="F33" s="1"/>
  <c r="AC33" s="1"/>
  <c r="AD33" s="1"/>
  <c r="G33"/>
  <c r="H33" s="1"/>
  <c r="I33"/>
  <c r="J33" s="1"/>
  <c r="K33"/>
  <c r="L33" s="1"/>
  <c r="M33"/>
  <c r="N33" s="1"/>
  <c r="O33"/>
  <c r="P33" s="1"/>
  <c r="Q33"/>
  <c r="R33" s="1"/>
  <c r="S33"/>
  <c r="T33" s="1"/>
  <c r="U33"/>
  <c r="V33" s="1"/>
  <c r="W33"/>
  <c r="X33" s="1"/>
  <c r="Y33"/>
  <c r="Z33" s="1"/>
  <c r="AA33"/>
  <c r="AB33" s="1"/>
  <c r="A1" i="27"/>
  <c r="A2"/>
  <c r="B2"/>
  <c r="C2"/>
  <c r="D2"/>
  <c r="K3"/>
  <c r="M3"/>
  <c r="O3"/>
  <c r="Q3"/>
  <c r="S3"/>
  <c r="U3"/>
  <c r="W3"/>
  <c r="Y3"/>
  <c r="AA3"/>
  <c r="AC3"/>
  <c r="AE3"/>
  <c r="AG3"/>
  <c r="AI3"/>
  <c r="AK3"/>
  <c r="AM3"/>
  <c r="AO3"/>
  <c r="A4"/>
  <c r="B4"/>
  <c r="C4"/>
  <c r="D4"/>
  <c r="E4"/>
  <c r="G4"/>
  <c r="H4" s="1"/>
  <c r="I4"/>
  <c r="J4" s="1"/>
  <c r="K4"/>
  <c r="F4" s="1"/>
  <c r="M4"/>
  <c r="O4"/>
  <c r="N4" s="1"/>
  <c r="Q4"/>
  <c r="P4" s="1"/>
  <c r="S4"/>
  <c r="U4"/>
  <c r="V4" s="1"/>
  <c r="W4"/>
  <c r="X4" s="1"/>
  <c r="Y4"/>
  <c r="Z4" s="1"/>
  <c r="AA4"/>
  <c r="AB4" s="1"/>
  <c r="AC4"/>
  <c r="AD4" s="1"/>
  <c r="AE4"/>
  <c r="AF4" s="1"/>
  <c r="AG4"/>
  <c r="AH4" s="1"/>
  <c r="AI4"/>
  <c r="AJ4" s="1"/>
  <c r="AK4"/>
  <c r="AL4" s="1"/>
  <c r="AM4"/>
  <c r="AN4" s="1"/>
  <c r="AO4"/>
  <c r="AP4" s="1"/>
  <c r="B5"/>
  <c r="C5"/>
  <c r="D5"/>
  <c r="E5"/>
  <c r="G5"/>
  <c r="H5" s="1"/>
  <c r="I5"/>
  <c r="J5" s="1"/>
  <c r="K5"/>
  <c r="M5"/>
  <c r="O5"/>
  <c r="N5" s="1"/>
  <c r="Q5"/>
  <c r="P5" s="1"/>
  <c r="S5"/>
  <c r="U5"/>
  <c r="V5" s="1"/>
  <c r="W5"/>
  <c r="X5" s="1"/>
  <c r="Y5"/>
  <c r="Z5" s="1"/>
  <c r="AA5"/>
  <c r="AB5" s="1"/>
  <c r="AC5"/>
  <c r="AD5" s="1"/>
  <c r="AE5"/>
  <c r="AF5" s="1"/>
  <c r="AG5"/>
  <c r="AH5" s="1"/>
  <c r="AI5"/>
  <c r="AJ5" s="1"/>
  <c r="AK5"/>
  <c r="AL5" s="1"/>
  <c r="AM5"/>
  <c r="AN5" s="1"/>
  <c r="AO5"/>
  <c r="AP5" s="1"/>
  <c r="B6"/>
  <c r="D6"/>
  <c r="E6"/>
  <c r="G6"/>
  <c r="H6" s="1"/>
  <c r="I6"/>
  <c r="J6" s="1"/>
  <c r="K6"/>
  <c r="M6"/>
  <c r="O6"/>
  <c r="N6" s="1"/>
  <c r="Q6"/>
  <c r="P6" s="1"/>
  <c r="S6"/>
  <c r="U6"/>
  <c r="V6" s="1"/>
  <c r="W6"/>
  <c r="X6" s="1"/>
  <c r="Y6"/>
  <c r="Z6" s="1"/>
  <c r="AA6"/>
  <c r="AB6" s="1"/>
  <c r="AC6"/>
  <c r="AD6" s="1"/>
  <c r="AE6"/>
  <c r="AF6" s="1"/>
  <c r="AG6"/>
  <c r="AH6" s="1"/>
  <c r="AI6"/>
  <c r="AJ6" s="1"/>
  <c r="AK6"/>
  <c r="AL6" s="1"/>
  <c r="AM6"/>
  <c r="AN6" s="1"/>
  <c r="AO6"/>
  <c r="AP6" s="1"/>
  <c r="B7"/>
  <c r="D7"/>
  <c r="E7"/>
  <c r="G7"/>
  <c r="H7" s="1"/>
  <c r="I7"/>
  <c r="J7" s="1"/>
  <c r="K7"/>
  <c r="M7"/>
  <c r="O7"/>
  <c r="N7" s="1"/>
  <c r="Q7"/>
  <c r="P7" s="1"/>
  <c r="S7"/>
  <c r="U7"/>
  <c r="V7" s="1"/>
  <c r="W7"/>
  <c r="X7" s="1"/>
  <c r="Y7"/>
  <c r="Z7" s="1"/>
  <c r="AA7"/>
  <c r="AB7" s="1"/>
  <c r="AC7"/>
  <c r="AD7" s="1"/>
  <c r="AE7"/>
  <c r="AF7" s="1"/>
  <c r="AG7"/>
  <c r="AH7" s="1"/>
  <c r="AI7"/>
  <c r="AJ7" s="1"/>
  <c r="AK7"/>
  <c r="AL7" s="1"/>
  <c r="AM7"/>
  <c r="AN7" s="1"/>
  <c r="AO7"/>
  <c r="AP7" s="1"/>
  <c r="B8"/>
  <c r="D8"/>
  <c r="E8"/>
  <c r="G8"/>
  <c r="H8" s="1"/>
  <c r="I8"/>
  <c r="J8" s="1"/>
  <c r="K8"/>
  <c r="M8"/>
  <c r="O8"/>
  <c r="N8" s="1"/>
  <c r="Q8"/>
  <c r="P8" s="1"/>
  <c r="S8"/>
  <c r="U8"/>
  <c r="V8" s="1"/>
  <c r="W8"/>
  <c r="X8" s="1"/>
  <c r="Y8"/>
  <c r="Z8" s="1"/>
  <c r="AA8"/>
  <c r="AB8" s="1"/>
  <c r="AC8"/>
  <c r="AD8" s="1"/>
  <c r="AE8"/>
  <c r="AF8" s="1"/>
  <c r="AG8"/>
  <c r="AH8" s="1"/>
  <c r="AI8"/>
  <c r="AJ8" s="1"/>
  <c r="AK8"/>
  <c r="AL8" s="1"/>
  <c r="AM8"/>
  <c r="AN8" s="1"/>
  <c r="AO8"/>
  <c r="AP8" s="1"/>
  <c r="B9"/>
  <c r="D9"/>
  <c r="E9"/>
  <c r="G9"/>
  <c r="H9" s="1"/>
  <c r="I9"/>
  <c r="J9" s="1"/>
  <c r="K9"/>
  <c r="M9"/>
  <c r="O9"/>
  <c r="N9" s="1"/>
  <c r="Q9"/>
  <c r="P9" s="1"/>
  <c r="S9"/>
  <c r="U9"/>
  <c r="V9" s="1"/>
  <c r="W9"/>
  <c r="X9" s="1"/>
  <c r="Y9"/>
  <c r="Z9" s="1"/>
  <c r="AA9"/>
  <c r="AB9" s="1"/>
  <c r="AC9"/>
  <c r="AD9" s="1"/>
  <c r="AE9"/>
  <c r="AF9" s="1"/>
  <c r="AG9"/>
  <c r="AH9" s="1"/>
  <c r="AI9"/>
  <c r="AJ9" s="1"/>
  <c r="AK9"/>
  <c r="AL9" s="1"/>
  <c r="AM9"/>
  <c r="AN9" s="1"/>
  <c r="AO9"/>
  <c r="AP9" s="1"/>
  <c r="B10"/>
  <c r="C10"/>
  <c r="D10"/>
  <c r="E10"/>
  <c r="G10"/>
  <c r="H10" s="1"/>
  <c r="I10"/>
  <c r="J10" s="1"/>
  <c r="K10"/>
  <c r="F10" s="1"/>
  <c r="M10"/>
  <c r="O10"/>
  <c r="N10" s="1"/>
  <c r="Q10"/>
  <c r="P10" s="1"/>
  <c r="S10"/>
  <c r="R10" s="1"/>
  <c r="U10"/>
  <c r="V10" s="1"/>
  <c r="W10"/>
  <c r="X10" s="1"/>
  <c r="Y10"/>
  <c r="Z10" s="1"/>
  <c r="AA10"/>
  <c r="AB10" s="1"/>
  <c r="AC10"/>
  <c r="AD10" s="1"/>
  <c r="AE10"/>
  <c r="AF10" s="1"/>
  <c r="AG10"/>
  <c r="AH10" s="1"/>
  <c r="AI10"/>
  <c r="AJ10" s="1"/>
  <c r="AK10"/>
  <c r="AL10" s="1"/>
  <c r="AM10"/>
  <c r="AN10" s="1"/>
  <c r="AO10"/>
  <c r="AP10" s="1"/>
  <c r="B11"/>
  <c r="D11"/>
  <c r="E11"/>
  <c r="G11"/>
  <c r="H11" s="1"/>
  <c r="I11"/>
  <c r="J11" s="1"/>
  <c r="K11"/>
  <c r="M11"/>
  <c r="O11"/>
  <c r="N11" s="1"/>
  <c r="Q11"/>
  <c r="P11" s="1"/>
  <c r="S11"/>
  <c r="U11"/>
  <c r="V11" s="1"/>
  <c r="W11"/>
  <c r="X11" s="1"/>
  <c r="Y11"/>
  <c r="Z11" s="1"/>
  <c r="AA11"/>
  <c r="AB11" s="1"/>
  <c r="AC11"/>
  <c r="AD11" s="1"/>
  <c r="AE11"/>
  <c r="AF11" s="1"/>
  <c r="AG11"/>
  <c r="AH11" s="1"/>
  <c r="AI11"/>
  <c r="AJ11" s="1"/>
  <c r="AK11"/>
  <c r="AL11" s="1"/>
  <c r="AM11"/>
  <c r="AN11" s="1"/>
  <c r="AO11"/>
  <c r="AP11" s="1"/>
  <c r="B12"/>
  <c r="D12"/>
  <c r="E12"/>
  <c r="G12"/>
  <c r="H12" s="1"/>
  <c r="I12"/>
  <c r="J12" s="1"/>
  <c r="K12"/>
  <c r="F12" s="1"/>
  <c r="M12"/>
  <c r="O12"/>
  <c r="N12" s="1"/>
  <c r="Q12"/>
  <c r="P12" s="1"/>
  <c r="S12"/>
  <c r="R12" s="1"/>
  <c r="U12"/>
  <c r="V12" s="1"/>
  <c r="W12"/>
  <c r="X12" s="1"/>
  <c r="Y12"/>
  <c r="Z12" s="1"/>
  <c r="AA12"/>
  <c r="AB12" s="1"/>
  <c r="AC12"/>
  <c r="AD12" s="1"/>
  <c r="AE12"/>
  <c r="AF12" s="1"/>
  <c r="AG12"/>
  <c r="AH12" s="1"/>
  <c r="AI12"/>
  <c r="AJ12" s="1"/>
  <c r="AK12"/>
  <c r="AL12" s="1"/>
  <c r="AM12"/>
  <c r="AN12" s="1"/>
  <c r="AO12"/>
  <c r="AP12" s="1"/>
  <c r="B13"/>
  <c r="D13"/>
  <c r="E13"/>
  <c r="G13"/>
  <c r="H13" s="1"/>
  <c r="I13"/>
  <c r="J13" s="1"/>
  <c r="K13"/>
  <c r="M13"/>
  <c r="O13"/>
  <c r="N13" s="1"/>
  <c r="Q13"/>
  <c r="P13" s="1"/>
  <c r="S13"/>
  <c r="R13" s="1"/>
  <c r="U13"/>
  <c r="V13" s="1"/>
  <c r="W13"/>
  <c r="X13" s="1"/>
  <c r="Y13"/>
  <c r="Z13" s="1"/>
  <c r="AA13"/>
  <c r="AB13" s="1"/>
  <c r="AC13"/>
  <c r="AD13" s="1"/>
  <c r="AE13"/>
  <c r="AF13" s="1"/>
  <c r="AG13"/>
  <c r="AH13" s="1"/>
  <c r="AI13"/>
  <c r="AJ13" s="1"/>
  <c r="AK13"/>
  <c r="AL13" s="1"/>
  <c r="AM13"/>
  <c r="AN13" s="1"/>
  <c r="AO13"/>
  <c r="AP13" s="1"/>
  <c r="B14"/>
  <c r="C14"/>
  <c r="D14"/>
  <c r="E14"/>
  <c r="G14"/>
  <c r="H14" s="1"/>
  <c r="I14"/>
  <c r="J14" s="1"/>
  <c r="K14"/>
  <c r="L14" s="1"/>
  <c r="AQ14" s="1"/>
  <c r="AR14" s="1"/>
  <c r="M14"/>
  <c r="O14"/>
  <c r="N14" s="1"/>
  <c r="Q14"/>
  <c r="P14" s="1"/>
  <c r="S14"/>
  <c r="T14" s="1"/>
  <c r="U14"/>
  <c r="V14" s="1"/>
  <c r="W14"/>
  <c r="X14" s="1"/>
  <c r="Y14"/>
  <c r="Z14" s="1"/>
  <c r="AA14"/>
  <c r="AB14" s="1"/>
  <c r="AC14"/>
  <c r="AD14" s="1"/>
  <c r="AE14"/>
  <c r="AF14" s="1"/>
  <c r="AG14"/>
  <c r="AH14" s="1"/>
  <c r="AI14"/>
  <c r="AJ14" s="1"/>
  <c r="AK14"/>
  <c r="AL14" s="1"/>
  <c r="AM14"/>
  <c r="AN14" s="1"/>
  <c r="AO14"/>
  <c r="AP14" s="1"/>
  <c r="B15"/>
  <c r="C15"/>
  <c r="D15"/>
  <c r="E15"/>
  <c r="G15"/>
  <c r="H15" s="1"/>
  <c r="I15"/>
  <c r="J15" s="1"/>
  <c r="K15"/>
  <c r="M15"/>
  <c r="O15"/>
  <c r="N15" s="1"/>
  <c r="Q15"/>
  <c r="P15" s="1"/>
  <c r="S15"/>
  <c r="U15"/>
  <c r="V15" s="1"/>
  <c r="W15"/>
  <c r="X15" s="1"/>
  <c r="Y15"/>
  <c r="Z15" s="1"/>
  <c r="AA15"/>
  <c r="AB15" s="1"/>
  <c r="AC15"/>
  <c r="AD15" s="1"/>
  <c r="AE15"/>
  <c r="AF15" s="1"/>
  <c r="AG15"/>
  <c r="AH15" s="1"/>
  <c r="AI15"/>
  <c r="AJ15" s="1"/>
  <c r="AK15"/>
  <c r="AL15" s="1"/>
  <c r="AM15"/>
  <c r="AN15" s="1"/>
  <c r="AO15"/>
  <c r="AP15" s="1"/>
  <c r="B16"/>
  <c r="C16"/>
  <c r="D16"/>
  <c r="E16"/>
  <c r="G16"/>
  <c r="H16" s="1"/>
  <c r="I16"/>
  <c r="J16" s="1"/>
  <c r="K16"/>
  <c r="M16"/>
  <c r="O16"/>
  <c r="N16" s="1"/>
  <c r="Q16"/>
  <c r="P16" s="1"/>
  <c r="S16"/>
  <c r="U16"/>
  <c r="V16" s="1"/>
  <c r="W16"/>
  <c r="X16" s="1"/>
  <c r="Y16"/>
  <c r="Z16" s="1"/>
  <c r="AA16"/>
  <c r="AB16" s="1"/>
  <c r="AC16"/>
  <c r="AD16" s="1"/>
  <c r="AE16"/>
  <c r="AF16" s="1"/>
  <c r="AG16"/>
  <c r="AH16" s="1"/>
  <c r="AI16"/>
  <c r="AJ16" s="1"/>
  <c r="AK16"/>
  <c r="AL16" s="1"/>
  <c r="AM16"/>
  <c r="AN16" s="1"/>
  <c r="AO16"/>
  <c r="AP16" s="1"/>
  <c r="B17"/>
  <c r="C17"/>
  <c r="D17"/>
  <c r="E17"/>
  <c r="G17"/>
  <c r="H17" s="1"/>
  <c r="I17"/>
  <c r="J17" s="1"/>
  <c r="K17"/>
  <c r="M17"/>
  <c r="O17"/>
  <c r="N17" s="1"/>
  <c r="Q17"/>
  <c r="P17" s="1"/>
  <c r="S17"/>
  <c r="U17"/>
  <c r="V17" s="1"/>
  <c r="W17"/>
  <c r="X17" s="1"/>
  <c r="Y17"/>
  <c r="Z17" s="1"/>
  <c r="AA17"/>
  <c r="AB17" s="1"/>
  <c r="AC17"/>
  <c r="AD17" s="1"/>
  <c r="AE17"/>
  <c r="AF17" s="1"/>
  <c r="AG17"/>
  <c r="AH17" s="1"/>
  <c r="AI17"/>
  <c r="AJ17" s="1"/>
  <c r="AK17"/>
  <c r="AL17" s="1"/>
  <c r="AM17"/>
  <c r="AN17" s="1"/>
  <c r="AO17"/>
  <c r="AP17" s="1"/>
  <c r="B18"/>
  <c r="C18"/>
  <c r="D18"/>
  <c r="E18"/>
  <c r="G18"/>
  <c r="H18" s="1"/>
  <c r="I18"/>
  <c r="J18" s="1"/>
  <c r="K18"/>
  <c r="M18"/>
  <c r="O18"/>
  <c r="N18" s="1"/>
  <c r="Q18"/>
  <c r="P18" s="1"/>
  <c r="S18"/>
  <c r="T18" s="1"/>
  <c r="U18"/>
  <c r="V18" s="1"/>
  <c r="W18"/>
  <c r="X18" s="1"/>
  <c r="Y18"/>
  <c r="Z18" s="1"/>
  <c r="AA18"/>
  <c r="AB18" s="1"/>
  <c r="AC18"/>
  <c r="AD18" s="1"/>
  <c r="AE18"/>
  <c r="AF18" s="1"/>
  <c r="AG18"/>
  <c r="AH18" s="1"/>
  <c r="AI18"/>
  <c r="AJ18" s="1"/>
  <c r="AK18"/>
  <c r="AL18" s="1"/>
  <c r="AM18"/>
  <c r="AN18" s="1"/>
  <c r="AO18"/>
  <c r="AP18" s="1"/>
  <c r="B19"/>
  <c r="C19"/>
  <c r="D19"/>
  <c r="E19"/>
  <c r="G19"/>
  <c r="H19" s="1"/>
  <c r="I19"/>
  <c r="J19" s="1"/>
  <c r="K19"/>
  <c r="M19"/>
  <c r="O19"/>
  <c r="N19" s="1"/>
  <c r="Q19"/>
  <c r="P19" s="1"/>
  <c r="S19"/>
  <c r="R19" s="1"/>
  <c r="U19"/>
  <c r="V19" s="1"/>
  <c r="W19"/>
  <c r="X19" s="1"/>
  <c r="Y19"/>
  <c r="Z19" s="1"/>
  <c r="AA19"/>
  <c r="AB19" s="1"/>
  <c r="AC19"/>
  <c r="AD19" s="1"/>
  <c r="AE19"/>
  <c r="AF19" s="1"/>
  <c r="AG19"/>
  <c r="AH19" s="1"/>
  <c r="AI19"/>
  <c r="AJ19" s="1"/>
  <c r="AK19"/>
  <c r="AL19" s="1"/>
  <c r="AM19"/>
  <c r="AN19" s="1"/>
  <c r="AO19"/>
  <c r="AP19" s="1"/>
  <c r="B20"/>
  <c r="C20"/>
  <c r="D20"/>
  <c r="E20"/>
  <c r="G20"/>
  <c r="H20" s="1"/>
  <c r="I20"/>
  <c r="J20" s="1"/>
  <c r="K20"/>
  <c r="M20"/>
  <c r="O20"/>
  <c r="N20" s="1"/>
  <c r="Q20"/>
  <c r="P20" s="1"/>
  <c r="S20"/>
  <c r="R20" s="1"/>
  <c r="U20"/>
  <c r="V20" s="1"/>
  <c r="W20"/>
  <c r="X20" s="1"/>
  <c r="Y20"/>
  <c r="Z20" s="1"/>
  <c r="AA20"/>
  <c r="AB20" s="1"/>
  <c r="AC20"/>
  <c r="AD20" s="1"/>
  <c r="AE20"/>
  <c r="AF20" s="1"/>
  <c r="AG20"/>
  <c r="AH20" s="1"/>
  <c r="AI20"/>
  <c r="AJ20" s="1"/>
  <c r="AK20"/>
  <c r="AL20" s="1"/>
  <c r="AM20"/>
  <c r="AN20" s="1"/>
  <c r="AO20"/>
  <c r="AP20" s="1"/>
  <c r="B21"/>
  <c r="C21"/>
  <c r="D21"/>
  <c r="E21"/>
  <c r="G21"/>
  <c r="H21" s="1"/>
  <c r="I21"/>
  <c r="J21" s="1"/>
  <c r="K21"/>
  <c r="M21"/>
  <c r="O21"/>
  <c r="N21" s="1"/>
  <c r="Q21"/>
  <c r="P21" s="1"/>
  <c r="S21"/>
  <c r="R21" s="1"/>
  <c r="U21"/>
  <c r="V21" s="1"/>
  <c r="W21"/>
  <c r="X21" s="1"/>
  <c r="Y21"/>
  <c r="Z21" s="1"/>
  <c r="AA21"/>
  <c r="AB21" s="1"/>
  <c r="AC21"/>
  <c r="AD21" s="1"/>
  <c r="AE21"/>
  <c r="AF21" s="1"/>
  <c r="AG21"/>
  <c r="AH21" s="1"/>
  <c r="AI21"/>
  <c r="AJ21" s="1"/>
  <c r="AK21"/>
  <c r="AL21" s="1"/>
  <c r="AM21"/>
  <c r="AN21" s="1"/>
  <c r="AO21"/>
  <c r="AP21" s="1"/>
  <c r="B22"/>
  <c r="C22"/>
  <c r="D22"/>
  <c r="E22"/>
  <c r="G22"/>
  <c r="H22" s="1"/>
  <c r="I22"/>
  <c r="J22" s="1"/>
  <c r="K22"/>
  <c r="F22" s="1"/>
  <c r="M22"/>
  <c r="O22"/>
  <c r="N22" s="1"/>
  <c r="Q22"/>
  <c r="P22" s="1"/>
  <c r="S22"/>
  <c r="R22" s="1"/>
  <c r="U22"/>
  <c r="V22" s="1"/>
  <c r="W22"/>
  <c r="X22" s="1"/>
  <c r="Y22"/>
  <c r="Z22" s="1"/>
  <c r="AA22"/>
  <c r="AB22" s="1"/>
  <c r="AC22"/>
  <c r="AD22" s="1"/>
  <c r="AE22"/>
  <c r="AF22" s="1"/>
  <c r="AG22"/>
  <c r="AH22" s="1"/>
  <c r="AI22"/>
  <c r="AJ22" s="1"/>
  <c r="AK22"/>
  <c r="AL22" s="1"/>
  <c r="AM22"/>
  <c r="AN22" s="1"/>
  <c r="AO22"/>
  <c r="AP22" s="1"/>
  <c r="B23"/>
  <c r="C23"/>
  <c r="D23"/>
  <c r="E23"/>
  <c r="G23"/>
  <c r="H23" s="1"/>
  <c r="I23"/>
  <c r="J23" s="1"/>
  <c r="K23"/>
  <c r="M23"/>
  <c r="O23"/>
  <c r="N23" s="1"/>
  <c r="Q23"/>
  <c r="P23" s="1"/>
  <c r="S23"/>
  <c r="R23" s="1"/>
  <c r="U23"/>
  <c r="V23" s="1"/>
  <c r="W23"/>
  <c r="X23" s="1"/>
  <c r="Y23"/>
  <c r="Z23" s="1"/>
  <c r="AA23"/>
  <c r="AB23" s="1"/>
  <c r="AC23"/>
  <c r="AD23" s="1"/>
  <c r="AE23"/>
  <c r="AF23" s="1"/>
  <c r="AG23"/>
  <c r="AH23" s="1"/>
  <c r="AI23"/>
  <c r="AJ23" s="1"/>
  <c r="AK23"/>
  <c r="AL23" s="1"/>
  <c r="AM23"/>
  <c r="AN23" s="1"/>
  <c r="AO23"/>
  <c r="AP23" s="1"/>
  <c r="B24"/>
  <c r="C24"/>
  <c r="D24"/>
  <c r="E24"/>
  <c r="G24"/>
  <c r="H24" s="1"/>
  <c r="I24"/>
  <c r="J24" s="1"/>
  <c r="K24"/>
  <c r="M24"/>
  <c r="O24"/>
  <c r="N24" s="1"/>
  <c r="Q24"/>
  <c r="P24" s="1"/>
  <c r="S24"/>
  <c r="U24"/>
  <c r="V24" s="1"/>
  <c r="W24"/>
  <c r="X24" s="1"/>
  <c r="Y24"/>
  <c r="Z24" s="1"/>
  <c r="AA24"/>
  <c r="AB24" s="1"/>
  <c r="AC24"/>
  <c r="AD24" s="1"/>
  <c r="AE24"/>
  <c r="AF24" s="1"/>
  <c r="AG24"/>
  <c r="AH24" s="1"/>
  <c r="AI24"/>
  <c r="AJ24" s="1"/>
  <c r="AK24"/>
  <c r="AL24" s="1"/>
  <c r="AM24"/>
  <c r="AN24" s="1"/>
  <c r="AO24"/>
  <c r="AP24" s="1"/>
  <c r="B25"/>
  <c r="C25"/>
  <c r="D25"/>
  <c r="E25"/>
  <c r="G25"/>
  <c r="H25" s="1"/>
  <c r="I25"/>
  <c r="J25" s="1"/>
  <c r="K25"/>
  <c r="F25" s="1"/>
  <c r="M25"/>
  <c r="O25"/>
  <c r="N25" s="1"/>
  <c r="Q25"/>
  <c r="P25" s="1"/>
  <c r="S25"/>
  <c r="U25"/>
  <c r="V25" s="1"/>
  <c r="W25"/>
  <c r="X25" s="1"/>
  <c r="Y25"/>
  <c r="Z25" s="1"/>
  <c r="AA25"/>
  <c r="AB25" s="1"/>
  <c r="AC25"/>
  <c r="AD25" s="1"/>
  <c r="AE25"/>
  <c r="AF25" s="1"/>
  <c r="AG25"/>
  <c r="AH25" s="1"/>
  <c r="AI25"/>
  <c r="AJ25" s="1"/>
  <c r="AK25"/>
  <c r="AL25" s="1"/>
  <c r="AM25"/>
  <c r="AN25" s="1"/>
  <c r="AO25"/>
  <c r="AP25" s="1"/>
  <c r="B26"/>
  <c r="C26"/>
  <c r="D26"/>
  <c r="E26"/>
  <c r="G26"/>
  <c r="H26" s="1"/>
  <c r="I26"/>
  <c r="J26" s="1"/>
  <c r="K26"/>
  <c r="F26" s="1"/>
  <c r="M26"/>
  <c r="O26"/>
  <c r="N26" s="1"/>
  <c r="Q26"/>
  <c r="P26" s="1"/>
  <c r="S26"/>
  <c r="U26"/>
  <c r="V26" s="1"/>
  <c r="W26"/>
  <c r="X26" s="1"/>
  <c r="Y26"/>
  <c r="Z26" s="1"/>
  <c r="AA26"/>
  <c r="AB26" s="1"/>
  <c r="AC26"/>
  <c r="AD26" s="1"/>
  <c r="AE26"/>
  <c r="AF26" s="1"/>
  <c r="AG26"/>
  <c r="AH26" s="1"/>
  <c r="AI26"/>
  <c r="AJ26" s="1"/>
  <c r="AK26"/>
  <c r="AL26" s="1"/>
  <c r="AM26"/>
  <c r="AN26" s="1"/>
  <c r="AO26"/>
  <c r="AP26" s="1"/>
  <c r="B27"/>
  <c r="C27"/>
  <c r="D27"/>
  <c r="E27"/>
  <c r="G27"/>
  <c r="H27" s="1"/>
  <c r="I27"/>
  <c r="J27" s="1"/>
  <c r="K27"/>
  <c r="F27" s="1"/>
  <c r="M27"/>
  <c r="O27"/>
  <c r="N27" s="1"/>
  <c r="Q27"/>
  <c r="P27" s="1"/>
  <c r="S27"/>
  <c r="R27" s="1"/>
  <c r="U27"/>
  <c r="V27" s="1"/>
  <c r="W27"/>
  <c r="X27" s="1"/>
  <c r="Y27"/>
  <c r="Z27" s="1"/>
  <c r="AA27"/>
  <c r="AB27" s="1"/>
  <c r="AC27"/>
  <c r="AD27" s="1"/>
  <c r="AE27"/>
  <c r="AF27" s="1"/>
  <c r="AG27"/>
  <c r="AH27" s="1"/>
  <c r="AI27"/>
  <c r="AJ27" s="1"/>
  <c r="AK27"/>
  <c r="AL27" s="1"/>
  <c r="AM27"/>
  <c r="AN27" s="1"/>
  <c r="AO27"/>
  <c r="AP27" s="1"/>
  <c r="B28"/>
  <c r="C28"/>
  <c r="D28"/>
  <c r="E28"/>
  <c r="G28"/>
  <c r="H28" s="1"/>
  <c r="I28"/>
  <c r="J28" s="1"/>
  <c r="K28"/>
  <c r="M28"/>
  <c r="O28"/>
  <c r="N28" s="1"/>
  <c r="Q28"/>
  <c r="P28" s="1"/>
  <c r="S28"/>
  <c r="R28" s="1"/>
  <c r="U28"/>
  <c r="V28" s="1"/>
  <c r="W28"/>
  <c r="X28" s="1"/>
  <c r="Y28"/>
  <c r="Z28" s="1"/>
  <c r="AA28"/>
  <c r="AB28" s="1"/>
  <c r="AC28"/>
  <c r="AD28" s="1"/>
  <c r="AE28"/>
  <c r="AF28" s="1"/>
  <c r="AG28"/>
  <c r="AH28" s="1"/>
  <c r="AI28"/>
  <c r="AJ28" s="1"/>
  <c r="AK28"/>
  <c r="AL28" s="1"/>
  <c r="AM28"/>
  <c r="AN28" s="1"/>
  <c r="AO28"/>
  <c r="AP28" s="1"/>
  <c r="B29"/>
  <c r="C29"/>
  <c r="D29"/>
  <c r="E29"/>
  <c r="G29"/>
  <c r="H29" s="1"/>
  <c r="I29"/>
  <c r="J29" s="1"/>
  <c r="K29"/>
  <c r="F29" s="1"/>
  <c r="M29"/>
  <c r="O29"/>
  <c r="N29" s="1"/>
  <c r="Q29"/>
  <c r="P29" s="1"/>
  <c r="S29"/>
  <c r="R29" s="1"/>
  <c r="U29"/>
  <c r="V29" s="1"/>
  <c r="W29"/>
  <c r="X29" s="1"/>
  <c r="Y29"/>
  <c r="Z29" s="1"/>
  <c r="AA29"/>
  <c r="AB29" s="1"/>
  <c r="AC29"/>
  <c r="AD29" s="1"/>
  <c r="AE29"/>
  <c r="AF29" s="1"/>
  <c r="AG29"/>
  <c r="AH29" s="1"/>
  <c r="AI29"/>
  <c r="AJ29" s="1"/>
  <c r="AK29"/>
  <c r="AL29" s="1"/>
  <c r="AM29"/>
  <c r="AN29" s="1"/>
  <c r="AO29"/>
  <c r="AP29" s="1"/>
  <c r="B30"/>
  <c r="C30"/>
  <c r="D30"/>
  <c r="E30"/>
  <c r="G30"/>
  <c r="H30" s="1"/>
  <c r="I30"/>
  <c r="J30" s="1"/>
  <c r="K30"/>
  <c r="L30" s="1"/>
  <c r="AQ30" s="1"/>
  <c r="AR30" s="1"/>
  <c r="M30"/>
  <c r="O30"/>
  <c r="N30" s="1"/>
  <c r="Q30"/>
  <c r="P30" s="1"/>
  <c r="S30"/>
  <c r="T30" s="1"/>
  <c r="U30"/>
  <c r="V30" s="1"/>
  <c r="W30"/>
  <c r="X30" s="1"/>
  <c r="Y30"/>
  <c r="Z30" s="1"/>
  <c r="AA30"/>
  <c r="AB30" s="1"/>
  <c r="AC30"/>
  <c r="AD30" s="1"/>
  <c r="AE30"/>
  <c r="AF30" s="1"/>
  <c r="AG30"/>
  <c r="AH30" s="1"/>
  <c r="AI30"/>
  <c r="AJ30" s="1"/>
  <c r="AK30"/>
  <c r="AL30" s="1"/>
  <c r="AM30"/>
  <c r="AN30" s="1"/>
  <c r="AO30"/>
  <c r="AP30" s="1"/>
  <c r="B31"/>
  <c r="C31"/>
  <c r="D31"/>
  <c r="E31"/>
  <c r="G31"/>
  <c r="H31" s="1"/>
  <c r="I31"/>
  <c r="J31" s="1"/>
  <c r="K31"/>
  <c r="M31"/>
  <c r="O31"/>
  <c r="N31" s="1"/>
  <c r="Q31"/>
  <c r="P31" s="1"/>
  <c r="S31"/>
  <c r="R31" s="1"/>
  <c r="U31"/>
  <c r="V31" s="1"/>
  <c r="W31"/>
  <c r="X31" s="1"/>
  <c r="Y31"/>
  <c r="Z31" s="1"/>
  <c r="AA31"/>
  <c r="AB31" s="1"/>
  <c r="AC31"/>
  <c r="AD31" s="1"/>
  <c r="AE31"/>
  <c r="AF31" s="1"/>
  <c r="AG31"/>
  <c r="AH31" s="1"/>
  <c r="AI31"/>
  <c r="AJ31" s="1"/>
  <c r="AK31"/>
  <c r="AL31" s="1"/>
  <c r="AM31"/>
  <c r="AN31" s="1"/>
  <c r="AO31"/>
  <c r="AP31" s="1"/>
  <c r="C32"/>
  <c r="D32"/>
  <c r="E32"/>
  <c r="G32"/>
  <c r="H32" s="1"/>
  <c r="I32"/>
  <c r="J32" s="1"/>
  <c r="K32"/>
  <c r="F32" s="1"/>
  <c r="M32"/>
  <c r="O32"/>
  <c r="N32" s="1"/>
  <c r="Q32"/>
  <c r="P32" s="1"/>
  <c r="S32"/>
  <c r="R32" s="1"/>
  <c r="U32"/>
  <c r="V32" s="1"/>
  <c r="W32"/>
  <c r="X32" s="1"/>
  <c r="Y32"/>
  <c r="Z32" s="1"/>
  <c r="AA32"/>
  <c r="AB32" s="1"/>
  <c r="AC32"/>
  <c r="AD32" s="1"/>
  <c r="AE32"/>
  <c r="AF32" s="1"/>
  <c r="AG32"/>
  <c r="AH32" s="1"/>
  <c r="AI32"/>
  <c r="AJ32" s="1"/>
  <c r="AK32"/>
  <c r="AL32" s="1"/>
  <c r="AM32"/>
  <c r="AN32" s="1"/>
  <c r="AO32"/>
  <c r="AP32" s="1"/>
  <c r="B33"/>
  <c r="C33"/>
  <c r="D33"/>
  <c r="E33"/>
  <c r="G33"/>
  <c r="H33" s="1"/>
  <c r="I33"/>
  <c r="J33" s="1"/>
  <c r="K33"/>
  <c r="M33"/>
  <c r="O33"/>
  <c r="N33" s="1"/>
  <c r="Q33"/>
  <c r="P33" s="1"/>
  <c r="S33"/>
  <c r="R33" s="1"/>
  <c r="U33"/>
  <c r="V33" s="1"/>
  <c r="W33"/>
  <c r="X33" s="1"/>
  <c r="Y33"/>
  <c r="Z33" s="1"/>
  <c r="AA33"/>
  <c r="AB33" s="1"/>
  <c r="AC33"/>
  <c r="AD33" s="1"/>
  <c r="AE33"/>
  <c r="AF33" s="1"/>
  <c r="AG33"/>
  <c r="AH33" s="1"/>
  <c r="AI33"/>
  <c r="AJ33" s="1"/>
  <c r="AK33"/>
  <c r="AL33" s="1"/>
  <c r="AM33"/>
  <c r="AN33" s="1"/>
  <c r="AO33"/>
  <c r="AP33" s="1"/>
  <c r="A34"/>
  <c r="B34"/>
  <c r="C34"/>
  <c r="D34"/>
  <c r="E34"/>
  <c r="G34"/>
  <c r="H34" s="1"/>
  <c r="I34"/>
  <c r="J34" s="1"/>
  <c r="K34"/>
  <c r="F34" s="1"/>
  <c r="M34"/>
  <c r="O34"/>
  <c r="N34" s="1"/>
  <c r="Q34"/>
  <c r="P34" s="1"/>
  <c r="S34"/>
  <c r="U34"/>
  <c r="V34" s="1"/>
  <c r="W34"/>
  <c r="X34" s="1"/>
  <c r="Y34"/>
  <c r="Z34" s="1"/>
  <c r="AA34"/>
  <c r="AB34" s="1"/>
  <c r="AC34"/>
  <c r="AD34" s="1"/>
  <c r="AE34"/>
  <c r="AF34" s="1"/>
  <c r="AG34"/>
  <c r="AH34" s="1"/>
  <c r="AI34"/>
  <c r="AJ34" s="1"/>
  <c r="AK34"/>
  <c r="AL34" s="1"/>
  <c r="AM34"/>
  <c r="AN34" s="1"/>
  <c r="AO34"/>
  <c r="AP34" s="1"/>
  <c r="A1" i="18"/>
  <c r="A2"/>
  <c r="B2"/>
  <c r="C2"/>
  <c r="D2"/>
  <c r="K3"/>
  <c r="M3"/>
  <c r="O3"/>
  <c r="Q3"/>
  <c r="S3"/>
  <c r="U3"/>
  <c r="W3"/>
  <c r="Y3"/>
  <c r="AA3"/>
  <c r="AC3"/>
  <c r="AE3"/>
  <c r="AG3"/>
  <c r="AI3"/>
  <c r="AK3"/>
  <c r="AM3"/>
  <c r="AO3"/>
  <c r="A4"/>
  <c r="B4"/>
  <c r="C4"/>
  <c r="D4"/>
  <c r="E4"/>
  <c r="F4" s="1"/>
  <c r="G4"/>
  <c r="H4" s="1"/>
  <c r="I4"/>
  <c r="J4" s="1"/>
  <c r="K4"/>
  <c r="L4" s="1"/>
  <c r="M4"/>
  <c r="N4" s="1"/>
  <c r="O4"/>
  <c r="P4" s="1"/>
  <c r="Q4"/>
  <c r="R4" s="1"/>
  <c r="S4"/>
  <c r="T4" s="1"/>
  <c r="U4"/>
  <c r="V4" s="1"/>
  <c r="W4"/>
  <c r="X4" s="1"/>
  <c r="Y4"/>
  <c r="Z4" s="1"/>
  <c r="AA4"/>
  <c r="AB4" s="1"/>
  <c r="AC4"/>
  <c r="AD4" s="1"/>
  <c r="AE4"/>
  <c r="AF4" s="1"/>
  <c r="AG4"/>
  <c r="AH4" s="1"/>
  <c r="AI4"/>
  <c r="AJ4" s="1"/>
  <c r="AK4"/>
  <c r="AL4" s="1"/>
  <c r="AM4"/>
  <c r="AN4" s="1"/>
  <c r="AO4"/>
  <c r="AP4" s="1"/>
  <c r="AQ4"/>
  <c r="AR4" s="1"/>
  <c r="B5"/>
  <c r="C5"/>
  <c r="D5"/>
  <c r="E5"/>
  <c r="F5" s="1"/>
  <c r="G5"/>
  <c r="H5" s="1"/>
  <c r="I5"/>
  <c r="J5" s="1"/>
  <c r="K5"/>
  <c r="L5" s="1"/>
  <c r="AQ5" s="1"/>
  <c r="AR5" s="1"/>
  <c r="M5"/>
  <c r="N5" s="1"/>
  <c r="O5"/>
  <c r="P5" s="1"/>
  <c r="Q5"/>
  <c r="R5" s="1"/>
  <c r="S5"/>
  <c r="T5" s="1"/>
  <c r="U5"/>
  <c r="V5" s="1"/>
  <c r="W5"/>
  <c r="X5" s="1"/>
  <c r="Y5"/>
  <c r="Z5" s="1"/>
  <c r="AA5"/>
  <c r="AB5" s="1"/>
  <c r="AC5"/>
  <c r="AD5" s="1"/>
  <c r="AE5"/>
  <c r="AF5" s="1"/>
  <c r="AG5"/>
  <c r="AH5" s="1"/>
  <c r="AI5"/>
  <c r="AJ5" s="1"/>
  <c r="AK5"/>
  <c r="AL5" s="1"/>
  <c r="AM5"/>
  <c r="AN5" s="1"/>
  <c r="AO5"/>
  <c r="AP5" s="1"/>
  <c r="B6"/>
  <c r="D6"/>
  <c r="E6"/>
  <c r="F6" s="1"/>
  <c r="G6"/>
  <c r="H6" s="1"/>
  <c r="I6"/>
  <c r="J6" s="1"/>
  <c r="K6"/>
  <c r="L6" s="1"/>
  <c r="M6"/>
  <c r="N6" s="1"/>
  <c r="O6"/>
  <c r="P6" s="1"/>
  <c r="Q6"/>
  <c r="R6" s="1"/>
  <c r="S6"/>
  <c r="T6" s="1"/>
  <c r="U6"/>
  <c r="V6" s="1"/>
  <c r="W6"/>
  <c r="X6" s="1"/>
  <c r="Y6"/>
  <c r="Z6" s="1"/>
  <c r="AA6"/>
  <c r="AB6" s="1"/>
  <c r="AC6"/>
  <c r="AD6" s="1"/>
  <c r="AE6"/>
  <c r="AF6" s="1"/>
  <c r="AG6"/>
  <c r="AH6" s="1"/>
  <c r="AI6"/>
  <c r="AJ6" s="1"/>
  <c r="AK6"/>
  <c r="AL6" s="1"/>
  <c r="AM6"/>
  <c r="AN6" s="1"/>
  <c r="AO6"/>
  <c r="AP6" s="1"/>
  <c r="AQ6"/>
  <c r="AR6" s="1"/>
  <c r="B7"/>
  <c r="D7"/>
  <c r="E7"/>
  <c r="F7" s="1"/>
  <c r="G7"/>
  <c r="H7" s="1"/>
  <c r="I7"/>
  <c r="J7" s="1"/>
  <c r="K7"/>
  <c r="L7" s="1"/>
  <c r="AQ7" s="1"/>
  <c r="M7"/>
  <c r="N7" s="1"/>
  <c r="O7"/>
  <c r="P7" s="1"/>
  <c r="Q7"/>
  <c r="R7" s="1"/>
  <c r="S7"/>
  <c r="T7" s="1"/>
  <c r="U7"/>
  <c r="V7" s="1"/>
  <c r="W7"/>
  <c r="X7" s="1"/>
  <c r="Y7"/>
  <c r="Z7" s="1"/>
  <c r="AA7"/>
  <c r="AB7" s="1"/>
  <c r="AC7"/>
  <c r="AD7" s="1"/>
  <c r="AE7"/>
  <c r="AF7" s="1"/>
  <c r="AG7"/>
  <c r="AH7" s="1"/>
  <c r="AI7"/>
  <c r="AJ7" s="1"/>
  <c r="AK7"/>
  <c r="AL7" s="1"/>
  <c r="AM7"/>
  <c r="AN7" s="1"/>
  <c r="AO7"/>
  <c r="AP7" s="1"/>
  <c r="AR7"/>
  <c r="B8"/>
  <c r="D8"/>
  <c r="E8"/>
  <c r="F8" s="1"/>
  <c r="G8"/>
  <c r="H8" s="1"/>
  <c r="I8"/>
  <c r="J8" s="1"/>
  <c r="K8"/>
  <c r="L8" s="1"/>
  <c r="M8"/>
  <c r="N8" s="1"/>
  <c r="O8"/>
  <c r="P8" s="1"/>
  <c r="Q8"/>
  <c r="R8" s="1"/>
  <c r="S8"/>
  <c r="T8" s="1"/>
  <c r="U8"/>
  <c r="V8" s="1"/>
  <c r="W8"/>
  <c r="X8" s="1"/>
  <c r="Y8"/>
  <c r="Z8" s="1"/>
  <c r="AA8"/>
  <c r="AB8" s="1"/>
  <c r="AC8"/>
  <c r="AD8" s="1"/>
  <c r="AE8"/>
  <c r="AF8" s="1"/>
  <c r="AG8"/>
  <c r="AH8" s="1"/>
  <c r="AI8"/>
  <c r="AJ8" s="1"/>
  <c r="AK8"/>
  <c r="AL8" s="1"/>
  <c r="AM8"/>
  <c r="AN8" s="1"/>
  <c r="AO8"/>
  <c r="AP8" s="1"/>
  <c r="AQ8"/>
  <c r="AR8" s="1"/>
  <c r="B9"/>
  <c r="D9"/>
  <c r="E9"/>
  <c r="F9" s="1"/>
  <c r="G9"/>
  <c r="H9" s="1"/>
  <c r="I9"/>
  <c r="J9" s="1"/>
  <c r="K9"/>
  <c r="L9" s="1"/>
  <c r="AQ9" s="1"/>
  <c r="AR9" s="1"/>
  <c r="M9"/>
  <c r="N9" s="1"/>
  <c r="O9"/>
  <c r="P9" s="1"/>
  <c r="Q9"/>
  <c r="R9" s="1"/>
  <c r="S9"/>
  <c r="T9" s="1"/>
  <c r="U9"/>
  <c r="V9" s="1"/>
  <c r="W9"/>
  <c r="X9" s="1"/>
  <c r="Y9"/>
  <c r="Z9" s="1"/>
  <c r="AA9"/>
  <c r="AB9" s="1"/>
  <c r="AC9"/>
  <c r="AD9" s="1"/>
  <c r="AE9"/>
  <c r="AF9" s="1"/>
  <c r="AG9"/>
  <c r="AH9" s="1"/>
  <c r="AI9"/>
  <c r="AJ9" s="1"/>
  <c r="AK9"/>
  <c r="AL9" s="1"/>
  <c r="AM9"/>
  <c r="AN9" s="1"/>
  <c r="AO9"/>
  <c r="AP9" s="1"/>
  <c r="B10"/>
  <c r="C10"/>
  <c r="D10"/>
  <c r="E10"/>
  <c r="F10" s="1"/>
  <c r="G10"/>
  <c r="H10" s="1"/>
  <c r="I10"/>
  <c r="J10" s="1"/>
  <c r="K10"/>
  <c r="L10" s="1"/>
  <c r="M10"/>
  <c r="N10" s="1"/>
  <c r="O10"/>
  <c r="P10" s="1"/>
  <c r="Q10"/>
  <c r="R10" s="1"/>
  <c r="S10"/>
  <c r="T10" s="1"/>
  <c r="U10"/>
  <c r="V10" s="1"/>
  <c r="W10"/>
  <c r="X10" s="1"/>
  <c r="Y10"/>
  <c r="Z10" s="1"/>
  <c r="AA10"/>
  <c r="AB10" s="1"/>
  <c r="AC10"/>
  <c r="AD10" s="1"/>
  <c r="AE10"/>
  <c r="AF10" s="1"/>
  <c r="AG10"/>
  <c r="AH10" s="1"/>
  <c r="AI10"/>
  <c r="AJ10" s="1"/>
  <c r="AK10"/>
  <c r="AL10" s="1"/>
  <c r="AM10"/>
  <c r="AN10" s="1"/>
  <c r="AO10"/>
  <c r="AP10" s="1"/>
  <c r="AQ10"/>
  <c r="AR10" s="1"/>
  <c r="B11"/>
  <c r="D11"/>
  <c r="E11"/>
  <c r="F11" s="1"/>
  <c r="G11"/>
  <c r="H11" s="1"/>
  <c r="I11"/>
  <c r="J11" s="1"/>
  <c r="K11"/>
  <c r="L11" s="1"/>
  <c r="AQ11" s="1"/>
  <c r="AR11" s="1"/>
  <c r="M11"/>
  <c r="N11" s="1"/>
  <c r="O11"/>
  <c r="P11" s="1"/>
  <c r="Q11"/>
  <c r="R11" s="1"/>
  <c r="S11"/>
  <c r="T11" s="1"/>
  <c r="U11"/>
  <c r="V11" s="1"/>
  <c r="W11"/>
  <c r="X11" s="1"/>
  <c r="Y11"/>
  <c r="Z11" s="1"/>
  <c r="AA11"/>
  <c r="AB11" s="1"/>
  <c r="AC11"/>
  <c r="AD11" s="1"/>
  <c r="AE11"/>
  <c r="AF11" s="1"/>
  <c r="AG11"/>
  <c r="AH11" s="1"/>
  <c r="AI11"/>
  <c r="AJ11" s="1"/>
  <c r="AK11"/>
  <c r="AL11" s="1"/>
  <c r="AM11"/>
  <c r="AN11" s="1"/>
  <c r="AO11"/>
  <c r="AP11" s="1"/>
  <c r="B12"/>
  <c r="D12"/>
  <c r="E12"/>
  <c r="F12" s="1"/>
  <c r="G12"/>
  <c r="H12" s="1"/>
  <c r="I12"/>
  <c r="J12" s="1"/>
  <c r="K12"/>
  <c r="L12" s="1"/>
  <c r="M12"/>
  <c r="N12" s="1"/>
  <c r="O12"/>
  <c r="P12" s="1"/>
  <c r="Q12"/>
  <c r="R12" s="1"/>
  <c r="S12"/>
  <c r="T12" s="1"/>
  <c r="U12"/>
  <c r="V12" s="1"/>
  <c r="W12"/>
  <c r="X12" s="1"/>
  <c r="Y12"/>
  <c r="Z12" s="1"/>
  <c r="AA12"/>
  <c r="AB12" s="1"/>
  <c r="AC12"/>
  <c r="AD12" s="1"/>
  <c r="AE12"/>
  <c r="AF12" s="1"/>
  <c r="AG12"/>
  <c r="AH12" s="1"/>
  <c r="AI12"/>
  <c r="AJ12" s="1"/>
  <c r="AK12"/>
  <c r="AL12" s="1"/>
  <c r="AM12"/>
  <c r="AN12" s="1"/>
  <c r="AO12"/>
  <c r="AP12" s="1"/>
  <c r="AQ12"/>
  <c r="AR12" s="1"/>
  <c r="B13"/>
  <c r="D13"/>
  <c r="E13"/>
  <c r="F13" s="1"/>
  <c r="G13"/>
  <c r="H13" s="1"/>
  <c r="I13"/>
  <c r="J13" s="1"/>
  <c r="K13"/>
  <c r="L13" s="1"/>
  <c r="AQ13" s="1"/>
  <c r="AR13" s="1"/>
  <c r="M13"/>
  <c r="N13" s="1"/>
  <c r="O13"/>
  <c r="P13" s="1"/>
  <c r="Q13"/>
  <c r="R13" s="1"/>
  <c r="S13"/>
  <c r="T13" s="1"/>
  <c r="U13"/>
  <c r="V13" s="1"/>
  <c r="W13"/>
  <c r="X13" s="1"/>
  <c r="Y13"/>
  <c r="Z13" s="1"/>
  <c r="AA13"/>
  <c r="AB13" s="1"/>
  <c r="AC13"/>
  <c r="AD13" s="1"/>
  <c r="AE13"/>
  <c r="AF13" s="1"/>
  <c r="AG13"/>
  <c r="AH13" s="1"/>
  <c r="AI13"/>
  <c r="AJ13" s="1"/>
  <c r="AK13"/>
  <c r="AL13" s="1"/>
  <c r="AM13"/>
  <c r="AN13" s="1"/>
  <c r="AO13"/>
  <c r="AP13" s="1"/>
  <c r="B14"/>
  <c r="C14"/>
  <c r="D14"/>
  <c r="E14"/>
  <c r="F14" s="1"/>
  <c r="G14"/>
  <c r="H14" s="1"/>
  <c r="I14"/>
  <c r="J14" s="1"/>
  <c r="K14"/>
  <c r="L14" s="1"/>
  <c r="AQ14" s="1"/>
  <c r="AR14" s="1"/>
  <c r="M14"/>
  <c r="N14" s="1"/>
  <c r="O14"/>
  <c r="P14" s="1"/>
  <c r="Q14"/>
  <c r="R14" s="1"/>
  <c r="S14"/>
  <c r="T14" s="1"/>
  <c r="U14"/>
  <c r="V14" s="1"/>
  <c r="W14"/>
  <c r="X14" s="1"/>
  <c r="Y14"/>
  <c r="Z14" s="1"/>
  <c r="AA14"/>
  <c r="AB14" s="1"/>
  <c r="AC14"/>
  <c r="AD14" s="1"/>
  <c r="AE14"/>
  <c r="AF14" s="1"/>
  <c r="AG14"/>
  <c r="AH14" s="1"/>
  <c r="AI14"/>
  <c r="AJ14" s="1"/>
  <c r="AK14"/>
  <c r="AL14" s="1"/>
  <c r="AM14"/>
  <c r="AN14" s="1"/>
  <c r="AO14"/>
  <c r="AP14" s="1"/>
  <c r="B15"/>
  <c r="C15"/>
  <c r="D15"/>
  <c r="E15"/>
  <c r="F15" s="1"/>
  <c r="G15"/>
  <c r="H15" s="1"/>
  <c r="I15"/>
  <c r="J15" s="1"/>
  <c r="K15"/>
  <c r="L15" s="1"/>
  <c r="AQ15" s="1"/>
  <c r="AR15" s="1"/>
  <c r="M15"/>
  <c r="N15" s="1"/>
  <c r="O15"/>
  <c r="P15" s="1"/>
  <c r="Q15"/>
  <c r="R15" s="1"/>
  <c r="S15"/>
  <c r="T15" s="1"/>
  <c r="U15"/>
  <c r="V15" s="1"/>
  <c r="W15"/>
  <c r="X15" s="1"/>
  <c r="Y15"/>
  <c r="Z15" s="1"/>
  <c r="AA15"/>
  <c r="AB15" s="1"/>
  <c r="AC15"/>
  <c r="AD15" s="1"/>
  <c r="AE15"/>
  <c r="AF15" s="1"/>
  <c r="AG15"/>
  <c r="AH15" s="1"/>
  <c r="AI15"/>
  <c r="AJ15" s="1"/>
  <c r="AK15"/>
  <c r="AL15" s="1"/>
  <c r="AM15"/>
  <c r="AN15" s="1"/>
  <c r="AO15"/>
  <c r="AP15" s="1"/>
  <c r="B16"/>
  <c r="C16"/>
  <c r="D16"/>
  <c r="E16"/>
  <c r="F16" s="1"/>
  <c r="G16"/>
  <c r="H16" s="1"/>
  <c r="I16"/>
  <c r="J16" s="1"/>
  <c r="K16"/>
  <c r="L16" s="1"/>
  <c r="AQ16" s="1"/>
  <c r="AR16" s="1"/>
  <c r="M16"/>
  <c r="N16" s="1"/>
  <c r="O16"/>
  <c r="P16" s="1"/>
  <c r="Q16"/>
  <c r="R16" s="1"/>
  <c r="S16"/>
  <c r="T16" s="1"/>
  <c r="U16"/>
  <c r="V16" s="1"/>
  <c r="W16"/>
  <c r="X16" s="1"/>
  <c r="Y16"/>
  <c r="Z16" s="1"/>
  <c r="AA16"/>
  <c r="AB16" s="1"/>
  <c r="AC16"/>
  <c r="AD16" s="1"/>
  <c r="AE16"/>
  <c r="AF16" s="1"/>
  <c r="AG16"/>
  <c r="AH16" s="1"/>
  <c r="AI16"/>
  <c r="AJ16" s="1"/>
  <c r="AK16"/>
  <c r="AL16" s="1"/>
  <c r="AM16"/>
  <c r="AN16" s="1"/>
  <c r="AO16"/>
  <c r="AP16" s="1"/>
  <c r="B17"/>
  <c r="C17"/>
  <c r="D17"/>
  <c r="E17"/>
  <c r="F17" s="1"/>
  <c r="G17"/>
  <c r="H17" s="1"/>
  <c r="I17"/>
  <c r="J17" s="1"/>
  <c r="K17"/>
  <c r="L17" s="1"/>
  <c r="AQ17" s="1"/>
  <c r="AR17" s="1"/>
  <c r="M17"/>
  <c r="N17" s="1"/>
  <c r="O17"/>
  <c r="P17" s="1"/>
  <c r="Q17"/>
  <c r="R17" s="1"/>
  <c r="S17"/>
  <c r="T17" s="1"/>
  <c r="U17"/>
  <c r="V17" s="1"/>
  <c r="W17"/>
  <c r="X17" s="1"/>
  <c r="Y17"/>
  <c r="Z17" s="1"/>
  <c r="AA17"/>
  <c r="AB17" s="1"/>
  <c r="AC17"/>
  <c r="AD17" s="1"/>
  <c r="AE17"/>
  <c r="AF17" s="1"/>
  <c r="AG17"/>
  <c r="AH17" s="1"/>
  <c r="AI17"/>
  <c r="AJ17" s="1"/>
  <c r="AK17"/>
  <c r="AL17" s="1"/>
  <c r="AM17"/>
  <c r="AN17" s="1"/>
  <c r="AO17"/>
  <c r="AP17" s="1"/>
  <c r="B18"/>
  <c r="C18"/>
  <c r="D18"/>
  <c r="E18"/>
  <c r="F18" s="1"/>
  <c r="G18"/>
  <c r="H18" s="1"/>
  <c r="I18"/>
  <c r="J18" s="1"/>
  <c r="K18"/>
  <c r="L18" s="1"/>
  <c r="AQ18" s="1"/>
  <c r="AR18" s="1"/>
  <c r="M18"/>
  <c r="N18" s="1"/>
  <c r="O18"/>
  <c r="P18" s="1"/>
  <c r="Q18"/>
  <c r="R18" s="1"/>
  <c r="S18"/>
  <c r="T18" s="1"/>
  <c r="U18"/>
  <c r="V18" s="1"/>
  <c r="W18"/>
  <c r="X18" s="1"/>
  <c r="Y18"/>
  <c r="Z18" s="1"/>
  <c r="AA18"/>
  <c r="AB18" s="1"/>
  <c r="AC18"/>
  <c r="AD18" s="1"/>
  <c r="AE18"/>
  <c r="AF18" s="1"/>
  <c r="AG18"/>
  <c r="AH18" s="1"/>
  <c r="AI18"/>
  <c r="AJ18" s="1"/>
  <c r="AK18"/>
  <c r="AL18" s="1"/>
  <c r="AM18"/>
  <c r="AN18" s="1"/>
  <c r="AO18"/>
  <c r="AP18" s="1"/>
  <c r="B19"/>
  <c r="C19"/>
  <c r="D19"/>
  <c r="E19"/>
  <c r="F19" s="1"/>
  <c r="G19"/>
  <c r="H19" s="1"/>
  <c r="I19"/>
  <c r="J19" s="1"/>
  <c r="K19"/>
  <c r="L19" s="1"/>
  <c r="AQ19" s="1"/>
  <c r="AR19" s="1"/>
  <c r="M19"/>
  <c r="N19" s="1"/>
  <c r="O19"/>
  <c r="P19" s="1"/>
  <c r="Q19"/>
  <c r="R19" s="1"/>
  <c r="S19"/>
  <c r="T19" s="1"/>
  <c r="U19"/>
  <c r="V19" s="1"/>
  <c r="W19"/>
  <c r="X19" s="1"/>
  <c r="Y19"/>
  <c r="Z19" s="1"/>
  <c r="AA19"/>
  <c r="AB19" s="1"/>
  <c r="AC19"/>
  <c r="AD19" s="1"/>
  <c r="AE19"/>
  <c r="AF19" s="1"/>
  <c r="AG19"/>
  <c r="AH19" s="1"/>
  <c r="AI19"/>
  <c r="AJ19" s="1"/>
  <c r="AK19"/>
  <c r="AL19" s="1"/>
  <c r="AM19"/>
  <c r="AN19" s="1"/>
  <c r="AO19"/>
  <c r="AP19" s="1"/>
  <c r="B20"/>
  <c r="C20"/>
  <c r="D20"/>
  <c r="E20"/>
  <c r="F20" s="1"/>
  <c r="G20"/>
  <c r="H20" s="1"/>
  <c r="I20"/>
  <c r="J20" s="1"/>
  <c r="K20"/>
  <c r="L20" s="1"/>
  <c r="AQ20" s="1"/>
  <c r="AR20" s="1"/>
  <c r="M20"/>
  <c r="N20" s="1"/>
  <c r="O20"/>
  <c r="P20" s="1"/>
  <c r="Q20"/>
  <c r="R20" s="1"/>
  <c r="S20"/>
  <c r="T20" s="1"/>
  <c r="U20"/>
  <c r="V20" s="1"/>
  <c r="W20"/>
  <c r="X20" s="1"/>
  <c r="Y20"/>
  <c r="Z20" s="1"/>
  <c r="AA20"/>
  <c r="AB20" s="1"/>
  <c r="AC20"/>
  <c r="AD20" s="1"/>
  <c r="AE20"/>
  <c r="AF20" s="1"/>
  <c r="AG20"/>
  <c r="AH20" s="1"/>
  <c r="AI20"/>
  <c r="AJ20" s="1"/>
  <c r="AK20"/>
  <c r="AL20" s="1"/>
  <c r="AM20"/>
  <c r="AN20" s="1"/>
  <c r="AO20"/>
  <c r="AP20" s="1"/>
  <c r="B21"/>
  <c r="C21"/>
  <c r="D21"/>
  <c r="E21"/>
  <c r="F21" s="1"/>
  <c r="G21"/>
  <c r="H21" s="1"/>
  <c r="I21"/>
  <c r="J21" s="1"/>
  <c r="K21"/>
  <c r="L21" s="1"/>
  <c r="AQ21" s="1"/>
  <c r="AR21" s="1"/>
  <c r="M21"/>
  <c r="N21" s="1"/>
  <c r="O21"/>
  <c r="P21" s="1"/>
  <c r="Q21"/>
  <c r="R21" s="1"/>
  <c r="S21"/>
  <c r="T21" s="1"/>
  <c r="U21"/>
  <c r="V21" s="1"/>
  <c r="W21"/>
  <c r="X21" s="1"/>
  <c r="Y21"/>
  <c r="Z21" s="1"/>
  <c r="AA21"/>
  <c r="AB21" s="1"/>
  <c r="AC21"/>
  <c r="AD21" s="1"/>
  <c r="AE21"/>
  <c r="AF21" s="1"/>
  <c r="AG21"/>
  <c r="AH21" s="1"/>
  <c r="AI21"/>
  <c r="AJ21" s="1"/>
  <c r="AK21"/>
  <c r="AL21" s="1"/>
  <c r="AM21"/>
  <c r="AN21" s="1"/>
  <c r="AO21"/>
  <c r="AP21" s="1"/>
  <c r="B22"/>
  <c r="C22"/>
  <c r="D22"/>
  <c r="E22"/>
  <c r="F22" s="1"/>
  <c r="G22"/>
  <c r="H22" s="1"/>
  <c r="I22"/>
  <c r="J22" s="1"/>
  <c r="K22"/>
  <c r="L22" s="1"/>
  <c r="AQ22" s="1"/>
  <c r="AR22" s="1"/>
  <c r="M22"/>
  <c r="N22" s="1"/>
  <c r="O22"/>
  <c r="P22" s="1"/>
  <c r="Q22"/>
  <c r="R22" s="1"/>
  <c r="S22"/>
  <c r="T22" s="1"/>
  <c r="U22"/>
  <c r="V22" s="1"/>
  <c r="W22"/>
  <c r="X22" s="1"/>
  <c r="Y22"/>
  <c r="Z22" s="1"/>
  <c r="AA22"/>
  <c r="AB22" s="1"/>
  <c r="AC22"/>
  <c r="AD22" s="1"/>
  <c r="AE22"/>
  <c r="AF22" s="1"/>
  <c r="AG22"/>
  <c r="AH22" s="1"/>
  <c r="AI22"/>
  <c r="AJ22" s="1"/>
  <c r="AK22"/>
  <c r="AL22" s="1"/>
  <c r="AM22"/>
  <c r="AN22" s="1"/>
  <c r="AO22"/>
  <c r="AP22" s="1"/>
  <c r="B23"/>
  <c r="C23"/>
  <c r="D23"/>
  <c r="E23"/>
  <c r="F23" s="1"/>
  <c r="G23"/>
  <c r="H23" s="1"/>
  <c r="I23"/>
  <c r="J23" s="1"/>
  <c r="K23"/>
  <c r="L23" s="1"/>
  <c r="AQ23" s="1"/>
  <c r="AR23" s="1"/>
  <c r="M23"/>
  <c r="N23" s="1"/>
  <c r="O23"/>
  <c r="P23" s="1"/>
  <c r="Q23"/>
  <c r="R23" s="1"/>
  <c r="S23"/>
  <c r="T23" s="1"/>
  <c r="U23"/>
  <c r="V23" s="1"/>
  <c r="W23"/>
  <c r="X23" s="1"/>
  <c r="Y23"/>
  <c r="Z23" s="1"/>
  <c r="AA23"/>
  <c r="AB23" s="1"/>
  <c r="AC23"/>
  <c r="AD23" s="1"/>
  <c r="AE23"/>
  <c r="AF23" s="1"/>
  <c r="AG23"/>
  <c r="AH23" s="1"/>
  <c r="AI23"/>
  <c r="AJ23" s="1"/>
  <c r="AK23"/>
  <c r="AL23" s="1"/>
  <c r="AM23"/>
  <c r="AN23" s="1"/>
  <c r="AO23"/>
  <c r="AP23" s="1"/>
  <c r="B24"/>
  <c r="C24"/>
  <c r="D24"/>
  <c r="E24"/>
  <c r="F24" s="1"/>
  <c r="G24"/>
  <c r="H24" s="1"/>
  <c r="I24"/>
  <c r="J24" s="1"/>
  <c r="K24"/>
  <c r="L24" s="1"/>
  <c r="AQ24" s="1"/>
  <c r="AR24" s="1"/>
  <c r="M24"/>
  <c r="N24" s="1"/>
  <c r="O24"/>
  <c r="P24" s="1"/>
  <c r="Q24"/>
  <c r="R24" s="1"/>
  <c r="S24"/>
  <c r="T24" s="1"/>
  <c r="U24"/>
  <c r="V24" s="1"/>
  <c r="W24"/>
  <c r="X24" s="1"/>
  <c r="Y24"/>
  <c r="Z24" s="1"/>
  <c r="AA24"/>
  <c r="AB24" s="1"/>
  <c r="AC24"/>
  <c r="AD24" s="1"/>
  <c r="AE24"/>
  <c r="AF24" s="1"/>
  <c r="AG24"/>
  <c r="AH24" s="1"/>
  <c r="AI24"/>
  <c r="AJ24" s="1"/>
  <c r="AK24"/>
  <c r="AL24" s="1"/>
  <c r="AM24"/>
  <c r="AN24" s="1"/>
  <c r="AO24"/>
  <c r="AP24" s="1"/>
  <c r="B25"/>
  <c r="C25"/>
  <c r="D25"/>
  <c r="E25"/>
  <c r="F25" s="1"/>
  <c r="G25"/>
  <c r="H25" s="1"/>
  <c r="I25"/>
  <c r="J25" s="1"/>
  <c r="K25"/>
  <c r="L25" s="1"/>
  <c r="AQ25" s="1"/>
  <c r="AR25" s="1"/>
  <c r="M25"/>
  <c r="N25" s="1"/>
  <c r="O25"/>
  <c r="P25" s="1"/>
  <c r="Q25"/>
  <c r="R25" s="1"/>
  <c r="S25"/>
  <c r="T25" s="1"/>
  <c r="U25"/>
  <c r="V25" s="1"/>
  <c r="W25"/>
  <c r="X25" s="1"/>
  <c r="Y25"/>
  <c r="Z25" s="1"/>
  <c r="AA25"/>
  <c r="AB25" s="1"/>
  <c r="AC25"/>
  <c r="AD25" s="1"/>
  <c r="AE25"/>
  <c r="AF25" s="1"/>
  <c r="AG25"/>
  <c r="AH25" s="1"/>
  <c r="AI25"/>
  <c r="AJ25" s="1"/>
  <c r="AK25"/>
  <c r="AL25" s="1"/>
  <c r="AM25"/>
  <c r="AN25" s="1"/>
  <c r="AO25"/>
  <c r="AP25" s="1"/>
  <c r="B26"/>
  <c r="C26"/>
  <c r="D26"/>
  <c r="E26"/>
  <c r="F26" s="1"/>
  <c r="G26"/>
  <c r="H26" s="1"/>
  <c r="I26"/>
  <c r="J26" s="1"/>
  <c r="K26"/>
  <c r="L26" s="1"/>
  <c r="AQ26" s="1"/>
  <c r="AR26" s="1"/>
  <c r="M26"/>
  <c r="N26" s="1"/>
  <c r="O26"/>
  <c r="P26" s="1"/>
  <c r="Q26"/>
  <c r="R26" s="1"/>
  <c r="S26"/>
  <c r="T26" s="1"/>
  <c r="U26"/>
  <c r="V26" s="1"/>
  <c r="W26"/>
  <c r="X26" s="1"/>
  <c r="Y26"/>
  <c r="Z26" s="1"/>
  <c r="AA26"/>
  <c r="AB26" s="1"/>
  <c r="AC26"/>
  <c r="AD26" s="1"/>
  <c r="AE26"/>
  <c r="AF26" s="1"/>
  <c r="AG26"/>
  <c r="AH26" s="1"/>
  <c r="AI26"/>
  <c r="AJ26" s="1"/>
  <c r="AK26"/>
  <c r="AL26" s="1"/>
  <c r="AM26"/>
  <c r="AN26" s="1"/>
  <c r="AO26"/>
  <c r="AP26" s="1"/>
  <c r="B27"/>
  <c r="C27"/>
  <c r="D27"/>
  <c r="E27"/>
  <c r="F27" s="1"/>
  <c r="G27"/>
  <c r="H27" s="1"/>
  <c r="I27"/>
  <c r="J27" s="1"/>
  <c r="K27"/>
  <c r="L27" s="1"/>
  <c r="AQ27" s="1"/>
  <c r="AR27" s="1"/>
  <c r="M27"/>
  <c r="N27" s="1"/>
  <c r="O27"/>
  <c r="P27" s="1"/>
  <c r="Q27"/>
  <c r="R27" s="1"/>
  <c r="S27"/>
  <c r="T27" s="1"/>
  <c r="U27"/>
  <c r="V27" s="1"/>
  <c r="W27"/>
  <c r="X27" s="1"/>
  <c r="Y27"/>
  <c r="Z27" s="1"/>
  <c r="AA27"/>
  <c r="AB27" s="1"/>
  <c r="AC27"/>
  <c r="AD27" s="1"/>
  <c r="AE27"/>
  <c r="AF27" s="1"/>
  <c r="AG27"/>
  <c r="AH27" s="1"/>
  <c r="AI27"/>
  <c r="AJ27" s="1"/>
  <c r="AK27"/>
  <c r="AL27" s="1"/>
  <c r="AM27"/>
  <c r="AN27" s="1"/>
  <c r="AO27"/>
  <c r="AP27" s="1"/>
  <c r="B28"/>
  <c r="C28"/>
  <c r="D28"/>
  <c r="E28"/>
  <c r="F28" s="1"/>
  <c r="G28"/>
  <c r="H28" s="1"/>
  <c r="I28"/>
  <c r="J28" s="1"/>
  <c r="K28"/>
  <c r="L28" s="1"/>
  <c r="AQ28" s="1"/>
  <c r="AR28" s="1"/>
  <c r="M28"/>
  <c r="N28" s="1"/>
  <c r="O28"/>
  <c r="P28" s="1"/>
  <c r="Q28"/>
  <c r="R28" s="1"/>
  <c r="S28"/>
  <c r="T28" s="1"/>
  <c r="U28"/>
  <c r="V28" s="1"/>
  <c r="W28"/>
  <c r="X28" s="1"/>
  <c r="Y28"/>
  <c r="Z28" s="1"/>
  <c r="AA28"/>
  <c r="AB28" s="1"/>
  <c r="AC28"/>
  <c r="AD28" s="1"/>
  <c r="AE28"/>
  <c r="AF28" s="1"/>
  <c r="AG28"/>
  <c r="AH28" s="1"/>
  <c r="AI28"/>
  <c r="AJ28" s="1"/>
  <c r="AK28"/>
  <c r="AL28" s="1"/>
  <c r="AM28"/>
  <c r="AN28" s="1"/>
  <c r="AO28"/>
  <c r="AP28" s="1"/>
  <c r="B29"/>
  <c r="C29"/>
  <c r="D29"/>
  <c r="E29"/>
  <c r="F29" s="1"/>
  <c r="G29"/>
  <c r="H29" s="1"/>
  <c r="I29"/>
  <c r="J29" s="1"/>
  <c r="K29"/>
  <c r="L29" s="1"/>
  <c r="AQ29" s="1"/>
  <c r="AR29" s="1"/>
  <c r="M29"/>
  <c r="N29" s="1"/>
  <c r="O29"/>
  <c r="P29" s="1"/>
  <c r="Q29"/>
  <c r="R29" s="1"/>
  <c r="S29"/>
  <c r="T29" s="1"/>
  <c r="U29"/>
  <c r="V29" s="1"/>
  <c r="W29"/>
  <c r="X29" s="1"/>
  <c r="Y29"/>
  <c r="Z29" s="1"/>
  <c r="AA29"/>
  <c r="AB29" s="1"/>
  <c r="AC29"/>
  <c r="AD29" s="1"/>
  <c r="AE29"/>
  <c r="AF29" s="1"/>
  <c r="AG29"/>
  <c r="AH29" s="1"/>
  <c r="AI29"/>
  <c r="AJ29" s="1"/>
  <c r="AK29"/>
  <c r="AL29" s="1"/>
  <c r="AM29"/>
  <c r="AN29" s="1"/>
  <c r="AO29"/>
  <c r="AP29" s="1"/>
  <c r="B30"/>
  <c r="C30"/>
  <c r="D30"/>
  <c r="E30"/>
  <c r="F30" s="1"/>
  <c r="G30"/>
  <c r="H30" s="1"/>
  <c r="I30"/>
  <c r="J30" s="1"/>
  <c r="K30"/>
  <c r="L30" s="1"/>
  <c r="AQ30" s="1"/>
  <c r="AR30" s="1"/>
  <c r="M30"/>
  <c r="N30" s="1"/>
  <c r="O30"/>
  <c r="P30" s="1"/>
  <c r="Q30"/>
  <c r="R30" s="1"/>
  <c r="S30"/>
  <c r="T30" s="1"/>
  <c r="U30"/>
  <c r="V30" s="1"/>
  <c r="W30"/>
  <c r="X30" s="1"/>
  <c r="Y30"/>
  <c r="Z30" s="1"/>
  <c r="AA30"/>
  <c r="AB30" s="1"/>
  <c r="AC30"/>
  <c r="AD30" s="1"/>
  <c r="AE30"/>
  <c r="AF30" s="1"/>
  <c r="AG30"/>
  <c r="AH30" s="1"/>
  <c r="AI30"/>
  <c r="AJ30" s="1"/>
  <c r="AK30"/>
  <c r="AL30" s="1"/>
  <c r="AM30"/>
  <c r="AN30" s="1"/>
  <c r="AO30"/>
  <c r="AP30" s="1"/>
  <c r="B31"/>
  <c r="C31"/>
  <c r="D31"/>
  <c r="E31"/>
  <c r="F31" s="1"/>
  <c r="G31"/>
  <c r="H31" s="1"/>
  <c r="I31"/>
  <c r="J31" s="1"/>
  <c r="K31"/>
  <c r="L31" s="1"/>
  <c r="AQ31" s="1"/>
  <c r="AR31" s="1"/>
  <c r="M31"/>
  <c r="N31" s="1"/>
  <c r="O31"/>
  <c r="P31" s="1"/>
  <c r="Q31"/>
  <c r="R31" s="1"/>
  <c r="S31"/>
  <c r="T31" s="1"/>
  <c r="U31"/>
  <c r="V31" s="1"/>
  <c r="W31"/>
  <c r="X31" s="1"/>
  <c r="Y31"/>
  <c r="Z31" s="1"/>
  <c r="AA31"/>
  <c r="AB31" s="1"/>
  <c r="AC31"/>
  <c r="AD31" s="1"/>
  <c r="AE31"/>
  <c r="AF31" s="1"/>
  <c r="AG31"/>
  <c r="AH31" s="1"/>
  <c r="AI31"/>
  <c r="AJ31" s="1"/>
  <c r="AK31"/>
  <c r="AL31" s="1"/>
  <c r="AM31"/>
  <c r="AN31" s="1"/>
  <c r="AO31"/>
  <c r="AP31" s="1"/>
  <c r="C32"/>
  <c r="D32"/>
  <c r="E32"/>
  <c r="F32" s="1"/>
  <c r="G32"/>
  <c r="H32" s="1"/>
  <c r="I32"/>
  <c r="J32" s="1"/>
  <c r="K32"/>
  <c r="L32" s="1"/>
  <c r="AQ32" s="1"/>
  <c r="AR32" s="1"/>
  <c r="M32"/>
  <c r="N32" s="1"/>
  <c r="O32"/>
  <c r="P32" s="1"/>
  <c r="Q32"/>
  <c r="R32" s="1"/>
  <c r="S32"/>
  <c r="T32" s="1"/>
  <c r="U32"/>
  <c r="V32" s="1"/>
  <c r="W32"/>
  <c r="X32" s="1"/>
  <c r="Y32"/>
  <c r="Z32" s="1"/>
  <c r="AA32"/>
  <c r="AB32" s="1"/>
  <c r="AC32"/>
  <c r="AD32" s="1"/>
  <c r="AE32"/>
  <c r="AF32" s="1"/>
  <c r="AG32"/>
  <c r="AH32" s="1"/>
  <c r="AI32"/>
  <c r="AJ32" s="1"/>
  <c r="AK32"/>
  <c r="AL32" s="1"/>
  <c r="AM32"/>
  <c r="AN32" s="1"/>
  <c r="AO32"/>
  <c r="AP32" s="1"/>
  <c r="B33"/>
  <c r="C33"/>
  <c r="D33"/>
  <c r="E33"/>
  <c r="F33" s="1"/>
  <c r="G33"/>
  <c r="H33" s="1"/>
  <c r="I33"/>
  <c r="J33" s="1"/>
  <c r="K33"/>
  <c r="L33" s="1"/>
  <c r="AQ33" s="1"/>
  <c r="AR33" s="1"/>
  <c r="M33"/>
  <c r="N33" s="1"/>
  <c r="O33"/>
  <c r="P33" s="1"/>
  <c r="Q33"/>
  <c r="R33" s="1"/>
  <c r="S33"/>
  <c r="T33" s="1"/>
  <c r="U33"/>
  <c r="V33" s="1"/>
  <c r="W33"/>
  <c r="X33" s="1"/>
  <c r="Y33"/>
  <c r="Z33" s="1"/>
  <c r="AA33"/>
  <c r="AB33" s="1"/>
  <c r="AC33"/>
  <c r="AD33" s="1"/>
  <c r="AE33"/>
  <c r="AF33" s="1"/>
  <c r="AG33"/>
  <c r="AH33" s="1"/>
  <c r="AI33"/>
  <c r="AJ33" s="1"/>
  <c r="AK33"/>
  <c r="AL33" s="1"/>
  <c r="AM33"/>
  <c r="AN33" s="1"/>
  <c r="AO33"/>
  <c r="AP33" s="1"/>
  <c r="A34"/>
  <c r="B34"/>
  <c r="C34"/>
  <c r="D34"/>
  <c r="E34"/>
  <c r="F34" s="1"/>
  <c r="G34"/>
  <c r="H34" s="1"/>
  <c r="I34"/>
  <c r="J34" s="1"/>
  <c r="K34"/>
  <c r="L34" s="1"/>
  <c r="AQ34" s="1"/>
  <c r="AR34" s="1"/>
  <c r="M34"/>
  <c r="N34" s="1"/>
  <c r="O34"/>
  <c r="P34" s="1"/>
  <c r="Q34"/>
  <c r="R34" s="1"/>
  <c r="S34"/>
  <c r="T34" s="1"/>
  <c r="U34"/>
  <c r="V34" s="1"/>
  <c r="W34"/>
  <c r="X34" s="1"/>
  <c r="Y34"/>
  <c r="Z34" s="1"/>
  <c r="AA34"/>
  <c r="AB34" s="1"/>
  <c r="AC34"/>
  <c r="AD34" s="1"/>
  <c r="AE34"/>
  <c r="AF34" s="1"/>
  <c r="AG34"/>
  <c r="AH34" s="1"/>
  <c r="AI34"/>
  <c r="AJ34" s="1"/>
  <c r="AK34"/>
  <c r="AL34" s="1"/>
  <c r="AM34"/>
  <c r="AN34" s="1"/>
  <c r="AO34"/>
  <c r="AP34" s="1"/>
  <c r="A2" i="23"/>
  <c r="B2"/>
  <c r="C2"/>
  <c r="D2"/>
  <c r="K3"/>
  <c r="M3"/>
  <c r="O3"/>
  <c r="Q3"/>
  <c r="S3"/>
  <c r="U3"/>
  <c r="W3"/>
  <c r="AC3"/>
  <c r="AE3"/>
  <c r="AG3"/>
  <c r="AI3"/>
  <c r="AK3"/>
  <c r="AM3"/>
  <c r="AO3"/>
  <c r="A4"/>
  <c r="B4"/>
  <c r="C4"/>
  <c r="D4"/>
  <c r="E4"/>
  <c r="F4" s="1"/>
  <c r="G4"/>
  <c r="H4" s="1"/>
  <c r="I4"/>
  <c r="J4" s="1"/>
  <c r="K4"/>
  <c r="L4" s="1"/>
  <c r="AQ4" s="1"/>
  <c r="AR4" s="1"/>
  <c r="M4"/>
  <c r="N4" s="1"/>
  <c r="O4"/>
  <c r="P4" s="1"/>
  <c r="Q4"/>
  <c r="R4" s="1"/>
  <c r="S4"/>
  <c r="T4" s="1"/>
  <c r="U4"/>
  <c r="V4" s="1"/>
  <c r="W4"/>
  <c r="X4" s="1"/>
  <c r="Y4"/>
  <c r="Z4" s="1"/>
  <c r="AA4"/>
  <c r="AB4" s="1"/>
  <c r="AC4"/>
  <c r="AD4" s="1"/>
  <c r="AE4"/>
  <c r="AF4" s="1"/>
  <c r="AG4"/>
  <c r="AH4" s="1"/>
  <c r="AI4"/>
  <c r="AJ4" s="1"/>
  <c r="AK4"/>
  <c r="AL4" s="1"/>
  <c r="AM4"/>
  <c r="AN4" s="1"/>
  <c r="AO4"/>
  <c r="AP4" s="1"/>
  <c r="B5"/>
  <c r="C5"/>
  <c r="D5"/>
  <c r="E5"/>
  <c r="F5" s="1"/>
  <c r="G5"/>
  <c r="H5" s="1"/>
  <c r="I5"/>
  <c r="J5" s="1"/>
  <c r="K5"/>
  <c r="L5" s="1"/>
  <c r="AQ5" s="1"/>
  <c r="AR5" s="1"/>
  <c r="M5"/>
  <c r="N5" s="1"/>
  <c r="O5"/>
  <c r="P5" s="1"/>
  <c r="Q5"/>
  <c r="R5" s="1"/>
  <c r="S5"/>
  <c r="T5" s="1"/>
  <c r="U5"/>
  <c r="V5" s="1"/>
  <c r="W5"/>
  <c r="X5" s="1"/>
  <c r="Y5"/>
  <c r="Z5" s="1"/>
  <c r="AA5"/>
  <c r="AB5" s="1"/>
  <c r="AC5"/>
  <c r="AD5" s="1"/>
  <c r="AE5"/>
  <c r="AF5" s="1"/>
  <c r="AG5"/>
  <c r="AH5" s="1"/>
  <c r="AI5"/>
  <c r="AJ5" s="1"/>
  <c r="AK5"/>
  <c r="AL5" s="1"/>
  <c r="AM5"/>
  <c r="AN5" s="1"/>
  <c r="AO5"/>
  <c r="AP5" s="1"/>
  <c r="B6"/>
  <c r="D6"/>
  <c r="E6"/>
  <c r="F6" s="1"/>
  <c r="G6"/>
  <c r="H6" s="1"/>
  <c r="I6"/>
  <c r="J6" s="1"/>
  <c r="K6"/>
  <c r="L6" s="1"/>
  <c r="AQ6" s="1"/>
  <c r="AR6" s="1"/>
  <c r="M6"/>
  <c r="N6" s="1"/>
  <c r="O6"/>
  <c r="P6" s="1"/>
  <c r="Q6"/>
  <c r="R6" s="1"/>
  <c r="S6"/>
  <c r="T6" s="1"/>
  <c r="U6"/>
  <c r="V6" s="1"/>
  <c r="W6"/>
  <c r="X6" s="1"/>
  <c r="Y6"/>
  <c r="Z6" s="1"/>
  <c r="AA6"/>
  <c r="AB6" s="1"/>
  <c r="AC6"/>
  <c r="AD6" s="1"/>
  <c r="AE6"/>
  <c r="AF6" s="1"/>
  <c r="AG6"/>
  <c r="AH6" s="1"/>
  <c r="AI6"/>
  <c r="AJ6" s="1"/>
  <c r="AK6"/>
  <c r="AL6" s="1"/>
  <c r="AM6"/>
  <c r="AN6" s="1"/>
  <c r="AO6"/>
  <c r="AP6" s="1"/>
  <c r="B7"/>
  <c r="D7"/>
  <c r="E7"/>
  <c r="F7" s="1"/>
  <c r="G7"/>
  <c r="H7" s="1"/>
  <c r="I7"/>
  <c r="J7" s="1"/>
  <c r="K7"/>
  <c r="L7" s="1"/>
  <c r="AQ7" s="1"/>
  <c r="AR7" s="1"/>
  <c r="M7"/>
  <c r="N7" s="1"/>
  <c r="O7"/>
  <c r="P7" s="1"/>
  <c r="Q7"/>
  <c r="R7" s="1"/>
  <c r="S7"/>
  <c r="T7" s="1"/>
  <c r="U7"/>
  <c r="V7" s="1"/>
  <c r="W7"/>
  <c r="X7" s="1"/>
  <c r="Y7"/>
  <c r="Z7" s="1"/>
  <c r="AA7"/>
  <c r="AB7" s="1"/>
  <c r="AC7"/>
  <c r="AD7" s="1"/>
  <c r="AE7"/>
  <c r="AF7" s="1"/>
  <c r="AG7"/>
  <c r="AH7" s="1"/>
  <c r="AI7"/>
  <c r="AJ7" s="1"/>
  <c r="AK7"/>
  <c r="AL7" s="1"/>
  <c r="AM7"/>
  <c r="AN7" s="1"/>
  <c r="AO7"/>
  <c r="AP7" s="1"/>
  <c r="B8"/>
  <c r="D8"/>
  <c r="E8"/>
  <c r="F8" s="1"/>
  <c r="G8"/>
  <c r="H8" s="1"/>
  <c r="I8"/>
  <c r="J8" s="1"/>
  <c r="K8"/>
  <c r="L8" s="1"/>
  <c r="AQ8" s="1"/>
  <c r="AR8" s="1"/>
  <c r="M8"/>
  <c r="N8" s="1"/>
  <c r="O8"/>
  <c r="P8" s="1"/>
  <c r="Q8"/>
  <c r="R8" s="1"/>
  <c r="S8"/>
  <c r="T8" s="1"/>
  <c r="U8"/>
  <c r="V8" s="1"/>
  <c r="W8"/>
  <c r="X8" s="1"/>
  <c r="Y8"/>
  <c r="Z8" s="1"/>
  <c r="AA8"/>
  <c r="AB8" s="1"/>
  <c r="AC8"/>
  <c r="AD8" s="1"/>
  <c r="AE8"/>
  <c r="AF8" s="1"/>
  <c r="AG8"/>
  <c r="AH8" s="1"/>
  <c r="AI8"/>
  <c r="AJ8" s="1"/>
  <c r="AK8"/>
  <c r="AL8" s="1"/>
  <c r="AM8"/>
  <c r="AN8" s="1"/>
  <c r="AO8"/>
  <c r="AP8" s="1"/>
  <c r="B9"/>
  <c r="D9"/>
  <c r="E9"/>
  <c r="F9" s="1"/>
  <c r="G9"/>
  <c r="H9" s="1"/>
  <c r="I9"/>
  <c r="J9" s="1"/>
  <c r="K9"/>
  <c r="L9" s="1"/>
  <c r="AQ9" s="1"/>
  <c r="AR9" s="1"/>
  <c r="M9"/>
  <c r="N9" s="1"/>
  <c r="O9"/>
  <c r="P9" s="1"/>
  <c r="Q9"/>
  <c r="R9" s="1"/>
  <c r="S9"/>
  <c r="T9" s="1"/>
  <c r="U9"/>
  <c r="V9" s="1"/>
  <c r="W9"/>
  <c r="X9" s="1"/>
  <c r="Y9"/>
  <c r="Z9" s="1"/>
  <c r="AA9"/>
  <c r="AB9" s="1"/>
  <c r="AC9"/>
  <c r="AD9" s="1"/>
  <c r="AE9"/>
  <c r="AF9" s="1"/>
  <c r="AG9"/>
  <c r="AH9" s="1"/>
  <c r="AI9"/>
  <c r="AJ9" s="1"/>
  <c r="AK9"/>
  <c r="AL9" s="1"/>
  <c r="AM9"/>
  <c r="AN9" s="1"/>
  <c r="AO9"/>
  <c r="AP9" s="1"/>
  <c r="B10"/>
  <c r="C10"/>
  <c r="D10"/>
  <c r="E10"/>
  <c r="F10" s="1"/>
  <c r="G10"/>
  <c r="H10" s="1"/>
  <c r="I10"/>
  <c r="J10" s="1"/>
  <c r="K10"/>
  <c r="L10" s="1"/>
  <c r="AQ10" s="1"/>
  <c r="AR10" s="1"/>
  <c r="M10"/>
  <c r="N10" s="1"/>
  <c r="O10"/>
  <c r="P10" s="1"/>
  <c r="Q10"/>
  <c r="R10" s="1"/>
  <c r="S10"/>
  <c r="T10" s="1"/>
  <c r="U10"/>
  <c r="V10" s="1"/>
  <c r="W10"/>
  <c r="X10" s="1"/>
  <c r="Y10"/>
  <c r="Z10" s="1"/>
  <c r="AA10"/>
  <c r="AB10" s="1"/>
  <c r="AC10"/>
  <c r="AD10" s="1"/>
  <c r="AE10"/>
  <c r="AF10" s="1"/>
  <c r="AG10"/>
  <c r="AH10" s="1"/>
  <c r="AI10"/>
  <c r="AJ10" s="1"/>
  <c r="AK10"/>
  <c r="AL10" s="1"/>
  <c r="AM10"/>
  <c r="AN10" s="1"/>
  <c r="AO10"/>
  <c r="AP10" s="1"/>
  <c r="B11"/>
  <c r="D11"/>
  <c r="E11"/>
  <c r="F11" s="1"/>
  <c r="G11"/>
  <c r="H11" s="1"/>
  <c r="I11"/>
  <c r="J11" s="1"/>
  <c r="K11"/>
  <c r="L11" s="1"/>
  <c r="AQ11" s="1"/>
  <c r="AR11" s="1"/>
  <c r="M11"/>
  <c r="N11" s="1"/>
  <c r="O11"/>
  <c r="P11" s="1"/>
  <c r="Q11"/>
  <c r="R11" s="1"/>
  <c r="S11"/>
  <c r="T11" s="1"/>
  <c r="U11"/>
  <c r="V11" s="1"/>
  <c r="W11"/>
  <c r="X11" s="1"/>
  <c r="Y11"/>
  <c r="Z11" s="1"/>
  <c r="AA11"/>
  <c r="AB11" s="1"/>
  <c r="AC11"/>
  <c r="AD11" s="1"/>
  <c r="AE11"/>
  <c r="AF11" s="1"/>
  <c r="AG11"/>
  <c r="AH11" s="1"/>
  <c r="AI11"/>
  <c r="AJ11" s="1"/>
  <c r="AK11"/>
  <c r="AL11" s="1"/>
  <c r="AM11"/>
  <c r="AN11" s="1"/>
  <c r="AO11"/>
  <c r="AP11" s="1"/>
  <c r="B12"/>
  <c r="D12"/>
  <c r="E12"/>
  <c r="F12" s="1"/>
  <c r="G12"/>
  <c r="H12" s="1"/>
  <c r="I12"/>
  <c r="J12" s="1"/>
  <c r="K12"/>
  <c r="L12" s="1"/>
  <c r="AQ12" s="1"/>
  <c r="AR12" s="1"/>
  <c r="M12"/>
  <c r="N12" s="1"/>
  <c r="O12"/>
  <c r="P12" s="1"/>
  <c r="Q12"/>
  <c r="R12" s="1"/>
  <c r="S12"/>
  <c r="T12" s="1"/>
  <c r="U12"/>
  <c r="V12" s="1"/>
  <c r="W12"/>
  <c r="X12" s="1"/>
  <c r="Y12"/>
  <c r="Z12" s="1"/>
  <c r="AA12"/>
  <c r="AB12" s="1"/>
  <c r="AC12"/>
  <c r="AD12" s="1"/>
  <c r="AE12"/>
  <c r="AF12" s="1"/>
  <c r="AG12"/>
  <c r="AH12" s="1"/>
  <c r="AI12"/>
  <c r="AJ12" s="1"/>
  <c r="AK12"/>
  <c r="AL12" s="1"/>
  <c r="AM12"/>
  <c r="AN12" s="1"/>
  <c r="AO12"/>
  <c r="AP12" s="1"/>
  <c r="B13"/>
  <c r="D13"/>
  <c r="E13"/>
  <c r="F13" s="1"/>
  <c r="G13"/>
  <c r="H13" s="1"/>
  <c r="I13"/>
  <c r="J13" s="1"/>
  <c r="K13"/>
  <c r="L13" s="1"/>
  <c r="AQ13" s="1"/>
  <c r="AR13" s="1"/>
  <c r="M13"/>
  <c r="N13" s="1"/>
  <c r="O13"/>
  <c r="P13" s="1"/>
  <c r="Q13"/>
  <c r="R13" s="1"/>
  <c r="S13"/>
  <c r="T13" s="1"/>
  <c r="U13"/>
  <c r="V13" s="1"/>
  <c r="W13"/>
  <c r="X13" s="1"/>
  <c r="Y13"/>
  <c r="Z13" s="1"/>
  <c r="AA13"/>
  <c r="AB13" s="1"/>
  <c r="AC13"/>
  <c r="AD13" s="1"/>
  <c r="AE13"/>
  <c r="AF13" s="1"/>
  <c r="AG13"/>
  <c r="AH13" s="1"/>
  <c r="AI13"/>
  <c r="AJ13" s="1"/>
  <c r="AK13"/>
  <c r="AL13" s="1"/>
  <c r="AM13"/>
  <c r="AN13" s="1"/>
  <c r="AO13"/>
  <c r="AP13" s="1"/>
  <c r="B14"/>
  <c r="C14"/>
  <c r="D14"/>
  <c r="E14"/>
  <c r="F14" s="1"/>
  <c r="G14"/>
  <c r="H14" s="1"/>
  <c r="I14"/>
  <c r="J14" s="1"/>
  <c r="K14"/>
  <c r="L14" s="1"/>
  <c r="AQ14" s="1"/>
  <c r="AR14" s="1"/>
  <c r="M14"/>
  <c r="N14" s="1"/>
  <c r="O14"/>
  <c r="P14" s="1"/>
  <c r="Q14"/>
  <c r="R14" s="1"/>
  <c r="S14"/>
  <c r="T14" s="1"/>
  <c r="U14"/>
  <c r="V14" s="1"/>
  <c r="W14"/>
  <c r="X14" s="1"/>
  <c r="Y14"/>
  <c r="Z14" s="1"/>
  <c r="AA14"/>
  <c r="AB14" s="1"/>
  <c r="AC14"/>
  <c r="AD14" s="1"/>
  <c r="AE14"/>
  <c r="AF14" s="1"/>
  <c r="AG14"/>
  <c r="AH14" s="1"/>
  <c r="AI14"/>
  <c r="AJ14" s="1"/>
  <c r="AK14"/>
  <c r="AL14" s="1"/>
  <c r="AM14"/>
  <c r="AN14" s="1"/>
  <c r="AO14"/>
  <c r="AP14" s="1"/>
  <c r="B15"/>
  <c r="C15"/>
  <c r="D15"/>
  <c r="E15"/>
  <c r="F15" s="1"/>
  <c r="G15"/>
  <c r="H15" s="1"/>
  <c r="I15"/>
  <c r="J15" s="1"/>
  <c r="K15"/>
  <c r="L15" s="1"/>
  <c r="AQ15" s="1"/>
  <c r="AR15" s="1"/>
  <c r="M15"/>
  <c r="N15" s="1"/>
  <c r="O15"/>
  <c r="P15" s="1"/>
  <c r="Q15"/>
  <c r="R15" s="1"/>
  <c r="S15"/>
  <c r="T15" s="1"/>
  <c r="U15"/>
  <c r="V15" s="1"/>
  <c r="W15"/>
  <c r="X15" s="1"/>
  <c r="Y15"/>
  <c r="Z15" s="1"/>
  <c r="AA15"/>
  <c r="AB15" s="1"/>
  <c r="AC15"/>
  <c r="AD15" s="1"/>
  <c r="AE15"/>
  <c r="AF15" s="1"/>
  <c r="AG15"/>
  <c r="AH15" s="1"/>
  <c r="AI15"/>
  <c r="AJ15" s="1"/>
  <c r="AK15"/>
  <c r="AL15" s="1"/>
  <c r="AM15"/>
  <c r="AN15" s="1"/>
  <c r="AO15"/>
  <c r="AP15" s="1"/>
  <c r="B16"/>
  <c r="C16"/>
  <c r="D16"/>
  <c r="E16"/>
  <c r="F16" s="1"/>
  <c r="G16"/>
  <c r="H16" s="1"/>
  <c r="I16"/>
  <c r="J16" s="1"/>
  <c r="K16"/>
  <c r="L16" s="1"/>
  <c r="AQ16" s="1"/>
  <c r="AR16" s="1"/>
  <c r="M16"/>
  <c r="N16" s="1"/>
  <c r="O16"/>
  <c r="P16" s="1"/>
  <c r="Q16"/>
  <c r="R16" s="1"/>
  <c r="S16"/>
  <c r="T16" s="1"/>
  <c r="U16"/>
  <c r="V16" s="1"/>
  <c r="W16"/>
  <c r="X16" s="1"/>
  <c r="Y16"/>
  <c r="Z16" s="1"/>
  <c r="AA16"/>
  <c r="AB16" s="1"/>
  <c r="AC16"/>
  <c r="AD16" s="1"/>
  <c r="AE16"/>
  <c r="AF16" s="1"/>
  <c r="AG16"/>
  <c r="AH16" s="1"/>
  <c r="AI16"/>
  <c r="AJ16" s="1"/>
  <c r="AK16"/>
  <c r="AL16" s="1"/>
  <c r="AM16"/>
  <c r="AN16" s="1"/>
  <c r="AO16"/>
  <c r="AP16" s="1"/>
  <c r="B17"/>
  <c r="C17"/>
  <c r="D17"/>
  <c r="E17"/>
  <c r="F17" s="1"/>
  <c r="G17"/>
  <c r="H17" s="1"/>
  <c r="I17"/>
  <c r="J17" s="1"/>
  <c r="K17"/>
  <c r="L17" s="1"/>
  <c r="AQ17" s="1"/>
  <c r="AR17" s="1"/>
  <c r="M17"/>
  <c r="N17" s="1"/>
  <c r="O17"/>
  <c r="P17" s="1"/>
  <c r="Q17"/>
  <c r="R17" s="1"/>
  <c r="S17"/>
  <c r="T17" s="1"/>
  <c r="U17"/>
  <c r="V17" s="1"/>
  <c r="W17"/>
  <c r="X17" s="1"/>
  <c r="Y17"/>
  <c r="Z17" s="1"/>
  <c r="AA17"/>
  <c r="AB17" s="1"/>
  <c r="AC17"/>
  <c r="AD17" s="1"/>
  <c r="AE17"/>
  <c r="AF17" s="1"/>
  <c r="AG17"/>
  <c r="AH17" s="1"/>
  <c r="AI17"/>
  <c r="AJ17" s="1"/>
  <c r="AK17"/>
  <c r="AL17" s="1"/>
  <c r="AM17"/>
  <c r="AN17" s="1"/>
  <c r="AO17"/>
  <c r="AP17" s="1"/>
  <c r="B18"/>
  <c r="C18"/>
  <c r="D18"/>
  <c r="E18"/>
  <c r="F18" s="1"/>
  <c r="G18"/>
  <c r="H18" s="1"/>
  <c r="I18"/>
  <c r="J18" s="1"/>
  <c r="K18"/>
  <c r="L18" s="1"/>
  <c r="AQ18" s="1"/>
  <c r="AR18" s="1"/>
  <c r="M18"/>
  <c r="N18" s="1"/>
  <c r="O18"/>
  <c r="P18" s="1"/>
  <c r="Q18"/>
  <c r="R18" s="1"/>
  <c r="S18"/>
  <c r="T18" s="1"/>
  <c r="U18"/>
  <c r="V18" s="1"/>
  <c r="W18"/>
  <c r="X18" s="1"/>
  <c r="Y18"/>
  <c r="Z18" s="1"/>
  <c r="AA18"/>
  <c r="AB18" s="1"/>
  <c r="AC18"/>
  <c r="AD18" s="1"/>
  <c r="AE18"/>
  <c r="AF18" s="1"/>
  <c r="AG18"/>
  <c r="AH18" s="1"/>
  <c r="AI18"/>
  <c r="AJ18" s="1"/>
  <c r="AK18"/>
  <c r="AL18" s="1"/>
  <c r="AM18"/>
  <c r="AN18" s="1"/>
  <c r="AO18"/>
  <c r="AP18" s="1"/>
  <c r="B19"/>
  <c r="C19"/>
  <c r="D19"/>
  <c r="E19"/>
  <c r="F19" s="1"/>
  <c r="G19"/>
  <c r="H19" s="1"/>
  <c r="I19"/>
  <c r="J19" s="1"/>
  <c r="K19"/>
  <c r="L19" s="1"/>
  <c r="AQ19" s="1"/>
  <c r="AR19" s="1"/>
  <c r="M19"/>
  <c r="N19" s="1"/>
  <c r="O19"/>
  <c r="P19" s="1"/>
  <c r="Q19"/>
  <c r="R19" s="1"/>
  <c r="S19"/>
  <c r="T19" s="1"/>
  <c r="U19"/>
  <c r="V19" s="1"/>
  <c r="W19"/>
  <c r="X19" s="1"/>
  <c r="Y19"/>
  <c r="Z19" s="1"/>
  <c r="AA19"/>
  <c r="AB19" s="1"/>
  <c r="AC19"/>
  <c r="AD19" s="1"/>
  <c r="AE19"/>
  <c r="AF19" s="1"/>
  <c r="AG19"/>
  <c r="AH19" s="1"/>
  <c r="AI19"/>
  <c r="AJ19" s="1"/>
  <c r="AK19"/>
  <c r="AL19" s="1"/>
  <c r="AM19"/>
  <c r="AN19" s="1"/>
  <c r="AO19"/>
  <c r="AP19" s="1"/>
  <c r="B20"/>
  <c r="C20"/>
  <c r="D20"/>
  <c r="E20"/>
  <c r="F20" s="1"/>
  <c r="G20"/>
  <c r="H20" s="1"/>
  <c r="I20"/>
  <c r="J20" s="1"/>
  <c r="K20"/>
  <c r="L20" s="1"/>
  <c r="AQ20" s="1"/>
  <c r="AR20" s="1"/>
  <c r="M20"/>
  <c r="N20" s="1"/>
  <c r="O20"/>
  <c r="P20" s="1"/>
  <c r="Q20"/>
  <c r="R20" s="1"/>
  <c r="S20"/>
  <c r="T20" s="1"/>
  <c r="U20"/>
  <c r="V20" s="1"/>
  <c r="W20"/>
  <c r="X20" s="1"/>
  <c r="Y20"/>
  <c r="Z20" s="1"/>
  <c r="AA20"/>
  <c r="AB20" s="1"/>
  <c r="AC20"/>
  <c r="AD20" s="1"/>
  <c r="AE20"/>
  <c r="AF20" s="1"/>
  <c r="AG20"/>
  <c r="AH20" s="1"/>
  <c r="AI20"/>
  <c r="AJ20" s="1"/>
  <c r="AK20"/>
  <c r="AL20" s="1"/>
  <c r="AM20"/>
  <c r="AN20" s="1"/>
  <c r="AO20"/>
  <c r="AP20" s="1"/>
  <c r="B21"/>
  <c r="C21"/>
  <c r="D21"/>
  <c r="E21"/>
  <c r="F21" s="1"/>
  <c r="G21"/>
  <c r="H21" s="1"/>
  <c r="I21"/>
  <c r="J21" s="1"/>
  <c r="K21"/>
  <c r="L21" s="1"/>
  <c r="AQ21" s="1"/>
  <c r="AR21" s="1"/>
  <c r="M21"/>
  <c r="N21" s="1"/>
  <c r="O21"/>
  <c r="P21" s="1"/>
  <c r="Q21"/>
  <c r="R21" s="1"/>
  <c r="S21"/>
  <c r="T21" s="1"/>
  <c r="U21"/>
  <c r="V21" s="1"/>
  <c r="W21"/>
  <c r="X21" s="1"/>
  <c r="Y21"/>
  <c r="Z21" s="1"/>
  <c r="AA21"/>
  <c r="AB21" s="1"/>
  <c r="AC21"/>
  <c r="AD21" s="1"/>
  <c r="AE21"/>
  <c r="AF21" s="1"/>
  <c r="AG21"/>
  <c r="AH21" s="1"/>
  <c r="AI21"/>
  <c r="AJ21" s="1"/>
  <c r="AK21"/>
  <c r="AL21" s="1"/>
  <c r="AM21"/>
  <c r="AN21" s="1"/>
  <c r="AO21"/>
  <c r="AP21" s="1"/>
  <c r="B22"/>
  <c r="C22"/>
  <c r="D22"/>
  <c r="E22"/>
  <c r="F22" s="1"/>
  <c r="G22"/>
  <c r="H22" s="1"/>
  <c r="I22"/>
  <c r="J22" s="1"/>
  <c r="K22"/>
  <c r="L22" s="1"/>
  <c r="AQ22" s="1"/>
  <c r="AR22" s="1"/>
  <c r="M22"/>
  <c r="N22" s="1"/>
  <c r="O22"/>
  <c r="P22" s="1"/>
  <c r="Q22"/>
  <c r="R22" s="1"/>
  <c r="S22"/>
  <c r="T22" s="1"/>
  <c r="U22"/>
  <c r="V22" s="1"/>
  <c r="W22"/>
  <c r="X22" s="1"/>
  <c r="Y22"/>
  <c r="Z22" s="1"/>
  <c r="AA22"/>
  <c r="AB22" s="1"/>
  <c r="AC22"/>
  <c r="AD22" s="1"/>
  <c r="AE22"/>
  <c r="AF22" s="1"/>
  <c r="AG22"/>
  <c r="AH22" s="1"/>
  <c r="AI22"/>
  <c r="AJ22" s="1"/>
  <c r="AK22"/>
  <c r="AL22" s="1"/>
  <c r="AM22"/>
  <c r="AN22" s="1"/>
  <c r="AO22"/>
  <c r="AP22" s="1"/>
  <c r="B23"/>
  <c r="C23"/>
  <c r="D23"/>
  <c r="E23"/>
  <c r="F23" s="1"/>
  <c r="G23"/>
  <c r="H23" s="1"/>
  <c r="I23"/>
  <c r="J23" s="1"/>
  <c r="K23"/>
  <c r="L23" s="1"/>
  <c r="AQ23" s="1"/>
  <c r="AR23" s="1"/>
  <c r="M23"/>
  <c r="N23" s="1"/>
  <c r="O23"/>
  <c r="P23" s="1"/>
  <c r="Q23"/>
  <c r="R23" s="1"/>
  <c r="S23"/>
  <c r="T23" s="1"/>
  <c r="U23"/>
  <c r="V23" s="1"/>
  <c r="W23"/>
  <c r="X23" s="1"/>
  <c r="Y23"/>
  <c r="Z23" s="1"/>
  <c r="AA23"/>
  <c r="AB23" s="1"/>
  <c r="AC23"/>
  <c r="AD23" s="1"/>
  <c r="AE23"/>
  <c r="AF23" s="1"/>
  <c r="AG23"/>
  <c r="AH23" s="1"/>
  <c r="AI23"/>
  <c r="AJ23" s="1"/>
  <c r="AK23"/>
  <c r="AL23" s="1"/>
  <c r="AM23"/>
  <c r="AN23" s="1"/>
  <c r="AO23"/>
  <c r="AP23" s="1"/>
  <c r="B24"/>
  <c r="C24"/>
  <c r="D24"/>
  <c r="E24"/>
  <c r="F24" s="1"/>
  <c r="G24"/>
  <c r="H24" s="1"/>
  <c r="I24"/>
  <c r="J24" s="1"/>
  <c r="K24"/>
  <c r="L24" s="1"/>
  <c r="AQ24" s="1"/>
  <c r="AR24" s="1"/>
  <c r="M24"/>
  <c r="N24" s="1"/>
  <c r="O24"/>
  <c r="P24" s="1"/>
  <c r="Q24"/>
  <c r="R24" s="1"/>
  <c r="S24"/>
  <c r="T24" s="1"/>
  <c r="U24"/>
  <c r="V24" s="1"/>
  <c r="W24"/>
  <c r="X24" s="1"/>
  <c r="Y24"/>
  <c r="Z24" s="1"/>
  <c r="AA24"/>
  <c r="AB24" s="1"/>
  <c r="AC24"/>
  <c r="AD24" s="1"/>
  <c r="AE24"/>
  <c r="AF24" s="1"/>
  <c r="AG24"/>
  <c r="AH24" s="1"/>
  <c r="AI24"/>
  <c r="AJ24" s="1"/>
  <c r="AK24"/>
  <c r="AL24" s="1"/>
  <c r="AM24"/>
  <c r="AN24" s="1"/>
  <c r="AO24"/>
  <c r="AP24" s="1"/>
  <c r="B25"/>
  <c r="C25"/>
  <c r="D25"/>
  <c r="E25"/>
  <c r="F25" s="1"/>
  <c r="G25"/>
  <c r="H25" s="1"/>
  <c r="I25"/>
  <c r="J25" s="1"/>
  <c r="K25"/>
  <c r="L25" s="1"/>
  <c r="AQ25" s="1"/>
  <c r="AR25" s="1"/>
  <c r="M25"/>
  <c r="N25" s="1"/>
  <c r="O25"/>
  <c r="P25" s="1"/>
  <c r="Q25"/>
  <c r="R25" s="1"/>
  <c r="S25"/>
  <c r="T25" s="1"/>
  <c r="U25"/>
  <c r="V25" s="1"/>
  <c r="W25"/>
  <c r="X25" s="1"/>
  <c r="Y25"/>
  <c r="Z25" s="1"/>
  <c r="AA25"/>
  <c r="AB25" s="1"/>
  <c r="AC25"/>
  <c r="AD25" s="1"/>
  <c r="AE25"/>
  <c r="AF25" s="1"/>
  <c r="AG25"/>
  <c r="AH25" s="1"/>
  <c r="AI25"/>
  <c r="AJ25" s="1"/>
  <c r="AK25"/>
  <c r="AL25" s="1"/>
  <c r="AM25"/>
  <c r="AN25" s="1"/>
  <c r="AO25"/>
  <c r="AP25" s="1"/>
  <c r="B26"/>
  <c r="C26"/>
  <c r="D26"/>
  <c r="E26"/>
  <c r="F26" s="1"/>
  <c r="G26"/>
  <c r="H26" s="1"/>
  <c r="I26"/>
  <c r="J26" s="1"/>
  <c r="K26"/>
  <c r="L26" s="1"/>
  <c r="AQ26" s="1"/>
  <c r="AR26" s="1"/>
  <c r="M26"/>
  <c r="N26" s="1"/>
  <c r="O26"/>
  <c r="P26" s="1"/>
  <c r="Q26"/>
  <c r="R26" s="1"/>
  <c r="S26"/>
  <c r="T26" s="1"/>
  <c r="U26"/>
  <c r="V26" s="1"/>
  <c r="W26"/>
  <c r="X26" s="1"/>
  <c r="Y26"/>
  <c r="Z26" s="1"/>
  <c r="AA26"/>
  <c r="AB26" s="1"/>
  <c r="AC26"/>
  <c r="AD26" s="1"/>
  <c r="AE26"/>
  <c r="AF26" s="1"/>
  <c r="AG26"/>
  <c r="AH26" s="1"/>
  <c r="AI26"/>
  <c r="AJ26" s="1"/>
  <c r="AK26"/>
  <c r="AL26" s="1"/>
  <c r="AM26"/>
  <c r="AN26" s="1"/>
  <c r="AO26"/>
  <c r="AP26" s="1"/>
  <c r="B27"/>
  <c r="C27"/>
  <c r="D27"/>
  <c r="E27"/>
  <c r="F27" s="1"/>
  <c r="G27"/>
  <c r="H27" s="1"/>
  <c r="I27"/>
  <c r="J27" s="1"/>
  <c r="K27"/>
  <c r="L27" s="1"/>
  <c r="AQ27" s="1"/>
  <c r="AR27" s="1"/>
  <c r="M27"/>
  <c r="N27" s="1"/>
  <c r="O27"/>
  <c r="P27" s="1"/>
  <c r="Q27"/>
  <c r="R27" s="1"/>
  <c r="S27"/>
  <c r="T27" s="1"/>
  <c r="U27"/>
  <c r="V27" s="1"/>
  <c r="W27"/>
  <c r="X27" s="1"/>
  <c r="Y27"/>
  <c r="Z27" s="1"/>
  <c r="AA27"/>
  <c r="AB27" s="1"/>
  <c r="AC27"/>
  <c r="AD27" s="1"/>
  <c r="AE27"/>
  <c r="AF27" s="1"/>
  <c r="AG27"/>
  <c r="AH27" s="1"/>
  <c r="AI27"/>
  <c r="AJ27" s="1"/>
  <c r="AK27"/>
  <c r="AL27" s="1"/>
  <c r="AM27"/>
  <c r="AN27" s="1"/>
  <c r="AO27"/>
  <c r="AP27" s="1"/>
  <c r="B28"/>
  <c r="C28"/>
  <c r="D28"/>
  <c r="E28"/>
  <c r="F28" s="1"/>
  <c r="G28"/>
  <c r="H28" s="1"/>
  <c r="I28"/>
  <c r="J28" s="1"/>
  <c r="K28"/>
  <c r="L28" s="1"/>
  <c r="AQ28" s="1"/>
  <c r="AR28" s="1"/>
  <c r="M28"/>
  <c r="N28" s="1"/>
  <c r="O28"/>
  <c r="P28" s="1"/>
  <c r="Q28"/>
  <c r="R28" s="1"/>
  <c r="S28"/>
  <c r="T28" s="1"/>
  <c r="U28"/>
  <c r="V28" s="1"/>
  <c r="W28"/>
  <c r="X28" s="1"/>
  <c r="Y28"/>
  <c r="Z28" s="1"/>
  <c r="AA28"/>
  <c r="AB28" s="1"/>
  <c r="AC28"/>
  <c r="AD28" s="1"/>
  <c r="AE28"/>
  <c r="AF28" s="1"/>
  <c r="AG28"/>
  <c r="AH28" s="1"/>
  <c r="AI28"/>
  <c r="AJ28" s="1"/>
  <c r="AK28"/>
  <c r="AL28" s="1"/>
  <c r="AM28"/>
  <c r="AN28" s="1"/>
  <c r="AO28"/>
  <c r="AP28" s="1"/>
  <c r="B29"/>
  <c r="C29"/>
  <c r="D29"/>
  <c r="E29"/>
  <c r="F29" s="1"/>
  <c r="G29"/>
  <c r="H29" s="1"/>
  <c r="I29"/>
  <c r="J29" s="1"/>
  <c r="K29"/>
  <c r="L29" s="1"/>
  <c r="AQ29" s="1"/>
  <c r="AR29" s="1"/>
  <c r="M29"/>
  <c r="N29" s="1"/>
  <c r="O29"/>
  <c r="P29" s="1"/>
  <c r="Q29"/>
  <c r="R29" s="1"/>
  <c r="S29"/>
  <c r="T29" s="1"/>
  <c r="U29"/>
  <c r="V29" s="1"/>
  <c r="W29"/>
  <c r="X29" s="1"/>
  <c r="Y29"/>
  <c r="Z29" s="1"/>
  <c r="AA29"/>
  <c r="AB29" s="1"/>
  <c r="AC29"/>
  <c r="AD29" s="1"/>
  <c r="AE29"/>
  <c r="AF29" s="1"/>
  <c r="AG29"/>
  <c r="AH29" s="1"/>
  <c r="AI29"/>
  <c r="AJ29" s="1"/>
  <c r="AK29"/>
  <c r="AL29" s="1"/>
  <c r="AM29"/>
  <c r="AN29" s="1"/>
  <c r="AO29"/>
  <c r="AP29" s="1"/>
  <c r="B30"/>
  <c r="C30"/>
  <c r="D30"/>
  <c r="E30"/>
  <c r="F30" s="1"/>
  <c r="G30"/>
  <c r="H30" s="1"/>
  <c r="I30"/>
  <c r="J30" s="1"/>
  <c r="K30"/>
  <c r="L30" s="1"/>
  <c r="AQ30" s="1"/>
  <c r="AR30" s="1"/>
  <c r="M30"/>
  <c r="N30" s="1"/>
  <c r="O30"/>
  <c r="P30" s="1"/>
  <c r="Q30"/>
  <c r="R30" s="1"/>
  <c r="S30"/>
  <c r="T30" s="1"/>
  <c r="U30"/>
  <c r="V30" s="1"/>
  <c r="W30"/>
  <c r="X30" s="1"/>
  <c r="Y30"/>
  <c r="Z30" s="1"/>
  <c r="AA30"/>
  <c r="AB30" s="1"/>
  <c r="AC30"/>
  <c r="AD30" s="1"/>
  <c r="AE30"/>
  <c r="AF30" s="1"/>
  <c r="AG30"/>
  <c r="AH30" s="1"/>
  <c r="AI30"/>
  <c r="AJ30" s="1"/>
  <c r="AK30"/>
  <c r="AL30" s="1"/>
  <c r="AM30"/>
  <c r="AN30" s="1"/>
  <c r="AO30"/>
  <c r="AP30" s="1"/>
  <c r="B31"/>
  <c r="C31"/>
  <c r="D31"/>
  <c r="E31"/>
  <c r="F31" s="1"/>
  <c r="G31"/>
  <c r="H31" s="1"/>
  <c r="I31"/>
  <c r="J31" s="1"/>
  <c r="K31"/>
  <c r="L31" s="1"/>
  <c r="AQ31" s="1"/>
  <c r="AR31" s="1"/>
  <c r="M31"/>
  <c r="N31" s="1"/>
  <c r="O31"/>
  <c r="P31" s="1"/>
  <c r="Q31"/>
  <c r="R31" s="1"/>
  <c r="S31"/>
  <c r="T31" s="1"/>
  <c r="U31"/>
  <c r="V31" s="1"/>
  <c r="W31"/>
  <c r="X31" s="1"/>
  <c r="Y31"/>
  <c r="Z31" s="1"/>
  <c r="AA31"/>
  <c r="AB31" s="1"/>
  <c r="AC31"/>
  <c r="AD31" s="1"/>
  <c r="AE31"/>
  <c r="AF31" s="1"/>
  <c r="AG31"/>
  <c r="AH31" s="1"/>
  <c r="AI31"/>
  <c r="AJ31" s="1"/>
  <c r="AK31"/>
  <c r="AL31" s="1"/>
  <c r="AM31"/>
  <c r="AN31" s="1"/>
  <c r="AO31"/>
  <c r="AP31" s="1"/>
  <c r="C32"/>
  <c r="D32"/>
  <c r="E32"/>
  <c r="F32" s="1"/>
  <c r="G32"/>
  <c r="H32" s="1"/>
  <c r="I32"/>
  <c r="J32" s="1"/>
  <c r="K32"/>
  <c r="L32" s="1"/>
  <c r="AQ32" s="1"/>
  <c r="AR32" s="1"/>
  <c r="M32"/>
  <c r="N32" s="1"/>
  <c r="O32"/>
  <c r="P32" s="1"/>
  <c r="Q32"/>
  <c r="R32" s="1"/>
  <c r="S32"/>
  <c r="T32" s="1"/>
  <c r="U32"/>
  <c r="V32" s="1"/>
  <c r="W32"/>
  <c r="X32" s="1"/>
  <c r="Y32"/>
  <c r="Z32" s="1"/>
  <c r="AA32"/>
  <c r="AB32" s="1"/>
  <c r="AC32"/>
  <c r="AD32" s="1"/>
  <c r="AE32"/>
  <c r="AF32" s="1"/>
  <c r="AG32"/>
  <c r="AH32" s="1"/>
  <c r="AI32"/>
  <c r="AJ32" s="1"/>
  <c r="AK32"/>
  <c r="AL32" s="1"/>
  <c r="AM32"/>
  <c r="AN32" s="1"/>
  <c r="AO32"/>
  <c r="AP32" s="1"/>
  <c r="B33"/>
  <c r="C33"/>
  <c r="D33"/>
  <c r="E33"/>
  <c r="F33" s="1"/>
  <c r="G33"/>
  <c r="H33" s="1"/>
  <c r="I33"/>
  <c r="J33" s="1"/>
  <c r="K33"/>
  <c r="L33" s="1"/>
  <c r="AQ33" s="1"/>
  <c r="AR33" s="1"/>
  <c r="M33"/>
  <c r="N33" s="1"/>
  <c r="O33"/>
  <c r="P33" s="1"/>
  <c r="Q33"/>
  <c r="R33" s="1"/>
  <c r="S33"/>
  <c r="T33" s="1"/>
  <c r="U33"/>
  <c r="V33" s="1"/>
  <c r="W33"/>
  <c r="X33" s="1"/>
  <c r="Y33"/>
  <c r="Z33" s="1"/>
  <c r="AA33"/>
  <c r="AB33" s="1"/>
  <c r="AC33"/>
  <c r="AD33" s="1"/>
  <c r="AE33"/>
  <c r="AF33" s="1"/>
  <c r="AG33"/>
  <c r="AH33" s="1"/>
  <c r="AI33"/>
  <c r="AJ33" s="1"/>
  <c r="AK33"/>
  <c r="AL33" s="1"/>
  <c r="AM33"/>
  <c r="AN33" s="1"/>
  <c r="AO33"/>
  <c r="AP33" s="1"/>
  <c r="B34"/>
  <c r="C34"/>
  <c r="D34"/>
  <c r="E34"/>
  <c r="F34" s="1"/>
  <c r="G34"/>
  <c r="H34" s="1"/>
  <c r="I34"/>
  <c r="J34" s="1"/>
  <c r="K34"/>
  <c r="L34" s="1"/>
  <c r="AQ34" s="1"/>
  <c r="AR34" s="1"/>
  <c r="M34"/>
  <c r="N34" s="1"/>
  <c r="O34"/>
  <c r="P34" s="1"/>
  <c r="Q34"/>
  <c r="R34" s="1"/>
  <c r="S34"/>
  <c r="T34" s="1"/>
  <c r="U34"/>
  <c r="V34" s="1"/>
  <c r="W34"/>
  <c r="X34" s="1"/>
  <c r="Y34"/>
  <c r="Z34" s="1"/>
  <c r="AA34"/>
  <c r="AB34" s="1"/>
  <c r="AC34"/>
  <c r="AD34" s="1"/>
  <c r="AE34"/>
  <c r="AF34" s="1"/>
  <c r="AG34"/>
  <c r="AH34" s="1"/>
  <c r="AI34"/>
  <c r="AJ34" s="1"/>
  <c r="AK34"/>
  <c r="AL34" s="1"/>
  <c r="AM34"/>
  <c r="AN34" s="1"/>
  <c r="AO34"/>
  <c r="AP34" s="1"/>
  <c r="A1" i="17"/>
  <c r="A1" i="23" s="1"/>
  <c r="A2" i="17"/>
  <c r="B2"/>
  <c r="C2"/>
  <c r="D2"/>
  <c r="A4"/>
  <c r="E4"/>
  <c r="F4" s="1"/>
  <c r="G4"/>
  <c r="H4" s="1"/>
  <c r="I4"/>
  <c r="J4" s="1"/>
  <c r="K4"/>
  <c r="L4" s="1"/>
  <c r="AQ4" s="1"/>
  <c r="AR4" s="1"/>
  <c r="M4"/>
  <c r="N4" s="1"/>
  <c r="O4"/>
  <c r="P4" s="1"/>
  <c r="Q4"/>
  <c r="R4" s="1"/>
  <c r="S4"/>
  <c r="T4" s="1"/>
  <c r="U4"/>
  <c r="V4" s="1"/>
  <c r="W4"/>
  <c r="X4" s="1"/>
  <c r="Y4"/>
  <c r="Z4" s="1"/>
  <c r="AA4"/>
  <c r="AB4" s="1"/>
  <c r="AC4"/>
  <c r="AD4" s="1"/>
  <c r="AE4"/>
  <c r="AF4" s="1"/>
  <c r="AG4"/>
  <c r="AH4" s="1"/>
  <c r="AI4"/>
  <c r="AJ4" s="1"/>
  <c r="AK4"/>
  <c r="AL4" s="1"/>
  <c r="AM4"/>
  <c r="AN4" s="1"/>
  <c r="AO4"/>
  <c r="AP4" s="1"/>
  <c r="E5"/>
  <c r="F5" s="1"/>
  <c r="G5"/>
  <c r="H5" s="1"/>
  <c r="I5"/>
  <c r="J5" s="1"/>
  <c r="K5"/>
  <c r="L5" s="1"/>
  <c r="AQ5" s="1"/>
  <c r="AR5" s="1"/>
  <c r="M5"/>
  <c r="N5" s="1"/>
  <c r="O5"/>
  <c r="P5" s="1"/>
  <c r="Q5"/>
  <c r="R5" s="1"/>
  <c r="S5"/>
  <c r="T5" s="1"/>
  <c r="U5"/>
  <c r="V5" s="1"/>
  <c r="W5"/>
  <c r="X5" s="1"/>
  <c r="Y5"/>
  <c r="Z5" s="1"/>
  <c r="AA5"/>
  <c r="AB5" s="1"/>
  <c r="AC5"/>
  <c r="AD5" s="1"/>
  <c r="AE5"/>
  <c r="AF5" s="1"/>
  <c r="AG5"/>
  <c r="AH5" s="1"/>
  <c r="AI5"/>
  <c r="AJ5" s="1"/>
  <c r="AK5"/>
  <c r="AL5" s="1"/>
  <c r="AM5"/>
  <c r="AN5" s="1"/>
  <c r="AO5"/>
  <c r="AP5" s="1"/>
  <c r="E6"/>
  <c r="F6" s="1"/>
  <c r="G6"/>
  <c r="H6" s="1"/>
  <c r="I6"/>
  <c r="J6" s="1"/>
  <c r="K6"/>
  <c r="L6" s="1"/>
  <c r="AQ6" s="1"/>
  <c r="AR6" s="1"/>
  <c r="M6"/>
  <c r="N6" s="1"/>
  <c r="O6"/>
  <c r="P6" s="1"/>
  <c r="Q6"/>
  <c r="R6" s="1"/>
  <c r="S6"/>
  <c r="T6" s="1"/>
  <c r="U6"/>
  <c r="V6" s="1"/>
  <c r="W6"/>
  <c r="X6" s="1"/>
  <c r="Y6"/>
  <c r="Z6" s="1"/>
  <c r="AA6"/>
  <c r="AB6" s="1"/>
  <c r="AC6"/>
  <c r="AD6" s="1"/>
  <c r="AE6"/>
  <c r="AF6" s="1"/>
  <c r="AG6"/>
  <c r="AH6" s="1"/>
  <c r="AI6"/>
  <c r="AJ6" s="1"/>
  <c r="AK6"/>
  <c r="AL6" s="1"/>
  <c r="AM6"/>
  <c r="AN6" s="1"/>
  <c r="AO6"/>
  <c r="AP6" s="1"/>
  <c r="E7"/>
  <c r="F7" s="1"/>
  <c r="G7"/>
  <c r="H7" s="1"/>
  <c r="I7"/>
  <c r="J7" s="1"/>
  <c r="K7"/>
  <c r="L7" s="1"/>
  <c r="AQ7" s="1"/>
  <c r="AR7" s="1"/>
  <c r="M7"/>
  <c r="N7" s="1"/>
  <c r="O7"/>
  <c r="P7" s="1"/>
  <c r="Q7"/>
  <c r="R7" s="1"/>
  <c r="S7"/>
  <c r="T7" s="1"/>
  <c r="U7"/>
  <c r="V7" s="1"/>
  <c r="W7"/>
  <c r="X7" s="1"/>
  <c r="Y7"/>
  <c r="Z7" s="1"/>
  <c r="AA7"/>
  <c r="AB7" s="1"/>
  <c r="AC7"/>
  <c r="AD7" s="1"/>
  <c r="AE7"/>
  <c r="AF7" s="1"/>
  <c r="AG7"/>
  <c r="AH7" s="1"/>
  <c r="AI7"/>
  <c r="AJ7" s="1"/>
  <c r="AK7"/>
  <c r="AL7" s="1"/>
  <c r="AM7"/>
  <c r="AN7" s="1"/>
  <c r="AO7"/>
  <c r="AP7" s="1"/>
  <c r="E8"/>
  <c r="F8" s="1"/>
  <c r="G8"/>
  <c r="H8" s="1"/>
  <c r="I8"/>
  <c r="J8" s="1"/>
  <c r="K8"/>
  <c r="L8" s="1"/>
  <c r="AQ8" s="1"/>
  <c r="AR8" s="1"/>
  <c r="M8"/>
  <c r="N8" s="1"/>
  <c r="O8"/>
  <c r="P8" s="1"/>
  <c r="Q8"/>
  <c r="R8" s="1"/>
  <c r="S8"/>
  <c r="T8" s="1"/>
  <c r="U8"/>
  <c r="V8" s="1"/>
  <c r="W8"/>
  <c r="X8" s="1"/>
  <c r="Y8"/>
  <c r="Z8" s="1"/>
  <c r="AA8"/>
  <c r="AB8" s="1"/>
  <c r="AC8"/>
  <c r="AD8" s="1"/>
  <c r="AE8"/>
  <c r="AF8" s="1"/>
  <c r="AG8"/>
  <c r="AH8" s="1"/>
  <c r="AI8"/>
  <c r="AJ8" s="1"/>
  <c r="AK8"/>
  <c r="AL8" s="1"/>
  <c r="AM8"/>
  <c r="AN8" s="1"/>
  <c r="AO8"/>
  <c r="AP8" s="1"/>
  <c r="E9"/>
  <c r="F9" s="1"/>
  <c r="G9"/>
  <c r="H9" s="1"/>
  <c r="I9"/>
  <c r="J9" s="1"/>
  <c r="K9"/>
  <c r="L9" s="1"/>
  <c r="AQ9" s="1"/>
  <c r="AR9" s="1"/>
  <c r="M9"/>
  <c r="N9" s="1"/>
  <c r="O9"/>
  <c r="P9" s="1"/>
  <c r="Q9"/>
  <c r="R9" s="1"/>
  <c r="S9"/>
  <c r="T9" s="1"/>
  <c r="U9"/>
  <c r="V9" s="1"/>
  <c r="W9"/>
  <c r="X9" s="1"/>
  <c r="Y9"/>
  <c r="Z9" s="1"/>
  <c r="AA9"/>
  <c r="AB9" s="1"/>
  <c r="AC9"/>
  <c r="AD9" s="1"/>
  <c r="AE9"/>
  <c r="AF9" s="1"/>
  <c r="AG9"/>
  <c r="AH9" s="1"/>
  <c r="AI9"/>
  <c r="AJ9" s="1"/>
  <c r="AK9"/>
  <c r="AL9" s="1"/>
  <c r="AM9"/>
  <c r="AN9" s="1"/>
  <c r="AO9"/>
  <c r="AP9" s="1"/>
  <c r="E10"/>
  <c r="F10" s="1"/>
  <c r="G10"/>
  <c r="H10" s="1"/>
  <c r="I10"/>
  <c r="J10" s="1"/>
  <c r="K10"/>
  <c r="L10" s="1"/>
  <c r="AQ10" s="1"/>
  <c r="AR10" s="1"/>
  <c r="M10"/>
  <c r="N10" s="1"/>
  <c r="O10"/>
  <c r="P10" s="1"/>
  <c r="Q10"/>
  <c r="R10" s="1"/>
  <c r="S10"/>
  <c r="T10" s="1"/>
  <c r="U10"/>
  <c r="V10" s="1"/>
  <c r="W10"/>
  <c r="X10" s="1"/>
  <c r="Y10"/>
  <c r="Z10" s="1"/>
  <c r="AA10"/>
  <c r="AB10" s="1"/>
  <c r="AC10"/>
  <c r="AD10" s="1"/>
  <c r="AE10"/>
  <c r="AF10" s="1"/>
  <c r="AG10"/>
  <c r="AH10" s="1"/>
  <c r="AI10"/>
  <c r="AJ10" s="1"/>
  <c r="AK10"/>
  <c r="AL10" s="1"/>
  <c r="AM10"/>
  <c r="AN10" s="1"/>
  <c r="AO10"/>
  <c r="AP10" s="1"/>
  <c r="E11"/>
  <c r="F11" s="1"/>
  <c r="G11"/>
  <c r="H11" s="1"/>
  <c r="I11"/>
  <c r="J11" s="1"/>
  <c r="K11"/>
  <c r="L11" s="1"/>
  <c r="AQ11" s="1"/>
  <c r="AR11" s="1"/>
  <c r="M11"/>
  <c r="N11" s="1"/>
  <c r="O11"/>
  <c r="P11" s="1"/>
  <c r="Q11"/>
  <c r="R11" s="1"/>
  <c r="S11"/>
  <c r="T11" s="1"/>
  <c r="U11"/>
  <c r="V11" s="1"/>
  <c r="W11"/>
  <c r="X11" s="1"/>
  <c r="Y11"/>
  <c r="Z11" s="1"/>
  <c r="AA11"/>
  <c r="AB11" s="1"/>
  <c r="AC11"/>
  <c r="AD11" s="1"/>
  <c r="AE11"/>
  <c r="AF11" s="1"/>
  <c r="AG11"/>
  <c r="AH11" s="1"/>
  <c r="AI11"/>
  <c r="AJ11" s="1"/>
  <c r="AK11"/>
  <c r="AL11" s="1"/>
  <c r="AM11"/>
  <c r="AN11" s="1"/>
  <c r="AO11"/>
  <c r="AP11" s="1"/>
  <c r="E12"/>
  <c r="F12" s="1"/>
  <c r="G12"/>
  <c r="H12" s="1"/>
  <c r="I12"/>
  <c r="J12" s="1"/>
  <c r="K12"/>
  <c r="L12" s="1"/>
  <c r="AQ12" s="1"/>
  <c r="AR12" s="1"/>
  <c r="M12"/>
  <c r="N12" s="1"/>
  <c r="O12"/>
  <c r="P12" s="1"/>
  <c r="Q12"/>
  <c r="R12" s="1"/>
  <c r="S12"/>
  <c r="T12" s="1"/>
  <c r="U12"/>
  <c r="V12" s="1"/>
  <c r="W12"/>
  <c r="X12" s="1"/>
  <c r="Y12"/>
  <c r="Z12" s="1"/>
  <c r="AA12"/>
  <c r="AB12" s="1"/>
  <c r="AC12"/>
  <c r="AD12" s="1"/>
  <c r="AE12"/>
  <c r="AF12" s="1"/>
  <c r="AG12"/>
  <c r="AH12" s="1"/>
  <c r="AI12"/>
  <c r="AJ12" s="1"/>
  <c r="AK12"/>
  <c r="AL12" s="1"/>
  <c r="AM12"/>
  <c r="AN12" s="1"/>
  <c r="AO12"/>
  <c r="AP12" s="1"/>
  <c r="E13"/>
  <c r="F13" s="1"/>
  <c r="G13"/>
  <c r="H13" s="1"/>
  <c r="I13"/>
  <c r="J13" s="1"/>
  <c r="K13"/>
  <c r="L13" s="1"/>
  <c r="AQ13" s="1"/>
  <c r="AR13" s="1"/>
  <c r="M13"/>
  <c r="N13" s="1"/>
  <c r="O13"/>
  <c r="P13" s="1"/>
  <c r="Q13"/>
  <c r="R13" s="1"/>
  <c r="S13"/>
  <c r="T13" s="1"/>
  <c r="U13"/>
  <c r="V13" s="1"/>
  <c r="W13"/>
  <c r="X13" s="1"/>
  <c r="Y13"/>
  <c r="Z13" s="1"/>
  <c r="AA13"/>
  <c r="AB13" s="1"/>
  <c r="AC13"/>
  <c r="AD13" s="1"/>
  <c r="AE13"/>
  <c r="AF13" s="1"/>
  <c r="AG13"/>
  <c r="AH13" s="1"/>
  <c r="AI13"/>
  <c r="AJ13" s="1"/>
  <c r="AK13"/>
  <c r="AL13" s="1"/>
  <c r="AM13"/>
  <c r="AN13" s="1"/>
  <c r="AO13"/>
  <c r="AP13" s="1"/>
  <c r="E14"/>
  <c r="F14" s="1"/>
  <c r="G14"/>
  <c r="H14" s="1"/>
  <c r="I14"/>
  <c r="J14" s="1"/>
  <c r="K14"/>
  <c r="L14" s="1"/>
  <c r="AQ14" s="1"/>
  <c r="AR14" s="1"/>
  <c r="M14"/>
  <c r="N14" s="1"/>
  <c r="O14"/>
  <c r="P14" s="1"/>
  <c r="Q14"/>
  <c r="R14" s="1"/>
  <c r="S14"/>
  <c r="T14" s="1"/>
  <c r="U14"/>
  <c r="V14" s="1"/>
  <c r="W14"/>
  <c r="X14" s="1"/>
  <c r="Y14"/>
  <c r="Z14" s="1"/>
  <c r="AA14"/>
  <c r="AB14" s="1"/>
  <c r="AC14"/>
  <c r="AD14" s="1"/>
  <c r="AE14"/>
  <c r="AF14" s="1"/>
  <c r="AG14"/>
  <c r="AH14" s="1"/>
  <c r="AI14"/>
  <c r="AJ14" s="1"/>
  <c r="AK14"/>
  <c r="AL14" s="1"/>
  <c r="AM14"/>
  <c r="AN14" s="1"/>
  <c r="AO14"/>
  <c r="AP14" s="1"/>
  <c r="E15"/>
  <c r="F15" s="1"/>
  <c r="G15"/>
  <c r="H15" s="1"/>
  <c r="I15"/>
  <c r="J15" s="1"/>
  <c r="K15"/>
  <c r="L15" s="1"/>
  <c r="AQ15" s="1"/>
  <c r="AR15" s="1"/>
  <c r="M15"/>
  <c r="N15" s="1"/>
  <c r="O15"/>
  <c r="P15" s="1"/>
  <c r="Q15"/>
  <c r="R15" s="1"/>
  <c r="S15"/>
  <c r="T15" s="1"/>
  <c r="U15"/>
  <c r="V15" s="1"/>
  <c r="W15"/>
  <c r="X15" s="1"/>
  <c r="Y15"/>
  <c r="Z15" s="1"/>
  <c r="AA15"/>
  <c r="AB15" s="1"/>
  <c r="AC15"/>
  <c r="AD15" s="1"/>
  <c r="AE15"/>
  <c r="AF15" s="1"/>
  <c r="AG15"/>
  <c r="AH15" s="1"/>
  <c r="AI15"/>
  <c r="AJ15" s="1"/>
  <c r="AK15"/>
  <c r="AL15" s="1"/>
  <c r="AM15"/>
  <c r="AN15" s="1"/>
  <c r="AO15"/>
  <c r="AP15" s="1"/>
  <c r="E16"/>
  <c r="F16" s="1"/>
  <c r="G16"/>
  <c r="H16" s="1"/>
  <c r="I16"/>
  <c r="J16" s="1"/>
  <c r="K16"/>
  <c r="L16" s="1"/>
  <c r="AQ16" s="1"/>
  <c r="AR16" s="1"/>
  <c r="M16"/>
  <c r="N16" s="1"/>
  <c r="O16"/>
  <c r="P16" s="1"/>
  <c r="Q16"/>
  <c r="R16" s="1"/>
  <c r="S16"/>
  <c r="T16" s="1"/>
  <c r="U16"/>
  <c r="V16" s="1"/>
  <c r="W16"/>
  <c r="X16" s="1"/>
  <c r="Y16"/>
  <c r="Z16" s="1"/>
  <c r="AA16"/>
  <c r="AB16" s="1"/>
  <c r="AC16"/>
  <c r="AD16" s="1"/>
  <c r="AE16"/>
  <c r="AF16" s="1"/>
  <c r="AG16"/>
  <c r="AH16" s="1"/>
  <c r="AI16"/>
  <c r="AJ16" s="1"/>
  <c r="AK16"/>
  <c r="AL16" s="1"/>
  <c r="AM16"/>
  <c r="AN16" s="1"/>
  <c r="AO16"/>
  <c r="AP16" s="1"/>
  <c r="E17"/>
  <c r="F17" s="1"/>
  <c r="G17"/>
  <c r="H17" s="1"/>
  <c r="I17"/>
  <c r="J17" s="1"/>
  <c r="K17"/>
  <c r="L17" s="1"/>
  <c r="AQ17" s="1"/>
  <c r="AR17" s="1"/>
  <c r="M17"/>
  <c r="N17" s="1"/>
  <c r="O17"/>
  <c r="P17" s="1"/>
  <c r="Q17"/>
  <c r="R17" s="1"/>
  <c r="S17"/>
  <c r="T17" s="1"/>
  <c r="U17"/>
  <c r="V17" s="1"/>
  <c r="W17"/>
  <c r="X17" s="1"/>
  <c r="Y17"/>
  <c r="Z17" s="1"/>
  <c r="AA17"/>
  <c r="AB17" s="1"/>
  <c r="AC17"/>
  <c r="AD17" s="1"/>
  <c r="AE17"/>
  <c r="AF17" s="1"/>
  <c r="AG17"/>
  <c r="AH17" s="1"/>
  <c r="AI17"/>
  <c r="AJ17" s="1"/>
  <c r="AK17"/>
  <c r="AL17" s="1"/>
  <c r="AM17"/>
  <c r="AN17" s="1"/>
  <c r="AO17"/>
  <c r="AP17" s="1"/>
  <c r="E18"/>
  <c r="F18" s="1"/>
  <c r="G18"/>
  <c r="H18" s="1"/>
  <c r="I18"/>
  <c r="J18" s="1"/>
  <c r="K18"/>
  <c r="L18" s="1"/>
  <c r="AQ18" s="1"/>
  <c r="AR18" s="1"/>
  <c r="M18"/>
  <c r="N18" s="1"/>
  <c r="O18"/>
  <c r="P18" s="1"/>
  <c r="Q18"/>
  <c r="R18" s="1"/>
  <c r="S18"/>
  <c r="T18" s="1"/>
  <c r="U18"/>
  <c r="V18" s="1"/>
  <c r="W18"/>
  <c r="X18" s="1"/>
  <c r="Y18"/>
  <c r="Z18" s="1"/>
  <c r="AA18"/>
  <c r="AB18" s="1"/>
  <c r="AC18"/>
  <c r="AD18" s="1"/>
  <c r="AE18"/>
  <c r="AF18" s="1"/>
  <c r="AG18"/>
  <c r="AH18" s="1"/>
  <c r="AI18"/>
  <c r="AJ18" s="1"/>
  <c r="AK18"/>
  <c r="AL18" s="1"/>
  <c r="AM18"/>
  <c r="AN18" s="1"/>
  <c r="AO18"/>
  <c r="AP18" s="1"/>
  <c r="E19"/>
  <c r="F19" s="1"/>
  <c r="G19"/>
  <c r="H19" s="1"/>
  <c r="I19"/>
  <c r="J19" s="1"/>
  <c r="K19"/>
  <c r="L19" s="1"/>
  <c r="AQ19" s="1"/>
  <c r="AR19" s="1"/>
  <c r="M19"/>
  <c r="N19" s="1"/>
  <c r="O19"/>
  <c r="P19" s="1"/>
  <c r="Q19"/>
  <c r="R19" s="1"/>
  <c r="S19"/>
  <c r="T19" s="1"/>
  <c r="U19"/>
  <c r="V19" s="1"/>
  <c r="W19"/>
  <c r="X19" s="1"/>
  <c r="Y19"/>
  <c r="Z19" s="1"/>
  <c r="AA19"/>
  <c r="AB19" s="1"/>
  <c r="AC19"/>
  <c r="AD19" s="1"/>
  <c r="AE19"/>
  <c r="AF19" s="1"/>
  <c r="AG19"/>
  <c r="AH19" s="1"/>
  <c r="AI19"/>
  <c r="AJ19" s="1"/>
  <c r="AK19"/>
  <c r="AL19" s="1"/>
  <c r="AM19"/>
  <c r="AN19" s="1"/>
  <c r="AO19"/>
  <c r="AP19" s="1"/>
  <c r="E20"/>
  <c r="F20" s="1"/>
  <c r="G20"/>
  <c r="H20" s="1"/>
  <c r="I20"/>
  <c r="J20" s="1"/>
  <c r="K20"/>
  <c r="L20" s="1"/>
  <c r="AQ20" s="1"/>
  <c r="AR20" s="1"/>
  <c r="M20"/>
  <c r="N20" s="1"/>
  <c r="O20"/>
  <c r="P20" s="1"/>
  <c r="Q20"/>
  <c r="R20" s="1"/>
  <c r="S20"/>
  <c r="T20" s="1"/>
  <c r="U20"/>
  <c r="V20" s="1"/>
  <c r="W20"/>
  <c r="X20" s="1"/>
  <c r="Y20"/>
  <c r="Z20" s="1"/>
  <c r="AA20"/>
  <c r="AB20" s="1"/>
  <c r="AC20"/>
  <c r="AD20" s="1"/>
  <c r="AE20"/>
  <c r="AF20" s="1"/>
  <c r="AG20"/>
  <c r="AH20" s="1"/>
  <c r="AI20"/>
  <c r="AJ20" s="1"/>
  <c r="AK20"/>
  <c r="AL20" s="1"/>
  <c r="AM20"/>
  <c r="AN20" s="1"/>
  <c r="AO20"/>
  <c r="AP20" s="1"/>
  <c r="E21"/>
  <c r="F21" s="1"/>
  <c r="G21"/>
  <c r="H21" s="1"/>
  <c r="I21"/>
  <c r="J21" s="1"/>
  <c r="K21"/>
  <c r="L21" s="1"/>
  <c r="AQ21" s="1"/>
  <c r="AR21" s="1"/>
  <c r="M21"/>
  <c r="N21" s="1"/>
  <c r="O21"/>
  <c r="P21" s="1"/>
  <c r="Q21"/>
  <c r="R21" s="1"/>
  <c r="S21"/>
  <c r="T21" s="1"/>
  <c r="U21"/>
  <c r="V21" s="1"/>
  <c r="W21"/>
  <c r="X21" s="1"/>
  <c r="Y21"/>
  <c r="Z21" s="1"/>
  <c r="AA21"/>
  <c r="AB21" s="1"/>
  <c r="AC21"/>
  <c r="AD21" s="1"/>
  <c r="AE21"/>
  <c r="AF21" s="1"/>
  <c r="AG21"/>
  <c r="AH21" s="1"/>
  <c r="AI21"/>
  <c r="AJ21" s="1"/>
  <c r="AK21"/>
  <c r="AL21" s="1"/>
  <c r="AM21"/>
  <c r="AN21" s="1"/>
  <c r="AO21"/>
  <c r="AP21" s="1"/>
  <c r="E22"/>
  <c r="F22" s="1"/>
  <c r="G22"/>
  <c r="H22" s="1"/>
  <c r="I22"/>
  <c r="J22" s="1"/>
  <c r="K22"/>
  <c r="L22" s="1"/>
  <c r="AQ22" s="1"/>
  <c r="AR22" s="1"/>
  <c r="M22"/>
  <c r="N22" s="1"/>
  <c r="O22"/>
  <c r="P22" s="1"/>
  <c r="Q22"/>
  <c r="R22" s="1"/>
  <c r="S22"/>
  <c r="T22" s="1"/>
  <c r="U22"/>
  <c r="V22" s="1"/>
  <c r="W22"/>
  <c r="X22" s="1"/>
  <c r="Y22"/>
  <c r="Z22" s="1"/>
  <c r="AA22"/>
  <c r="AB22" s="1"/>
  <c r="AC22"/>
  <c r="AD22" s="1"/>
  <c r="AE22"/>
  <c r="AF22" s="1"/>
  <c r="AG22"/>
  <c r="AH22" s="1"/>
  <c r="AI22"/>
  <c r="AJ22" s="1"/>
  <c r="AK22"/>
  <c r="AL22" s="1"/>
  <c r="AM22"/>
  <c r="AN22" s="1"/>
  <c r="AO22"/>
  <c r="AP22" s="1"/>
  <c r="E23"/>
  <c r="F23" s="1"/>
  <c r="G23"/>
  <c r="H23" s="1"/>
  <c r="I23"/>
  <c r="J23" s="1"/>
  <c r="K23"/>
  <c r="L23" s="1"/>
  <c r="AQ23" s="1"/>
  <c r="AR23" s="1"/>
  <c r="M23"/>
  <c r="N23" s="1"/>
  <c r="O23"/>
  <c r="P23" s="1"/>
  <c r="Q23"/>
  <c r="R23" s="1"/>
  <c r="S23"/>
  <c r="T23" s="1"/>
  <c r="U23"/>
  <c r="V23" s="1"/>
  <c r="W23"/>
  <c r="X23" s="1"/>
  <c r="Y23"/>
  <c r="Z23" s="1"/>
  <c r="AA23"/>
  <c r="AB23" s="1"/>
  <c r="AC23"/>
  <c r="AD23" s="1"/>
  <c r="AE23"/>
  <c r="AF23" s="1"/>
  <c r="AG23"/>
  <c r="AH23" s="1"/>
  <c r="AI23"/>
  <c r="AJ23" s="1"/>
  <c r="AK23"/>
  <c r="AL23" s="1"/>
  <c r="AM23"/>
  <c r="AN23" s="1"/>
  <c r="AO23"/>
  <c r="AP23" s="1"/>
  <c r="E24"/>
  <c r="F24" s="1"/>
  <c r="G24"/>
  <c r="H24" s="1"/>
  <c r="I24"/>
  <c r="J24" s="1"/>
  <c r="K24"/>
  <c r="L24" s="1"/>
  <c r="AQ24" s="1"/>
  <c r="AR24" s="1"/>
  <c r="M24"/>
  <c r="N24" s="1"/>
  <c r="O24"/>
  <c r="P24" s="1"/>
  <c r="Q24"/>
  <c r="R24" s="1"/>
  <c r="S24"/>
  <c r="T24" s="1"/>
  <c r="U24"/>
  <c r="V24" s="1"/>
  <c r="W24"/>
  <c r="X24" s="1"/>
  <c r="Y24"/>
  <c r="Z24" s="1"/>
  <c r="AA24"/>
  <c r="AB24" s="1"/>
  <c r="AC24"/>
  <c r="AD24" s="1"/>
  <c r="AE24"/>
  <c r="AF24" s="1"/>
  <c r="AG24"/>
  <c r="AH24" s="1"/>
  <c r="AI24"/>
  <c r="AJ24" s="1"/>
  <c r="AK24"/>
  <c r="AL24" s="1"/>
  <c r="AM24"/>
  <c r="AN24" s="1"/>
  <c r="AO24"/>
  <c r="AP24" s="1"/>
  <c r="E25"/>
  <c r="F25" s="1"/>
  <c r="G25"/>
  <c r="H25" s="1"/>
  <c r="I25"/>
  <c r="J25" s="1"/>
  <c r="K25"/>
  <c r="L25" s="1"/>
  <c r="AQ25" s="1"/>
  <c r="AR25" s="1"/>
  <c r="M25"/>
  <c r="N25" s="1"/>
  <c r="O25"/>
  <c r="P25" s="1"/>
  <c r="Q25"/>
  <c r="R25" s="1"/>
  <c r="S25"/>
  <c r="T25" s="1"/>
  <c r="U25"/>
  <c r="V25" s="1"/>
  <c r="W25"/>
  <c r="X25" s="1"/>
  <c r="Y25"/>
  <c r="Z25" s="1"/>
  <c r="AA25"/>
  <c r="AB25" s="1"/>
  <c r="AC25"/>
  <c r="AD25" s="1"/>
  <c r="AE25"/>
  <c r="AF25" s="1"/>
  <c r="AG25"/>
  <c r="AH25" s="1"/>
  <c r="AI25"/>
  <c r="AJ25" s="1"/>
  <c r="AK25"/>
  <c r="AL25" s="1"/>
  <c r="AM25"/>
  <c r="AN25" s="1"/>
  <c r="AO25"/>
  <c r="AP25" s="1"/>
  <c r="E26"/>
  <c r="F26" s="1"/>
  <c r="G26"/>
  <c r="H26" s="1"/>
  <c r="I26"/>
  <c r="J26" s="1"/>
  <c r="K26"/>
  <c r="L26" s="1"/>
  <c r="AQ26" s="1"/>
  <c r="AR26" s="1"/>
  <c r="M26"/>
  <c r="N26" s="1"/>
  <c r="O26"/>
  <c r="P26" s="1"/>
  <c r="Q26"/>
  <c r="R26" s="1"/>
  <c r="S26"/>
  <c r="T26" s="1"/>
  <c r="U26"/>
  <c r="V26" s="1"/>
  <c r="W26"/>
  <c r="X26" s="1"/>
  <c r="Y26"/>
  <c r="Z26" s="1"/>
  <c r="AA26"/>
  <c r="AB26" s="1"/>
  <c r="AC26"/>
  <c r="AD26" s="1"/>
  <c r="AE26"/>
  <c r="AF26" s="1"/>
  <c r="AG26"/>
  <c r="AH26" s="1"/>
  <c r="AI26"/>
  <c r="AJ26" s="1"/>
  <c r="AK26"/>
  <c r="AL26" s="1"/>
  <c r="AM26"/>
  <c r="AN26" s="1"/>
  <c r="AO26"/>
  <c r="AP26" s="1"/>
  <c r="E27"/>
  <c r="F27" s="1"/>
  <c r="G27"/>
  <c r="H27" s="1"/>
  <c r="I27"/>
  <c r="J27" s="1"/>
  <c r="K27"/>
  <c r="L27" s="1"/>
  <c r="AQ27" s="1"/>
  <c r="AR27" s="1"/>
  <c r="M27"/>
  <c r="N27" s="1"/>
  <c r="O27"/>
  <c r="P27" s="1"/>
  <c r="Q27"/>
  <c r="R27" s="1"/>
  <c r="S27"/>
  <c r="T27" s="1"/>
  <c r="U27"/>
  <c r="V27" s="1"/>
  <c r="W27"/>
  <c r="X27" s="1"/>
  <c r="Y27"/>
  <c r="Z27" s="1"/>
  <c r="AA27"/>
  <c r="AB27" s="1"/>
  <c r="AC27"/>
  <c r="AD27" s="1"/>
  <c r="AE27"/>
  <c r="AF27" s="1"/>
  <c r="AG27"/>
  <c r="AH27" s="1"/>
  <c r="AI27"/>
  <c r="AJ27" s="1"/>
  <c r="AK27"/>
  <c r="AL27" s="1"/>
  <c r="AM27"/>
  <c r="AN27" s="1"/>
  <c r="AO27"/>
  <c r="AP27" s="1"/>
  <c r="E28"/>
  <c r="F28" s="1"/>
  <c r="G28"/>
  <c r="H28" s="1"/>
  <c r="I28"/>
  <c r="J28" s="1"/>
  <c r="K28"/>
  <c r="L28" s="1"/>
  <c r="AQ28" s="1"/>
  <c r="AR28" s="1"/>
  <c r="M28"/>
  <c r="N28" s="1"/>
  <c r="O28"/>
  <c r="P28" s="1"/>
  <c r="Q28"/>
  <c r="R28" s="1"/>
  <c r="S28"/>
  <c r="T28" s="1"/>
  <c r="U28"/>
  <c r="V28" s="1"/>
  <c r="W28"/>
  <c r="X28" s="1"/>
  <c r="Y28"/>
  <c r="Z28" s="1"/>
  <c r="AA28"/>
  <c r="AB28" s="1"/>
  <c r="AC28"/>
  <c r="AD28" s="1"/>
  <c r="AE28"/>
  <c r="AF28" s="1"/>
  <c r="AG28"/>
  <c r="AH28" s="1"/>
  <c r="AI28"/>
  <c r="AJ28" s="1"/>
  <c r="AK28"/>
  <c r="AL28" s="1"/>
  <c r="AM28"/>
  <c r="AN28" s="1"/>
  <c r="AO28"/>
  <c r="AP28" s="1"/>
  <c r="E29"/>
  <c r="F29" s="1"/>
  <c r="G29"/>
  <c r="H29" s="1"/>
  <c r="I29"/>
  <c r="J29" s="1"/>
  <c r="K29"/>
  <c r="L29" s="1"/>
  <c r="AQ29" s="1"/>
  <c r="AR29" s="1"/>
  <c r="M29"/>
  <c r="N29" s="1"/>
  <c r="O29"/>
  <c r="P29" s="1"/>
  <c r="Q29"/>
  <c r="R29" s="1"/>
  <c r="S29"/>
  <c r="T29" s="1"/>
  <c r="U29"/>
  <c r="V29" s="1"/>
  <c r="W29"/>
  <c r="X29" s="1"/>
  <c r="Y29"/>
  <c r="Z29" s="1"/>
  <c r="AA29"/>
  <c r="AB29" s="1"/>
  <c r="AC29"/>
  <c r="AD29" s="1"/>
  <c r="AE29"/>
  <c r="AF29" s="1"/>
  <c r="AG29"/>
  <c r="AH29" s="1"/>
  <c r="AI29"/>
  <c r="AJ29" s="1"/>
  <c r="AK29"/>
  <c r="AL29" s="1"/>
  <c r="AM29"/>
  <c r="AN29" s="1"/>
  <c r="AO29"/>
  <c r="AP29" s="1"/>
  <c r="E30"/>
  <c r="F30" s="1"/>
  <c r="G30"/>
  <c r="H30" s="1"/>
  <c r="I30"/>
  <c r="J30" s="1"/>
  <c r="K30"/>
  <c r="L30" s="1"/>
  <c r="AQ30" s="1"/>
  <c r="AR30" s="1"/>
  <c r="M30"/>
  <c r="N30" s="1"/>
  <c r="O30"/>
  <c r="P30" s="1"/>
  <c r="Q30"/>
  <c r="R30" s="1"/>
  <c r="S30"/>
  <c r="T30" s="1"/>
  <c r="U30"/>
  <c r="V30" s="1"/>
  <c r="W30"/>
  <c r="X30" s="1"/>
  <c r="Y30"/>
  <c r="Z30" s="1"/>
  <c r="AA30"/>
  <c r="AB30" s="1"/>
  <c r="AC30"/>
  <c r="AD30" s="1"/>
  <c r="AE30"/>
  <c r="AF30" s="1"/>
  <c r="AG30"/>
  <c r="AH30" s="1"/>
  <c r="AI30"/>
  <c r="AJ30" s="1"/>
  <c r="AK30"/>
  <c r="AL30" s="1"/>
  <c r="AM30"/>
  <c r="AN30" s="1"/>
  <c r="AO30"/>
  <c r="AP30" s="1"/>
  <c r="E31"/>
  <c r="F31" s="1"/>
  <c r="G31"/>
  <c r="H31" s="1"/>
  <c r="I31"/>
  <c r="J31" s="1"/>
  <c r="K31"/>
  <c r="L31" s="1"/>
  <c r="AQ31" s="1"/>
  <c r="AR31" s="1"/>
  <c r="M31"/>
  <c r="N31" s="1"/>
  <c r="O31"/>
  <c r="P31" s="1"/>
  <c r="Q31"/>
  <c r="R31" s="1"/>
  <c r="S31"/>
  <c r="T31" s="1"/>
  <c r="U31"/>
  <c r="V31" s="1"/>
  <c r="W31"/>
  <c r="X31" s="1"/>
  <c r="Y31"/>
  <c r="Z31" s="1"/>
  <c r="AA31"/>
  <c r="AB31" s="1"/>
  <c r="AC31"/>
  <c r="AD31" s="1"/>
  <c r="AE31"/>
  <c r="AF31" s="1"/>
  <c r="AG31"/>
  <c r="AH31" s="1"/>
  <c r="AI31"/>
  <c r="AJ31" s="1"/>
  <c r="AK31"/>
  <c r="AL31" s="1"/>
  <c r="AM31"/>
  <c r="AN31" s="1"/>
  <c r="AO31"/>
  <c r="AP31" s="1"/>
  <c r="E32"/>
  <c r="F32" s="1"/>
  <c r="G32"/>
  <c r="H32" s="1"/>
  <c r="I32"/>
  <c r="J32" s="1"/>
  <c r="K32"/>
  <c r="L32" s="1"/>
  <c r="AQ32" s="1"/>
  <c r="AR32" s="1"/>
  <c r="M32"/>
  <c r="N32" s="1"/>
  <c r="O32"/>
  <c r="P32" s="1"/>
  <c r="Q32"/>
  <c r="R32" s="1"/>
  <c r="S32"/>
  <c r="T32" s="1"/>
  <c r="U32"/>
  <c r="V32" s="1"/>
  <c r="W32"/>
  <c r="X32" s="1"/>
  <c r="Y32"/>
  <c r="Z32" s="1"/>
  <c r="AA32"/>
  <c r="AB32" s="1"/>
  <c r="AC32"/>
  <c r="AD32" s="1"/>
  <c r="AE32"/>
  <c r="AF32" s="1"/>
  <c r="AG32"/>
  <c r="AH32" s="1"/>
  <c r="AI32"/>
  <c r="AJ32" s="1"/>
  <c r="AK32"/>
  <c r="AL32" s="1"/>
  <c r="AM32"/>
  <c r="AN32" s="1"/>
  <c r="AO32"/>
  <c r="AP32" s="1"/>
  <c r="E33"/>
  <c r="F33" s="1"/>
  <c r="G33"/>
  <c r="H33" s="1"/>
  <c r="I33"/>
  <c r="J33" s="1"/>
  <c r="K33"/>
  <c r="L33" s="1"/>
  <c r="AQ33" s="1"/>
  <c r="AR33" s="1"/>
  <c r="M33"/>
  <c r="N33" s="1"/>
  <c r="O33"/>
  <c r="P33" s="1"/>
  <c r="Q33"/>
  <c r="R33" s="1"/>
  <c r="S33"/>
  <c r="T33" s="1"/>
  <c r="U33"/>
  <c r="V33" s="1"/>
  <c r="W33"/>
  <c r="X33" s="1"/>
  <c r="Y33"/>
  <c r="Z33" s="1"/>
  <c r="AA33"/>
  <c r="AB33" s="1"/>
  <c r="AC33"/>
  <c r="AD33" s="1"/>
  <c r="AE33"/>
  <c r="AF33" s="1"/>
  <c r="AG33"/>
  <c r="AH33" s="1"/>
  <c r="AI33"/>
  <c r="AJ33" s="1"/>
  <c r="AK33"/>
  <c r="AL33" s="1"/>
  <c r="AM33"/>
  <c r="AN33" s="1"/>
  <c r="AO33"/>
  <c r="AP33" s="1"/>
  <c r="E34"/>
  <c r="F34" s="1"/>
  <c r="G34"/>
  <c r="H34" s="1"/>
  <c r="I34"/>
  <c r="J34" s="1"/>
  <c r="K34"/>
  <c r="L34" s="1"/>
  <c r="AQ34" s="1"/>
  <c r="AR34" s="1"/>
  <c r="M34"/>
  <c r="N34" s="1"/>
  <c r="O34"/>
  <c r="P34" s="1"/>
  <c r="Q34"/>
  <c r="R34" s="1"/>
  <c r="S34"/>
  <c r="T34" s="1"/>
  <c r="U34"/>
  <c r="V34" s="1"/>
  <c r="W34"/>
  <c r="X34" s="1"/>
  <c r="Y34"/>
  <c r="Z34" s="1"/>
  <c r="AA34"/>
  <c r="AB34" s="1"/>
  <c r="AC34"/>
  <c r="AD34" s="1"/>
  <c r="AE34"/>
  <c r="AF34" s="1"/>
  <c r="AG34"/>
  <c r="AH34" s="1"/>
  <c r="AI34"/>
  <c r="AJ34" s="1"/>
  <c r="AK34"/>
  <c r="AL34" s="1"/>
  <c r="AM34"/>
  <c r="AN34" s="1"/>
  <c r="AO34"/>
  <c r="AP34" s="1"/>
  <c r="A1" i="16"/>
  <c r="A2"/>
  <c r="B2"/>
  <c r="C2"/>
  <c r="D2"/>
  <c r="E2"/>
  <c r="I3"/>
  <c r="A4"/>
  <c r="B4"/>
  <c r="C4"/>
  <c r="D4"/>
  <c r="E4"/>
  <c r="F4" s="1"/>
  <c r="G4"/>
  <c r="H4" s="1"/>
  <c r="I4"/>
  <c r="J4" s="1"/>
  <c r="K4"/>
  <c r="L4" s="1"/>
  <c r="M4"/>
  <c r="N4" s="1"/>
  <c r="O4"/>
  <c r="P4" s="1"/>
  <c r="Q4"/>
  <c r="R4" s="1"/>
  <c r="S4"/>
  <c r="T4" s="1"/>
  <c r="U4"/>
  <c r="V4" s="1"/>
  <c r="W4"/>
  <c r="X4" s="1"/>
  <c r="Y4"/>
  <c r="Z4" s="1"/>
  <c r="AA4"/>
  <c r="AB4" s="1"/>
  <c r="AC4"/>
  <c r="AD4" s="1"/>
  <c r="AE4"/>
  <c r="AF4" s="1"/>
  <c r="AG4"/>
  <c r="AH4" s="1"/>
  <c r="AI4"/>
  <c r="AJ4" s="1"/>
  <c r="AK4"/>
  <c r="AL4" s="1"/>
  <c r="AM4"/>
  <c r="AN4" s="1"/>
  <c r="AO4"/>
  <c r="AP4" s="1"/>
  <c r="AQ4"/>
  <c r="AR4" s="1"/>
  <c r="AS4"/>
  <c r="AT4" s="1"/>
  <c r="AU4"/>
  <c r="AV4" s="1"/>
  <c r="AW4"/>
  <c r="AX4" s="1"/>
  <c r="AY4"/>
  <c r="AZ4" s="1"/>
  <c r="BA4"/>
  <c r="BB4" s="1"/>
  <c r="BC4"/>
  <c r="BD4" s="1"/>
  <c r="BE4"/>
  <c r="BF4" s="1"/>
  <c r="A5"/>
  <c r="B5"/>
  <c r="C5"/>
  <c r="D5"/>
  <c r="E5"/>
  <c r="F5" s="1"/>
  <c r="BE5" s="1"/>
  <c r="BF5" s="1"/>
  <c r="G5"/>
  <c r="H5" s="1"/>
  <c r="I5"/>
  <c r="J5" s="1"/>
  <c r="K5"/>
  <c r="L5" s="1"/>
  <c r="M5"/>
  <c r="N5" s="1"/>
  <c r="O5"/>
  <c r="P5" s="1"/>
  <c r="Q5"/>
  <c r="R5" s="1"/>
  <c r="S5"/>
  <c r="T5" s="1"/>
  <c r="U5"/>
  <c r="V5" s="1"/>
  <c r="W5"/>
  <c r="X5" s="1"/>
  <c r="Y5"/>
  <c r="Z5" s="1"/>
  <c r="AA5"/>
  <c r="AB5" s="1"/>
  <c r="AC5"/>
  <c r="AD5" s="1"/>
  <c r="AE5"/>
  <c r="AF5" s="1"/>
  <c r="AG5"/>
  <c r="AH5" s="1"/>
  <c r="AI5"/>
  <c r="AJ5" s="1"/>
  <c r="AK5"/>
  <c r="AL5" s="1"/>
  <c r="AM5"/>
  <c r="AN5" s="1"/>
  <c r="AO5"/>
  <c r="AP5" s="1"/>
  <c r="AQ5"/>
  <c r="AR5" s="1"/>
  <c r="AS5"/>
  <c r="AT5" s="1"/>
  <c r="AU5"/>
  <c r="AV5" s="1"/>
  <c r="AW5"/>
  <c r="AX5" s="1"/>
  <c r="AY5"/>
  <c r="AZ5" s="1"/>
  <c r="BA5"/>
  <c r="BB5" s="1"/>
  <c r="BC5"/>
  <c r="BD5" s="1"/>
  <c r="A6"/>
  <c r="B6"/>
  <c r="D6"/>
  <c r="E6"/>
  <c r="F6" s="1"/>
  <c r="G6"/>
  <c r="H6" s="1"/>
  <c r="I6"/>
  <c r="J6" s="1"/>
  <c r="K6"/>
  <c r="L6" s="1"/>
  <c r="M6"/>
  <c r="N6" s="1"/>
  <c r="O6"/>
  <c r="P6" s="1"/>
  <c r="Q6"/>
  <c r="R6" s="1"/>
  <c r="S6"/>
  <c r="T6" s="1"/>
  <c r="U6"/>
  <c r="V6" s="1"/>
  <c r="W6"/>
  <c r="X6" s="1"/>
  <c r="Y6"/>
  <c r="Z6" s="1"/>
  <c r="AA6"/>
  <c r="AB6" s="1"/>
  <c r="AC6"/>
  <c r="AD6" s="1"/>
  <c r="AE6"/>
  <c r="AF6" s="1"/>
  <c r="AG6"/>
  <c r="AH6" s="1"/>
  <c r="AI6"/>
  <c r="AJ6" s="1"/>
  <c r="AK6"/>
  <c r="AL6" s="1"/>
  <c r="AM6"/>
  <c r="AN6" s="1"/>
  <c r="AO6"/>
  <c r="AP6" s="1"/>
  <c r="AQ6"/>
  <c r="AR6" s="1"/>
  <c r="AS6"/>
  <c r="AT6" s="1"/>
  <c r="AU6"/>
  <c r="AV6" s="1"/>
  <c r="AW6"/>
  <c r="AX6" s="1"/>
  <c r="AY6"/>
  <c r="AZ6" s="1"/>
  <c r="BA6"/>
  <c r="BB6" s="1"/>
  <c r="BC6"/>
  <c r="BD6" s="1"/>
  <c r="BE6"/>
  <c r="BF6" s="1"/>
  <c r="A7"/>
  <c r="B7"/>
  <c r="D7"/>
  <c r="E7"/>
  <c r="F7" s="1"/>
  <c r="BE7" s="1"/>
  <c r="BF7" s="1"/>
  <c r="G7"/>
  <c r="H7" s="1"/>
  <c r="I7"/>
  <c r="J7" s="1"/>
  <c r="K7"/>
  <c r="L7" s="1"/>
  <c r="M7"/>
  <c r="N7" s="1"/>
  <c r="O7"/>
  <c r="P7" s="1"/>
  <c r="Q7"/>
  <c r="R7" s="1"/>
  <c r="S7"/>
  <c r="T7" s="1"/>
  <c r="U7"/>
  <c r="V7" s="1"/>
  <c r="W7"/>
  <c r="X7" s="1"/>
  <c r="Y7"/>
  <c r="Z7" s="1"/>
  <c r="AA7"/>
  <c r="AB7" s="1"/>
  <c r="AC7"/>
  <c r="AD7" s="1"/>
  <c r="AE7"/>
  <c r="AF7" s="1"/>
  <c r="AG7"/>
  <c r="AH7" s="1"/>
  <c r="AI7"/>
  <c r="AJ7" s="1"/>
  <c r="AK7"/>
  <c r="AL7" s="1"/>
  <c r="AM7"/>
  <c r="AN7" s="1"/>
  <c r="AO7"/>
  <c r="AP7" s="1"/>
  <c r="AQ7"/>
  <c r="AR7" s="1"/>
  <c r="AS7"/>
  <c r="AT7" s="1"/>
  <c r="AU7"/>
  <c r="AV7" s="1"/>
  <c r="AW7"/>
  <c r="AX7" s="1"/>
  <c r="AY7"/>
  <c r="AZ7" s="1"/>
  <c r="BA7"/>
  <c r="BB7" s="1"/>
  <c r="BC7"/>
  <c r="BD7" s="1"/>
  <c r="A8"/>
  <c r="B8"/>
  <c r="D8"/>
  <c r="E8"/>
  <c r="F8" s="1"/>
  <c r="BE8" s="1"/>
  <c r="BF8" s="1"/>
  <c r="G8"/>
  <c r="H8" s="1"/>
  <c r="I8"/>
  <c r="J8" s="1"/>
  <c r="K8"/>
  <c r="L8" s="1"/>
  <c r="M8"/>
  <c r="N8" s="1"/>
  <c r="O8"/>
  <c r="P8" s="1"/>
  <c r="Q8"/>
  <c r="R8" s="1"/>
  <c r="S8"/>
  <c r="T8" s="1"/>
  <c r="U8"/>
  <c r="V8" s="1"/>
  <c r="W8"/>
  <c r="X8" s="1"/>
  <c r="Y8"/>
  <c r="Z8" s="1"/>
  <c r="AA8"/>
  <c r="AB8" s="1"/>
  <c r="AC8"/>
  <c r="AD8" s="1"/>
  <c r="AE8"/>
  <c r="AF8" s="1"/>
  <c r="AG8"/>
  <c r="AH8" s="1"/>
  <c r="AI8"/>
  <c r="AJ8" s="1"/>
  <c r="AK8"/>
  <c r="AL8" s="1"/>
  <c r="AM8"/>
  <c r="AN8" s="1"/>
  <c r="AO8"/>
  <c r="AP8" s="1"/>
  <c r="AQ8"/>
  <c r="AR8" s="1"/>
  <c r="AS8"/>
  <c r="AT8" s="1"/>
  <c r="AU8"/>
  <c r="AV8" s="1"/>
  <c r="AW8"/>
  <c r="AX8" s="1"/>
  <c r="AY8"/>
  <c r="AZ8" s="1"/>
  <c r="BA8"/>
  <c r="BB8" s="1"/>
  <c r="BC8"/>
  <c r="BD8" s="1"/>
  <c r="A9"/>
  <c r="B9"/>
  <c r="D9"/>
  <c r="E9"/>
  <c r="F9" s="1"/>
  <c r="BE9" s="1"/>
  <c r="BF9" s="1"/>
  <c r="G9"/>
  <c r="H9" s="1"/>
  <c r="I9"/>
  <c r="J9" s="1"/>
  <c r="K9"/>
  <c r="L9" s="1"/>
  <c r="M9"/>
  <c r="N9" s="1"/>
  <c r="O9"/>
  <c r="P9" s="1"/>
  <c r="Q9"/>
  <c r="R9" s="1"/>
  <c r="S9"/>
  <c r="T9" s="1"/>
  <c r="U9"/>
  <c r="V9" s="1"/>
  <c r="W9"/>
  <c r="X9" s="1"/>
  <c r="Y9"/>
  <c r="Z9" s="1"/>
  <c r="AA9"/>
  <c r="AB9" s="1"/>
  <c r="AC9"/>
  <c r="AD9" s="1"/>
  <c r="AE9"/>
  <c r="AF9" s="1"/>
  <c r="AG9"/>
  <c r="AH9" s="1"/>
  <c r="AI9"/>
  <c r="AJ9" s="1"/>
  <c r="AK9"/>
  <c r="AL9" s="1"/>
  <c r="AM9"/>
  <c r="AN9" s="1"/>
  <c r="AO9"/>
  <c r="AP9" s="1"/>
  <c r="AQ9"/>
  <c r="AR9" s="1"/>
  <c r="AS9"/>
  <c r="AT9" s="1"/>
  <c r="AU9"/>
  <c r="AV9" s="1"/>
  <c r="AW9"/>
  <c r="AX9" s="1"/>
  <c r="AY9"/>
  <c r="AZ9" s="1"/>
  <c r="BA9"/>
  <c r="BB9" s="1"/>
  <c r="BC9"/>
  <c r="BD9" s="1"/>
  <c r="A10"/>
  <c r="B10"/>
  <c r="C10"/>
  <c r="D10"/>
  <c r="E10"/>
  <c r="F10" s="1"/>
  <c r="BE10" s="1"/>
  <c r="BF10" s="1"/>
  <c r="G10"/>
  <c r="H10" s="1"/>
  <c r="I10"/>
  <c r="J10" s="1"/>
  <c r="K10"/>
  <c r="L10" s="1"/>
  <c r="M10"/>
  <c r="N10" s="1"/>
  <c r="O10"/>
  <c r="P10" s="1"/>
  <c r="Q10"/>
  <c r="R10" s="1"/>
  <c r="S10"/>
  <c r="T10" s="1"/>
  <c r="U10"/>
  <c r="V10" s="1"/>
  <c r="W10"/>
  <c r="X10" s="1"/>
  <c r="Y10"/>
  <c r="Z10" s="1"/>
  <c r="AA10"/>
  <c r="AB10" s="1"/>
  <c r="AC10"/>
  <c r="AD10" s="1"/>
  <c r="AE10"/>
  <c r="AF10" s="1"/>
  <c r="AG10"/>
  <c r="AH10" s="1"/>
  <c r="AI10"/>
  <c r="AJ10" s="1"/>
  <c r="AK10"/>
  <c r="AL10" s="1"/>
  <c r="AM10"/>
  <c r="AN10" s="1"/>
  <c r="AO10"/>
  <c r="AP10" s="1"/>
  <c r="AQ10"/>
  <c r="AR10" s="1"/>
  <c r="AS10"/>
  <c r="AT10" s="1"/>
  <c r="AU10"/>
  <c r="AV10" s="1"/>
  <c r="AW10"/>
  <c r="AX10" s="1"/>
  <c r="AY10"/>
  <c r="AZ10" s="1"/>
  <c r="BA10"/>
  <c r="BB10" s="1"/>
  <c r="BC10"/>
  <c r="BD10" s="1"/>
  <c r="A11"/>
  <c r="B11"/>
  <c r="D11"/>
  <c r="E11"/>
  <c r="F11" s="1"/>
  <c r="BE11" s="1"/>
  <c r="BF11" s="1"/>
  <c r="G11"/>
  <c r="H11" s="1"/>
  <c r="I11"/>
  <c r="J11" s="1"/>
  <c r="K11"/>
  <c r="L11" s="1"/>
  <c r="M11"/>
  <c r="N11" s="1"/>
  <c r="O11"/>
  <c r="P11" s="1"/>
  <c r="Q11"/>
  <c r="R11" s="1"/>
  <c r="S11"/>
  <c r="T11" s="1"/>
  <c r="U11"/>
  <c r="V11" s="1"/>
  <c r="W11"/>
  <c r="X11" s="1"/>
  <c r="Y11"/>
  <c r="Z11" s="1"/>
  <c r="AA11"/>
  <c r="AB11" s="1"/>
  <c r="AC11"/>
  <c r="AD11" s="1"/>
  <c r="AE11"/>
  <c r="AF11" s="1"/>
  <c r="AG11"/>
  <c r="AH11" s="1"/>
  <c r="AI11"/>
  <c r="AJ11" s="1"/>
  <c r="AK11"/>
  <c r="AL11" s="1"/>
  <c r="AM11"/>
  <c r="AN11" s="1"/>
  <c r="AO11"/>
  <c r="AP11" s="1"/>
  <c r="AQ11"/>
  <c r="AR11" s="1"/>
  <c r="AS11"/>
  <c r="AT11" s="1"/>
  <c r="AU11"/>
  <c r="AV11" s="1"/>
  <c r="AW11"/>
  <c r="AX11" s="1"/>
  <c r="AY11"/>
  <c r="AZ11" s="1"/>
  <c r="BA11"/>
  <c r="BB11" s="1"/>
  <c r="BC11"/>
  <c r="BD11" s="1"/>
  <c r="A12"/>
  <c r="B12"/>
  <c r="D12"/>
  <c r="E12"/>
  <c r="F12" s="1"/>
  <c r="BE12" s="1"/>
  <c r="BF12" s="1"/>
  <c r="G12"/>
  <c r="H12" s="1"/>
  <c r="I12"/>
  <c r="J12" s="1"/>
  <c r="K12"/>
  <c r="L12" s="1"/>
  <c r="M12"/>
  <c r="N12" s="1"/>
  <c r="O12"/>
  <c r="P12" s="1"/>
  <c r="Q12"/>
  <c r="R12" s="1"/>
  <c r="S12"/>
  <c r="T12" s="1"/>
  <c r="U12"/>
  <c r="V12" s="1"/>
  <c r="W12"/>
  <c r="X12" s="1"/>
  <c r="Y12"/>
  <c r="Z12" s="1"/>
  <c r="AA12"/>
  <c r="AB12" s="1"/>
  <c r="AC12"/>
  <c r="AD12" s="1"/>
  <c r="AE12"/>
  <c r="AF12" s="1"/>
  <c r="AG12"/>
  <c r="AH12" s="1"/>
  <c r="AI12"/>
  <c r="AJ12" s="1"/>
  <c r="AK12"/>
  <c r="AL12" s="1"/>
  <c r="AM12"/>
  <c r="AN12" s="1"/>
  <c r="AO12"/>
  <c r="AP12" s="1"/>
  <c r="AQ12"/>
  <c r="AR12" s="1"/>
  <c r="AS12"/>
  <c r="AT12" s="1"/>
  <c r="AU12"/>
  <c r="AV12" s="1"/>
  <c r="AW12"/>
  <c r="AX12" s="1"/>
  <c r="AY12"/>
  <c r="AZ12" s="1"/>
  <c r="BA12"/>
  <c r="BB12" s="1"/>
  <c r="BC12"/>
  <c r="BD12" s="1"/>
  <c r="A13"/>
  <c r="B13"/>
  <c r="D13"/>
  <c r="E13"/>
  <c r="F13" s="1"/>
  <c r="BE13" s="1"/>
  <c r="BF13" s="1"/>
  <c r="G13"/>
  <c r="H13" s="1"/>
  <c r="I13"/>
  <c r="J13" s="1"/>
  <c r="K13"/>
  <c r="L13" s="1"/>
  <c r="M13"/>
  <c r="N13" s="1"/>
  <c r="O13"/>
  <c r="P13" s="1"/>
  <c r="Q13"/>
  <c r="R13" s="1"/>
  <c r="S13"/>
  <c r="T13" s="1"/>
  <c r="U13"/>
  <c r="V13" s="1"/>
  <c r="W13"/>
  <c r="X13" s="1"/>
  <c r="Y13"/>
  <c r="Z13" s="1"/>
  <c r="AA13"/>
  <c r="AB13" s="1"/>
  <c r="AC13"/>
  <c r="AD13" s="1"/>
  <c r="AE13"/>
  <c r="AF13" s="1"/>
  <c r="AG13"/>
  <c r="AH13" s="1"/>
  <c r="AI13"/>
  <c r="AJ13" s="1"/>
  <c r="AK13"/>
  <c r="AL13" s="1"/>
  <c r="AM13"/>
  <c r="AN13" s="1"/>
  <c r="AO13"/>
  <c r="AP13" s="1"/>
  <c r="AQ13"/>
  <c r="AR13" s="1"/>
  <c r="AS13"/>
  <c r="AT13" s="1"/>
  <c r="AU13"/>
  <c r="AV13" s="1"/>
  <c r="AW13"/>
  <c r="AX13" s="1"/>
  <c r="AY13"/>
  <c r="AZ13" s="1"/>
  <c r="BA13"/>
  <c r="BB13" s="1"/>
  <c r="BC13"/>
  <c r="BD13" s="1"/>
  <c r="A14"/>
  <c r="B14"/>
  <c r="C14"/>
  <c r="D14"/>
  <c r="E14"/>
  <c r="F14" s="1"/>
  <c r="BE14" s="1"/>
  <c r="BF14" s="1"/>
  <c r="G14"/>
  <c r="H14" s="1"/>
  <c r="I14"/>
  <c r="J14" s="1"/>
  <c r="K14"/>
  <c r="L14" s="1"/>
  <c r="M14"/>
  <c r="N14" s="1"/>
  <c r="O14"/>
  <c r="P14" s="1"/>
  <c r="Q14"/>
  <c r="R14" s="1"/>
  <c r="S14"/>
  <c r="T14" s="1"/>
  <c r="U14"/>
  <c r="V14" s="1"/>
  <c r="W14"/>
  <c r="X14" s="1"/>
  <c r="Y14"/>
  <c r="Z14" s="1"/>
  <c r="AA14"/>
  <c r="AB14" s="1"/>
  <c r="AC14"/>
  <c r="AD14" s="1"/>
  <c r="AE14"/>
  <c r="AF14" s="1"/>
  <c r="AG14"/>
  <c r="AH14" s="1"/>
  <c r="AI14"/>
  <c r="AJ14" s="1"/>
  <c r="AK14"/>
  <c r="AL14" s="1"/>
  <c r="AM14"/>
  <c r="AN14" s="1"/>
  <c r="AO14"/>
  <c r="AP14" s="1"/>
  <c r="AQ14"/>
  <c r="AR14" s="1"/>
  <c r="AS14"/>
  <c r="AT14" s="1"/>
  <c r="AU14"/>
  <c r="AV14" s="1"/>
  <c r="AW14"/>
  <c r="AX14" s="1"/>
  <c r="AY14"/>
  <c r="AZ14" s="1"/>
  <c r="BA14"/>
  <c r="BB14" s="1"/>
  <c r="BC14"/>
  <c r="BD14" s="1"/>
  <c r="A15"/>
  <c r="B15"/>
  <c r="C15"/>
  <c r="D15"/>
  <c r="E15"/>
  <c r="F15" s="1"/>
  <c r="BE15" s="1"/>
  <c r="BF15" s="1"/>
  <c r="G15"/>
  <c r="H15" s="1"/>
  <c r="I15"/>
  <c r="J15" s="1"/>
  <c r="K15"/>
  <c r="L15" s="1"/>
  <c r="M15"/>
  <c r="N15" s="1"/>
  <c r="O15"/>
  <c r="P15" s="1"/>
  <c r="Q15"/>
  <c r="R15" s="1"/>
  <c r="S15"/>
  <c r="T15" s="1"/>
  <c r="U15"/>
  <c r="V15" s="1"/>
  <c r="W15"/>
  <c r="X15" s="1"/>
  <c r="Y15"/>
  <c r="Z15" s="1"/>
  <c r="AA15"/>
  <c r="AB15" s="1"/>
  <c r="AC15"/>
  <c r="AD15" s="1"/>
  <c r="AE15"/>
  <c r="AF15" s="1"/>
  <c r="AG15"/>
  <c r="AH15" s="1"/>
  <c r="AI15"/>
  <c r="AJ15" s="1"/>
  <c r="AK15"/>
  <c r="AL15" s="1"/>
  <c r="AM15"/>
  <c r="AN15" s="1"/>
  <c r="AO15"/>
  <c r="AP15" s="1"/>
  <c r="AQ15"/>
  <c r="AR15" s="1"/>
  <c r="AS15"/>
  <c r="AT15" s="1"/>
  <c r="AU15"/>
  <c r="AV15" s="1"/>
  <c r="AW15"/>
  <c r="AX15" s="1"/>
  <c r="AY15"/>
  <c r="AZ15" s="1"/>
  <c r="BA15"/>
  <c r="BB15" s="1"/>
  <c r="BC15"/>
  <c r="BD15" s="1"/>
  <c r="A16"/>
  <c r="B16"/>
  <c r="C16"/>
  <c r="D16"/>
  <c r="E16"/>
  <c r="F16" s="1"/>
  <c r="BE16" s="1"/>
  <c r="BF16" s="1"/>
  <c r="G16"/>
  <c r="H16" s="1"/>
  <c r="I16"/>
  <c r="J16" s="1"/>
  <c r="K16"/>
  <c r="L16" s="1"/>
  <c r="M16"/>
  <c r="N16" s="1"/>
  <c r="O16"/>
  <c r="P16" s="1"/>
  <c r="Q16"/>
  <c r="R16" s="1"/>
  <c r="S16"/>
  <c r="T16" s="1"/>
  <c r="U16"/>
  <c r="V16" s="1"/>
  <c r="W16"/>
  <c r="X16" s="1"/>
  <c r="Y16"/>
  <c r="Z16" s="1"/>
  <c r="AA16"/>
  <c r="AB16" s="1"/>
  <c r="AC16"/>
  <c r="AD16" s="1"/>
  <c r="AE16"/>
  <c r="AF16" s="1"/>
  <c r="AG16"/>
  <c r="AH16" s="1"/>
  <c r="AI16"/>
  <c r="AJ16" s="1"/>
  <c r="AK16"/>
  <c r="AL16" s="1"/>
  <c r="AM16"/>
  <c r="AN16" s="1"/>
  <c r="AO16"/>
  <c r="AP16" s="1"/>
  <c r="AQ16"/>
  <c r="AR16" s="1"/>
  <c r="AS16"/>
  <c r="AT16" s="1"/>
  <c r="AU16"/>
  <c r="AV16" s="1"/>
  <c r="AW16"/>
  <c r="AX16" s="1"/>
  <c r="AY16"/>
  <c r="AZ16" s="1"/>
  <c r="BA16"/>
  <c r="BB16" s="1"/>
  <c r="BC16"/>
  <c r="BD16" s="1"/>
  <c r="A17"/>
  <c r="B17"/>
  <c r="C17"/>
  <c r="D17"/>
  <c r="E17"/>
  <c r="F17" s="1"/>
  <c r="BE17" s="1"/>
  <c r="BF17" s="1"/>
  <c r="G17"/>
  <c r="H17" s="1"/>
  <c r="I17"/>
  <c r="J17" s="1"/>
  <c r="K17"/>
  <c r="L17" s="1"/>
  <c r="M17"/>
  <c r="N17" s="1"/>
  <c r="O17"/>
  <c r="P17" s="1"/>
  <c r="Q17"/>
  <c r="R17" s="1"/>
  <c r="S17"/>
  <c r="T17" s="1"/>
  <c r="U17"/>
  <c r="V17" s="1"/>
  <c r="W17"/>
  <c r="X17" s="1"/>
  <c r="Y17"/>
  <c r="Z17" s="1"/>
  <c r="AA17"/>
  <c r="AB17" s="1"/>
  <c r="AC17"/>
  <c r="AD17" s="1"/>
  <c r="AE17"/>
  <c r="AF17" s="1"/>
  <c r="AG17"/>
  <c r="AH17" s="1"/>
  <c r="AI17"/>
  <c r="AJ17" s="1"/>
  <c r="AK17"/>
  <c r="AL17" s="1"/>
  <c r="AM17"/>
  <c r="AN17" s="1"/>
  <c r="AO17"/>
  <c r="AP17" s="1"/>
  <c r="AQ17"/>
  <c r="AR17" s="1"/>
  <c r="AS17"/>
  <c r="AT17" s="1"/>
  <c r="AU17"/>
  <c r="AV17" s="1"/>
  <c r="AW17"/>
  <c r="AX17" s="1"/>
  <c r="AY17"/>
  <c r="AZ17" s="1"/>
  <c r="BA17"/>
  <c r="BB17" s="1"/>
  <c r="BC17"/>
  <c r="BD17" s="1"/>
  <c r="A18"/>
  <c r="B18"/>
  <c r="C18"/>
  <c r="D18"/>
  <c r="E18"/>
  <c r="F18" s="1"/>
  <c r="BE18" s="1"/>
  <c r="BF18" s="1"/>
  <c r="G18"/>
  <c r="H18" s="1"/>
  <c r="I18"/>
  <c r="J18" s="1"/>
  <c r="K18"/>
  <c r="L18" s="1"/>
  <c r="M18"/>
  <c r="N18" s="1"/>
  <c r="O18"/>
  <c r="P18" s="1"/>
  <c r="Q18"/>
  <c r="R18" s="1"/>
  <c r="S18"/>
  <c r="T18" s="1"/>
  <c r="U18"/>
  <c r="V18" s="1"/>
  <c r="W18"/>
  <c r="X18" s="1"/>
  <c r="Y18"/>
  <c r="Z18" s="1"/>
  <c r="AA18"/>
  <c r="AB18" s="1"/>
  <c r="AC18"/>
  <c r="AD18" s="1"/>
  <c r="AE18"/>
  <c r="AF18" s="1"/>
  <c r="AG18"/>
  <c r="AH18" s="1"/>
  <c r="AI18"/>
  <c r="AJ18" s="1"/>
  <c r="AK18"/>
  <c r="AL18" s="1"/>
  <c r="AM18"/>
  <c r="AN18" s="1"/>
  <c r="AO18"/>
  <c r="AP18" s="1"/>
  <c r="AQ18"/>
  <c r="AR18" s="1"/>
  <c r="AS18"/>
  <c r="AT18" s="1"/>
  <c r="AU18"/>
  <c r="AV18" s="1"/>
  <c r="AW18"/>
  <c r="AX18" s="1"/>
  <c r="AY18"/>
  <c r="AZ18" s="1"/>
  <c r="BA18"/>
  <c r="BB18" s="1"/>
  <c r="BC18"/>
  <c r="BD18" s="1"/>
  <c r="A19"/>
  <c r="B19"/>
  <c r="C19"/>
  <c r="D19"/>
  <c r="E19"/>
  <c r="F19" s="1"/>
  <c r="BE19" s="1"/>
  <c r="BF19" s="1"/>
  <c r="G19"/>
  <c r="H19" s="1"/>
  <c r="I19"/>
  <c r="J19" s="1"/>
  <c r="K19"/>
  <c r="L19" s="1"/>
  <c r="M19"/>
  <c r="N19" s="1"/>
  <c r="O19"/>
  <c r="P19" s="1"/>
  <c r="Q19"/>
  <c r="R19" s="1"/>
  <c r="S19"/>
  <c r="T19" s="1"/>
  <c r="U19"/>
  <c r="V19" s="1"/>
  <c r="W19"/>
  <c r="X19" s="1"/>
  <c r="Y19"/>
  <c r="Z19" s="1"/>
  <c r="AA19"/>
  <c r="AB19" s="1"/>
  <c r="AC19"/>
  <c r="AD19" s="1"/>
  <c r="AE19"/>
  <c r="AF19" s="1"/>
  <c r="AG19"/>
  <c r="AH19" s="1"/>
  <c r="AI19"/>
  <c r="AJ19" s="1"/>
  <c r="AK19"/>
  <c r="AL19" s="1"/>
  <c r="AM19"/>
  <c r="AN19" s="1"/>
  <c r="AO19"/>
  <c r="AP19" s="1"/>
  <c r="AQ19"/>
  <c r="AR19" s="1"/>
  <c r="AS19"/>
  <c r="AT19" s="1"/>
  <c r="AU19"/>
  <c r="AV19" s="1"/>
  <c r="AW19"/>
  <c r="AX19" s="1"/>
  <c r="AY19"/>
  <c r="AZ19" s="1"/>
  <c r="BA19"/>
  <c r="BB19" s="1"/>
  <c r="BC19"/>
  <c r="BD19" s="1"/>
  <c r="A20"/>
  <c r="B20"/>
  <c r="C20"/>
  <c r="D20"/>
  <c r="E20"/>
  <c r="F20" s="1"/>
  <c r="BE20" s="1"/>
  <c r="BF20" s="1"/>
  <c r="G20"/>
  <c r="H20" s="1"/>
  <c r="I20"/>
  <c r="J20" s="1"/>
  <c r="K20"/>
  <c r="L20" s="1"/>
  <c r="M20"/>
  <c r="N20" s="1"/>
  <c r="O20"/>
  <c r="P20" s="1"/>
  <c r="Q20"/>
  <c r="R20" s="1"/>
  <c r="S20"/>
  <c r="T20" s="1"/>
  <c r="U20"/>
  <c r="V20" s="1"/>
  <c r="W20"/>
  <c r="X20" s="1"/>
  <c r="Y20"/>
  <c r="Z20" s="1"/>
  <c r="AA20"/>
  <c r="AB20" s="1"/>
  <c r="AC20"/>
  <c r="AD20" s="1"/>
  <c r="AE20"/>
  <c r="AF20" s="1"/>
  <c r="AG20"/>
  <c r="AH20" s="1"/>
  <c r="AI20"/>
  <c r="AJ20" s="1"/>
  <c r="AK20"/>
  <c r="AL20" s="1"/>
  <c r="AM20"/>
  <c r="AN20" s="1"/>
  <c r="AO20"/>
  <c r="AP20" s="1"/>
  <c r="AQ20"/>
  <c r="AR20" s="1"/>
  <c r="AS20"/>
  <c r="AT20" s="1"/>
  <c r="AU20"/>
  <c r="AV20" s="1"/>
  <c r="AW20"/>
  <c r="AX20" s="1"/>
  <c r="AY20"/>
  <c r="AZ20" s="1"/>
  <c r="BA20"/>
  <c r="BB20" s="1"/>
  <c r="BC20"/>
  <c r="BD20" s="1"/>
  <c r="A21"/>
  <c r="B21"/>
  <c r="C21"/>
  <c r="D21"/>
  <c r="E21"/>
  <c r="F21" s="1"/>
  <c r="BE21" s="1"/>
  <c r="BF21" s="1"/>
  <c r="G21"/>
  <c r="H21" s="1"/>
  <c r="I21"/>
  <c r="J21" s="1"/>
  <c r="K21"/>
  <c r="L21" s="1"/>
  <c r="M21"/>
  <c r="N21" s="1"/>
  <c r="O21"/>
  <c r="P21" s="1"/>
  <c r="Q21"/>
  <c r="R21" s="1"/>
  <c r="S21"/>
  <c r="T21" s="1"/>
  <c r="U21"/>
  <c r="V21" s="1"/>
  <c r="W21"/>
  <c r="X21" s="1"/>
  <c r="Y21"/>
  <c r="Z21" s="1"/>
  <c r="AA21"/>
  <c r="AB21" s="1"/>
  <c r="AC21"/>
  <c r="AD21" s="1"/>
  <c r="AE21"/>
  <c r="AF21" s="1"/>
  <c r="AG21"/>
  <c r="AH21" s="1"/>
  <c r="AI21"/>
  <c r="AJ21" s="1"/>
  <c r="AK21"/>
  <c r="AL21" s="1"/>
  <c r="AM21"/>
  <c r="AN21" s="1"/>
  <c r="AO21"/>
  <c r="AP21" s="1"/>
  <c r="AQ21"/>
  <c r="AR21" s="1"/>
  <c r="AS21"/>
  <c r="AT21" s="1"/>
  <c r="AU21"/>
  <c r="AV21" s="1"/>
  <c r="AW21"/>
  <c r="AX21" s="1"/>
  <c r="AY21"/>
  <c r="AZ21" s="1"/>
  <c r="BA21"/>
  <c r="BB21" s="1"/>
  <c r="BC21"/>
  <c r="BD21" s="1"/>
  <c r="A22"/>
  <c r="B22"/>
  <c r="C22"/>
  <c r="D22"/>
  <c r="E22"/>
  <c r="F22" s="1"/>
  <c r="BE22" s="1"/>
  <c r="BF22" s="1"/>
  <c r="G22"/>
  <c r="H22" s="1"/>
  <c r="I22"/>
  <c r="J22" s="1"/>
  <c r="K22"/>
  <c r="L22" s="1"/>
  <c r="M22"/>
  <c r="N22" s="1"/>
  <c r="O22"/>
  <c r="P22" s="1"/>
  <c r="Q22"/>
  <c r="R22" s="1"/>
  <c r="S22"/>
  <c r="T22" s="1"/>
  <c r="U22"/>
  <c r="V22" s="1"/>
  <c r="W22"/>
  <c r="X22" s="1"/>
  <c r="Y22"/>
  <c r="Z22" s="1"/>
  <c r="AA22"/>
  <c r="AB22" s="1"/>
  <c r="AC22"/>
  <c r="AD22" s="1"/>
  <c r="AE22"/>
  <c r="AF22" s="1"/>
  <c r="AG22"/>
  <c r="AH22" s="1"/>
  <c r="AI22"/>
  <c r="AJ22" s="1"/>
  <c r="AK22"/>
  <c r="AL22" s="1"/>
  <c r="AM22"/>
  <c r="AN22" s="1"/>
  <c r="AO22"/>
  <c r="AP22" s="1"/>
  <c r="AQ22"/>
  <c r="AR22" s="1"/>
  <c r="AS22"/>
  <c r="AT22" s="1"/>
  <c r="AU22"/>
  <c r="AV22" s="1"/>
  <c r="AW22"/>
  <c r="AX22" s="1"/>
  <c r="AY22"/>
  <c r="AZ22" s="1"/>
  <c r="BA22"/>
  <c r="BB22" s="1"/>
  <c r="BC22"/>
  <c r="BD22" s="1"/>
  <c r="A23"/>
  <c r="B23"/>
  <c r="C23"/>
  <c r="D23"/>
  <c r="E23"/>
  <c r="F23" s="1"/>
  <c r="BE23" s="1"/>
  <c r="BF23" s="1"/>
  <c r="G23"/>
  <c r="H23" s="1"/>
  <c r="I23"/>
  <c r="J23" s="1"/>
  <c r="K23"/>
  <c r="L23" s="1"/>
  <c r="M23"/>
  <c r="N23" s="1"/>
  <c r="O23"/>
  <c r="P23" s="1"/>
  <c r="Q23"/>
  <c r="R23" s="1"/>
  <c r="S23"/>
  <c r="T23" s="1"/>
  <c r="U23"/>
  <c r="V23" s="1"/>
  <c r="W23"/>
  <c r="X23" s="1"/>
  <c r="Y23"/>
  <c r="Z23" s="1"/>
  <c r="AA23"/>
  <c r="AB23" s="1"/>
  <c r="AC23"/>
  <c r="AD23" s="1"/>
  <c r="AE23"/>
  <c r="AF23" s="1"/>
  <c r="AG23"/>
  <c r="AH23" s="1"/>
  <c r="AI23"/>
  <c r="AJ23" s="1"/>
  <c r="AK23"/>
  <c r="AL23" s="1"/>
  <c r="AM23"/>
  <c r="AN23" s="1"/>
  <c r="AO23"/>
  <c r="AP23" s="1"/>
  <c r="AQ23"/>
  <c r="AR23" s="1"/>
  <c r="AS23"/>
  <c r="AT23" s="1"/>
  <c r="AU23"/>
  <c r="AV23" s="1"/>
  <c r="AW23"/>
  <c r="AX23" s="1"/>
  <c r="AY23"/>
  <c r="AZ23" s="1"/>
  <c r="BA23"/>
  <c r="BB23" s="1"/>
  <c r="BC23"/>
  <c r="BD23" s="1"/>
  <c r="A24"/>
  <c r="B24"/>
  <c r="C24"/>
  <c r="D24"/>
  <c r="E24"/>
  <c r="F24" s="1"/>
  <c r="BE24" s="1"/>
  <c r="BF24" s="1"/>
  <c r="G24"/>
  <c r="H24" s="1"/>
  <c r="I24"/>
  <c r="J24" s="1"/>
  <c r="K24"/>
  <c r="L24" s="1"/>
  <c r="M24"/>
  <c r="N24" s="1"/>
  <c r="O24"/>
  <c r="P24" s="1"/>
  <c r="Q24"/>
  <c r="R24" s="1"/>
  <c r="S24"/>
  <c r="T24" s="1"/>
  <c r="U24"/>
  <c r="V24" s="1"/>
  <c r="W24"/>
  <c r="X24" s="1"/>
  <c r="Y24"/>
  <c r="Z24" s="1"/>
  <c r="AA24"/>
  <c r="AB24" s="1"/>
  <c r="AC24"/>
  <c r="AD24" s="1"/>
  <c r="AE24"/>
  <c r="AF24" s="1"/>
  <c r="AG24"/>
  <c r="AH24" s="1"/>
  <c r="AI24"/>
  <c r="AJ24" s="1"/>
  <c r="AK24"/>
  <c r="AL24" s="1"/>
  <c r="AM24"/>
  <c r="AN24" s="1"/>
  <c r="AO24"/>
  <c r="AP24" s="1"/>
  <c r="AQ24"/>
  <c r="AR24" s="1"/>
  <c r="AS24"/>
  <c r="AT24" s="1"/>
  <c r="AU24"/>
  <c r="AV24" s="1"/>
  <c r="AW24"/>
  <c r="AX24" s="1"/>
  <c r="AY24"/>
  <c r="AZ24" s="1"/>
  <c r="BA24"/>
  <c r="BB24" s="1"/>
  <c r="BC24"/>
  <c r="BD24" s="1"/>
  <c r="A25"/>
  <c r="B25"/>
  <c r="C25"/>
  <c r="D25"/>
  <c r="E25"/>
  <c r="F25" s="1"/>
  <c r="BE25" s="1"/>
  <c r="BF25" s="1"/>
  <c r="G25"/>
  <c r="H25" s="1"/>
  <c r="I25"/>
  <c r="J25" s="1"/>
  <c r="K25"/>
  <c r="L25" s="1"/>
  <c r="M25"/>
  <c r="N25" s="1"/>
  <c r="O25"/>
  <c r="P25" s="1"/>
  <c r="Q25"/>
  <c r="R25" s="1"/>
  <c r="S25"/>
  <c r="T25" s="1"/>
  <c r="U25"/>
  <c r="V25" s="1"/>
  <c r="W25"/>
  <c r="X25" s="1"/>
  <c r="Y25"/>
  <c r="Z25" s="1"/>
  <c r="AA25"/>
  <c r="AB25" s="1"/>
  <c r="AC25"/>
  <c r="AD25" s="1"/>
  <c r="AE25"/>
  <c r="AF25" s="1"/>
  <c r="AG25"/>
  <c r="AH25" s="1"/>
  <c r="AI25"/>
  <c r="AJ25" s="1"/>
  <c r="AK25"/>
  <c r="AL25" s="1"/>
  <c r="AM25"/>
  <c r="AN25" s="1"/>
  <c r="AO25"/>
  <c r="AP25" s="1"/>
  <c r="AQ25"/>
  <c r="AR25" s="1"/>
  <c r="AS25"/>
  <c r="AT25" s="1"/>
  <c r="AU25"/>
  <c r="AV25" s="1"/>
  <c r="AW25"/>
  <c r="AX25" s="1"/>
  <c r="AY25"/>
  <c r="AZ25" s="1"/>
  <c r="BA25"/>
  <c r="BB25" s="1"/>
  <c r="BC25"/>
  <c r="BD25" s="1"/>
  <c r="A26"/>
  <c r="B26"/>
  <c r="C26"/>
  <c r="D26"/>
  <c r="E26"/>
  <c r="F26" s="1"/>
  <c r="BE26" s="1"/>
  <c r="BF26" s="1"/>
  <c r="G26"/>
  <c r="H26" s="1"/>
  <c r="I26"/>
  <c r="J26" s="1"/>
  <c r="K26"/>
  <c r="L26" s="1"/>
  <c r="M26"/>
  <c r="N26" s="1"/>
  <c r="O26"/>
  <c r="P26" s="1"/>
  <c r="Q26"/>
  <c r="R26" s="1"/>
  <c r="S26"/>
  <c r="T26" s="1"/>
  <c r="U26"/>
  <c r="V26" s="1"/>
  <c r="W26"/>
  <c r="X26" s="1"/>
  <c r="Y26"/>
  <c r="Z26" s="1"/>
  <c r="AA26"/>
  <c r="AB26" s="1"/>
  <c r="AC26"/>
  <c r="AD26" s="1"/>
  <c r="AE26"/>
  <c r="AF26" s="1"/>
  <c r="AG26"/>
  <c r="AH26" s="1"/>
  <c r="AI26"/>
  <c r="AJ26" s="1"/>
  <c r="AK26"/>
  <c r="AL26" s="1"/>
  <c r="AM26"/>
  <c r="AN26" s="1"/>
  <c r="AO26"/>
  <c r="AP26" s="1"/>
  <c r="AQ26"/>
  <c r="AR26" s="1"/>
  <c r="AS26"/>
  <c r="AT26" s="1"/>
  <c r="AU26"/>
  <c r="AV26" s="1"/>
  <c r="AW26"/>
  <c r="AX26" s="1"/>
  <c r="AY26"/>
  <c r="AZ26" s="1"/>
  <c r="BA26"/>
  <c r="BB26" s="1"/>
  <c r="BC26"/>
  <c r="BD26" s="1"/>
  <c r="A27"/>
  <c r="B27"/>
  <c r="C27"/>
  <c r="D27"/>
  <c r="E27"/>
  <c r="F27" s="1"/>
  <c r="BE27" s="1"/>
  <c r="BF27" s="1"/>
  <c r="G27"/>
  <c r="H27" s="1"/>
  <c r="I27"/>
  <c r="J27" s="1"/>
  <c r="K27"/>
  <c r="L27" s="1"/>
  <c r="M27"/>
  <c r="N27" s="1"/>
  <c r="O27"/>
  <c r="P27" s="1"/>
  <c r="Q27"/>
  <c r="R27" s="1"/>
  <c r="S27"/>
  <c r="T27" s="1"/>
  <c r="U27"/>
  <c r="V27" s="1"/>
  <c r="W27"/>
  <c r="X27" s="1"/>
  <c r="Y27"/>
  <c r="Z27" s="1"/>
  <c r="AA27"/>
  <c r="AB27" s="1"/>
  <c r="AC27"/>
  <c r="AD27" s="1"/>
  <c r="AE27"/>
  <c r="AF27" s="1"/>
  <c r="AG27"/>
  <c r="AH27" s="1"/>
  <c r="AI27"/>
  <c r="AJ27" s="1"/>
  <c r="AK27"/>
  <c r="AL27" s="1"/>
  <c r="AM27"/>
  <c r="AN27" s="1"/>
  <c r="AO27"/>
  <c r="AP27" s="1"/>
  <c r="AQ27"/>
  <c r="AR27" s="1"/>
  <c r="AS27"/>
  <c r="AT27" s="1"/>
  <c r="AU27"/>
  <c r="AV27" s="1"/>
  <c r="AW27"/>
  <c r="AX27" s="1"/>
  <c r="AY27"/>
  <c r="AZ27" s="1"/>
  <c r="BA27"/>
  <c r="BB27" s="1"/>
  <c r="BC27"/>
  <c r="BD27" s="1"/>
  <c r="A28"/>
  <c r="B28"/>
  <c r="C28"/>
  <c r="D28"/>
  <c r="E28"/>
  <c r="F28" s="1"/>
  <c r="BE28" s="1"/>
  <c r="BF28" s="1"/>
  <c r="G28"/>
  <c r="H28" s="1"/>
  <c r="I28"/>
  <c r="J28" s="1"/>
  <c r="K28"/>
  <c r="L28" s="1"/>
  <c r="M28"/>
  <c r="N28" s="1"/>
  <c r="O28"/>
  <c r="P28" s="1"/>
  <c r="Q28"/>
  <c r="R28" s="1"/>
  <c r="S28"/>
  <c r="T28" s="1"/>
  <c r="U28"/>
  <c r="V28" s="1"/>
  <c r="W28"/>
  <c r="X28" s="1"/>
  <c r="Y28"/>
  <c r="Z28" s="1"/>
  <c r="AA28"/>
  <c r="AB28" s="1"/>
  <c r="AC28"/>
  <c r="AD28" s="1"/>
  <c r="AE28"/>
  <c r="AF28" s="1"/>
  <c r="AG28"/>
  <c r="AH28" s="1"/>
  <c r="AI28"/>
  <c r="AJ28" s="1"/>
  <c r="AK28"/>
  <c r="AL28" s="1"/>
  <c r="AM28"/>
  <c r="AN28" s="1"/>
  <c r="AO28"/>
  <c r="AP28" s="1"/>
  <c r="AQ28"/>
  <c r="AR28" s="1"/>
  <c r="AS28"/>
  <c r="AT28" s="1"/>
  <c r="AU28"/>
  <c r="AV28" s="1"/>
  <c r="AW28"/>
  <c r="AX28" s="1"/>
  <c r="AY28"/>
  <c r="AZ28" s="1"/>
  <c r="BA28"/>
  <c r="BB28" s="1"/>
  <c r="BC28"/>
  <c r="BD28" s="1"/>
  <c r="A29"/>
  <c r="B29"/>
  <c r="C29"/>
  <c r="D29"/>
  <c r="E29"/>
  <c r="F29" s="1"/>
  <c r="BE29" s="1"/>
  <c r="BF29" s="1"/>
  <c r="G29"/>
  <c r="H29" s="1"/>
  <c r="I29"/>
  <c r="J29" s="1"/>
  <c r="K29"/>
  <c r="L29" s="1"/>
  <c r="M29"/>
  <c r="N29" s="1"/>
  <c r="O29"/>
  <c r="P29" s="1"/>
  <c r="Q29"/>
  <c r="R29" s="1"/>
  <c r="S29"/>
  <c r="T29" s="1"/>
  <c r="U29"/>
  <c r="V29" s="1"/>
  <c r="W29"/>
  <c r="X29" s="1"/>
  <c r="Y29"/>
  <c r="Z29" s="1"/>
  <c r="AA29"/>
  <c r="AB29" s="1"/>
  <c r="AC29"/>
  <c r="AD29" s="1"/>
  <c r="AE29"/>
  <c r="AF29" s="1"/>
  <c r="AG29"/>
  <c r="AH29" s="1"/>
  <c r="AI29"/>
  <c r="AJ29" s="1"/>
  <c r="AK29"/>
  <c r="AL29" s="1"/>
  <c r="AM29"/>
  <c r="AN29" s="1"/>
  <c r="AO29"/>
  <c r="AP29" s="1"/>
  <c r="AQ29"/>
  <c r="AR29" s="1"/>
  <c r="AS29"/>
  <c r="AT29" s="1"/>
  <c r="AU29"/>
  <c r="AV29" s="1"/>
  <c r="AW29"/>
  <c r="AX29" s="1"/>
  <c r="AY29"/>
  <c r="AZ29" s="1"/>
  <c r="BA29"/>
  <c r="BB29" s="1"/>
  <c r="BC29"/>
  <c r="BD29" s="1"/>
  <c r="A30"/>
  <c r="B30"/>
  <c r="C30"/>
  <c r="D30"/>
  <c r="E30"/>
  <c r="F30" s="1"/>
  <c r="BE30" s="1"/>
  <c r="BF30" s="1"/>
  <c r="G30"/>
  <c r="H30" s="1"/>
  <c r="I30"/>
  <c r="J30" s="1"/>
  <c r="K30"/>
  <c r="L30" s="1"/>
  <c r="M30"/>
  <c r="N30" s="1"/>
  <c r="O30"/>
  <c r="P30" s="1"/>
  <c r="Q30"/>
  <c r="R30" s="1"/>
  <c r="S30"/>
  <c r="T30" s="1"/>
  <c r="U30"/>
  <c r="V30" s="1"/>
  <c r="W30"/>
  <c r="X30" s="1"/>
  <c r="Y30"/>
  <c r="Z30" s="1"/>
  <c r="AA30"/>
  <c r="AB30" s="1"/>
  <c r="AC30"/>
  <c r="AD30" s="1"/>
  <c r="AE30"/>
  <c r="AF30" s="1"/>
  <c r="AG30"/>
  <c r="AH30" s="1"/>
  <c r="AI30"/>
  <c r="AJ30" s="1"/>
  <c r="AK30"/>
  <c r="AL30" s="1"/>
  <c r="AM30"/>
  <c r="AN30" s="1"/>
  <c r="AO30"/>
  <c r="AP30" s="1"/>
  <c r="AQ30"/>
  <c r="AR30" s="1"/>
  <c r="AS30"/>
  <c r="AT30" s="1"/>
  <c r="AU30"/>
  <c r="AV30" s="1"/>
  <c r="AW30"/>
  <c r="AX30" s="1"/>
  <c r="AY30"/>
  <c r="AZ30" s="1"/>
  <c r="BA30"/>
  <c r="BB30" s="1"/>
  <c r="BC30"/>
  <c r="BD30" s="1"/>
  <c r="A31"/>
  <c r="B31"/>
  <c r="C31"/>
  <c r="D31"/>
  <c r="E31"/>
  <c r="F31" s="1"/>
  <c r="BE31" s="1"/>
  <c r="BF31" s="1"/>
  <c r="G31"/>
  <c r="H31" s="1"/>
  <c r="I31"/>
  <c r="J31" s="1"/>
  <c r="K31"/>
  <c r="L31" s="1"/>
  <c r="M31"/>
  <c r="N31" s="1"/>
  <c r="O31"/>
  <c r="P31" s="1"/>
  <c r="Q31"/>
  <c r="R31" s="1"/>
  <c r="S31"/>
  <c r="T31" s="1"/>
  <c r="U31"/>
  <c r="V31" s="1"/>
  <c r="W31"/>
  <c r="X31" s="1"/>
  <c r="Y31"/>
  <c r="Z31" s="1"/>
  <c r="AA31"/>
  <c r="AB31" s="1"/>
  <c r="AC31"/>
  <c r="AD31" s="1"/>
  <c r="AE31"/>
  <c r="AF31" s="1"/>
  <c r="AG31"/>
  <c r="AH31" s="1"/>
  <c r="AI31"/>
  <c r="AJ31" s="1"/>
  <c r="AK31"/>
  <c r="AL31" s="1"/>
  <c r="AM31"/>
  <c r="AN31" s="1"/>
  <c r="AO31"/>
  <c r="AP31" s="1"/>
  <c r="AQ31"/>
  <c r="AR31" s="1"/>
  <c r="AS31"/>
  <c r="AT31" s="1"/>
  <c r="AU31"/>
  <c r="AV31" s="1"/>
  <c r="AW31"/>
  <c r="AX31" s="1"/>
  <c r="AY31"/>
  <c r="AZ31" s="1"/>
  <c r="BA31"/>
  <c r="BB31" s="1"/>
  <c r="BC31"/>
  <c r="BD31" s="1"/>
  <c r="A32"/>
  <c r="C32"/>
  <c r="D32"/>
  <c r="E32"/>
  <c r="F32" s="1"/>
  <c r="BE32" s="1"/>
  <c r="BF32" s="1"/>
  <c r="G32"/>
  <c r="H32" s="1"/>
  <c r="I32"/>
  <c r="J32" s="1"/>
  <c r="K32"/>
  <c r="L32" s="1"/>
  <c r="M32"/>
  <c r="N32" s="1"/>
  <c r="O32"/>
  <c r="P32" s="1"/>
  <c r="Q32"/>
  <c r="R32" s="1"/>
  <c r="S32"/>
  <c r="T32" s="1"/>
  <c r="U32"/>
  <c r="V32" s="1"/>
  <c r="W32"/>
  <c r="X32" s="1"/>
  <c r="Y32"/>
  <c r="Z32" s="1"/>
  <c r="AA32"/>
  <c r="AB32" s="1"/>
  <c r="AC32"/>
  <c r="AD32" s="1"/>
  <c r="AE32"/>
  <c r="AF32" s="1"/>
  <c r="AG32"/>
  <c r="AH32" s="1"/>
  <c r="AI32"/>
  <c r="AJ32" s="1"/>
  <c r="AK32"/>
  <c r="AL32" s="1"/>
  <c r="AM32"/>
  <c r="AN32" s="1"/>
  <c r="AO32"/>
  <c r="AP32" s="1"/>
  <c r="AQ32"/>
  <c r="AR32" s="1"/>
  <c r="AS32"/>
  <c r="AT32" s="1"/>
  <c r="AU32"/>
  <c r="AV32" s="1"/>
  <c r="AW32"/>
  <c r="AX32" s="1"/>
  <c r="AY32"/>
  <c r="AZ32" s="1"/>
  <c r="BA32"/>
  <c r="BB32" s="1"/>
  <c r="BC32"/>
  <c r="BD32" s="1"/>
  <c r="A33"/>
  <c r="B33"/>
  <c r="C33"/>
  <c r="D33"/>
  <c r="E33"/>
  <c r="F33" s="1"/>
  <c r="BE33" s="1"/>
  <c r="BF33" s="1"/>
  <c r="G33"/>
  <c r="H33" s="1"/>
  <c r="I33"/>
  <c r="J33" s="1"/>
  <c r="K33"/>
  <c r="L33" s="1"/>
  <c r="M33"/>
  <c r="N33" s="1"/>
  <c r="O33"/>
  <c r="P33" s="1"/>
  <c r="Q33"/>
  <c r="R33" s="1"/>
  <c r="S33"/>
  <c r="T33" s="1"/>
  <c r="U33"/>
  <c r="V33" s="1"/>
  <c r="W33"/>
  <c r="X33" s="1"/>
  <c r="Y33"/>
  <c r="Z33" s="1"/>
  <c r="AA33"/>
  <c r="AB33" s="1"/>
  <c r="AC33"/>
  <c r="AD33" s="1"/>
  <c r="AE33"/>
  <c r="AF33" s="1"/>
  <c r="AG33"/>
  <c r="AH33" s="1"/>
  <c r="AI33"/>
  <c r="AJ33" s="1"/>
  <c r="AK33"/>
  <c r="AL33" s="1"/>
  <c r="AM33"/>
  <c r="AN33" s="1"/>
  <c r="AO33"/>
  <c r="AP33" s="1"/>
  <c r="AQ33"/>
  <c r="AR33" s="1"/>
  <c r="AS33"/>
  <c r="AT33" s="1"/>
  <c r="AU33"/>
  <c r="AV33" s="1"/>
  <c r="AW33"/>
  <c r="AX33" s="1"/>
  <c r="AY33"/>
  <c r="AZ33" s="1"/>
  <c r="BA33"/>
  <c r="BB33" s="1"/>
  <c r="BC33"/>
  <c r="BD33" s="1"/>
  <c r="A34"/>
  <c r="B34"/>
  <c r="C34"/>
  <c r="D34"/>
  <c r="E34"/>
  <c r="F34" s="1"/>
  <c r="BE34" s="1"/>
  <c r="BF34" s="1"/>
  <c r="G34"/>
  <c r="H34" s="1"/>
  <c r="I34"/>
  <c r="J34" s="1"/>
  <c r="K34"/>
  <c r="L34" s="1"/>
  <c r="M34"/>
  <c r="N34" s="1"/>
  <c r="O34"/>
  <c r="P34" s="1"/>
  <c r="Q34"/>
  <c r="R34" s="1"/>
  <c r="S34"/>
  <c r="T34" s="1"/>
  <c r="U34"/>
  <c r="V34" s="1"/>
  <c r="W34"/>
  <c r="X34" s="1"/>
  <c r="Y34"/>
  <c r="Z34" s="1"/>
  <c r="AA34"/>
  <c r="AB34" s="1"/>
  <c r="AC34"/>
  <c r="AD34" s="1"/>
  <c r="AE34"/>
  <c r="AF34" s="1"/>
  <c r="AG34"/>
  <c r="AH34" s="1"/>
  <c r="AI34"/>
  <c r="AJ34" s="1"/>
  <c r="AK34"/>
  <c r="AL34" s="1"/>
  <c r="AM34"/>
  <c r="AN34" s="1"/>
  <c r="AO34"/>
  <c r="AP34" s="1"/>
  <c r="AQ34"/>
  <c r="AR34" s="1"/>
  <c r="AS34"/>
  <c r="AT34" s="1"/>
  <c r="AU34"/>
  <c r="AV34" s="1"/>
  <c r="AW34"/>
  <c r="AX34" s="1"/>
  <c r="AY34"/>
  <c r="AZ34" s="1"/>
  <c r="BA34"/>
  <c r="BB34" s="1"/>
  <c r="BC34"/>
  <c r="BD34" s="1"/>
  <c r="A2" i="13"/>
  <c r="B2"/>
  <c r="A3"/>
  <c r="B3"/>
  <c r="C3"/>
  <c r="D3" s="1"/>
  <c r="K3" s="1"/>
  <c r="L3" s="1"/>
  <c r="M3" s="1"/>
  <c r="E3"/>
  <c r="F3" s="1"/>
  <c r="G3"/>
  <c r="H3" s="1"/>
  <c r="I3"/>
  <c r="J3" s="1"/>
  <c r="B4"/>
  <c r="C4"/>
  <c r="D4" s="1"/>
  <c r="K4" s="1"/>
  <c r="L4" s="1"/>
  <c r="M4" s="1"/>
  <c r="E4"/>
  <c r="F4" s="1"/>
  <c r="G4"/>
  <c r="H4" s="1"/>
  <c r="I4"/>
  <c r="J4" s="1"/>
  <c r="B5"/>
  <c r="C5"/>
  <c r="D5" s="1"/>
  <c r="K5" s="1"/>
  <c r="L5" s="1"/>
  <c r="M5" s="1"/>
  <c r="E5"/>
  <c r="F5" s="1"/>
  <c r="G5"/>
  <c r="H5" s="1"/>
  <c r="I5"/>
  <c r="J5" s="1"/>
  <c r="B6"/>
  <c r="C6"/>
  <c r="D6" s="1"/>
  <c r="K6" s="1"/>
  <c r="L6" s="1"/>
  <c r="M6" s="1"/>
  <c r="E6"/>
  <c r="F6" s="1"/>
  <c r="G6"/>
  <c r="H6" s="1"/>
  <c r="I6"/>
  <c r="J6" s="1"/>
  <c r="B7"/>
  <c r="C7"/>
  <c r="D7" s="1"/>
  <c r="K7" s="1"/>
  <c r="L7" s="1"/>
  <c r="M7" s="1"/>
  <c r="E7"/>
  <c r="F7" s="1"/>
  <c r="G7"/>
  <c r="H7" s="1"/>
  <c r="I7"/>
  <c r="J7" s="1"/>
  <c r="B8"/>
  <c r="C8"/>
  <c r="D8" s="1"/>
  <c r="K8" s="1"/>
  <c r="L8" s="1"/>
  <c r="M8" s="1"/>
  <c r="E8"/>
  <c r="F8" s="1"/>
  <c r="G8"/>
  <c r="H8" s="1"/>
  <c r="I8"/>
  <c r="J8" s="1"/>
  <c r="B9"/>
  <c r="C9"/>
  <c r="D9" s="1"/>
  <c r="K9" s="1"/>
  <c r="L9" s="1"/>
  <c r="M9" s="1"/>
  <c r="E9"/>
  <c r="F9" s="1"/>
  <c r="G9"/>
  <c r="H9" s="1"/>
  <c r="I9"/>
  <c r="J9" s="1"/>
  <c r="B10"/>
  <c r="C10"/>
  <c r="D10" s="1"/>
  <c r="K10" s="1"/>
  <c r="L10" s="1"/>
  <c r="M10" s="1"/>
  <c r="E10"/>
  <c r="F10" s="1"/>
  <c r="G10"/>
  <c r="H10" s="1"/>
  <c r="I10"/>
  <c r="J10" s="1"/>
  <c r="B11"/>
  <c r="C11"/>
  <c r="D11" s="1"/>
  <c r="K11" s="1"/>
  <c r="L11" s="1"/>
  <c r="M11" s="1"/>
  <c r="E11"/>
  <c r="F11" s="1"/>
  <c r="G11"/>
  <c r="H11" s="1"/>
  <c r="I11"/>
  <c r="J11" s="1"/>
  <c r="B12"/>
  <c r="C12"/>
  <c r="D12" s="1"/>
  <c r="K12" s="1"/>
  <c r="L12" s="1"/>
  <c r="M12" s="1"/>
  <c r="E12"/>
  <c r="F12" s="1"/>
  <c r="G12"/>
  <c r="H12" s="1"/>
  <c r="I12"/>
  <c r="J12" s="1"/>
  <c r="B13"/>
  <c r="C13"/>
  <c r="D13" s="1"/>
  <c r="K13" s="1"/>
  <c r="L13" s="1"/>
  <c r="M13" s="1"/>
  <c r="E13"/>
  <c r="F13" s="1"/>
  <c r="G13"/>
  <c r="H13" s="1"/>
  <c r="I13"/>
  <c r="J13" s="1"/>
  <c r="B14"/>
  <c r="C14"/>
  <c r="D14" s="1"/>
  <c r="K14" s="1"/>
  <c r="L14" s="1"/>
  <c r="M14" s="1"/>
  <c r="E14"/>
  <c r="F14" s="1"/>
  <c r="G14"/>
  <c r="H14" s="1"/>
  <c r="I14"/>
  <c r="J14" s="1"/>
  <c r="B15"/>
  <c r="C15"/>
  <c r="D15" s="1"/>
  <c r="K15" s="1"/>
  <c r="L15" s="1"/>
  <c r="M15" s="1"/>
  <c r="E15"/>
  <c r="F15" s="1"/>
  <c r="G15"/>
  <c r="H15" s="1"/>
  <c r="I15"/>
  <c r="J15" s="1"/>
  <c r="B16"/>
  <c r="C16"/>
  <c r="D16" s="1"/>
  <c r="K16" s="1"/>
  <c r="L16" s="1"/>
  <c r="M16" s="1"/>
  <c r="E16"/>
  <c r="F16" s="1"/>
  <c r="G16"/>
  <c r="H16" s="1"/>
  <c r="I16"/>
  <c r="J16" s="1"/>
  <c r="B17"/>
  <c r="C17"/>
  <c r="D17" s="1"/>
  <c r="K17" s="1"/>
  <c r="L17" s="1"/>
  <c r="M17" s="1"/>
  <c r="E17"/>
  <c r="F17" s="1"/>
  <c r="G17"/>
  <c r="H17" s="1"/>
  <c r="I17"/>
  <c r="J17" s="1"/>
  <c r="B18"/>
  <c r="C18"/>
  <c r="D18" s="1"/>
  <c r="K18" s="1"/>
  <c r="L18" s="1"/>
  <c r="M18" s="1"/>
  <c r="E18"/>
  <c r="F18" s="1"/>
  <c r="G18"/>
  <c r="H18" s="1"/>
  <c r="I18"/>
  <c r="J18" s="1"/>
  <c r="B19"/>
  <c r="C19"/>
  <c r="D19" s="1"/>
  <c r="K19" s="1"/>
  <c r="L19" s="1"/>
  <c r="M19" s="1"/>
  <c r="E19"/>
  <c r="F19" s="1"/>
  <c r="G19"/>
  <c r="H19" s="1"/>
  <c r="I19"/>
  <c r="J19" s="1"/>
  <c r="B20"/>
  <c r="C20"/>
  <c r="D20" s="1"/>
  <c r="K20" s="1"/>
  <c r="L20" s="1"/>
  <c r="M20" s="1"/>
  <c r="E20"/>
  <c r="F20" s="1"/>
  <c r="G20"/>
  <c r="H20" s="1"/>
  <c r="I20"/>
  <c r="J20" s="1"/>
  <c r="B21"/>
  <c r="C21"/>
  <c r="D21" s="1"/>
  <c r="K21" s="1"/>
  <c r="L21" s="1"/>
  <c r="M21" s="1"/>
  <c r="E21"/>
  <c r="F21" s="1"/>
  <c r="G21"/>
  <c r="H21" s="1"/>
  <c r="I21"/>
  <c r="J21" s="1"/>
  <c r="B22"/>
  <c r="C22"/>
  <c r="D22" s="1"/>
  <c r="K22" s="1"/>
  <c r="L22" s="1"/>
  <c r="M22" s="1"/>
  <c r="E22"/>
  <c r="F22" s="1"/>
  <c r="G22"/>
  <c r="H22" s="1"/>
  <c r="I22"/>
  <c r="J22" s="1"/>
  <c r="B23"/>
  <c r="C23"/>
  <c r="D23" s="1"/>
  <c r="K23" s="1"/>
  <c r="L23" s="1"/>
  <c r="M23" s="1"/>
  <c r="E23"/>
  <c r="F23" s="1"/>
  <c r="G23"/>
  <c r="H23" s="1"/>
  <c r="I23"/>
  <c r="J23" s="1"/>
  <c r="B24"/>
  <c r="C24"/>
  <c r="D24" s="1"/>
  <c r="K24" s="1"/>
  <c r="L24" s="1"/>
  <c r="M24" s="1"/>
  <c r="E24"/>
  <c r="F24" s="1"/>
  <c r="G24"/>
  <c r="H24" s="1"/>
  <c r="I24"/>
  <c r="J24" s="1"/>
  <c r="B25"/>
  <c r="C25"/>
  <c r="D25" s="1"/>
  <c r="K25" s="1"/>
  <c r="L25" s="1"/>
  <c r="M25" s="1"/>
  <c r="E25"/>
  <c r="F25" s="1"/>
  <c r="G25"/>
  <c r="H25" s="1"/>
  <c r="I25"/>
  <c r="J25" s="1"/>
  <c r="B26"/>
  <c r="C26"/>
  <c r="D26" s="1"/>
  <c r="K26" s="1"/>
  <c r="L26" s="1"/>
  <c r="M26" s="1"/>
  <c r="E26"/>
  <c r="F26" s="1"/>
  <c r="G26"/>
  <c r="H26" s="1"/>
  <c r="I26"/>
  <c r="J26" s="1"/>
  <c r="B27"/>
  <c r="C27"/>
  <c r="D27" s="1"/>
  <c r="K27" s="1"/>
  <c r="L27" s="1"/>
  <c r="M27" s="1"/>
  <c r="E27"/>
  <c r="F27" s="1"/>
  <c r="G27"/>
  <c r="H27" s="1"/>
  <c r="I27"/>
  <c r="J27" s="1"/>
  <c r="B28"/>
  <c r="C28"/>
  <c r="D28" s="1"/>
  <c r="K28" s="1"/>
  <c r="L28" s="1"/>
  <c r="M28" s="1"/>
  <c r="E28"/>
  <c r="F28" s="1"/>
  <c r="G28"/>
  <c r="H28" s="1"/>
  <c r="I28"/>
  <c r="J28" s="1"/>
  <c r="B29"/>
  <c r="C29"/>
  <c r="D29" s="1"/>
  <c r="K29" s="1"/>
  <c r="L29" s="1"/>
  <c r="M29" s="1"/>
  <c r="E29"/>
  <c r="F29" s="1"/>
  <c r="G29"/>
  <c r="H29" s="1"/>
  <c r="I29"/>
  <c r="J29" s="1"/>
  <c r="B30"/>
  <c r="C30"/>
  <c r="D30" s="1"/>
  <c r="K30" s="1"/>
  <c r="L30" s="1"/>
  <c r="M30" s="1"/>
  <c r="E30"/>
  <c r="F30" s="1"/>
  <c r="G30"/>
  <c r="H30" s="1"/>
  <c r="I30"/>
  <c r="J30" s="1"/>
  <c r="C31"/>
  <c r="D31" s="1"/>
  <c r="K31" s="1"/>
  <c r="L31" s="1"/>
  <c r="M31" s="1"/>
  <c r="E31"/>
  <c r="F31" s="1"/>
  <c r="G31"/>
  <c r="H31" s="1"/>
  <c r="I31"/>
  <c r="J31" s="1"/>
  <c r="B32"/>
  <c r="C32"/>
  <c r="D32" s="1"/>
  <c r="K32" s="1"/>
  <c r="L32" s="1"/>
  <c r="M32" s="1"/>
  <c r="E32"/>
  <c r="F32" s="1"/>
  <c r="G32"/>
  <c r="H32" s="1"/>
  <c r="I32"/>
  <c r="J32" s="1"/>
  <c r="B33"/>
  <c r="C33"/>
  <c r="D33" s="1"/>
  <c r="K33" s="1"/>
  <c r="E33"/>
  <c r="F33" s="1"/>
  <c r="G33"/>
  <c r="H33" s="1"/>
  <c r="I33"/>
  <c r="J33" s="1"/>
  <c r="B3" i="12"/>
  <c r="C3"/>
  <c r="B5"/>
  <c r="B6"/>
  <c r="C6"/>
  <c r="B7"/>
  <c r="A2" i="5"/>
  <c r="B2"/>
  <c r="C2"/>
  <c r="A5"/>
  <c r="B5"/>
  <c r="W40" i="11" l="1"/>
  <c r="W44" s="1"/>
  <c r="A4" i="34"/>
  <c r="A5" i="33"/>
  <c r="A5" i="32"/>
  <c r="DC58" i="34"/>
  <c r="DC59"/>
  <c r="DC57"/>
  <c r="DI59"/>
  <c r="DI57"/>
  <c r="DI58"/>
  <c r="DH58"/>
  <c r="DH59"/>
  <c r="DH57"/>
  <c r="L22" i="27"/>
  <c r="AQ22" s="1"/>
  <c r="AR22" s="1"/>
  <c r="L31" i="11"/>
  <c r="L41" s="1"/>
  <c r="A5" i="18"/>
  <c r="R14" i="27"/>
  <c r="F30"/>
  <c r="T29"/>
  <c r="T22"/>
  <c r="T20"/>
  <c r="R34"/>
  <c r="T34"/>
  <c r="L32"/>
  <c r="AQ32" s="1"/>
  <c r="AR32" s="1"/>
  <c r="R30"/>
  <c r="T21"/>
  <c r="R18"/>
  <c r="F14"/>
  <c r="T13"/>
  <c r="L12"/>
  <c r="AQ12" s="1"/>
  <c r="AR12" s="1"/>
  <c r="L18"/>
  <c r="AQ18" s="1"/>
  <c r="AR18" s="1"/>
  <c r="F18"/>
  <c r="F7"/>
  <c r="L7"/>
  <c r="AQ7" s="1"/>
  <c r="AR7" s="1"/>
  <c r="F20"/>
  <c r="L20"/>
  <c r="AQ20" s="1"/>
  <c r="AR20" s="1"/>
  <c r="R6"/>
  <c r="T6"/>
  <c r="F6"/>
  <c r="L6"/>
  <c r="AQ6" s="1"/>
  <c r="AR6" s="1"/>
  <c r="G41" i="11"/>
  <c r="G45" s="1"/>
  <c r="G40"/>
  <c r="G44" s="1"/>
  <c r="G42"/>
  <c r="G46" s="1"/>
  <c r="R17" i="27"/>
  <c r="T17"/>
  <c r="F9"/>
  <c r="L9"/>
  <c r="AQ9" s="1"/>
  <c r="AR9" s="1"/>
  <c r="F5"/>
  <c r="L5"/>
  <c r="AQ5" s="1"/>
  <c r="AR5" s="1"/>
  <c r="R26"/>
  <c r="T26"/>
  <c r="R8"/>
  <c r="T8"/>
  <c r="F8"/>
  <c r="L8"/>
  <c r="AQ8" s="1"/>
  <c r="AR8" s="1"/>
  <c r="F33"/>
  <c r="L33"/>
  <c r="AQ33" s="1"/>
  <c r="AR33" s="1"/>
  <c r="R24"/>
  <c r="T24"/>
  <c r="F24"/>
  <c r="L24"/>
  <c r="AQ24" s="1"/>
  <c r="AR24" s="1"/>
  <c r="R15"/>
  <c r="T15"/>
  <c r="R11"/>
  <c r="T11"/>
  <c r="R16"/>
  <c r="T16"/>
  <c r="F16"/>
  <c r="L16"/>
  <c r="AQ16" s="1"/>
  <c r="AR16" s="1"/>
  <c r="R4"/>
  <c r="T4"/>
  <c r="F28"/>
  <c r="L28"/>
  <c r="AQ28" s="1"/>
  <c r="AR28" s="1"/>
  <c r="L27"/>
  <c r="AQ27" s="1"/>
  <c r="AR27" s="1"/>
  <c r="T19"/>
  <c r="T10"/>
  <c r="A5"/>
  <c r="A5" i="30"/>
  <c r="A6" i="12"/>
  <c r="A6" i="31"/>
  <c r="R25" i="27"/>
  <c r="T25"/>
  <c r="F23"/>
  <c r="L23"/>
  <c r="AQ23" s="1"/>
  <c r="AR23" s="1"/>
  <c r="F19"/>
  <c r="L19"/>
  <c r="AQ19" s="1"/>
  <c r="AR19" s="1"/>
  <c r="F15"/>
  <c r="L15"/>
  <c r="AQ15" s="1"/>
  <c r="AR15" s="1"/>
  <c r="F11"/>
  <c r="L11"/>
  <c r="AQ11" s="1"/>
  <c r="AR11" s="1"/>
  <c r="R9"/>
  <c r="T9"/>
  <c r="R7"/>
  <c r="T7"/>
  <c r="R5"/>
  <c r="T5"/>
  <c r="A4" i="25"/>
  <c r="A4" i="20"/>
  <c r="A5" i="24"/>
  <c r="A5" i="19"/>
  <c r="A5" i="23"/>
  <c r="A5" i="17"/>
  <c r="A4" i="13"/>
  <c r="A6" i="5"/>
  <c r="T32" i="27"/>
  <c r="F31"/>
  <c r="L31"/>
  <c r="AQ31" s="1"/>
  <c r="AR31" s="1"/>
  <c r="T28"/>
  <c r="L26"/>
  <c r="AQ26" s="1"/>
  <c r="AR26" s="1"/>
  <c r="F21"/>
  <c r="L21"/>
  <c r="AQ21" s="1"/>
  <c r="AR21" s="1"/>
  <c r="F17"/>
  <c r="L17"/>
  <c r="AQ17" s="1"/>
  <c r="AR17" s="1"/>
  <c r="F13"/>
  <c r="L13"/>
  <c r="AQ13" s="1"/>
  <c r="AR13" s="1"/>
  <c r="T12"/>
  <c r="L10"/>
  <c r="AQ10" s="1"/>
  <c r="AR10" s="1"/>
  <c r="L4"/>
  <c r="AQ4" s="1"/>
  <c r="AR4" s="1"/>
  <c r="A5" i="11"/>
  <c r="A6"/>
  <c r="L34" i="27"/>
  <c r="AQ34" s="1"/>
  <c r="AR34" s="1"/>
  <c r="T33"/>
  <c r="T31"/>
  <c r="L29"/>
  <c r="AQ29" s="1"/>
  <c r="AR29" s="1"/>
  <c r="T27"/>
  <c r="L25"/>
  <c r="AQ25" s="1"/>
  <c r="AR25" s="1"/>
  <c r="T23"/>
  <c r="C5" i="11"/>
  <c r="L42" l="1"/>
  <c r="M41"/>
  <c r="M45" s="1"/>
  <c r="L40"/>
  <c r="M40" s="1"/>
  <c r="M44" s="1"/>
  <c r="A5" i="34"/>
  <c r="A6" i="32"/>
  <c r="A6" i="33"/>
  <c r="M42" i="11"/>
  <c r="M46" s="1"/>
  <c r="A6" i="19"/>
  <c r="A7" i="31"/>
  <c r="A6" i="30"/>
  <c r="A7" i="12"/>
  <c r="A6" i="27"/>
  <c r="A7" i="5"/>
  <c r="A5" i="13"/>
  <c r="A6" i="17"/>
  <c r="A6" i="23"/>
  <c r="A6" i="24"/>
  <c r="A5" i="20"/>
  <c r="A5" i="25"/>
  <c r="A6" i="18"/>
  <c r="C6" i="11"/>
  <c r="C6" i="24"/>
  <c r="C5" i="25"/>
  <c r="C5" i="20"/>
  <c r="C6" i="19"/>
  <c r="C6" i="27"/>
  <c r="C6" i="18"/>
  <c r="C6" i="23"/>
  <c r="C6" i="16"/>
  <c r="C7" i="12"/>
  <c r="A7" i="33" l="1"/>
  <c r="A7" i="32"/>
  <c r="A6" i="34"/>
  <c r="A8" i="12"/>
  <c r="A8" i="31"/>
  <c r="A7" i="30"/>
  <c r="A7" i="18"/>
  <c r="A6" i="13"/>
  <c r="A7" i="23"/>
  <c r="A7" i="24"/>
  <c r="A6" i="25"/>
  <c r="A7" i="19"/>
  <c r="A7" i="11"/>
  <c r="A8" i="5"/>
  <c r="A7" i="17"/>
  <c r="A7" i="27"/>
  <c r="A6" i="20"/>
  <c r="C7" i="11"/>
  <c r="C8" i="12"/>
  <c r="C6" i="25"/>
  <c r="C6" i="20"/>
  <c r="C7" i="24"/>
  <c r="C7" i="19"/>
  <c r="C7" i="27"/>
  <c r="C7" i="18"/>
  <c r="C7" i="23"/>
  <c r="C7" i="16"/>
  <c r="A8" i="32" l="1"/>
  <c r="A8" i="33"/>
  <c r="A7" i="34"/>
  <c r="A9" i="31"/>
  <c r="A8" i="30"/>
  <c r="A9" i="12"/>
  <c r="A8" i="23"/>
  <c r="A8" i="24"/>
  <c r="A8" i="19"/>
  <c r="A7" i="13"/>
  <c r="A7" i="25"/>
  <c r="A8" i="27"/>
  <c r="A7" i="20"/>
  <c r="A9" i="5"/>
  <c r="A8" i="11"/>
  <c r="A8" i="18"/>
  <c r="A8" i="17"/>
  <c r="C8" i="11"/>
  <c r="C8" i="24"/>
  <c r="C9" i="12"/>
  <c r="C7" i="25"/>
  <c r="C7" i="20"/>
  <c r="C8" i="19"/>
  <c r="C8" i="27"/>
  <c r="C8" i="18"/>
  <c r="C8" i="23"/>
  <c r="C8" i="16"/>
  <c r="A9" i="33" l="1"/>
  <c r="A9" i="32"/>
  <c r="A8" i="34"/>
  <c r="A9" i="30"/>
  <c r="A10" i="12"/>
  <c r="A10" i="31"/>
  <c r="A10" i="5"/>
  <c r="A9" i="17"/>
  <c r="A9" i="27"/>
  <c r="A8" i="20"/>
  <c r="A9" i="18"/>
  <c r="A9" i="11"/>
  <c r="A9" i="19"/>
  <c r="A8" i="13"/>
  <c r="A9" i="23"/>
  <c r="A9" i="24"/>
  <c r="A8" i="25"/>
  <c r="C9" i="11"/>
  <c r="C10" i="12"/>
  <c r="C8" i="25"/>
  <c r="C8" i="20"/>
  <c r="C9" i="24"/>
  <c r="C9" i="19"/>
  <c r="C9" i="27"/>
  <c r="C9" i="18"/>
  <c r="C9" i="23"/>
  <c r="C9" i="16"/>
  <c r="A10" i="32" l="1"/>
  <c r="A10" i="33"/>
  <c r="A9" i="34"/>
  <c r="A11" i="31"/>
  <c r="A10" i="30"/>
  <c r="A11" i="12"/>
  <c r="A11" i="5"/>
  <c r="A10" i="17"/>
  <c r="A10" i="19"/>
  <c r="A10" i="27"/>
  <c r="A9" i="20"/>
  <c r="A10" i="23"/>
  <c r="A10" i="11"/>
  <c r="A9" i="13"/>
  <c r="A9" i="25"/>
  <c r="A10" i="18"/>
  <c r="A10" i="24"/>
  <c r="C10" i="11"/>
  <c r="B31" i="25"/>
  <c r="B31" i="20"/>
  <c r="C11" i="12"/>
  <c r="B32" i="24"/>
  <c r="B32" i="19"/>
  <c r="B32" i="27"/>
  <c r="B32" i="18"/>
  <c r="B32" i="23"/>
  <c r="B32" i="16"/>
  <c r="B31" i="13"/>
  <c r="A11" i="33" l="1"/>
  <c r="A11" i="32"/>
  <c r="A10" i="34"/>
  <c r="A12" i="12"/>
  <c r="A12" i="31"/>
  <c r="A11" i="30"/>
  <c r="A11" i="18"/>
  <c r="A12" i="5"/>
  <c r="A11" i="17"/>
  <c r="A11" i="27"/>
  <c r="A10" i="20"/>
  <c r="A11" i="11"/>
  <c r="A11" i="19"/>
  <c r="A10" i="13"/>
  <c r="A11" i="23"/>
  <c r="A11" i="24"/>
  <c r="A10" i="25"/>
  <c r="C11" i="11"/>
  <c r="C12" i="12"/>
  <c r="C10" i="25"/>
  <c r="C10" i="20"/>
  <c r="C11" i="24"/>
  <c r="C11" i="19"/>
  <c r="C11" i="27"/>
  <c r="C11" i="18"/>
  <c r="C11" i="23"/>
  <c r="C11" i="16"/>
  <c r="A12" i="32" l="1"/>
  <c r="A12" i="33"/>
  <c r="A11" i="34"/>
  <c r="A13" i="31"/>
  <c r="A12" i="30"/>
  <c r="A13" i="12"/>
  <c r="A12" i="23"/>
  <c r="A12" i="24"/>
  <c r="A12" i="18"/>
  <c r="A13" i="5"/>
  <c r="A12" i="17"/>
  <c r="A11" i="25"/>
  <c r="A12" i="11"/>
  <c r="A12" i="27"/>
  <c r="A12" i="19"/>
  <c r="A11" i="13"/>
  <c r="A11" i="20"/>
  <c r="C12" i="11"/>
  <c r="C13" i="12"/>
  <c r="C11" i="25"/>
  <c r="C11" i="20"/>
  <c r="C12" i="24"/>
  <c r="C12" i="19"/>
  <c r="C12" i="27"/>
  <c r="C12" i="18"/>
  <c r="C12" i="23"/>
  <c r="C12" i="16"/>
  <c r="A13" i="33" l="1"/>
  <c r="A13" i="32"/>
  <c r="A12" i="34"/>
  <c r="A13" i="30"/>
  <c r="A14" i="12"/>
  <c r="A14" i="31"/>
  <c r="A14" i="5"/>
  <c r="A13" i="17"/>
  <c r="A13" i="27"/>
  <c r="A12" i="20"/>
  <c r="A12" i="14"/>
  <c r="A13" i="19"/>
  <c r="A13" i="11"/>
  <c r="A12" i="13"/>
  <c r="A13" i="23"/>
  <c r="A13" i="24"/>
  <c r="A12" i="25"/>
  <c r="A13" i="18"/>
  <c r="C13" i="11"/>
  <c r="C14" i="12"/>
  <c r="C12" i="25"/>
  <c r="C12" i="20"/>
  <c r="C13" i="24"/>
  <c r="C13" i="19"/>
  <c r="C13" i="27"/>
  <c r="C13" i="18"/>
  <c r="C13" i="23"/>
  <c r="C13" i="16"/>
  <c r="A14" i="32" l="1"/>
  <c r="A14" i="33"/>
  <c r="A13" i="34"/>
  <c r="A15" i="31"/>
  <c r="A14" i="30"/>
  <c r="A15" i="12"/>
  <c r="A15" i="5"/>
  <c r="A14" i="17"/>
  <c r="A13" i="25"/>
  <c r="A14" i="18"/>
  <c r="A14" i="23"/>
  <c r="A14" i="24"/>
  <c r="A14" i="11"/>
  <c r="A13" i="13"/>
  <c r="A13" i="20"/>
  <c r="A13" i="14"/>
  <c r="A14" i="19"/>
  <c r="A14" i="27"/>
  <c r="A15" i="33" l="1"/>
  <c r="A15" i="32"/>
  <c r="A14" i="34"/>
  <c r="A16" i="12"/>
  <c r="A16" i="31"/>
  <c r="A15" i="30"/>
  <c r="A14" i="14"/>
  <c r="A15" i="19"/>
  <c r="A14" i="13"/>
  <c r="A15" i="23"/>
  <c r="A15" i="24"/>
  <c r="A14" i="25"/>
  <c r="A15" i="11"/>
  <c r="A15" i="18"/>
  <c r="A16" i="5"/>
  <c r="A15" i="17"/>
  <c r="A15" i="27"/>
  <c r="A14" i="20"/>
  <c r="A16" i="32" l="1"/>
  <c r="A16" i="33"/>
  <c r="A15" i="34"/>
  <c r="A17" i="31"/>
  <c r="A16" i="30"/>
  <c r="A17" i="12"/>
  <c r="A16" i="23"/>
  <c r="A15" i="20"/>
  <c r="A16" i="18"/>
  <c r="A17" i="5"/>
  <c r="A16" i="17"/>
  <c r="A15" i="25"/>
  <c r="A16" i="11"/>
  <c r="A16" i="24"/>
  <c r="A15" i="14"/>
  <c r="A16" i="19"/>
  <c r="A15" i="13"/>
  <c r="A16" i="27"/>
  <c r="A17" i="33" l="1"/>
  <c r="A17" i="32"/>
  <c r="A16" i="34"/>
  <c r="A17" i="30"/>
  <c r="A18" i="12"/>
  <c r="A18" i="31"/>
  <c r="A18" i="5"/>
  <c r="A17" i="17"/>
  <c r="A17" i="27"/>
  <c r="A16" i="20"/>
  <c r="A16" i="14"/>
  <c r="A17" i="19"/>
  <c r="A17" i="11"/>
  <c r="A16" i="13"/>
  <c r="A17" i="23"/>
  <c r="A17" i="24"/>
  <c r="A16" i="25"/>
  <c r="A17" i="18"/>
  <c r="A18" i="32" l="1"/>
  <c r="A18" i="33"/>
  <c r="A17" i="34"/>
  <c r="A19" i="31"/>
  <c r="A18" i="30"/>
  <c r="A19" i="12"/>
  <c r="A17" i="13"/>
  <c r="A18" i="23"/>
  <c r="A17" i="25"/>
  <c r="A18" i="18"/>
  <c r="A19" i="5"/>
  <c r="A17" i="20"/>
  <c r="A18" i="11"/>
  <c r="A18" i="17"/>
  <c r="A18" i="27"/>
  <c r="A17" i="14"/>
  <c r="A18" i="19"/>
  <c r="A18" i="24"/>
  <c r="A19" i="33" l="1"/>
  <c r="A19" i="32"/>
  <c r="A18" i="34"/>
  <c r="A20" i="12"/>
  <c r="A20" i="31"/>
  <c r="A19" i="30"/>
  <c r="A19" i="11"/>
  <c r="A19" i="18"/>
  <c r="A20" i="5"/>
  <c r="A19" i="17"/>
  <c r="A19" i="27"/>
  <c r="A18" i="20"/>
  <c r="A18" i="14"/>
  <c r="A19" i="19"/>
  <c r="A18" i="13"/>
  <c r="A19" i="23"/>
  <c r="A19" i="24"/>
  <c r="A18" i="25"/>
  <c r="A20" i="32" l="1"/>
  <c r="A20" i="33"/>
  <c r="A19" i="34"/>
  <c r="A21" i="31"/>
  <c r="A20" i="30"/>
  <c r="A21" i="12"/>
  <c r="A20" i="24"/>
  <c r="A19" i="14"/>
  <c r="A20" i="19"/>
  <c r="A19" i="13"/>
  <c r="A20" i="23"/>
  <c r="A19" i="25"/>
  <c r="A20" i="11"/>
  <c r="A19" i="20"/>
  <c r="A20" i="18"/>
  <c r="A21" i="5"/>
  <c r="A20" i="17"/>
  <c r="A20" i="27"/>
  <c r="A21" i="33" l="1"/>
  <c r="A21" i="32"/>
  <c r="A20" i="34"/>
  <c r="A21" i="30"/>
  <c r="A22" i="12"/>
  <c r="A22" i="31"/>
  <c r="A22" i="5"/>
  <c r="A21" i="17"/>
  <c r="A21" i="27"/>
  <c r="A20" i="20"/>
  <c r="A20" i="14"/>
  <c r="A21" i="19"/>
  <c r="A21" i="11"/>
  <c r="A20" i="13"/>
  <c r="A21" i="23"/>
  <c r="A21" i="24"/>
  <c r="A20" i="25"/>
  <c r="A21" i="18"/>
  <c r="A22" i="32" l="1"/>
  <c r="A22" i="33"/>
  <c r="A21" i="34"/>
  <c r="A23" i="31"/>
  <c r="A22" i="30"/>
  <c r="A23" i="12"/>
  <c r="A23" i="5"/>
  <c r="A22" i="17"/>
  <c r="A22" i="27"/>
  <c r="A21" i="14"/>
  <c r="A22" i="19"/>
  <c r="A21" i="20"/>
  <c r="A22" i="11"/>
  <c r="A21" i="13"/>
  <c r="A22" i="23"/>
  <c r="A21" i="25"/>
  <c r="A22" i="18"/>
  <c r="A22" i="24"/>
  <c r="A23" i="33" l="1"/>
  <c r="A23" i="32"/>
  <c r="A22" i="34"/>
  <c r="A24" i="12"/>
  <c r="A24" i="31"/>
  <c r="A23" i="30"/>
  <c r="A23" i="19"/>
  <c r="A22" i="13"/>
  <c r="A23" i="23"/>
  <c r="A23" i="24"/>
  <c r="A22" i="25"/>
  <c r="A22" i="20"/>
  <c r="A23" i="11"/>
  <c r="A23" i="18"/>
  <c r="A24" i="5"/>
  <c r="A23" i="17"/>
  <c r="A23" i="27"/>
  <c r="A24" i="32" l="1"/>
  <c r="A24" i="33"/>
  <c r="A23" i="34"/>
  <c r="A25" i="31"/>
  <c r="A24" i="30"/>
  <c r="A25" i="12"/>
  <c r="A24" i="27"/>
  <c r="A23" i="14"/>
  <c r="A24" i="19"/>
  <c r="A23" i="13"/>
  <c r="A24" i="23"/>
  <c r="A23" i="25"/>
  <c r="A24" i="11"/>
  <c r="A24" i="24"/>
  <c r="A24" i="18"/>
  <c r="A25" i="5"/>
  <c r="A24" i="17"/>
  <c r="A23" i="20"/>
  <c r="A25" i="33" l="1"/>
  <c r="A25" i="32"/>
  <c r="A24" i="34"/>
  <c r="A25" i="30"/>
  <c r="A26" i="12"/>
  <c r="A26" i="31"/>
  <c r="A26" i="5"/>
  <c r="A25" i="17"/>
  <c r="A25" i="27"/>
  <c r="A24" i="20"/>
  <c r="A24" i="14"/>
  <c r="A25" i="19"/>
  <c r="A25" i="11"/>
  <c r="A24" i="13"/>
  <c r="A25" i="23"/>
  <c r="A25" i="24"/>
  <c r="A24" i="25"/>
  <c r="A25" i="18"/>
  <c r="A26" i="32" l="1"/>
  <c r="A26" i="33"/>
  <c r="A25" i="34"/>
  <c r="A27" i="31"/>
  <c r="A26" i="30"/>
  <c r="A27" i="12"/>
  <c r="A25" i="13"/>
  <c r="A25" i="20"/>
  <c r="A25" i="14"/>
  <c r="A26" i="19"/>
  <c r="A26" i="23"/>
  <c r="A26" i="24"/>
  <c r="A26" i="11"/>
  <c r="A26" i="17"/>
  <c r="A25" i="25"/>
  <c r="A26" i="18"/>
  <c r="A27" i="5"/>
  <c r="A26" i="27"/>
  <c r="A27" i="33" l="1"/>
  <c r="A27" i="32"/>
  <c r="A28" i="12"/>
  <c r="A28" i="31"/>
  <c r="A27" i="30"/>
  <c r="A26" i="14"/>
  <c r="A28" i="5"/>
  <c r="A27" i="17"/>
  <c r="A27" i="27"/>
  <c r="A26" i="20"/>
  <c r="A27" i="19"/>
  <c r="A27" i="11"/>
  <c r="A27" i="18"/>
  <c r="A26" i="13"/>
  <c r="A27" i="23"/>
  <c r="A27" i="24"/>
  <c r="A26" i="25"/>
  <c r="A28" i="32" l="1"/>
  <c r="A28" i="33"/>
  <c r="A38" i="34"/>
  <c r="A29" i="31"/>
  <c r="A28" i="30"/>
  <c r="A29" i="12"/>
  <c r="A28" i="11"/>
  <c r="A28" i="27"/>
  <c r="A27" i="14"/>
  <c r="A28" i="19"/>
  <c r="A27" i="13"/>
  <c r="A27" i="20"/>
  <c r="A28" i="23"/>
  <c r="A28" i="24"/>
  <c r="A28" i="18"/>
  <c r="A29" i="5"/>
  <c r="A28" i="17"/>
  <c r="A27" i="25"/>
  <c r="A29" i="33" l="1"/>
  <c r="A29" i="32"/>
  <c r="A39" i="34"/>
  <c r="A29" i="30"/>
  <c r="A30" i="12"/>
  <c r="A30" i="31"/>
  <c r="A29" i="19"/>
  <c r="A28" i="13"/>
  <c r="A29" i="23"/>
  <c r="A29" i="24"/>
  <c r="A28" i="25"/>
  <c r="A29" i="18"/>
  <c r="A29" i="11"/>
  <c r="A30" i="5"/>
  <c r="A29" i="17"/>
  <c r="A29" i="27"/>
  <c r="A28" i="20"/>
  <c r="A28" i="14"/>
  <c r="A30" i="32" l="1"/>
  <c r="A30" i="33"/>
  <c r="A40" i="34"/>
  <c r="A31" i="31"/>
  <c r="A30" i="30"/>
  <c r="A31" i="12"/>
  <c r="A29" i="13"/>
  <c r="A29" i="20"/>
  <c r="A30" i="18"/>
  <c r="A30" i="27"/>
  <c r="A30" i="11"/>
  <c r="A30" i="17"/>
  <c r="A29" i="14"/>
  <c r="A30" i="19"/>
  <c r="A30" i="23"/>
  <c r="A30" i="24"/>
  <c r="A31" i="5"/>
  <c r="A29" i="25"/>
  <c r="A31" i="33" l="1"/>
  <c r="A31" i="32"/>
  <c r="A41" i="34"/>
  <c r="A32" i="12"/>
  <c r="A32" i="31"/>
  <c r="A31" i="30"/>
  <c r="A30" i="14"/>
  <c r="A32" i="5"/>
  <c r="A31" i="17"/>
  <c r="A31" i="27"/>
  <c r="A30" i="20"/>
  <c r="A31" i="18"/>
  <c r="A31" i="11"/>
  <c r="A31" i="19"/>
  <c r="A30" i="13"/>
  <c r="A31" i="23"/>
  <c r="A31" i="24"/>
  <c r="A30" i="25"/>
  <c r="A32" i="32" l="1"/>
  <c r="A32" i="33"/>
  <c r="A42" i="34"/>
  <c r="A33" i="31"/>
  <c r="A32" i="30"/>
  <c r="A33" i="12"/>
  <c r="A32" i="23"/>
  <c r="A31" i="25"/>
  <c r="A32" i="18"/>
  <c r="A33" i="5"/>
  <c r="A32" i="17"/>
  <c r="A31" i="20"/>
  <c r="A32" i="11"/>
  <c r="A32" i="27"/>
  <c r="A31" i="14"/>
  <c r="A32" i="19"/>
  <c r="A31" i="13"/>
  <c r="A32" i="24"/>
  <c r="A33" i="33" l="1"/>
  <c r="A33" i="32"/>
  <c r="A43" i="34"/>
  <c r="A33" i="30"/>
  <c r="A34" i="12"/>
  <c r="A34" i="31"/>
  <c r="A33" i="18"/>
  <c r="A32" i="13"/>
  <c r="A33" i="23"/>
  <c r="A33" i="24"/>
  <c r="A32" i="25"/>
  <c r="A33" i="19"/>
  <c r="A33" i="11"/>
  <c r="A34" i="5"/>
  <c r="A33" i="17"/>
  <c r="A33" i="27"/>
  <c r="A32" i="20"/>
  <c r="A32" i="14"/>
  <c r="A34" i="32" l="1"/>
  <c r="A34" i="33"/>
  <c r="A44" i="34"/>
  <c r="A35" i="31"/>
  <c r="A34" i="30"/>
  <c r="A35" i="12"/>
  <c r="A33" i="14"/>
  <c r="A34" i="17"/>
  <c r="A35" i="5"/>
  <c r="A33" i="25"/>
  <c r="A34" i="11"/>
  <c r="A33" i="13"/>
  <c r="A33" i="20"/>
  <c r="A34" i="23"/>
  <c r="A35" i="33" l="1"/>
  <c r="A35" i="32"/>
  <c r="A45" i="34"/>
  <c r="A36" i="12"/>
  <c r="A36" i="31"/>
  <c r="A35" i="30"/>
  <c r="A34" i="14"/>
  <c r="A36" i="5"/>
  <c r="A35" i="11"/>
  <c r="A46" i="34" l="1"/>
  <c r="A36" i="32"/>
  <c r="A36" i="33"/>
  <c r="A35" i="14"/>
  <c r="A37" i="31"/>
  <c r="A36" i="30"/>
  <c r="A37" i="12"/>
  <c r="A36" i="11"/>
  <c r="A37" i="5"/>
  <c r="D7" i="3"/>
  <c r="D10"/>
  <c r="D8"/>
  <c r="D9"/>
  <c r="D6"/>
  <c r="S57" i="34"/>
  <c r="A36" i="14" l="1"/>
  <c r="A47" i="34"/>
  <c r="A37" i="33"/>
  <c r="A38" i="31"/>
  <c r="A38" i="12"/>
  <c r="A38" i="5"/>
  <c r="A37" i="11"/>
  <c r="A37" i="30"/>
  <c r="A37" i="32"/>
  <c r="A38" i="11" l="1"/>
  <c r="A38" i="30"/>
  <c r="A38" i="32"/>
  <c r="A48" i="34"/>
  <c r="A38" i="33"/>
  <c r="A39" i="31"/>
  <c r="A39" i="12"/>
  <c r="A39" i="5"/>
</calcChain>
</file>

<file path=xl/sharedStrings.xml><?xml version="1.0" encoding="utf-8"?>
<sst xmlns="http://schemas.openxmlformats.org/spreadsheetml/2006/main" count="432" uniqueCount="272">
  <si>
    <t>итог</t>
  </si>
  <si>
    <t>сумма</t>
  </si>
  <si>
    <t>значение</t>
  </si>
  <si>
    <t>№</t>
  </si>
  <si>
    <t>Уровень</t>
  </si>
  <si>
    <t>уровень</t>
  </si>
  <si>
    <t>часть А</t>
  </si>
  <si>
    <t>часть Б</t>
  </si>
  <si>
    <t>учебно-познавательный интерес</t>
  </si>
  <si>
    <t>часть 2</t>
  </si>
  <si>
    <t>чсть Б</t>
  </si>
  <si>
    <t>целеполагание</t>
  </si>
  <si>
    <t>познавательный интерес</t>
  </si>
  <si>
    <t>Критерий оценки поведения</t>
  </si>
  <si>
    <t>Дополнительный диагностический признак</t>
  </si>
  <si>
    <t>1. Отсутствие интереса</t>
  </si>
  <si>
    <t>Интерес практически не обнаруживается. Исключение составляет яркий, смешной, забавный материал.</t>
  </si>
  <si>
    <t>Безразличное или негативное отношение к решению любых учебных задач. Более охотно выполняет привычные действия, чем осваивает новые.</t>
  </si>
  <si>
    <t>2. Реакция на новизну</t>
  </si>
  <si>
    <t xml:space="preserve">Интерес  возникает лишь на новый материал, касающийся конкретных фактов, но не теории </t>
  </si>
  <si>
    <t>Оживляется, задает вопросы о новом фактическом материале, включается в выполнение задания, связанного с ним, но длительной устойчивой активности не проявляет</t>
  </si>
  <si>
    <t>3. Любопытство</t>
  </si>
  <si>
    <t>Интерес возникает на новый материал, но не на способы решения.</t>
  </si>
  <si>
    <t>Проявляет интерес и задает вопросы достаточно часто, включается в выполнение заданий, но интерес быстро иссякает</t>
  </si>
  <si>
    <t>4. Ситуативный учебный интерес</t>
  </si>
  <si>
    <t>Интерес возникает к способам решения новой частной единичной задачи (но не к системам задач)</t>
  </si>
  <si>
    <t>Включается в процессе решения задачи, пытается самостоятельно найти способ решения и довести задание до конца, после решения задачи интерес исчерпывается</t>
  </si>
  <si>
    <t>5. Устойчивый учебно-познавательный интерес</t>
  </si>
  <si>
    <t>Интерес возникает к общему способу решения задач, но не выходит за пределы изучаемого материала</t>
  </si>
  <si>
    <t>Охотно включается в процесс выполнения заданий, работает длительно и устойчиво, принимает предложения найти новые применения найденному способу</t>
  </si>
  <si>
    <t>6. Обобщенный учебно-познавательный интерес</t>
  </si>
  <si>
    <t>Интерес возникает независимо от внешних требований и выходит за рамки изучаемого материала. Ученик ориентирован на общие способы решения системы задач.</t>
  </si>
  <si>
    <t>Интерес – постоянная характеристика ученика, проявляет  выраженное творческое отношение к общему способу решения задач, стремится получить дополнительную информацию. Имеется мотивированная избирательность интересов.</t>
  </si>
  <si>
    <t>Уровни</t>
  </si>
  <si>
    <t>Показатели</t>
  </si>
  <si>
    <t>Поведенческие индикаторы</t>
  </si>
  <si>
    <t>1. Отсутствие оценки</t>
  </si>
  <si>
    <t>Ученик не умеет, не пытается и не испытывает потребности в оценке своих действий – ни самостоятельной, ни по просьбе учителя</t>
  </si>
  <si>
    <t>Всецело полагается на отметку учителя, воспринимает ее некритически (даже в случае явного занижения), не воспринимает аргументацию оценки; не может оценить свои силы относительно решения поставленной задачи</t>
  </si>
  <si>
    <t>2. Адекватная ретроспективная оценка</t>
  </si>
  <si>
    <t>Умеет самостоятельно оценить свои действия и содержательно обосновать правильность или ошибочность результата, соотнося его со схемой действия</t>
  </si>
  <si>
    <t>Критически относится к отметкам учителя; не может оценить своих возможностей перед решением новой задачи и не пытается этого делать; может оценить действия других учеников</t>
  </si>
  <si>
    <t>3. Неадекватная прогностическая оценка</t>
  </si>
  <si>
    <t>Приступая к решению новой задачи, пытается оценить свои возможности относительно ее решения, однако при этом учитывает лишь факт того,  знает ли он ее или нет, а не возможность изменения известных ему способов действия</t>
  </si>
  <si>
    <t>Свободно и аргументировано оценивает уже решенные им задачи, пытается оценивать свои возможности в решении новых задач, часто допускает ошибки, учитывает лишь внешние признаки задачи, а не ее структуру, не может этого сделать до решения задачи</t>
  </si>
  <si>
    <t>4. Потенциально адекватная прогностическая оценка</t>
  </si>
  <si>
    <t>Приступая к решению новой задачи, может с помощью учителя оценить свои возможности в ее решении, учитывая изменения известных ему способов действий</t>
  </si>
  <si>
    <t xml:space="preserve"> Может с помощью учителя обосновать свою возможность или невозможность решить стоящую перед ним задачу, опираясь на анализ известных ему способов действия; делает  это неуверенно, с трудом</t>
  </si>
  <si>
    <t>5. Актуально адекватная прогностическая оценка</t>
  </si>
  <si>
    <t>Приступая к решению новой задачи, может самостоятельно оценить свои возможности в ее решении, учитывая изменения известных способов действия.</t>
  </si>
  <si>
    <t>Самостоятельно обосновывает еще до решения задачи свои силы, исходя из четкого осознания усвоенных способов и их вариаций, а также границ их применения</t>
  </si>
  <si>
    <t>Показатели сформированности</t>
  </si>
  <si>
    <t>1. Отсутствие контроля</t>
  </si>
  <si>
    <t>Ученик не контролирует учебные действия, не замечает допущенных ошибок.</t>
  </si>
  <si>
    <t>Ученик не умеет обнаружить и исправить ошибку даже по просьбе учителя, некритично относится к исправленным ошибкам в своих работах и не замечает ошибок других учеников</t>
  </si>
  <si>
    <t>2. Контроль на уровне непроизвольного внимания</t>
  </si>
  <si>
    <t>Контроль носит случайный непроизвольный характер, заметив ошибку, ученик не может обосновать своих действий</t>
  </si>
  <si>
    <t>3. Потенциальный контроль на уровне произвольного внимания</t>
  </si>
  <si>
    <t>Ученик осознает  правило контроля, но одновременное выполнение учебных действий и контроля затруднено; ошибки ученик исправляет и объясняет</t>
  </si>
  <si>
    <t>В процессе решения задачи контроль затруднен, после решения ученик может найти и исправить ошибки, в многократно повторенных действиях ошибок не допускает</t>
  </si>
  <si>
    <t>4. Актуальный контроль на уровне произвольного внимания</t>
  </si>
  <si>
    <t>В процессе выполнения действия ученик ориентируется на правило контроля и успешно использует ее в процессе решения задач, почти не допуская ошибок</t>
  </si>
  <si>
    <t>5. Потенциальный рефлексивный контроль</t>
  </si>
  <si>
    <t>Решая новую задачу ученик применяет старый неадекватный способ, с помощью учителя обнаруживает неадекватность способа и пытается ввести коррективы.</t>
  </si>
  <si>
    <t>6. Актуальный рефлексивный контроль</t>
  </si>
  <si>
    <t>Самостоятельно обнаруживает ошибки, вызванные несоответствие усвоенного способа действия и условий задачи и вносит коррективы</t>
  </si>
  <si>
    <t>Контролирует соответствие выполняемых действий способу, при изменении условий вносит коррективы в способ действия до начала решения</t>
  </si>
  <si>
    <t>уровни развития контроля</t>
  </si>
  <si>
    <t>уровни развития оценка</t>
  </si>
  <si>
    <t>Поведенческие индикаторы с сформированности</t>
  </si>
  <si>
    <t>1. Отсутствие цели</t>
  </si>
  <si>
    <t>Предъявляемое требование осознается лишь частично. Включаясь в работу, быстро отвлекается или ведет себя хаотично. Может принимать лишь простейшие цели (не предполагающие промежуточные цели-требования)</t>
  </si>
  <si>
    <t>Плохо различает учебные задачи разного типа; отсутствует реакция на новизну задачи, не может выделить промежуточные цели,  нужается в пооперационном контроле со стоны учителя, не может ответить на вопросы о том, что он собирается делать или сделал</t>
  </si>
  <si>
    <t>2. Принятие практической задачи</t>
  </si>
  <si>
    <t>Принимает и выполняет только практические задачи (но не теоретические), в теоретических задачах не ориентируется</t>
  </si>
  <si>
    <t>Осознает, что надо делать в процессе решения практической задачи; в отношении теоретических задач не может осуществлять целенаправленных действий</t>
  </si>
  <si>
    <t>3. Переопределение познавательной задачи в практическую</t>
  </si>
  <si>
    <t>Принимает и выполняет только практические задачи, в теоретических задачах не ориентируется</t>
  </si>
  <si>
    <t>Осознает, что надо делать и сделал в процессе решения практической задачи; в отношении теоретических задач не может осуществлять целенаправленных действий</t>
  </si>
  <si>
    <t>4. Принятие познавательной цели</t>
  </si>
  <si>
    <t>Принятая познавательная цель сохраняется при  выполнении учебных действий и регулирует весь процесс их выполнения; четко выполняется требование познавательной задачи</t>
  </si>
  <si>
    <t>Охотно осуществляет решение познаватель-ной задачи, не изменяя ее (не подменяя практической задачей и не выходя за ее требования), четко может дать отчет о своих действиях после принятого решения</t>
  </si>
  <si>
    <t>5. Переопределение практической задачи в теоретическую</t>
  </si>
  <si>
    <t>Столкнувшись с новой практической задачей, самостоятельно формулирует познавательную                                                                                           цель и строит действие в соответствии с ней</t>
  </si>
  <si>
    <t>Невозможность решить новую практическую задачу объясняет отсутствие адекватных способов; четко осознает свою цель и структуру найденного способа.</t>
  </si>
  <si>
    <t>6. Самостоятельная постановка учебных целей</t>
  </si>
  <si>
    <t>Самостоятельно формулирует познавательные цели, выходя за пределы требований программы</t>
  </si>
  <si>
    <t>уровни развития целеполагания</t>
  </si>
  <si>
    <t>Умеет обнаружить несоответствие новой зада­чи и усвоенного способа, пытается самостоя­тельно перестроить известный ему способ, однако может это пра­вильно сделать только при помощи учителя,</t>
  </si>
  <si>
    <t>1.Отсутствие учебных действий как целостных единиц деятельности</t>
  </si>
  <si>
    <t>2.Выполнение учебных действий в сотрудничестве с учителем</t>
  </si>
  <si>
    <t>3.Неадекватный перенос учебных действий</t>
  </si>
  <si>
    <t>4.Адекватный перенос учебных действий.</t>
  </si>
  <si>
    <t>Достаточно полно анализирует условия задачи и чётко соотносит их с известными способами; легко принимает косвенную помощь учителя; осознает и готов описать причины своих затруднений и особенности нового способа действия</t>
  </si>
  <si>
    <t>Самостоятельное построение учебных действий.</t>
  </si>
  <si>
    <t>Обобщение учебных действий</t>
  </si>
  <si>
    <t>Опирается на принципы построения способов деления и решает новую задачу с хода, выводя новый способ из этого принципа, а не из модификации известного частного способа.</t>
  </si>
  <si>
    <t>Овладевая новым способом, осознает не только его состав, но и принципы его построения (т.е. то, на чём он основан), осознаёт сходство между различными модификациями и их связи с условиями задач</t>
  </si>
  <si>
    <t>Критически оценивает свои действия, на всех этапах, решения задачи может дать отчет о них; нахождение нового спосо­ба осуществляется медленно, неуверенно, с частым обращением к повторному анализу условий задачи, по на всех этапах полностью самостоятельно</t>
  </si>
  <si>
    <t>Решая новую задачу, самостоятельно строит новый способ действии или модифицирует известный ему способ, делает это постепенно, шаг за шагом и в конце без какой-либо помощи извне правильно решает задачу.</t>
  </si>
  <si>
    <t>Выдвигает содержательные гипотезы, учебная деятельность приобретает форму активного исследования способов  действия</t>
  </si>
  <si>
    <t>Ребенок самостоятельно применяет усвоенный способ действия к решению ноной задачи, однако не способен внести в него даже небольшие изменения, чтобы приноровить его к условиям конкретной задачи.</t>
  </si>
  <si>
    <t>Усвоенный способ применяет «слепо», не соотнося его с условиями задачи; такое соотнесение и перестройку действия может осуществлять лишь с помощью учителя, а не самостоятельно; при неизменности условий способ не успешно выполнять действия самостоятельно.</t>
  </si>
  <si>
    <t>Содержание действий и их операционный состав осознаются. Приступает к выполнению действий, од­нако без внешней помощи организовать свои действия и довести их до конца" не может; в сотрудничестве с учителем работает относительно успешно</t>
  </si>
  <si>
    <t>Может дать отчет о своих действиях, но затрудняется в их практическом воплощении; помощь учителя принимается сравнительно легко; эффективно работает при пооперационном контроле, самостоятельные учебные действия практически отсутствуют</t>
  </si>
  <si>
    <t>Не может выполнять учебные действия как таковые, может выполнять лишь отдельные операции без их внутренней связи друг с другом или копировать внешнюю форму действий.</t>
  </si>
  <si>
    <t>Не осознаёт содержание учебных действий и не может дать отчёта о них ни самостоятельно, ни с помощью учителя (за исключением прямого показа) не способен выполнять учебные действии; навыки образуются с трудом и оказываются крайне неустойчивыми.</t>
  </si>
  <si>
    <t>формирование учебных действий</t>
  </si>
  <si>
    <t>Задачи, соответствующие усвоенному способу выполняются безошибочно. Без помощи учителя не может обнаружить несоответствие усвоенного способа действия новым условиям</t>
  </si>
  <si>
    <t>Ошибки исправляет самостоятельно, контролирует процесс решения задачи другими учениками, при решении новой задачи не может скорректировать правило контроля новым условиям</t>
  </si>
  <si>
    <t>Действуя неосознанно, предугадывает правиль-ное направление действия; сделанные ошибки исправляет неуверенно, в малознакомых действиях ошибки допускает чаще, чем в знакомых</t>
  </si>
  <si>
    <t xml:space="preserve">дата </t>
  </si>
  <si>
    <t>Высокий уровень школьной зрелости означает, что ребенок готов к обучению в любой школе (в том числе и повышенного уровня), и есть достаточные основания полагать, что при внимании и адекватной помощи со стороны родителей он успешно справится с любой предложенной ему программой обучения.</t>
  </si>
  <si>
    <t xml:space="preserve">Низкий уровень школьной зрелости означает, что освоение даже обычной программы начальной школы будет представлять для ребенка значительную трудность. Если, несмотря на это, принято решение в школу идти, то для такого ребенка необходимы специальные коррекционные занятия по подготовке к школе. Их может осуществлять как психолог, наблюдающий ребенка, так и сами родители при помощи соответствующих пособий и в тесном контакте с психологом. Как правило, при низком уровне школьной зрелости различные функции восприятия и мышления развиты неравномерно. Например, при неплохом уровне общей информированности и психосоциальной зрелости очень плохая зрительная память и почти полностью отсутствует произвольное внимание. Или - хорошая слуховая память (ребенок легко заучивает длинные стихи) и очень низкая умственная работоспособность. Психолог подскажет родителям, какие именно функции наиболее страдают у их сына (или дочки) и порекомендует соответствующие упражнения.                                           
</t>
  </si>
  <si>
    <t xml:space="preserve">Средний уровень школьной зрелости означает, что ребенок готов к обучению по программе массовой начальной школы. Обучение в школе повышенного уровня может оказаться для него тяжеловатым, и если родители все же отдают его в такую школу, то (по крайней мере в начале обучения) они должны оказывать своему сыну (или дочери) очень существенную помощь, тщательно соблюдать режим дня, создавать для ребенка щадящую атмосферу, по возможности лишенную сильных стрессов. Иначе может наступить перенапряжение и истощение адаптационных механизмов организма ребенка.  Сама по себе такая жизнь - перенапряг в школе и щадящая обстановка в семье - неполезна для развития и психического здоровья ребенка, и если амбиции родителей не чрезмерно велики, то лучше не создавать такой ситуации. Лучше комфортно и хорошо закончить начальную школу, в конце ее еще раз пройти тестирование и, если способности ребенка действительно окажутся существенно выше среднего (ребенок не сумел проявить себя на первом тестировании или за три года начальной школы имел место значительный прогресс в развитии способностей ребенка), держать экзамен в какую-нибудь гимназию.
</t>
  </si>
  <si>
    <t xml:space="preserve">Владеет большим арсеналом игр с правилами разного типа: на удачу, на ловкость, на умственную компетенцию. Легко вербализует критерии выигрыша, в новой игре устанавливает их по аналогии со знакомыми играми. Стремится к выигрышу, но умеет контролировать свои эмоции при проигрыше.Легко организует сверстников для игры, инициирует договор о варианте правил перед началом игры. Часто использует различные виды жребия (считалка, предметный) при разрешении конфликтов.
Может придумать правила для игры с незнакомым материалом во всей их полноте (правила действий, правила взаимодействия, критерии выигрыша).
Часто придумывает новые варианты правил для знакомых игр и предлагает их сверстникам
</t>
  </si>
  <si>
    <t>В знакомых играх придерживается правил, ориентирован на выигрыш. Контролирует соблюдение правил другими, подчиняется требованиям партнёров, если сам нарушил правила. Может организовать нескольких сверстников для игры, предварительно договориться об одном известном варианте правил. К новому материалу может придумать правила, близкие к знакомым играм, но скорее откажется от игры, чем будет придумывать. Предпочитает известные игры и готовые варианты правил. Пользуется жребием (считалкой) при конфликтах в распределении функций</t>
  </si>
  <si>
    <t>Знает правила часто употребляемых в совместной практике игр, ориентируется в них на критерии выигрыша. Соблюдает правила до тех пор, пока не ощущает угрозу проигрыша, в этом случае нарушает правила, после чего объявляет свой вариант действий законным, не считая необходимым сохранение в процесс игры договорных обязательств. Всегда больше контролирует других, чем себя. В ситуации с новым, незнакомым материалом затрудняется придумать правила, установить критерии выигрыша, предпочитая неспецифичные для игры манипуляции с материалом. Обычно включается в игру автоматически, без предварительного договора о правилах, редко прибегает к жребию при разрешении конфликтов, предпочитая «силовые» способы</t>
  </si>
  <si>
    <t>сводный протокол по группе</t>
  </si>
  <si>
    <t>СОЦИАЛЬНО-КОММУНИКАТИВНОЕ РАЗВИТИЕ</t>
  </si>
  <si>
    <t xml:space="preserve">Овладение
коммуникативной деятельностью и
элементарными общепринятыми нормами и правилами поведения в социуме
</t>
  </si>
  <si>
    <t>Самопознание</t>
  </si>
  <si>
    <t>Мир, в котором я живу</t>
  </si>
  <si>
    <r>
      <t xml:space="preserve">Овладение элементарной трудовой деятельностью
                                                                                                         </t>
    </r>
    <r>
      <rPr>
        <i/>
        <sz val="11"/>
        <color indexed="8"/>
        <rFont val="Calibri"/>
        <family val="2"/>
        <charset val="204"/>
      </rPr>
      <t/>
    </r>
  </si>
  <si>
    <t xml:space="preserve">Овладение основами собственной безопасности и безопасности окружающего мира
</t>
  </si>
  <si>
    <t>ПОЗНАВАТЕЛЬНОЕ РАЗВИТИЕ</t>
  </si>
  <si>
    <t>Сенсорное развитие</t>
  </si>
  <si>
    <t>Познавательно-исследовательская   деятельность</t>
  </si>
  <si>
    <r>
      <t xml:space="preserve">Конструирование                                                                                                                           </t>
    </r>
    <r>
      <rPr>
        <i/>
        <sz val="11"/>
        <color indexed="8"/>
        <rFont val="Calibri"/>
        <family val="2"/>
        <charset val="204"/>
      </rPr>
      <t/>
    </r>
  </si>
  <si>
    <t>Развитие элементарных математических представлений</t>
  </si>
  <si>
    <t>Овладение  познавательно-исследовательской­ деятельностью. Развитие интересов детей, любознательности и познавательной мотивации. Развитие воображения и творческой активности. Формирование первичных представлений о себе, других людях, объектах окружающего мира</t>
  </si>
  <si>
    <t xml:space="preserve">Развитие детей в процессе овладения  изобразительной деятельностью
</t>
  </si>
  <si>
    <t xml:space="preserve">Развитие детей в процессе овладения музыкальной деятельностью
</t>
  </si>
  <si>
    <t>ХУДОЖЕСТВЕННО-ЭСТЕТИЧЕСКОЕ РАЗВИТИЕ</t>
  </si>
  <si>
    <t>Рисование</t>
  </si>
  <si>
    <t>Лепка</t>
  </si>
  <si>
    <t>РЕЧЕВОЕ РАЗВИТИЕ</t>
  </si>
  <si>
    <t xml:space="preserve">Овладение речью как средством общения и культуры
</t>
  </si>
  <si>
    <t>ФИЗИЧЕСКОЕ РАЗВИТИЕ</t>
  </si>
  <si>
    <t xml:space="preserve">Овладение двигательной деятельностью
</t>
  </si>
  <si>
    <t xml:space="preserve">Овладение элементарными нормами и правилами здорового образа жизни
</t>
  </si>
  <si>
    <t xml:space="preserve">Овладение элементарной трудовой деятельностью
                                                                                                        </t>
  </si>
  <si>
    <r>
      <t>Мир живой и неживой природы</t>
    </r>
    <r>
      <rPr>
        <sz val="11"/>
        <color indexed="8"/>
        <rFont val="Times New Roman"/>
        <family val="1"/>
        <charset val="204"/>
      </rPr>
      <t xml:space="preserve">                                                                                                       </t>
    </r>
  </si>
  <si>
    <t xml:space="preserve">Обогащение   активного словаря в процессе восприятия  художественной литературы
</t>
  </si>
  <si>
    <t>Познавательно-исследовательская деятельность</t>
  </si>
  <si>
    <t>Конструирование</t>
  </si>
  <si>
    <t>Мир живой и неживой природы</t>
  </si>
  <si>
    <t>Овладение коммуникативной деятельностью и элементарными общепринятыми нормами и правилами поведения в социуме</t>
  </si>
  <si>
    <t>Развитие детей в процессе овладения  изобразительной деятельностью</t>
  </si>
  <si>
    <t>Развитие детей в процессе овладения  музыкальной деятельностью</t>
  </si>
  <si>
    <t>Овладение речью как средством общения и культуры</t>
  </si>
  <si>
    <t>Обогащение   активного словаря в процессе восприятия                     художественной литературы</t>
  </si>
  <si>
    <t>Овладение двигательной деятельностью</t>
  </si>
  <si>
    <t>Овладение элементарными нормами       и правилами здорового образа жизни</t>
  </si>
  <si>
    <t>Фамилия, имя воспитанника</t>
  </si>
  <si>
    <t xml:space="preserve">          Индивидуальная карта развития                                                                                                                                                                       </t>
  </si>
  <si>
    <t>Знает о том, что за организмом необходимо ухаживать, чтобы быть здоровым.</t>
  </si>
  <si>
    <t>Устанавливает связь между совершаемым действием и состоянием организма, настроением, самочувствием.</t>
  </si>
  <si>
    <t>Понимает некоторые свои состояния, желания (скучно, грустно, весело, интересно).</t>
  </si>
  <si>
    <t>Идентифицирует свои действия с действиями других детей («Я так же быстро бегаю, как Женя»).</t>
  </si>
  <si>
    <t>Знает название родного города, села, детского сада, своей группы.</t>
  </si>
  <si>
    <t>Проявляет самостоятельность в выборе игры и развитии замысла.</t>
  </si>
  <si>
    <t>Выполняет правила игры.</t>
  </si>
  <si>
    <t>Ответственно относится к порученному заданию (доводит начатое до конца, стремится сделать хорошо).</t>
  </si>
  <si>
    <t>Создаёт игровое детское общество на основах партнёрства и уважительного отношения играющих друг к другу.</t>
  </si>
  <si>
    <t>Самостоятельно создаёт предметно-ролевую среду, используя полифункциональный материал, модули, игрушки-заместители.</t>
  </si>
  <si>
    <t>В театрализованных играх использует образные игрушки, бибабо и др.</t>
  </si>
  <si>
    <t>Владеет  навыками самообслуживания, оказывает помощь сверстникам (одеваться, раздеваться, складывать вещи, убирать игрушки, приводить в порядок рабочее место).</t>
  </si>
  <si>
    <t>Принимает участие в общих делах - готовит сюрпризы для именинников, украшает группу к празднику, принимает участие в уборке группы или участка.</t>
  </si>
  <si>
    <t>Интересуется трудом взрослых, его содержанием.</t>
  </si>
  <si>
    <t>Понимает опасность общения с незнакомым человеком.</t>
  </si>
  <si>
    <t>Чётко знает предметы, которыми детям пользоваться запрещено (спички, зажигалки, газовые и электрические плиты, утюги и др.).</t>
  </si>
  <si>
    <t>Называет все сигналы светофора и рассказывает об их значении.</t>
  </si>
  <si>
    <t>Знает, что такое тротуар, для кого предназначен, что такое проезжая часть, для чего предназначена.</t>
  </si>
  <si>
    <t>Понимает, что животные, даже те, которые живут в их доме, могут быть злыми и агрессивными, поэтому животных обижать и злить нельзя.</t>
  </si>
  <si>
    <t>Знает, где можно переходить проезжую часть.</t>
  </si>
  <si>
    <t>Узнаёт разные виды транспорта, умеет классифицировать городской транспорт</t>
  </si>
  <si>
    <t>Различает девять цветов (красный, оранжевый, жёлтый, зелёный, синий, фиолетовый, коричневый, чёрный, белый), их светлые и тёмные оттенки.</t>
  </si>
  <si>
    <t>Различает параметры величины, использует их для сравнения объектов</t>
  </si>
  <si>
    <t>Использует предметы в соответствии с их назначением.</t>
  </si>
  <si>
    <t>Экспериментирует с цветом, формой, величиной, получает новые цвета путём смешивания красок.</t>
  </si>
  <si>
    <t>Включается в наблюдения,  проведение опытов.</t>
  </si>
  <si>
    <t>Конструирует из строительного материала по собственному замыслу.</t>
  </si>
  <si>
    <t>Создаёт простейшие постройки для игры из конструктора.</t>
  </si>
  <si>
    <t>Проявляет творчество по созданию поделок из природного материала.</t>
  </si>
  <si>
    <t>Сравнивает предметы и явления природы по заданным свойствам.</t>
  </si>
  <si>
    <t>Осознанно относится к растениям и животным, осуществляет уход (под руководством взрослого или самостоятельно) за растениями уголка природы, огорода, цветника.</t>
  </si>
  <si>
    <t>Выделяет самостоятельно основания для сравнения живых объектов.</t>
  </si>
  <si>
    <t>Отражает в речи результаты наблюдений, сравнений.</t>
  </si>
  <si>
    <t>Считает до 5 (количественный счёт), отвечает на вопрос «Сколько?».</t>
  </si>
  <si>
    <t>Сравнивает количество предметов на основе счёта, а также путём соотнесения предметов двух групп (составления пар).</t>
  </si>
  <si>
    <t>Сравнивает два предмета по величине на основе приложения их друг к другу или наложения.</t>
  </si>
  <si>
    <t>Знает характерные отличия круга, квадрата, треугольника, шара, куба.</t>
  </si>
  <si>
    <t>Определяет положение предметов в пространстве по отношению к себе; двигается в нужном направлении по сигналу.</t>
  </si>
  <si>
    <t>Определяет части суток.</t>
  </si>
  <si>
    <t>Выделяет первый звук в слове.</t>
  </si>
  <si>
    <t>Составляет описательные рассказы (по игрушке), сюжетные рассказы, сочиняет загадки.</t>
  </si>
  <si>
    <t>Эмоционально откликается на образное содержание литературных и фольклорных произведений.</t>
  </si>
  <si>
    <t>Проявляет инициативность, активность в общении</t>
  </si>
  <si>
    <t>Называет  любимую  сказку,  читает  наизусть стихотворение, считалку.</t>
  </si>
  <si>
    <t>Рассматривает иллюстрированные издания детских книг.</t>
  </si>
  <si>
    <t>Драматизирует (инсценирует) с помощью взрослого небольшие сказки (отрывки из сказок).</t>
  </si>
  <si>
    <t>При рассказывании сказки дополнять её собственными историями, выдерживая авторский сюжет.</t>
  </si>
  <si>
    <t>Изображает предметы и явления, используя умение передавать их выразительно путём создания отчётливых форм, подбора цвета, аккуратного  закрашивания,  использования разных материалов: карандашей, красок (гуашь), фломастеров, цветных мелков и др.</t>
  </si>
  <si>
    <t>Передаёт несложный сюжет, объединяя в рисунке несколько предметов, располагая их на листе в соответствии с содержанием.</t>
  </si>
  <si>
    <t>Аппликация и конструирование</t>
  </si>
  <si>
    <t>Создаёт образы разных предметов и игрушек, объединяет их в коллективную композицию.</t>
  </si>
  <si>
    <t>Правильно держит ножницы и режет ими по прямой, по диагонали (квадрат и прямоугольник).</t>
  </si>
  <si>
    <t>Вырезает круг из квадрата, овал — из прямоугольника, плавно срезает и закругляет углы.</t>
  </si>
  <si>
    <t>Аккуратно наклеивает изображения предметов, состоящих из нескольких частей.</t>
  </si>
  <si>
    <t>Составляет узоры из растительных форм и геометрических фигур.</t>
  </si>
  <si>
    <t>Подбирает цвета в соответствии с цветом предметов или по собственному желанию</t>
  </si>
  <si>
    <t>Может эмоционально отзываться на музыку различного характера в речевом, двигательном, инструментальном, изобразительном и других выражениях.</t>
  </si>
  <si>
    <t>Развитие детей в процессе овладения театрализованной деятельностью</t>
  </si>
  <si>
    <t>Имеет представление о театре как ярком зрелищном искусстве.</t>
  </si>
  <si>
    <t>Имеет первоначальные навыки перевоплощения через освоение образов растительного, животного и предметного мира</t>
  </si>
  <si>
    <t>Ходит и бегает, согласуя движения рук и ног.</t>
  </si>
  <si>
    <t>Бегает,  соблюдая правильную технику движений.</t>
  </si>
  <si>
    <t>Лазает по гимнастической стенке, выполняет переход на гимнастической лестнице с пролёта на пролёт вправо и влево.</t>
  </si>
  <si>
    <t>Ползает разными способами: опираясь на стопы и ладони, колени и ладони, на животе, подтягиваясь руками.</t>
  </si>
  <si>
    <t>Прыгает на высоту и с высоты.</t>
  </si>
  <si>
    <t xml:space="preserve">Метает предметы разными способами обеими руками. </t>
  </si>
  <si>
    <t>Строится в колонну, в круг, шеренгу, выполняет повороты на месте.</t>
  </si>
  <si>
    <t>Развиты физические качества (скорость, гибкость,  выносливость,  сила,  координация), улучшен индивидуальный результат в конце учебного года.</t>
  </si>
  <si>
    <t>Соблюдает элементарные правила гигиены.</t>
  </si>
  <si>
    <t>Различает, что вредно, а что полезно для здоровья</t>
  </si>
  <si>
    <t>Группа</t>
  </si>
  <si>
    <t>средняя группа</t>
  </si>
  <si>
    <t>сформирован</t>
  </si>
  <si>
    <t>в стадии формирования</t>
  </si>
  <si>
    <t>не сформирован</t>
  </si>
  <si>
    <t xml:space="preserve">Распределяет роли, выполняет игровые действия, поступает в соответствии с игровым замыслом </t>
  </si>
  <si>
    <t>Различает,  из  каких частей  составлена группа предметов, называет их характерные особенности (цвет, размер, назначение).</t>
  </si>
  <si>
    <t>Знает и называет музыкальные инструменты (барабан, бубен, колокольчик, бубенцы, треугольник, ложки, металлофон, ксилофон, блоктроммель, маракас, трещотка, рубель).</t>
  </si>
  <si>
    <t>Использует во всех видах деятельности «звучащие жесты» (цокание языком, хлопки в ладоши, шлепки по коленям, притопы ногами), ритмические и шумовые инструменты (колокольчик, треугольник, барабан, ложки, клавесы, штабшпили, шаркунки) в качестве ритмизации или сопровождения.</t>
  </si>
  <si>
    <t>Может петь протяжно, чётко произносить слова</t>
  </si>
  <si>
    <t>Ребенок овладевает основными культурными способами деятельности, проявляет инициативу и самостоятельность в разных видах деятельности - игре, общении, познавательно-исследовательской деятельности, конструировании и др.; способен выбирать себе род занятий, участников по совместной деятельности.</t>
  </si>
  <si>
    <t>Сформированность показателей в соответствии с целевыми ориентирами</t>
  </si>
  <si>
    <t>Ребенок обладает установкой положительного отношения к миру, к разным видам труда, другим людям и самому себе, обладает чувством собственного достоинства; активно взаимодействует со сверстниками и взрослыми, участвует в совместных играх. Способен договариваться, учитывать интересы и чувства других, сопереживать неудачам и радоваться успехам других, адекватно проявляет свои чувства, в том числе чувство веры в себя, старается разрешать конфликты.</t>
  </si>
  <si>
    <t xml:space="preserve"> Ребенок обладает развитым воображением, которое реализуется в разных видах деятельности, и прежде всего в игре; ребенок владеет разными формами и видами игры, различает условную и реальную ситуации, умеет подчиняться разным правилам и социальным нормам.</t>
  </si>
  <si>
    <t xml:space="preserve">Создаёт простейшие постройки для игры из конструктора.
</t>
  </si>
  <si>
    <t>Ребенок достаточно хорошо владеет устной речью, может выражать свои мысли и желания, может использовать речь для выражения своих мыслей, чувств и желаний, построения речевого высказывания в ситуации общения, может выделять звуки в словах, у ребенка складываются предпосылки грамотности.</t>
  </si>
  <si>
    <t xml:space="preserve"> У ребенка развита крупная и мелкая моторика; он подвижен, вынослив, владеет основными движениями, может контролировать свои движения и управлять ими.</t>
  </si>
  <si>
    <t>Ребенок способен к волевым усилиям, может следовать социальным нормам поведения и правилам в разных видах деятельности, во взаимоотношениях со взрослыми и сверстниками, может соблюдать правила безопасного поведения и личной гигиены.</t>
  </si>
  <si>
    <t>Ребенок проявляет любознательность, задает вопросы взрослым и сверстникам, интересуется причинно-следственными связями, пытается самостоятельно придумывать объяснения явлениям природы и поступкам людей; склонен наблюдать, экспериментировать. Обладает начальными знаниями о себе, о природном и социальном мире, в котором он живет; знаком с произведениями детской литературы, обладает элементарными представлениями из области живой природы, естествознания, математики, истории и т.п.; ребенок способен к принятию собственных решений, опираясь на свои знания и умения в различных видах деятельности.</t>
  </si>
  <si>
    <t xml:space="preserve">Выполняет правила игры.
</t>
  </si>
  <si>
    <t>Социально-коммуникативное развитие</t>
  </si>
  <si>
    <t>Овладение коммуникативной деятельностью и
элементарными общепринятыми нормами и правилами поведения в социуме</t>
  </si>
  <si>
    <t>Овладение элементарной трудовой деятельностью</t>
  </si>
  <si>
    <t>Овладение основами собственной безопасности и безопасности окружающего мира</t>
  </si>
  <si>
    <t>Познавательное развитие</t>
  </si>
  <si>
    <t>Художественно-эстетическое развитие</t>
  </si>
  <si>
    <t>Развитие детей в процессе овладения музыкальной деятельностью</t>
  </si>
  <si>
    <t>Развитие детей в процнссе театрализованной деятельности</t>
  </si>
  <si>
    <t>Речевое развитие</t>
  </si>
  <si>
    <t>Обогащение   активного словаря в процессе восприятия  художественной литературы</t>
  </si>
  <si>
    <t xml:space="preserve">Физическое развитие </t>
  </si>
  <si>
    <t>Овладение элементарными нормами и правилами здорового образа жизни</t>
  </si>
  <si>
    <t>СОЦИАЛЬНО-КОММУНИКАТИВНОЕ                         РАЗВИТИЕ</t>
  </si>
  <si>
    <t>кол-во детей принявших участие</t>
  </si>
  <si>
    <t>Страмится соблюдать правила культуры поведения (здоровается, прощается, не вмешивается в разговор взрослых, вежливо выражает свою просьбу, благодарит за оказанную услугу).</t>
  </si>
  <si>
    <t>Стремится выполнять правила игры.</t>
  </si>
  <si>
    <t>Соблюдает элементарные правила поведения в детском саду и на улице.</t>
  </si>
  <si>
    <t>Различает и использует в деятельности различные плоскостные формы (круг, полукруг, квадрат, треугольник, овал, прямоугольник), объёмные тела (куб, шар,  кирпичик,  цилиндр).</t>
  </si>
  <si>
    <t>Умеет выполнять танцевальные движения: прямой галоп, вынос ноги на пятку или носок, движения парами по кругу, кружение в парах и по одному.</t>
  </si>
  <si>
    <t>При рассказывании сказки может дополнять её собственными историями, выдерживая авторский сюжет.</t>
  </si>
  <si>
    <t>Придумывает условные обозначения к событиям истории, участвует в составлении мнемосхем.</t>
  </si>
  <si>
    <t xml:space="preserve">Отбивает мяч о землю не менее 5 раз подряд. </t>
  </si>
  <si>
    <t>Ориентируется в пространстве.</t>
  </si>
  <si>
    <t>Замечает неопрятность одежды и обуви у себя и других.</t>
  </si>
  <si>
    <t>Стремится соблюдать правила культуры поведения (здоровается, прощается, не вмешивается в разговор взрослых, вежливо выражает свою просьбу, благодарит за оказанную услугу).</t>
  </si>
  <si>
    <t>Различает и использует в деятельности различные плоскостные формы (круг, полукруг, квадрат, треугольник, овал, прямоугольник), объёмные тела (куб, шар, кирпичик, цилиндр).</t>
  </si>
</sst>
</file>

<file path=xl/styles.xml><?xml version="1.0" encoding="utf-8"?>
<styleSheet xmlns="http://schemas.openxmlformats.org/spreadsheetml/2006/main">
  <numFmts count="1">
    <numFmt numFmtId="164" formatCode="0.0"/>
  </numFmts>
  <fonts count="37">
    <font>
      <sz val="11"/>
      <color theme="1"/>
      <name val="Calibri"/>
      <family val="2"/>
      <charset val="204"/>
      <scheme val="minor"/>
    </font>
    <font>
      <i/>
      <sz val="11"/>
      <color indexed="8"/>
      <name val="Calibri"/>
      <family val="2"/>
      <charset val="204"/>
    </font>
    <font>
      <b/>
      <sz val="12"/>
      <name val="Arial Cyr"/>
      <charset val="204"/>
    </font>
    <font>
      <b/>
      <i/>
      <sz val="12"/>
      <name val="Arial Cyr"/>
      <charset val="204"/>
    </font>
    <font>
      <sz val="11"/>
      <color indexed="8"/>
      <name val="Calibri"/>
      <family val="2"/>
      <charset val="204"/>
    </font>
    <font>
      <b/>
      <sz val="11"/>
      <color indexed="8"/>
      <name val="Calibri"/>
      <family val="2"/>
      <charset val="204"/>
    </font>
    <font>
      <i/>
      <sz val="11"/>
      <color indexed="8"/>
      <name val="Calibri"/>
      <family val="2"/>
      <charset val="204"/>
    </font>
    <font>
      <b/>
      <i/>
      <sz val="11"/>
      <color indexed="8"/>
      <name val="Calibri"/>
      <family val="2"/>
      <charset val="204"/>
    </font>
    <font>
      <b/>
      <sz val="12"/>
      <color indexed="8"/>
      <name val="Calibri"/>
      <family val="2"/>
      <charset val="204"/>
    </font>
    <font>
      <sz val="12"/>
      <color indexed="8"/>
      <name val="Times New Roman"/>
      <family val="1"/>
      <charset val="204"/>
    </font>
    <font>
      <b/>
      <i/>
      <sz val="12"/>
      <color indexed="8"/>
      <name val="Times New Roman"/>
      <family val="1"/>
      <charset val="204"/>
    </font>
    <font>
      <b/>
      <sz val="12"/>
      <color indexed="8"/>
      <name val="Times New Roman"/>
      <family val="1"/>
      <charset val="204"/>
    </font>
    <font>
      <b/>
      <i/>
      <sz val="11"/>
      <color indexed="8"/>
      <name val="Times New Roman"/>
      <family val="1"/>
      <charset val="204"/>
    </font>
    <font>
      <b/>
      <sz val="14"/>
      <color indexed="8"/>
      <name val="Times New Roman"/>
      <family val="1"/>
      <charset val="204"/>
    </font>
    <font>
      <sz val="12"/>
      <color theme="1"/>
      <name val="Times New Roman"/>
      <family val="1"/>
      <charset val="204"/>
    </font>
    <font>
      <sz val="9"/>
      <color rgb="FF000000"/>
      <name val="Arial"/>
      <family val="2"/>
      <charset val="204"/>
    </font>
    <font>
      <b/>
      <sz val="14"/>
      <color theme="1"/>
      <name val="Times New Roman"/>
      <family val="1"/>
      <charset val="204"/>
    </font>
    <font>
      <b/>
      <sz val="11"/>
      <color indexed="8"/>
      <name val="Times New Roman"/>
      <family val="1"/>
      <charset val="204"/>
    </font>
    <font>
      <sz val="11"/>
      <color theme="1"/>
      <name val="Times New Roman"/>
      <family val="1"/>
      <charset val="204"/>
    </font>
    <font>
      <sz val="11"/>
      <color indexed="8"/>
      <name val="Times New Roman"/>
      <family val="1"/>
      <charset val="204"/>
    </font>
    <font>
      <b/>
      <sz val="11"/>
      <color rgb="FF000000"/>
      <name val="Times New Roman"/>
      <family val="1"/>
      <charset val="204"/>
    </font>
    <font>
      <b/>
      <sz val="11"/>
      <color theme="1"/>
      <name val="Times New Roman"/>
      <family val="1"/>
      <charset val="204"/>
    </font>
    <font>
      <b/>
      <sz val="12"/>
      <color theme="1"/>
      <name val="Times New Roman"/>
      <family val="1"/>
      <charset val="204"/>
    </font>
    <font>
      <sz val="13"/>
      <color indexed="8"/>
      <name val="Times New Roman"/>
      <family val="1"/>
      <charset val="204"/>
    </font>
    <font>
      <sz val="13"/>
      <color theme="1"/>
      <name val="Times New Roman"/>
      <family val="1"/>
      <charset val="204"/>
    </font>
    <font>
      <sz val="10"/>
      <color theme="1"/>
      <name val="Times New Roman"/>
      <family val="1"/>
      <charset val="204"/>
    </font>
    <font>
      <b/>
      <sz val="16"/>
      <color indexed="8"/>
      <name val="Times New Roman"/>
      <family val="1"/>
      <charset val="204"/>
    </font>
    <font>
      <sz val="14"/>
      <color theme="0"/>
      <name val="Times New Roman"/>
      <family val="1"/>
      <charset val="204"/>
    </font>
    <font>
      <sz val="11"/>
      <name val="Times New Roman"/>
      <family val="1"/>
      <charset val="204"/>
    </font>
    <font>
      <sz val="11"/>
      <color rgb="FF000000"/>
      <name val="Times New Roman"/>
      <family val="1"/>
      <charset val="204"/>
    </font>
    <font>
      <sz val="10"/>
      <color rgb="FF000000"/>
      <name val="Times New Roman"/>
      <family val="1"/>
      <charset val="204"/>
    </font>
    <font>
      <sz val="14"/>
      <color theme="1"/>
      <name val="Times New Roman"/>
      <family val="1"/>
      <charset val="204"/>
    </font>
    <font>
      <b/>
      <sz val="11"/>
      <name val="Times New Roman"/>
      <family val="1"/>
      <charset val="204"/>
    </font>
    <font>
      <sz val="12"/>
      <color rgb="FF000000"/>
      <name val="Times New Roman"/>
      <family val="1"/>
      <charset val="204"/>
    </font>
    <font>
      <b/>
      <sz val="12"/>
      <color theme="0"/>
      <name val="Times New Roman"/>
      <family val="1"/>
      <charset val="204"/>
    </font>
    <font>
      <sz val="11"/>
      <color theme="0"/>
      <name val="Times New Roman"/>
      <family val="1"/>
      <charset val="204"/>
    </font>
    <font>
      <b/>
      <sz val="14"/>
      <color rgb="FF00000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99"/>
        <bgColor indexed="64"/>
      </patternFill>
    </fill>
    <fill>
      <patternFill patternType="solid">
        <fgColor rgb="FFB8F173"/>
        <bgColor indexed="64"/>
      </patternFill>
    </fill>
    <fill>
      <patternFill patternType="solid">
        <fgColor rgb="FFFFFF00"/>
        <bgColor rgb="FF000000"/>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9" fontId="4" fillId="0" borderId="0" applyFont="0" applyFill="0" applyBorder="0" applyAlignment="0" applyProtection="0"/>
  </cellStyleXfs>
  <cellXfs count="509">
    <xf numFmtId="0" fontId="0" fillId="0" borderId="0" xfId="0"/>
    <xf numFmtId="0" fontId="0" fillId="0" borderId="1" xfId="0" applyBorder="1"/>
    <xf numFmtId="0" fontId="5" fillId="0" borderId="1" xfId="0" applyFont="1" applyBorder="1"/>
    <xf numFmtId="0" fontId="7" fillId="0" borderId="1" xfId="0" applyFont="1" applyBorder="1"/>
    <xf numFmtId="0" fontId="0" fillId="0" borderId="1" xfId="0" applyBorder="1" applyAlignment="1">
      <alignment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8" xfId="0" applyBorder="1"/>
    <xf numFmtId="0" fontId="7" fillId="0" borderId="9" xfId="0" applyFont="1" applyBorder="1" applyAlignment="1"/>
    <xf numFmtId="0" fontId="7" fillId="0" borderId="10" xfId="0" applyFont="1" applyBorder="1" applyAlignment="1"/>
    <xf numFmtId="0" fontId="5" fillId="0" borderId="3" xfId="0" applyFont="1" applyBorder="1" applyAlignment="1">
      <alignment textRotation="90"/>
    </xf>
    <xf numFmtId="14" fontId="0" fillId="0" borderId="1" xfId="0" applyNumberFormat="1" applyBorder="1"/>
    <xf numFmtId="0" fontId="8" fillId="0" borderId="11" xfId="0" applyFont="1" applyBorder="1" applyAlignment="1">
      <alignment horizontal="center"/>
    </xf>
    <xf numFmtId="0" fontId="8" fillId="0" borderId="2" xfId="0" applyFont="1" applyBorder="1" applyAlignment="1">
      <alignment horizontal="center"/>
    </xf>
    <xf numFmtId="0" fontId="0" fillId="0" borderId="1" xfId="0" applyNumberFormat="1" applyBorder="1" applyAlignment="1">
      <alignment horizontal="center" wrapText="1"/>
    </xf>
    <xf numFmtId="0" fontId="0" fillId="0" borderId="4" xfId="0" applyNumberFormat="1" applyBorder="1" applyAlignment="1">
      <alignment horizontal="center" wrapText="1"/>
    </xf>
    <xf numFmtId="0" fontId="8" fillId="0" borderId="11" xfId="0" applyFont="1" applyBorder="1" applyAlignment="1"/>
    <xf numFmtId="0" fontId="8" fillId="0" borderId="2" xfId="0" applyFont="1" applyBorder="1" applyAlignment="1"/>
    <xf numFmtId="0" fontId="9" fillId="0" borderId="1" xfId="0" applyFont="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justify" vertical="top" wrapText="1"/>
    </xf>
    <xf numFmtId="0" fontId="9" fillId="2" borderId="1" xfId="0" applyFont="1" applyFill="1" applyBorder="1" applyAlignment="1">
      <alignment vertical="top" wrapText="1"/>
    </xf>
    <xf numFmtId="0" fontId="9" fillId="2" borderId="3" xfId="0" applyFont="1" applyFill="1" applyBorder="1" applyAlignment="1">
      <alignment vertical="top" wrapText="1"/>
    </xf>
    <xf numFmtId="0" fontId="9" fillId="2" borderId="3" xfId="0" applyFont="1" applyFill="1" applyBorder="1" applyAlignment="1">
      <alignment horizontal="justify" vertical="top" wrapText="1"/>
    </xf>
    <xf numFmtId="0" fontId="9" fillId="2" borderId="3" xfId="0" applyFont="1" applyFill="1" applyBorder="1" applyAlignment="1">
      <alignment horizontal="left" vertical="top" wrapText="1"/>
    </xf>
    <xf numFmtId="0" fontId="10" fillId="0" borderId="1" xfId="0" applyFont="1" applyBorder="1" applyAlignment="1">
      <alignment horizontal="center" vertical="top" wrapText="1"/>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10" fillId="0" borderId="15"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12" xfId="0" applyFont="1" applyBorder="1" applyAlignment="1">
      <alignment vertical="top" wrapText="1"/>
    </xf>
    <xf numFmtId="0" fontId="10" fillId="0" borderId="16" xfId="0" applyFont="1" applyBorder="1" applyAlignment="1">
      <alignment vertical="top" wrapText="1"/>
    </xf>
    <xf numFmtId="0" fontId="9" fillId="0" borderId="17" xfId="0" applyFont="1" applyBorder="1" applyAlignment="1">
      <alignment vertical="top" wrapText="1"/>
    </xf>
    <xf numFmtId="0" fontId="0" fillId="0" borderId="18" xfId="0" applyBorder="1"/>
    <xf numFmtId="0" fontId="10" fillId="0" borderId="4" xfId="0" applyFont="1" applyBorder="1" applyAlignment="1">
      <alignment horizontal="center" vertical="top" wrapText="1"/>
    </xf>
    <xf numFmtId="0" fontId="10" fillId="0" borderId="17" xfId="0" applyFont="1" applyBorder="1" applyAlignment="1">
      <alignment horizontal="center" vertical="top" wrapText="1"/>
    </xf>
    <xf numFmtId="0" fontId="9" fillId="0" borderId="19" xfId="0" applyFont="1" applyBorder="1" applyAlignment="1">
      <alignment vertical="top" wrapText="1"/>
    </xf>
    <xf numFmtId="0" fontId="0" fillId="0" borderId="20" xfId="0" applyBorder="1"/>
    <xf numFmtId="0" fontId="10" fillId="0" borderId="15" xfId="0" applyFont="1" applyBorder="1" applyAlignment="1">
      <alignment horizontal="center" vertical="top" wrapText="1"/>
    </xf>
    <xf numFmtId="0" fontId="9" fillId="0" borderId="4" xfId="0" applyFont="1" applyBorder="1" applyAlignment="1">
      <alignment horizontal="justify" vertical="top" wrapText="1"/>
    </xf>
    <xf numFmtId="0" fontId="9" fillId="0" borderId="5" xfId="0" applyFont="1" applyBorder="1" applyAlignment="1">
      <alignment horizontal="justify" vertical="top" wrapText="1"/>
    </xf>
    <xf numFmtId="0" fontId="9" fillId="0" borderId="6" xfId="0" applyFont="1" applyBorder="1" applyAlignment="1">
      <alignment horizontal="justify" vertical="top" wrapText="1"/>
    </xf>
    <xf numFmtId="0" fontId="9" fillId="0" borderId="7" xfId="0" applyFont="1" applyBorder="1" applyAlignment="1">
      <alignment horizontal="justify" vertical="top" wrapText="1"/>
    </xf>
    <xf numFmtId="0" fontId="9" fillId="0" borderId="12" xfId="0" applyFont="1" applyBorder="1" applyAlignment="1">
      <alignment horizontal="justify" vertical="top" wrapText="1"/>
    </xf>
    <xf numFmtId="0" fontId="10" fillId="0" borderId="14" xfId="0" applyFont="1" applyBorder="1" applyAlignment="1">
      <alignment vertical="top" wrapText="1"/>
    </xf>
    <xf numFmtId="0" fontId="9" fillId="2" borderId="4" xfId="0" applyFont="1" applyFill="1" applyBorder="1" applyAlignment="1">
      <alignment horizontal="justify" vertical="top" wrapText="1"/>
    </xf>
    <xf numFmtId="0" fontId="9" fillId="2" borderId="21" xfId="0" applyFont="1" applyFill="1" applyBorder="1" applyAlignment="1">
      <alignment vertical="top" wrapText="1"/>
    </xf>
    <xf numFmtId="0" fontId="9" fillId="2" borderId="5" xfId="0" applyFont="1" applyFill="1" applyBorder="1" applyAlignment="1">
      <alignment horizontal="left" vertical="top" wrapText="1"/>
    </xf>
    <xf numFmtId="0" fontId="9" fillId="2" borderId="4" xfId="0" applyFont="1" applyFill="1" applyBorder="1" applyAlignment="1">
      <alignment vertical="top" wrapText="1"/>
    </xf>
    <xf numFmtId="0" fontId="9" fillId="2" borderId="5" xfId="0" applyFont="1" applyFill="1" applyBorder="1" applyAlignment="1">
      <alignment vertical="top" wrapText="1"/>
    </xf>
    <xf numFmtId="0" fontId="9" fillId="2" borderId="22" xfId="0" applyFont="1" applyFill="1" applyBorder="1" applyAlignment="1">
      <alignment vertical="top" wrapText="1"/>
    </xf>
    <xf numFmtId="0" fontId="9" fillId="2" borderId="6" xfId="0" applyFont="1" applyFill="1" applyBorder="1" applyAlignment="1">
      <alignment vertical="top" wrapText="1"/>
    </xf>
    <xf numFmtId="0" fontId="9" fillId="2" borderId="7" xfId="0" applyFont="1" applyFill="1" applyBorder="1" applyAlignment="1">
      <alignment horizontal="justify" vertical="top" wrapText="1"/>
    </xf>
    <xf numFmtId="0" fontId="9" fillId="2" borderId="12" xfId="0" applyFont="1" applyFill="1" applyBorder="1" applyAlignment="1">
      <alignment horizontal="left" vertical="top" wrapText="1"/>
    </xf>
    <xf numFmtId="0" fontId="5" fillId="0" borderId="13" xfId="0" applyFont="1" applyBorder="1"/>
    <xf numFmtId="0" fontId="5" fillId="0" borderId="4" xfId="0" applyFont="1" applyBorder="1"/>
    <xf numFmtId="0" fontId="5" fillId="0" borderId="5" xfId="0" applyFont="1" applyBorder="1"/>
    <xf numFmtId="0" fontId="5" fillId="0" borderId="6" xfId="0" applyFont="1" applyBorder="1"/>
    <xf numFmtId="0" fontId="5" fillId="0" borderId="12" xfId="0" applyFont="1" applyBorder="1"/>
    <xf numFmtId="0" fontId="0" fillId="0" borderId="23" xfId="0" applyBorder="1"/>
    <xf numFmtId="0" fontId="5" fillId="0" borderId="15" xfId="0" applyFont="1" applyBorder="1"/>
    <xf numFmtId="0" fontId="0" fillId="0" borderId="1" xfId="0" applyBorder="1" applyProtection="1">
      <protection locked="0"/>
    </xf>
    <xf numFmtId="14" fontId="0" fillId="0" borderId="1" xfId="0" applyNumberFormat="1" applyBorder="1" applyProtection="1">
      <protection locked="0"/>
    </xf>
    <xf numFmtId="0" fontId="0" fillId="0" borderId="1" xfId="0" applyNumberFormat="1" applyBorder="1" applyAlignment="1" applyProtection="1">
      <alignment horizontal="center" wrapText="1"/>
      <protection locked="0"/>
    </xf>
    <xf numFmtId="0" fontId="14" fillId="0" borderId="0" xfId="0" applyFont="1" applyAlignment="1">
      <alignment vertical="top" wrapText="1"/>
    </xf>
    <xf numFmtId="0" fontId="14" fillId="0" borderId="0" xfId="0" applyFont="1" applyAlignment="1">
      <alignment horizontal="justify" vertical="top"/>
    </xf>
    <xf numFmtId="0" fontId="0" fillId="0" borderId="0" xfId="0" applyAlignment="1">
      <alignment wrapText="1"/>
    </xf>
    <xf numFmtId="0" fontId="14" fillId="0" borderId="0" xfId="0" applyFont="1" applyAlignment="1">
      <alignment horizontal="left" vertical="top" wrapText="1"/>
    </xf>
    <xf numFmtId="0" fontId="0" fillId="0" borderId="0" xfId="0" applyAlignment="1">
      <alignment vertical="top" wrapText="1"/>
    </xf>
    <xf numFmtId="0" fontId="15" fillId="0" borderId="0" xfId="0" applyFont="1" applyAlignment="1">
      <alignment vertical="top" wrapText="1"/>
    </xf>
    <xf numFmtId="0" fontId="15" fillId="0" borderId="33" xfId="0" applyFont="1" applyBorder="1" applyAlignment="1">
      <alignment vertical="top" wrapText="1"/>
    </xf>
    <xf numFmtId="0" fontId="15" fillId="0" borderId="0" xfId="0" applyFont="1" applyAlignment="1">
      <alignment vertical="top"/>
    </xf>
    <xf numFmtId="0" fontId="9" fillId="0" borderId="0" xfId="0" applyFont="1" applyBorder="1" applyAlignment="1" applyProtection="1">
      <alignment vertical="center" wrapText="1"/>
      <protection hidden="1"/>
    </xf>
    <xf numFmtId="0" fontId="9" fillId="0" borderId="0" xfId="0" applyFont="1" applyBorder="1" applyAlignment="1">
      <alignment vertical="top" wrapText="1"/>
    </xf>
    <xf numFmtId="0" fontId="14" fillId="0" borderId="0" xfId="0" applyFont="1" applyBorder="1" applyAlignment="1" applyProtection="1">
      <alignment horizontal="center" vertical="center"/>
      <protection hidden="1"/>
    </xf>
    <xf numFmtId="0" fontId="14" fillId="0" borderId="0" xfId="0" applyFont="1" applyBorder="1"/>
    <xf numFmtId="0" fontId="18" fillId="0" borderId="1" xfId="0" applyFont="1" applyBorder="1"/>
    <xf numFmtId="0" fontId="19" fillId="0" borderId="1" xfId="0" applyFont="1" applyBorder="1" applyProtection="1">
      <protection locked="0"/>
    </xf>
    <xf numFmtId="0" fontId="18" fillId="0" borderId="1" xfId="0" applyFont="1" applyBorder="1" applyProtection="1">
      <protection locked="0"/>
    </xf>
    <xf numFmtId="0" fontId="18" fillId="0" borderId="3" xfId="0" applyFont="1" applyBorder="1"/>
    <xf numFmtId="0" fontId="14" fillId="0" borderId="1" xfId="0" applyFont="1" applyBorder="1" applyAlignment="1">
      <alignment vertical="center" textRotation="90" wrapText="1"/>
    </xf>
    <xf numFmtId="0" fontId="18" fillId="0" borderId="17" xfId="0" applyFont="1" applyBorder="1"/>
    <xf numFmtId="0" fontId="18" fillId="0" borderId="1" xfId="0" applyFont="1" applyBorder="1" applyAlignment="1">
      <alignment horizontal="center"/>
    </xf>
    <xf numFmtId="0" fontId="17" fillId="0" borderId="1" xfId="0" applyFont="1" applyBorder="1" applyAlignment="1">
      <alignment horizontal="center"/>
    </xf>
    <xf numFmtId="0" fontId="18" fillId="0" borderId="4" xfId="0" applyFont="1" applyBorder="1"/>
    <xf numFmtId="0" fontId="18" fillId="0" borderId="5" xfId="0" applyFont="1" applyBorder="1"/>
    <xf numFmtId="0" fontId="18" fillId="0" borderId="0" xfId="0" applyFont="1" applyAlignment="1">
      <alignment horizontal="center"/>
    </xf>
    <xf numFmtId="0" fontId="18" fillId="0" borderId="0" xfId="0" applyFont="1"/>
    <xf numFmtId="0" fontId="19" fillId="0" borderId="1" xfId="0" applyFont="1" applyBorder="1"/>
    <xf numFmtId="0" fontId="11" fillId="0" borderId="1" xfId="0" applyFont="1" applyBorder="1" applyProtection="1"/>
    <xf numFmtId="0" fontId="0" fillId="0" borderId="1" xfId="0" applyFont="1" applyBorder="1"/>
    <xf numFmtId="0" fontId="17" fillId="0" borderId="1" xfId="0" applyFont="1" applyBorder="1" applyAlignment="1" applyProtection="1"/>
    <xf numFmtId="0" fontId="18" fillId="0" borderId="1" xfId="0" applyFont="1" applyBorder="1" applyAlignment="1">
      <alignment vertical="center"/>
    </xf>
    <xf numFmtId="0" fontId="18" fillId="0" borderId="1" xfId="0" applyFont="1" applyBorder="1" applyAlignment="1"/>
    <xf numFmtId="0" fontId="19" fillId="0" borderId="1" xfId="0" applyFont="1" applyBorder="1" applyAlignment="1"/>
    <xf numFmtId="0" fontId="18" fillId="0" borderId="1" xfId="0" applyFont="1" applyBorder="1" applyAlignment="1">
      <alignment horizontal="center" vertical="center" textRotation="90" wrapText="1"/>
    </xf>
    <xf numFmtId="0" fontId="18" fillId="0" borderId="1" xfId="0" applyFont="1" applyBorder="1" applyAlignment="1">
      <alignment vertical="center" textRotation="90" wrapText="1"/>
    </xf>
    <xf numFmtId="0" fontId="19" fillId="0" borderId="17" xfId="0" applyFont="1" applyBorder="1" applyAlignment="1">
      <alignment horizontal="center" vertical="center" textRotation="90" wrapText="1"/>
    </xf>
    <xf numFmtId="0" fontId="19" fillId="0" borderId="19" xfId="0" applyFont="1" applyBorder="1" applyAlignment="1">
      <alignment horizontal="center" vertical="center" textRotation="90" wrapText="1"/>
    </xf>
    <xf numFmtId="0" fontId="18" fillId="0" borderId="1" xfId="0" applyFont="1" applyBorder="1" applyAlignment="1">
      <alignment textRotation="90" wrapText="1"/>
    </xf>
    <xf numFmtId="0" fontId="18" fillId="0" borderId="17" xfId="0" applyFont="1" applyBorder="1" applyAlignment="1">
      <alignment textRotation="90" wrapText="1"/>
    </xf>
    <xf numFmtId="0" fontId="18" fillId="0" borderId="1" xfId="0" applyFont="1" applyBorder="1" applyAlignment="1">
      <alignment textRotation="90"/>
    </xf>
    <xf numFmtId="0" fontId="21" fillId="0" borderId="1" xfId="0" applyFont="1" applyBorder="1" applyAlignment="1">
      <alignment textRotation="90"/>
    </xf>
    <xf numFmtId="0" fontId="18" fillId="0" borderId="35" xfId="0" applyFont="1" applyBorder="1"/>
    <xf numFmtId="0" fontId="18" fillId="0" borderId="0" xfId="0" applyFont="1" applyAlignment="1">
      <alignment horizontal="center" wrapText="1"/>
    </xf>
    <xf numFmtId="0" fontId="19" fillId="0" borderId="11" xfId="0" applyFont="1" applyBorder="1" applyAlignment="1">
      <alignment horizontal="center" vertical="center" textRotation="90" wrapText="1"/>
    </xf>
    <xf numFmtId="0" fontId="18" fillId="0" borderId="3" xfId="0" applyFont="1" applyBorder="1" applyAlignment="1">
      <alignment vertical="center"/>
    </xf>
    <xf numFmtId="0" fontId="18" fillId="0" borderId="20" xfId="0" applyFont="1" applyBorder="1"/>
    <xf numFmtId="0" fontId="18" fillId="0" borderId="1" xfId="0" applyFont="1" applyBorder="1" applyAlignment="1">
      <alignment horizontal="center"/>
    </xf>
    <xf numFmtId="0" fontId="18" fillId="0" borderId="1" xfId="0" applyFont="1" applyBorder="1" applyAlignment="1">
      <alignment horizontal="center"/>
    </xf>
    <xf numFmtId="0" fontId="25" fillId="0" borderId="1" xfId="0" applyFont="1" applyBorder="1" applyAlignment="1">
      <alignment vertical="center" textRotation="90" wrapText="1"/>
    </xf>
    <xf numFmtId="0" fontId="25" fillId="0" borderId="1" xfId="0" applyFont="1" applyBorder="1" applyAlignment="1">
      <alignment horizontal="center" vertical="center" textRotation="90" wrapText="1"/>
    </xf>
    <xf numFmtId="0" fontId="18" fillId="0" borderId="11" xfId="0" applyFont="1" applyBorder="1"/>
    <xf numFmtId="0" fontId="18" fillId="0" borderId="1" xfId="0" applyFont="1" applyBorder="1" applyAlignment="1">
      <alignment horizontal="center"/>
    </xf>
    <xf numFmtId="0" fontId="21" fillId="0" borderId="1" xfId="0" applyFont="1" applyBorder="1"/>
    <xf numFmtId="0" fontId="18" fillId="0" borderId="0" xfId="0" applyFont="1" applyBorder="1"/>
    <xf numFmtId="0" fontId="18" fillId="0" borderId="2" xfId="0" applyFont="1" applyBorder="1"/>
    <xf numFmtId="0" fontId="26" fillId="0" borderId="0" xfId="0" applyFont="1" applyBorder="1" applyAlignment="1">
      <alignment vertical="center" wrapText="1"/>
    </xf>
    <xf numFmtId="0" fontId="12" fillId="0" borderId="0" xfId="0" applyFont="1" applyBorder="1" applyAlignment="1" applyProtection="1">
      <protection locked="0"/>
    </xf>
    <xf numFmtId="0" fontId="18" fillId="0" borderId="25" xfId="0" applyFont="1" applyBorder="1" applyAlignment="1"/>
    <xf numFmtId="0" fontId="21" fillId="0" borderId="0" xfId="0" applyNumberFormat="1" applyFont="1" applyBorder="1"/>
    <xf numFmtId="0" fontId="18" fillId="0" borderId="25" xfId="0" applyFont="1" applyBorder="1" applyProtection="1">
      <protection hidden="1"/>
    </xf>
    <xf numFmtId="0" fontId="18" fillId="0" borderId="0" xfId="0" applyFont="1" applyBorder="1" applyAlignment="1" applyProtection="1">
      <protection hidden="1"/>
    </xf>
    <xf numFmtId="0" fontId="18" fillId="0" borderId="0" xfId="0" applyFont="1" applyBorder="1" applyProtection="1">
      <protection hidden="1"/>
    </xf>
    <xf numFmtId="0" fontId="9" fillId="0" borderId="3" xfId="0" applyFont="1" applyBorder="1" applyAlignment="1">
      <alignment vertical="top" wrapText="1"/>
    </xf>
    <xf numFmtId="0" fontId="18" fillId="0" borderId="1" xfId="0" applyFont="1" applyBorder="1" applyAlignment="1">
      <alignment wrapText="1"/>
    </xf>
    <xf numFmtId="0" fontId="17" fillId="0" borderId="0" xfId="0" applyFont="1" applyBorder="1" applyAlignment="1" applyProtection="1">
      <alignment horizontal="center"/>
      <protection locked="0"/>
    </xf>
    <xf numFmtId="0" fontId="18" fillId="0" borderId="24" xfId="0" applyFont="1" applyBorder="1"/>
    <xf numFmtId="0" fontId="18" fillId="0" borderId="24" xfId="1" applyNumberFormat="1" applyFont="1" applyBorder="1"/>
    <xf numFmtId="0" fontId="18" fillId="0" borderId="3" xfId="1" applyNumberFormat="1" applyFont="1" applyBorder="1"/>
    <xf numFmtId="164" fontId="18" fillId="0" borderId="3" xfId="1" applyNumberFormat="1" applyFont="1" applyBorder="1"/>
    <xf numFmtId="164" fontId="18" fillId="0" borderId="1" xfId="0" applyNumberFormat="1" applyFont="1" applyBorder="1"/>
    <xf numFmtId="0" fontId="18" fillId="0" borderId="1" xfId="1" applyNumberFormat="1" applyFont="1" applyBorder="1"/>
    <xf numFmtId="164" fontId="18" fillId="0" borderId="1" xfId="1" applyNumberFormat="1" applyFont="1" applyBorder="1"/>
    <xf numFmtId="164" fontId="18" fillId="0" borderId="17" xfId="1" applyNumberFormat="1" applyFont="1" applyBorder="1"/>
    <xf numFmtId="0" fontId="17" fillId="3" borderId="1" xfId="0" applyFont="1" applyFill="1" applyBorder="1" applyAlignment="1">
      <alignment horizontal="center" vertical="center" wrapText="1"/>
    </xf>
    <xf numFmtId="0" fontId="17" fillId="3" borderId="1" xfId="0" applyFont="1" applyFill="1" applyBorder="1" applyAlignment="1">
      <alignment horizontal="center" wrapText="1"/>
    </xf>
    <xf numFmtId="0" fontId="0" fillId="3" borderId="1" xfId="0" applyFont="1" applyFill="1" applyBorder="1"/>
    <xf numFmtId="0" fontId="19" fillId="0" borderId="38" xfId="0" applyFont="1" applyBorder="1" applyAlignment="1">
      <alignment horizontal="center" vertical="center" textRotation="90" wrapText="1"/>
    </xf>
    <xf numFmtId="0" fontId="19" fillId="0" borderId="1" xfId="0" applyFont="1" applyBorder="1" applyAlignment="1">
      <alignment horizontal="center" vertical="center" textRotation="90" wrapText="1"/>
    </xf>
    <xf numFmtId="0" fontId="28" fillId="0" borderId="3" xfId="0" applyFont="1" applyBorder="1" applyAlignment="1">
      <alignment vertical="center"/>
    </xf>
    <xf numFmtId="164" fontId="18" fillId="0" borderId="24" xfId="1" applyNumberFormat="1" applyFont="1" applyBorder="1"/>
    <xf numFmtId="0" fontId="16" fillId="0" borderId="1" xfId="0" applyFont="1" applyBorder="1"/>
    <xf numFmtId="0" fontId="16" fillId="0" borderId="8" xfId="0" applyFont="1" applyBorder="1" applyAlignment="1">
      <alignment horizontal="center"/>
    </xf>
    <xf numFmtId="0" fontId="30" fillId="0" borderId="1" xfId="0" applyFont="1" applyBorder="1" applyAlignment="1">
      <alignment vertical="center" textRotation="90" wrapText="1"/>
    </xf>
    <xf numFmtId="0" fontId="29" fillId="0" borderId="1" xfId="0" applyFont="1" applyBorder="1" applyAlignment="1">
      <alignment horizontal="center" vertical="center" textRotation="90" wrapText="1"/>
    </xf>
    <xf numFmtId="0" fontId="30" fillId="0" borderId="1" xfId="0" applyFont="1" applyBorder="1" applyAlignment="1">
      <alignment horizontal="center" vertical="center" textRotation="90" wrapText="1"/>
    </xf>
    <xf numFmtId="0" fontId="18" fillId="0" borderId="18" xfId="0" applyFont="1" applyBorder="1"/>
    <xf numFmtId="0" fontId="16" fillId="0" borderId="2" xfId="0" applyFont="1" applyBorder="1"/>
    <xf numFmtId="0" fontId="18" fillId="0" borderId="1" xfId="0" applyFont="1" applyBorder="1" applyAlignment="1">
      <alignment horizontal="center"/>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0" xfId="0" applyFont="1" applyBorder="1" applyAlignment="1">
      <alignment horizontal="center"/>
    </xf>
    <xf numFmtId="0" fontId="9" fillId="0" borderId="0" xfId="0" applyFont="1" applyBorder="1" applyAlignment="1">
      <alignment horizontal="center" vertical="top" wrapText="1"/>
    </xf>
    <xf numFmtId="0" fontId="9" fillId="0" borderId="0" xfId="0" applyFont="1" applyBorder="1" applyAlignment="1">
      <alignment horizontal="center"/>
    </xf>
    <xf numFmtId="0" fontId="18" fillId="0" borderId="1" xfId="0"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vertical="center" wrapText="1" readingOrder="1"/>
    </xf>
    <xf numFmtId="0" fontId="18" fillId="0" borderId="1" xfId="0" applyFont="1" applyBorder="1" applyAlignment="1">
      <alignment horizontal="center" vertical="center" wrapText="1" readingOrder="1"/>
    </xf>
    <xf numFmtId="0" fontId="18" fillId="0" borderId="1" xfId="0" applyFont="1" applyBorder="1" applyAlignment="1">
      <alignment vertical="center" wrapText="1"/>
    </xf>
    <xf numFmtId="0" fontId="28" fillId="0" borderId="1" xfId="0" applyFont="1" applyBorder="1" applyAlignment="1">
      <alignment vertical="center"/>
    </xf>
    <xf numFmtId="164" fontId="29" fillId="0" borderId="1" xfId="0" applyNumberFormat="1" applyFont="1" applyBorder="1" applyAlignment="1">
      <alignment vertical="center" wrapText="1"/>
    </xf>
    <xf numFmtId="0" fontId="29" fillId="0" borderId="1" xfId="0" applyFont="1" applyBorder="1" applyAlignment="1"/>
    <xf numFmtId="0" fontId="31" fillId="0" borderId="0" xfId="0" applyFont="1" applyBorder="1" applyAlignment="1">
      <alignment vertical="center" wrapText="1"/>
    </xf>
    <xf numFmtId="0" fontId="14" fillId="0" borderId="40" xfId="0" applyFont="1" applyBorder="1" applyAlignment="1">
      <alignment horizontal="justify" vertical="top" wrapText="1"/>
    </xf>
    <xf numFmtId="0" fontId="14" fillId="0" borderId="40" xfId="0" applyFont="1" applyBorder="1" applyAlignment="1">
      <alignment vertical="top" wrapText="1"/>
    </xf>
    <xf numFmtId="0" fontId="31" fillId="0" borderId="0" xfId="0" applyFont="1" applyBorder="1" applyAlignment="1">
      <alignment horizontal="justify" vertical="center" wrapText="1"/>
    </xf>
    <xf numFmtId="0" fontId="14" fillId="0" borderId="41" xfId="0" applyFont="1" applyBorder="1" applyAlignment="1">
      <alignment horizontal="justify" vertical="top" wrapText="1"/>
    </xf>
    <xf numFmtId="0" fontId="14" fillId="0" borderId="41" xfId="0" applyFont="1" applyBorder="1" applyAlignment="1">
      <alignment vertical="top" wrapText="1"/>
    </xf>
    <xf numFmtId="0" fontId="18" fillId="0" borderId="42" xfId="0" applyFont="1" applyBorder="1" applyAlignment="1">
      <alignment horizontal="center"/>
    </xf>
    <xf numFmtId="0" fontId="18" fillId="0" borderId="1" xfId="0" applyFont="1" applyBorder="1" applyAlignment="1">
      <alignment horizontal="center" vertical="center"/>
    </xf>
    <xf numFmtId="164" fontId="29" fillId="0" borderId="1" xfId="0" applyNumberFormat="1" applyFont="1" applyBorder="1" applyAlignment="1">
      <alignment horizontal="center" vertical="center" wrapText="1"/>
    </xf>
    <xf numFmtId="0" fontId="29" fillId="0" borderId="1" xfId="0" applyFont="1" applyBorder="1" applyAlignment="1">
      <alignment horizontal="center" vertical="center"/>
    </xf>
    <xf numFmtId="164" fontId="18" fillId="0" borderId="1" xfId="0" applyNumberFormat="1" applyFont="1" applyBorder="1" applyAlignment="1">
      <alignment horizontal="center" vertical="center"/>
    </xf>
    <xf numFmtId="0" fontId="18" fillId="0" borderId="3" xfId="0" applyFont="1" applyBorder="1" applyAlignment="1">
      <alignment horizontal="center"/>
    </xf>
    <xf numFmtId="0" fontId="14" fillId="0" borderId="0" xfId="0" applyFont="1" applyBorder="1" applyAlignment="1">
      <alignment horizontal="center"/>
    </xf>
    <xf numFmtId="0" fontId="9" fillId="0" borderId="0" xfId="0" applyFont="1" applyBorder="1" applyAlignment="1">
      <alignment horizontal="center" vertical="top" wrapText="1"/>
    </xf>
    <xf numFmtId="0" fontId="9" fillId="0" borderId="0" xfId="0" applyFont="1" applyBorder="1" applyAlignment="1">
      <alignment horizontal="center"/>
    </xf>
    <xf numFmtId="0" fontId="18" fillId="0" borderId="0" xfId="0" applyFont="1" applyBorder="1" applyAlignment="1">
      <alignment horizontal="center"/>
    </xf>
    <xf numFmtId="0" fontId="18" fillId="0" borderId="23" xfId="0" applyFont="1" applyBorder="1"/>
    <xf numFmtId="0" fontId="18" fillId="0" borderId="8" xfId="0" applyFont="1" applyBorder="1"/>
    <xf numFmtId="0" fontId="9" fillId="0" borderId="8" xfId="0" applyFont="1" applyBorder="1" applyAlignment="1">
      <alignment horizontal="justify" vertical="top" wrapText="1"/>
    </xf>
    <xf numFmtId="0" fontId="9" fillId="0" borderId="8" xfId="0" applyFont="1" applyBorder="1" applyAlignment="1">
      <alignment vertical="top" wrapText="1"/>
    </xf>
    <xf numFmtId="164" fontId="27" fillId="0" borderId="0" xfId="0" applyNumberFormat="1" applyFont="1" applyBorder="1" applyAlignment="1" applyProtection="1">
      <alignment horizontal="center" vertical="center" wrapText="1"/>
      <protection hidden="1"/>
    </xf>
    <xf numFmtId="0" fontId="17" fillId="0" borderId="0" xfId="0" applyFont="1" applyBorder="1" applyAlignment="1" applyProtection="1">
      <alignment horizontal="center" vertical="center" wrapText="1"/>
      <protection hidden="1"/>
    </xf>
    <xf numFmtId="0" fontId="9" fillId="0" borderId="0" xfId="0" applyFont="1" applyBorder="1" applyAlignment="1">
      <alignment horizontal="justify" vertical="top" wrapText="1"/>
    </xf>
    <xf numFmtId="0" fontId="27" fillId="0" borderId="0" xfId="0" applyFont="1" applyBorder="1" applyAlignment="1" applyProtection="1">
      <alignment horizontal="center" vertical="center" wrapText="1"/>
      <protection hidden="1"/>
    </xf>
    <xf numFmtId="0" fontId="14" fillId="0" borderId="0" xfId="0" applyFont="1" applyBorder="1" applyProtection="1">
      <protection hidden="1"/>
    </xf>
    <xf numFmtId="0" fontId="17" fillId="0" borderId="1" xfId="0" applyFont="1" applyBorder="1" applyAlignment="1" applyProtection="1">
      <alignment horizontal="center" vertical="center" wrapText="1"/>
      <protection hidden="1"/>
    </xf>
    <xf numFmtId="0" fontId="9" fillId="0" borderId="0" xfId="0" applyFont="1" applyBorder="1" applyAlignment="1" applyProtection="1">
      <protection hidden="1"/>
    </xf>
    <xf numFmtId="0" fontId="13" fillId="0" borderId="0" xfId="0" applyFont="1" applyFill="1" applyBorder="1" applyAlignment="1" applyProtection="1">
      <alignment vertical="center" wrapText="1"/>
      <protection hidden="1"/>
    </xf>
    <xf numFmtId="0" fontId="18" fillId="0" borderId="0" xfId="0" applyFont="1" applyFill="1" applyBorder="1" applyProtection="1">
      <protection hidden="1"/>
    </xf>
    <xf numFmtId="0" fontId="13" fillId="0" borderId="0" xfId="0" applyFont="1" applyFill="1" applyBorder="1" applyAlignment="1" applyProtection="1">
      <alignment wrapText="1"/>
      <protection hidden="1"/>
    </xf>
    <xf numFmtId="0" fontId="16" fillId="0" borderId="0" xfId="0" applyFont="1" applyFill="1" applyBorder="1" applyAlignment="1">
      <alignment vertical="center" wrapText="1"/>
    </xf>
    <xf numFmtId="0" fontId="19" fillId="0" borderId="36" xfId="0" applyFont="1" applyBorder="1" applyAlignment="1">
      <alignment horizontal="center" vertical="center" textRotation="90" wrapText="1"/>
    </xf>
    <xf numFmtId="0" fontId="18" fillId="0" borderId="44" xfId="0" applyFont="1" applyBorder="1"/>
    <xf numFmtId="1" fontId="18" fillId="0" borderId="44" xfId="1" applyNumberFormat="1" applyFont="1" applyBorder="1"/>
    <xf numFmtId="0" fontId="19" fillId="0" borderId="42" xfId="0" applyFont="1" applyBorder="1" applyAlignment="1">
      <alignment horizontal="center" vertical="center" textRotation="90" wrapText="1"/>
    </xf>
    <xf numFmtId="0" fontId="18" fillId="0" borderId="44" xfId="1" applyNumberFormat="1" applyFont="1" applyBorder="1"/>
    <xf numFmtId="0" fontId="18" fillId="0" borderId="2" xfId="0" applyFont="1" applyBorder="1" applyAlignment="1">
      <alignment horizontal="center" vertical="center" textRotation="90" wrapText="1"/>
    </xf>
    <xf numFmtId="0" fontId="18" fillId="0" borderId="45" xfId="0" applyFont="1" applyBorder="1"/>
    <xf numFmtId="1" fontId="18" fillId="0" borderId="45" xfId="1" applyNumberFormat="1" applyFont="1" applyBorder="1"/>
    <xf numFmtId="1" fontId="18" fillId="0" borderId="45" xfId="0" applyNumberFormat="1" applyFont="1" applyBorder="1"/>
    <xf numFmtId="0" fontId="18" fillId="0" borderId="17" xfId="0" applyFont="1" applyBorder="1" applyAlignment="1">
      <alignment horizontal="center" textRotation="90" wrapText="1"/>
    </xf>
    <xf numFmtId="0" fontId="18" fillId="0" borderId="2" xfId="0" applyFont="1" applyBorder="1" applyAlignment="1">
      <alignment textRotation="90"/>
    </xf>
    <xf numFmtId="1" fontId="18" fillId="0" borderId="3" xfId="0" applyNumberFormat="1" applyFont="1" applyBorder="1"/>
    <xf numFmtId="0" fontId="18" fillId="0" borderId="36" xfId="0" applyFont="1" applyBorder="1" applyAlignment="1">
      <alignment textRotation="90"/>
    </xf>
    <xf numFmtId="0" fontId="19" fillId="0" borderId="17" xfId="0" applyFont="1" applyBorder="1" applyProtection="1">
      <protection locked="0"/>
    </xf>
    <xf numFmtId="0" fontId="19" fillId="0" borderId="2" xfId="0" applyFont="1" applyBorder="1" applyProtection="1">
      <protection locked="0"/>
    </xf>
    <xf numFmtId="0" fontId="19" fillId="0" borderId="18" xfId="0" applyFont="1" applyBorder="1" applyAlignment="1">
      <alignment horizontal="center" vertical="center" textRotation="90" wrapText="1"/>
    </xf>
    <xf numFmtId="0" fontId="19" fillId="0" borderId="46" xfId="0" applyFont="1" applyBorder="1" applyAlignment="1">
      <alignment horizontal="center" vertical="center" textRotation="90" wrapText="1"/>
    </xf>
    <xf numFmtId="0" fontId="19" fillId="0" borderId="20" xfId="0" applyFont="1" applyBorder="1" applyAlignment="1">
      <alignment horizontal="center" vertical="center" textRotation="90" wrapText="1"/>
    </xf>
    <xf numFmtId="0" fontId="19" fillId="0" borderId="44" xfId="0" applyFont="1" applyBorder="1" applyAlignment="1">
      <alignment horizontal="center" vertical="center" textRotation="90" wrapText="1"/>
    </xf>
    <xf numFmtId="0" fontId="18" fillId="0" borderId="18" xfId="0" applyFont="1" applyBorder="1" applyAlignment="1">
      <alignment horizontal="center" vertical="center" textRotation="90" wrapText="1"/>
    </xf>
    <xf numFmtId="0" fontId="18" fillId="0" borderId="20" xfId="0" applyFont="1" applyBorder="1" applyAlignment="1">
      <alignment horizontal="center" vertical="center" textRotation="90" wrapText="1"/>
    </xf>
    <xf numFmtId="0" fontId="18" fillId="0" borderId="44" xfId="0" applyFont="1" applyBorder="1" applyAlignment="1">
      <alignment horizontal="center" vertical="center" textRotation="90" wrapText="1"/>
    </xf>
    <xf numFmtId="0" fontId="29" fillId="0" borderId="17" xfId="0" applyFont="1" applyBorder="1"/>
    <xf numFmtId="0" fontId="29" fillId="0" borderId="3" xfId="0" applyFont="1" applyBorder="1"/>
    <xf numFmtId="0" fontId="18" fillId="0" borderId="1" xfId="0" applyFont="1" applyBorder="1" applyAlignment="1">
      <alignment horizontal="right" vertical="center"/>
    </xf>
    <xf numFmtId="0" fontId="29" fillId="0" borderId="1" xfId="0" applyFont="1" applyBorder="1" applyProtection="1">
      <protection locked="0"/>
    </xf>
    <xf numFmtId="0" fontId="29" fillId="0" borderId="2" xfId="0" applyFont="1" applyBorder="1" applyProtection="1">
      <protection locked="0"/>
    </xf>
    <xf numFmtId="0" fontId="29" fillId="0" borderId="3" xfId="0" applyFont="1" applyBorder="1" applyProtection="1">
      <protection locked="0"/>
    </xf>
    <xf numFmtId="0" fontId="29" fillId="0" borderId="18" xfId="0" applyFont="1" applyBorder="1" applyProtection="1">
      <protection locked="0"/>
    </xf>
    <xf numFmtId="0" fontId="20" fillId="6" borderId="1" xfId="0" applyFont="1" applyFill="1" applyBorder="1" applyAlignment="1">
      <alignment wrapText="1"/>
    </xf>
    <xf numFmtId="0" fontId="20" fillId="6" borderId="2" xfId="0" applyFont="1" applyFill="1" applyBorder="1" applyAlignment="1" applyProtection="1">
      <alignment horizontal="center" vertical="center"/>
      <protection locked="0"/>
    </xf>
    <xf numFmtId="1" fontId="18" fillId="0" borderId="47" xfId="0" applyNumberFormat="1" applyFont="1" applyBorder="1"/>
    <xf numFmtId="1" fontId="18" fillId="0" borderId="1" xfId="0" applyNumberFormat="1" applyFont="1" applyBorder="1"/>
    <xf numFmtId="0" fontId="18" fillId="0" borderId="47" xfId="1" applyNumberFormat="1" applyFont="1" applyBorder="1"/>
    <xf numFmtId="1" fontId="18" fillId="0" borderId="1" xfId="1" applyNumberFormat="1" applyFont="1" applyBorder="1"/>
    <xf numFmtId="1" fontId="18" fillId="0" borderId="47" xfId="1" applyNumberFormat="1" applyFont="1" applyBorder="1"/>
    <xf numFmtId="9" fontId="18" fillId="0" borderId="17" xfId="1" applyFont="1" applyBorder="1"/>
    <xf numFmtId="9" fontId="18" fillId="0" borderId="1" xfId="1" applyFont="1" applyBorder="1"/>
    <xf numFmtId="0" fontId="20" fillId="6" borderId="2" xfId="0" applyFont="1" applyFill="1" applyBorder="1" applyAlignment="1" applyProtection="1">
      <alignment horizontal="center" vertical="center"/>
    </xf>
    <xf numFmtId="0" fontId="21" fillId="0" borderId="3" xfId="0" applyFont="1" applyBorder="1"/>
    <xf numFmtId="164" fontId="21" fillId="0" borderId="13" xfId="0" applyNumberFormat="1" applyFont="1" applyBorder="1"/>
    <xf numFmtId="0" fontId="21" fillId="0" borderId="15" xfId="0" applyFont="1" applyBorder="1"/>
    <xf numFmtId="164" fontId="21" fillId="0" borderId="4" xfId="0" applyNumberFormat="1" applyFont="1" applyBorder="1"/>
    <xf numFmtId="0" fontId="21" fillId="0" borderId="5" xfId="0" applyFont="1" applyBorder="1"/>
    <xf numFmtId="164" fontId="21" fillId="0" borderId="6" xfId="0" applyNumberFormat="1" applyFont="1" applyBorder="1"/>
    <xf numFmtId="0" fontId="21" fillId="0" borderId="12" xfId="0" applyFont="1" applyBorder="1"/>
    <xf numFmtId="0" fontId="29" fillId="0" borderId="11" xfId="0" applyFont="1" applyBorder="1" applyProtection="1">
      <protection locked="0"/>
    </xf>
    <xf numFmtId="0" fontId="29" fillId="0" borderId="24" xfId="0" applyFont="1" applyBorder="1" applyProtection="1">
      <protection locked="0"/>
    </xf>
    <xf numFmtId="0" fontId="17" fillId="0" borderId="15" xfId="0" applyFont="1" applyBorder="1"/>
    <xf numFmtId="0" fontId="17" fillId="0" borderId="5" xfId="0" applyFont="1" applyBorder="1"/>
    <xf numFmtId="0" fontId="17" fillId="0" borderId="12" xfId="0" applyFont="1" applyBorder="1"/>
    <xf numFmtId="0" fontId="0" fillId="0" borderId="2" xfId="0" applyFont="1" applyBorder="1"/>
    <xf numFmtId="164" fontId="17" fillId="0" borderId="13" xfId="0" applyNumberFormat="1" applyFont="1" applyBorder="1" applyProtection="1"/>
    <xf numFmtId="0" fontId="17" fillId="0" borderId="15" xfId="0" applyFont="1" applyBorder="1" applyProtection="1"/>
    <xf numFmtId="164" fontId="17" fillId="0" borderId="4" xfId="0" applyNumberFormat="1" applyFont="1" applyBorder="1" applyProtection="1"/>
    <xf numFmtId="0" fontId="17" fillId="0" borderId="5" xfId="0" applyFont="1" applyBorder="1" applyProtection="1"/>
    <xf numFmtId="164" fontId="17" fillId="0" borderId="6" xfId="0" applyNumberFormat="1" applyFont="1" applyBorder="1" applyProtection="1"/>
    <xf numFmtId="0" fontId="17" fillId="0" borderId="12" xfId="0" applyFont="1" applyBorder="1" applyProtection="1"/>
    <xf numFmtId="0" fontId="33" fillId="0" borderId="18" xfId="0" applyFont="1" applyBorder="1" applyAlignment="1" applyProtection="1">
      <alignment vertical="center"/>
      <protection locked="0"/>
    </xf>
    <xf numFmtId="164" fontId="17" fillId="0" borderId="2" xfId="0" applyNumberFormat="1" applyFont="1" applyBorder="1" applyAlignment="1" applyProtection="1"/>
    <xf numFmtId="0" fontId="17" fillId="0" borderId="15" xfId="0" applyFont="1" applyBorder="1" applyAlignment="1" applyProtection="1"/>
    <xf numFmtId="0" fontId="17" fillId="0" borderId="5" xfId="0" applyFont="1" applyBorder="1" applyAlignment="1" applyProtection="1"/>
    <xf numFmtId="0" fontId="17" fillId="0" borderId="12" xfId="0" applyFont="1" applyBorder="1" applyAlignment="1" applyProtection="1"/>
    <xf numFmtId="164" fontId="17" fillId="0" borderId="13" xfId="0" applyNumberFormat="1" applyFont="1" applyBorder="1" applyAlignment="1" applyProtection="1"/>
    <xf numFmtId="164" fontId="17" fillId="0" borderId="4" xfId="0" applyNumberFormat="1" applyFont="1" applyBorder="1" applyAlignment="1" applyProtection="1"/>
    <xf numFmtId="164" fontId="17" fillId="0" borderId="6" xfId="0" applyNumberFormat="1" applyFont="1" applyBorder="1" applyAlignment="1" applyProtection="1"/>
    <xf numFmtId="0" fontId="21" fillId="0" borderId="15" xfId="0" applyFont="1" applyBorder="1" applyAlignment="1"/>
    <xf numFmtId="0" fontId="21" fillId="0" borderId="5" xfId="0" applyFont="1" applyBorder="1" applyAlignment="1"/>
    <xf numFmtId="0" fontId="21" fillId="0" borderId="6" xfId="0" applyFont="1" applyBorder="1" applyAlignment="1"/>
    <xf numFmtId="0" fontId="21" fillId="0" borderId="12" xfId="0" applyFont="1" applyBorder="1" applyAlignment="1"/>
    <xf numFmtId="0" fontId="19" fillId="0" borderId="11" xfId="0" applyFont="1" applyBorder="1" applyProtection="1">
      <protection locked="0"/>
    </xf>
    <xf numFmtId="164" fontId="21" fillId="0" borderId="13" xfId="0" applyNumberFormat="1" applyFont="1" applyBorder="1" applyAlignment="1" applyProtection="1"/>
    <xf numFmtId="0" fontId="21" fillId="0" borderId="15" xfId="0" applyFont="1" applyBorder="1" applyAlignment="1" applyProtection="1"/>
    <xf numFmtId="164" fontId="21" fillId="0" borderId="4" xfId="0" applyNumberFormat="1" applyFont="1" applyBorder="1" applyAlignment="1" applyProtection="1"/>
    <xf numFmtId="0" fontId="21" fillId="0" borderId="5" xfId="0" applyFont="1" applyBorder="1" applyAlignment="1" applyProtection="1"/>
    <xf numFmtId="164" fontId="21" fillId="0" borderId="6" xfId="0" applyNumberFormat="1" applyFont="1" applyBorder="1" applyAlignment="1" applyProtection="1"/>
    <xf numFmtId="0" fontId="21" fillId="0" borderId="12" xfId="0" applyFont="1" applyBorder="1" applyAlignment="1" applyProtection="1"/>
    <xf numFmtId="0" fontId="18" fillId="0" borderId="2" xfId="0" applyFont="1" applyBorder="1" applyProtection="1">
      <protection locked="0"/>
    </xf>
    <xf numFmtId="0" fontId="17" fillId="0" borderId="13" xfId="0" applyFont="1" applyBorder="1" applyProtection="1"/>
    <xf numFmtId="0" fontId="17" fillId="0" borderId="4" xfId="0" applyFont="1" applyBorder="1" applyProtection="1"/>
    <xf numFmtId="0" fontId="18" fillId="0" borderId="17" xfId="0" applyFont="1" applyBorder="1" applyProtection="1">
      <protection locked="0"/>
    </xf>
    <xf numFmtId="0" fontId="11" fillId="0" borderId="2" xfId="0" applyFont="1" applyBorder="1" applyProtection="1"/>
    <xf numFmtId="0" fontId="18" fillId="0" borderId="1" xfId="0" applyFont="1" applyBorder="1" applyAlignment="1">
      <alignment horizontal="center"/>
    </xf>
    <xf numFmtId="0" fontId="21" fillId="0" borderId="16" xfId="0" applyFont="1" applyBorder="1" applyAlignment="1" applyProtection="1">
      <protection hidden="1"/>
    </xf>
    <xf numFmtId="0" fontId="21" fillId="0" borderId="17" xfId="0" applyFont="1" applyBorder="1" applyAlignment="1" applyProtection="1">
      <protection hidden="1"/>
    </xf>
    <xf numFmtId="0" fontId="21" fillId="0" borderId="19" xfId="0" applyFont="1" applyBorder="1" applyAlignment="1" applyProtection="1">
      <protection hidden="1"/>
    </xf>
    <xf numFmtId="0" fontId="18" fillId="0" borderId="11" xfId="0" applyFont="1" applyBorder="1" applyProtection="1">
      <protection locked="0"/>
    </xf>
    <xf numFmtId="0" fontId="17" fillId="0" borderId="6" xfId="0" applyFont="1" applyBorder="1" applyProtection="1"/>
    <xf numFmtId="0" fontId="16" fillId="0" borderId="8" xfId="0" applyFont="1" applyBorder="1"/>
    <xf numFmtId="0" fontId="16" fillId="0" borderId="29" xfId="0" applyFont="1" applyBorder="1"/>
    <xf numFmtId="0" fontId="16" fillId="0" borderId="23" xfId="0" applyFont="1" applyBorder="1"/>
    <xf numFmtId="164" fontId="18" fillId="0" borderId="3" xfId="0" applyNumberFormat="1" applyFont="1" applyBorder="1"/>
    <xf numFmtId="164" fontId="29" fillId="0" borderId="3" xfId="0" applyNumberFormat="1" applyFont="1" applyBorder="1" applyAlignment="1">
      <alignment vertical="center" wrapText="1"/>
    </xf>
    <xf numFmtId="0" fontId="18" fillId="0" borderId="3" xfId="0" applyFont="1" applyBorder="1" applyAlignment="1"/>
    <xf numFmtId="0" fontId="29" fillId="0" borderId="3" xfId="0" applyFont="1" applyBorder="1" applyAlignment="1"/>
    <xf numFmtId="0" fontId="18" fillId="0" borderId="2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15" xfId="0" applyFont="1" applyBorder="1"/>
    <xf numFmtId="0" fontId="18" fillId="0" borderId="4" xfId="0" applyFont="1" applyBorder="1" applyAlignment="1">
      <alignment horizontal="center"/>
    </xf>
    <xf numFmtId="0" fontId="18" fillId="0" borderId="4" xfId="0" applyFont="1" applyBorder="1" applyAlignment="1">
      <alignment vertical="center"/>
    </xf>
    <xf numFmtId="0" fontId="18" fillId="0" borderId="6" xfId="0" applyFont="1" applyBorder="1" applyAlignment="1">
      <alignment vertical="center"/>
    </xf>
    <xf numFmtId="0" fontId="18" fillId="0" borderId="7" xfId="0" applyFont="1" applyBorder="1"/>
    <xf numFmtId="164" fontId="18" fillId="0" borderId="7" xfId="0" applyNumberFormat="1" applyFont="1" applyBorder="1"/>
    <xf numFmtId="164" fontId="29" fillId="0" borderId="7" xfId="0" applyNumberFormat="1" applyFont="1" applyBorder="1" applyAlignment="1">
      <alignment vertical="center" wrapText="1"/>
    </xf>
    <xf numFmtId="0" fontId="18" fillId="0" borderId="50" xfId="0" applyFont="1" applyBorder="1"/>
    <xf numFmtId="0" fontId="18" fillId="0" borderId="12" xfId="0" applyFont="1" applyBorder="1"/>
    <xf numFmtId="164" fontId="17" fillId="0" borderId="13" xfId="0" applyNumberFormat="1" applyFont="1" applyBorder="1"/>
    <xf numFmtId="164" fontId="17" fillId="0" borderId="4" xfId="0" applyNumberFormat="1" applyFont="1" applyBorder="1"/>
    <xf numFmtId="164" fontId="17" fillId="0" borderId="6" xfId="0" applyNumberFormat="1" applyFont="1" applyBorder="1"/>
    <xf numFmtId="164" fontId="21" fillId="0" borderId="13" xfId="0" applyNumberFormat="1" applyFont="1" applyBorder="1" applyAlignment="1"/>
    <xf numFmtId="164" fontId="21" fillId="0" borderId="4" xfId="0" applyNumberFormat="1" applyFont="1" applyBorder="1" applyAlignment="1"/>
    <xf numFmtId="164" fontId="21" fillId="0" borderId="13" xfId="0" applyNumberFormat="1" applyFont="1" applyBorder="1" applyAlignment="1" applyProtection="1">
      <protection hidden="1"/>
    </xf>
    <xf numFmtId="164" fontId="21" fillId="0" borderId="4" xfId="0" applyNumberFormat="1" applyFont="1" applyBorder="1" applyAlignment="1" applyProtection="1">
      <protection hidden="1"/>
    </xf>
    <xf numFmtId="164" fontId="21" fillId="0" borderId="6" xfId="0" applyNumberFormat="1" applyFont="1" applyBorder="1" applyAlignment="1" applyProtection="1">
      <protection hidden="1"/>
    </xf>
    <xf numFmtId="0" fontId="29" fillId="0" borderId="18" xfId="0" applyFont="1" applyBorder="1" applyAlignment="1" applyProtection="1">
      <alignment vertical="top"/>
      <protection locked="0"/>
    </xf>
    <xf numFmtId="0" fontId="18" fillId="0" borderId="0" xfId="0" applyFont="1" applyBorder="1" applyAlignment="1" applyProtection="1">
      <alignment horizontal="center"/>
      <protection hidden="1"/>
    </xf>
    <xf numFmtId="164" fontId="34" fillId="5" borderId="1" xfId="0" applyNumberFormat="1" applyFont="1" applyFill="1" applyBorder="1" applyAlignment="1" applyProtection="1">
      <alignment horizontal="center" vertical="center" wrapText="1"/>
      <protection hidden="1"/>
    </xf>
    <xf numFmtId="164" fontId="35" fillId="0" borderId="1" xfId="0" applyNumberFormat="1" applyFont="1" applyBorder="1" applyAlignment="1" applyProtection="1">
      <alignment horizontal="center" vertical="center" wrapText="1"/>
      <protection hidden="1"/>
    </xf>
    <xf numFmtId="0" fontId="35" fillId="0" borderId="1" xfId="0" applyFont="1" applyBorder="1" applyAlignment="1" applyProtection="1">
      <alignment horizontal="center" vertical="center" wrapText="1"/>
      <protection hidden="1"/>
    </xf>
    <xf numFmtId="164" fontId="34" fillId="4" borderId="1" xfId="0" applyNumberFormat="1" applyFont="1" applyFill="1" applyBorder="1" applyAlignment="1" applyProtection="1">
      <alignment horizontal="center"/>
      <protection hidden="1"/>
    </xf>
    <xf numFmtId="164" fontId="34" fillId="5" borderId="1" xfId="0" applyNumberFormat="1" applyFont="1" applyFill="1" applyBorder="1" applyAlignment="1" applyProtection="1">
      <alignment horizontal="center" wrapText="1"/>
      <protection hidden="1"/>
    </xf>
    <xf numFmtId="164" fontId="35" fillId="0" borderId="1" xfId="0" applyNumberFormat="1" applyFont="1" applyBorder="1" applyAlignment="1" applyProtection="1">
      <alignment horizontal="center" vertical="center"/>
      <protection hidden="1"/>
    </xf>
    <xf numFmtId="0" fontId="35" fillId="0" borderId="1" xfId="0" applyFont="1" applyBorder="1" applyAlignment="1" applyProtection="1">
      <alignment horizontal="center" vertical="center"/>
      <protection hidden="1"/>
    </xf>
    <xf numFmtId="0" fontId="35" fillId="3" borderId="1" xfId="0" applyFont="1" applyFill="1" applyBorder="1" applyAlignment="1" applyProtection="1">
      <alignment horizontal="center" vertical="center" wrapText="1"/>
      <protection hidden="1"/>
    </xf>
    <xf numFmtId="164" fontId="35" fillId="3" borderId="8" xfId="0" applyNumberFormat="1" applyFont="1" applyFill="1" applyBorder="1" applyAlignment="1" applyProtection="1">
      <alignment vertical="center" wrapText="1"/>
      <protection hidden="1"/>
    </xf>
    <xf numFmtId="0" fontId="16" fillId="0" borderId="0" xfId="0" applyFont="1" applyBorder="1" applyAlignment="1" applyProtection="1">
      <protection hidden="1"/>
    </xf>
    <xf numFmtId="0" fontId="36" fillId="0" borderId="0" xfId="0" applyFont="1" applyProtection="1">
      <protection hidden="1"/>
    </xf>
    <xf numFmtId="0" fontId="33" fillId="0" borderId="1" xfId="0" applyFont="1" applyBorder="1" applyAlignment="1">
      <alignment vertical="center" wrapText="1"/>
    </xf>
    <xf numFmtId="0" fontId="33" fillId="0" borderId="1" xfId="0" applyFont="1" applyBorder="1" applyAlignment="1">
      <alignment horizontal="left" vertical="center" wrapText="1"/>
    </xf>
    <xf numFmtId="0" fontId="29" fillId="0" borderId="1" xfId="0" applyFont="1" applyBorder="1"/>
    <xf numFmtId="0" fontId="19" fillId="0" borderId="1" xfId="0" applyNumberFormat="1" applyFont="1" applyBorder="1" applyAlignment="1">
      <alignment horizontal="center"/>
    </xf>
    <xf numFmtId="0" fontId="17" fillId="0" borderId="1" xfId="0" applyFont="1" applyBorder="1" applyAlignment="1">
      <alignment horizontal="center"/>
    </xf>
    <xf numFmtId="0" fontId="17" fillId="0" borderId="17" xfId="0" applyFont="1" applyBorder="1" applyAlignment="1">
      <alignment horizontal="center" wrapText="1"/>
    </xf>
    <xf numFmtId="0" fontId="17" fillId="0" borderId="11" xfId="0" applyFont="1" applyBorder="1" applyAlignment="1">
      <alignment horizontal="center" wrapText="1"/>
    </xf>
    <xf numFmtId="0" fontId="17" fillId="0" borderId="2" xfId="0" applyFont="1" applyBorder="1" applyAlignment="1">
      <alignment horizontal="center" wrapText="1"/>
    </xf>
    <xf numFmtId="0" fontId="17" fillId="0" borderId="1" xfId="0" applyFont="1" applyBorder="1" applyAlignment="1">
      <alignment horizontal="center" wrapText="1"/>
    </xf>
    <xf numFmtId="0" fontId="17" fillId="0" borderId="1" xfId="0" applyFont="1" applyBorder="1" applyAlignment="1">
      <alignment horizontal="center" vertical="center" wrapText="1"/>
    </xf>
    <xf numFmtId="0" fontId="18" fillId="0" borderId="8" xfId="0" applyFont="1" applyBorder="1" applyAlignment="1">
      <alignment horizontal="center"/>
    </xf>
    <xf numFmtId="0" fontId="18" fillId="0" borderId="34" xfId="0" applyFont="1" applyBorder="1" applyAlignment="1">
      <alignment horizontal="center"/>
    </xf>
    <xf numFmtId="0" fontId="18" fillId="0" borderId="3" xfId="0" applyFont="1" applyBorder="1" applyAlignment="1">
      <alignment horizontal="center"/>
    </xf>
    <xf numFmtId="0" fontId="18" fillId="0" borderId="8" xfId="0" applyFont="1" applyBorder="1" applyAlignment="1">
      <alignment horizontal="center" wrapText="1"/>
    </xf>
    <xf numFmtId="0" fontId="18" fillId="0" borderId="34" xfId="0" applyFont="1" applyBorder="1" applyAlignment="1">
      <alignment horizontal="center" wrapText="1"/>
    </xf>
    <xf numFmtId="0" fontId="18" fillId="0" borderId="3" xfId="0" applyFont="1" applyBorder="1" applyAlignment="1">
      <alignment horizontal="center" wrapText="1"/>
    </xf>
    <xf numFmtId="0" fontId="17" fillId="3" borderId="1" xfId="0" applyFont="1" applyFill="1" applyBorder="1" applyAlignment="1">
      <alignment horizontal="center" vertical="center" wrapText="1"/>
    </xf>
    <xf numFmtId="0" fontId="21" fillId="0" borderId="8" xfId="0" applyFont="1" applyBorder="1" applyAlignment="1">
      <alignment horizontal="center"/>
    </xf>
    <xf numFmtId="0" fontId="18" fillId="0" borderId="1" xfId="0" applyFont="1" applyBorder="1" applyAlignment="1">
      <alignment horizontal="center"/>
    </xf>
    <xf numFmtId="0" fontId="21" fillId="0" borderId="17" xfId="0" applyFont="1" applyBorder="1" applyAlignment="1">
      <alignment horizontal="center" vertical="center"/>
    </xf>
    <xf numFmtId="0" fontId="21" fillId="0" borderId="11" xfId="0" applyFont="1" applyBorder="1" applyAlignment="1">
      <alignment horizontal="center" vertical="center"/>
    </xf>
    <xf numFmtId="0" fontId="21" fillId="0" borderId="2" xfId="0" applyFont="1" applyBorder="1" applyAlignment="1">
      <alignment horizontal="center" vertical="center"/>
    </xf>
    <xf numFmtId="0" fontId="17" fillId="0" borderId="8" xfId="0" applyFont="1" applyBorder="1" applyAlignment="1">
      <alignment horizontal="center"/>
    </xf>
    <xf numFmtId="0" fontId="17" fillId="0" borderId="17" xfId="0" applyFont="1" applyBorder="1" applyAlignment="1">
      <alignment horizontal="center" vertical="top" wrapText="1"/>
    </xf>
    <xf numFmtId="0" fontId="17" fillId="0" borderId="11" xfId="0" applyFont="1" applyBorder="1" applyAlignment="1">
      <alignment horizontal="center" vertical="top" wrapText="1"/>
    </xf>
    <xf numFmtId="0" fontId="17" fillId="0" borderId="1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 xfId="0" applyFont="1" applyBorder="1" applyAlignment="1">
      <alignment horizontal="center" vertical="center" wrapText="1"/>
    </xf>
    <xf numFmtId="0" fontId="19" fillId="0" borderId="8" xfId="0" applyFont="1" applyBorder="1" applyAlignment="1">
      <alignment horizontal="center" wrapText="1"/>
    </xf>
    <xf numFmtId="0" fontId="19" fillId="0" borderId="3" xfId="0" applyFont="1" applyBorder="1" applyAlignment="1">
      <alignment horizontal="center" wrapText="1"/>
    </xf>
    <xf numFmtId="0" fontId="17" fillId="0" borderId="3" xfId="0" applyFont="1" applyBorder="1" applyAlignment="1">
      <alignment horizontal="center"/>
    </xf>
    <xf numFmtId="0" fontId="19" fillId="0" borderId="8" xfId="0" applyFont="1" applyBorder="1" applyAlignment="1">
      <alignment horizontal="center"/>
    </xf>
    <xf numFmtId="0" fontId="19" fillId="0" borderId="3"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xf>
    <xf numFmtId="0" fontId="7" fillId="0" borderId="3" xfId="0" applyFont="1" applyBorder="1" applyAlignment="1">
      <alignment horizontal="center" vertical="top"/>
    </xf>
    <xf numFmtId="0" fontId="7" fillId="0" borderId="31"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3" xfId="0" applyFont="1" applyBorder="1" applyAlignment="1">
      <alignment horizontal="center"/>
    </xf>
    <xf numFmtId="0" fontId="8" fillId="0" borderId="1" xfId="0" applyFont="1" applyBorder="1" applyAlignment="1">
      <alignment horizontal="center"/>
    </xf>
    <xf numFmtId="0" fontId="8" fillId="0" borderId="8" xfId="0" applyFont="1" applyBorder="1" applyAlignment="1">
      <alignment horizontal="center"/>
    </xf>
    <xf numFmtId="0" fontId="8" fillId="0" borderId="29" xfId="0" applyFont="1" applyBorder="1" applyAlignment="1">
      <alignment horizontal="center"/>
    </xf>
    <xf numFmtId="0" fontId="8" fillId="0" borderId="30" xfId="0" applyFont="1" applyBorder="1" applyAlignment="1">
      <alignment horizontal="center"/>
    </xf>
    <xf numFmtId="0" fontId="8" fillId="0" borderId="23" xfId="0" applyFont="1" applyBorder="1" applyAlignment="1">
      <alignment horizontal="center"/>
    </xf>
    <xf numFmtId="0" fontId="5" fillId="0" borderId="1" xfId="0" applyFont="1" applyBorder="1" applyAlignment="1">
      <alignment horizontal="center" vertical="top"/>
    </xf>
    <xf numFmtId="0" fontId="5" fillId="0" borderId="17" xfId="0" applyFont="1" applyBorder="1" applyAlignment="1">
      <alignment horizontal="center" vertical="top" wrapText="1"/>
    </xf>
    <xf numFmtId="0" fontId="5" fillId="0" borderId="1" xfId="0" applyFont="1" applyBorder="1" applyAlignment="1">
      <alignment horizontal="center" vertical="top" wrapText="1"/>
    </xf>
    <xf numFmtId="0" fontId="8" fillId="0" borderId="17" xfId="0" applyFont="1" applyBorder="1" applyAlignment="1">
      <alignment horizontal="center"/>
    </xf>
    <xf numFmtId="0" fontId="8" fillId="0" borderId="11" xfId="0" applyFont="1" applyBorder="1" applyAlignment="1">
      <alignment horizontal="center"/>
    </xf>
    <xf numFmtId="0" fontId="5" fillId="0" borderId="11" xfId="0" applyFont="1" applyBorder="1" applyAlignment="1">
      <alignment horizontal="center" vertical="top" wrapText="1"/>
    </xf>
    <xf numFmtId="0" fontId="5" fillId="0" borderId="2" xfId="0" applyFont="1" applyBorder="1" applyAlignment="1">
      <alignment horizontal="center" vertical="top" wrapText="1"/>
    </xf>
    <xf numFmtId="0" fontId="5" fillId="0" borderId="17" xfId="0" applyFont="1" applyBorder="1" applyAlignment="1">
      <alignment horizontal="center" wrapText="1"/>
    </xf>
    <xf numFmtId="0" fontId="5" fillId="0" borderId="2" xfId="0" applyFont="1" applyBorder="1" applyAlignment="1">
      <alignment horizontal="center" wrapText="1"/>
    </xf>
    <xf numFmtId="0" fontId="7" fillId="0" borderId="1" xfId="0" applyFont="1" applyBorder="1" applyAlignment="1">
      <alignment horizontal="center"/>
    </xf>
    <xf numFmtId="0" fontId="7" fillId="0" borderId="1" xfId="0" applyFont="1" applyBorder="1" applyAlignment="1">
      <alignment horizontal="center" vertical="top"/>
    </xf>
    <xf numFmtId="0" fontId="7" fillId="0" borderId="17" xfId="0" applyFont="1" applyBorder="1" applyAlignment="1">
      <alignment horizontal="center" vertical="top"/>
    </xf>
    <xf numFmtId="0" fontId="7" fillId="0" borderId="2" xfId="0" applyFont="1" applyBorder="1" applyAlignment="1">
      <alignment horizontal="center" vertical="top"/>
    </xf>
    <xf numFmtId="0" fontId="5" fillId="0" borderId="32" xfId="0" applyFont="1" applyBorder="1" applyAlignment="1">
      <alignment horizontal="center" wrapText="1"/>
    </xf>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4" xfId="0" applyFont="1" applyBorder="1" applyAlignment="1">
      <alignment horizontal="center" vertical="top"/>
    </xf>
    <xf numFmtId="0" fontId="8" fillId="0" borderId="2" xfId="0" applyFont="1" applyBorder="1" applyAlignment="1">
      <alignment horizontal="center"/>
    </xf>
    <xf numFmtId="0" fontId="5" fillId="0" borderId="26" xfId="0" applyFont="1" applyBorder="1" applyAlignment="1">
      <alignment horizontal="center" vertical="top" wrapText="1"/>
    </xf>
    <xf numFmtId="0" fontId="5" fillId="0" borderId="28" xfId="0" applyFont="1" applyBorder="1" applyAlignment="1">
      <alignment horizontal="center" vertical="top" wrapText="1"/>
    </xf>
    <xf numFmtId="0" fontId="5" fillId="0" borderId="27" xfId="0" applyFont="1" applyBorder="1" applyAlignment="1">
      <alignment horizontal="center" vertical="top" wrapText="1"/>
    </xf>
    <xf numFmtId="0" fontId="7" fillId="0" borderId="5" xfId="0" applyFont="1" applyBorder="1" applyAlignment="1">
      <alignment horizontal="center" vertical="top"/>
    </xf>
    <xf numFmtId="0" fontId="7" fillId="0" borderId="5" xfId="0" applyFont="1" applyBorder="1" applyAlignment="1">
      <alignment horizontal="center"/>
    </xf>
    <xf numFmtId="0" fontId="5" fillId="0" borderId="17" xfId="0" applyFont="1" applyBorder="1" applyAlignment="1">
      <alignment horizontal="center" vertical="top"/>
    </xf>
    <xf numFmtId="0" fontId="5" fillId="0" borderId="0" xfId="0" applyFont="1" applyAlignment="1">
      <alignment horizontal="center"/>
    </xf>
    <xf numFmtId="0" fontId="7" fillId="0" borderId="17" xfId="0" applyFont="1" applyBorder="1" applyAlignment="1">
      <alignment horizontal="center"/>
    </xf>
    <xf numFmtId="0" fontId="7" fillId="0" borderId="2" xfId="0" applyFont="1" applyBorder="1" applyAlignment="1">
      <alignment horizontal="center"/>
    </xf>
    <xf numFmtId="0" fontId="5" fillId="0" borderId="17"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0" fillId="0" borderId="2" xfId="0" applyBorder="1" applyAlignment="1">
      <alignment horizontal="center"/>
    </xf>
    <xf numFmtId="0" fontId="17" fillId="0" borderId="29" xfId="0" applyFont="1" applyBorder="1" applyAlignment="1">
      <alignment horizontal="center"/>
    </xf>
    <xf numFmtId="0" fontId="17" fillId="0" borderId="23" xfId="0" applyFont="1" applyBorder="1" applyAlignment="1">
      <alignment horizontal="center"/>
    </xf>
    <xf numFmtId="0" fontId="17" fillId="0" borderId="48" xfId="0" applyFont="1" applyBorder="1" applyAlignment="1">
      <alignment horizontal="center"/>
    </xf>
    <xf numFmtId="0" fontId="17" fillId="0" borderId="39" xfId="0" applyFont="1" applyBorder="1" applyAlignment="1">
      <alignment horizontal="center"/>
    </xf>
    <xf numFmtId="0" fontId="22" fillId="0" borderId="29" xfId="0" applyFont="1" applyBorder="1" applyAlignment="1">
      <alignment horizontal="center" wrapText="1"/>
    </xf>
    <xf numFmtId="0" fontId="22" fillId="0" borderId="23" xfId="0" applyFont="1" applyBorder="1" applyAlignment="1">
      <alignment horizontal="center" wrapText="1"/>
    </xf>
    <xf numFmtId="0" fontId="18" fillId="0" borderId="8" xfId="0" applyFont="1" applyBorder="1" applyAlignment="1">
      <alignment horizontal="center" vertical="center" textRotation="90" wrapText="1"/>
    </xf>
    <xf numFmtId="0" fontId="18" fillId="0" borderId="3" xfId="0" applyFont="1" applyBorder="1" applyAlignment="1">
      <alignment horizontal="center" vertical="center" textRotation="90" wrapText="1"/>
    </xf>
    <xf numFmtId="0" fontId="11" fillId="0" borderId="29" xfId="0" applyFont="1" applyBorder="1" applyAlignment="1">
      <alignment horizontal="center"/>
    </xf>
    <xf numFmtId="0" fontId="11" fillId="0" borderId="23" xfId="0" applyFont="1" applyBorder="1" applyAlignment="1">
      <alignment horizontal="center"/>
    </xf>
    <xf numFmtId="0" fontId="11" fillId="0" borderId="20" xfId="0" applyFont="1" applyBorder="1" applyAlignment="1">
      <alignment horizontal="center"/>
    </xf>
    <xf numFmtId="0" fontId="11" fillId="0" borderId="18" xfId="0" applyFont="1" applyBorder="1" applyAlignment="1">
      <alignment horizontal="center"/>
    </xf>
    <xf numFmtId="0" fontId="11" fillId="0" borderId="1" xfId="0" applyFont="1" applyBorder="1" applyAlignment="1">
      <alignment horizontal="center"/>
    </xf>
    <xf numFmtId="0" fontId="18" fillId="0" borderId="36" xfId="0" applyFont="1" applyBorder="1" applyAlignment="1">
      <alignment horizontal="center"/>
    </xf>
    <xf numFmtId="0" fontId="18" fillId="0" borderId="37" xfId="0" applyFont="1" applyBorder="1" applyAlignment="1">
      <alignment horizontal="center"/>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26" xfId="0" applyFont="1" applyBorder="1" applyAlignment="1">
      <alignment horizontal="center"/>
    </xf>
    <xf numFmtId="0" fontId="17" fillId="0" borderId="28" xfId="0" applyFont="1" applyBorder="1" applyAlignment="1">
      <alignment horizontal="center"/>
    </xf>
    <xf numFmtId="0" fontId="17" fillId="0" borderId="43" xfId="0" applyFont="1" applyBorder="1" applyAlignment="1">
      <alignment horizontal="center"/>
    </xf>
    <xf numFmtId="0" fontId="17" fillId="0" borderId="31" xfId="0" applyFont="1" applyBorder="1" applyAlignment="1">
      <alignment horizontal="center" wrapText="1"/>
    </xf>
    <xf numFmtId="0" fontId="17" fillId="0" borderId="9" xfId="0" applyFont="1" applyBorder="1" applyAlignment="1">
      <alignment horizontal="center" wrapText="1"/>
    </xf>
    <xf numFmtId="0" fontId="17" fillId="0" borderId="10" xfId="0" applyFont="1" applyBorder="1" applyAlignment="1">
      <alignment horizontal="center" wrapText="1"/>
    </xf>
    <xf numFmtId="0" fontId="21" fillId="0" borderId="31" xfId="0" applyFont="1" applyBorder="1" applyAlignment="1">
      <alignment horizontal="center" wrapText="1" readingOrder="1"/>
    </xf>
    <xf numFmtId="0" fontId="21" fillId="0" borderId="9" xfId="0" applyFont="1" applyBorder="1" applyAlignment="1">
      <alignment horizontal="center" wrapText="1" readingOrder="1"/>
    </xf>
    <xf numFmtId="0" fontId="21" fillId="0" borderId="10" xfId="0" applyFont="1" applyBorder="1" applyAlignment="1">
      <alignment horizontal="center" wrapText="1" readingOrder="1"/>
    </xf>
    <xf numFmtId="0" fontId="21" fillId="0" borderId="32" xfId="0" applyFont="1" applyBorder="1" applyAlignment="1">
      <alignment horizontal="center" wrapText="1" readingOrder="1"/>
    </xf>
    <xf numFmtId="0" fontId="21" fillId="0" borderId="11" xfId="0" applyFont="1" applyBorder="1" applyAlignment="1">
      <alignment horizontal="center" wrapText="1" readingOrder="1"/>
    </xf>
    <xf numFmtId="0" fontId="21" fillId="0" borderId="23" xfId="0" applyFont="1" applyBorder="1" applyAlignment="1">
      <alignment horizontal="center" wrapText="1" readingOrder="1"/>
    </xf>
    <xf numFmtId="0" fontId="20" fillId="0" borderId="26" xfId="0" applyFont="1" applyBorder="1" applyAlignment="1">
      <alignment horizontal="center" wrapText="1"/>
    </xf>
    <xf numFmtId="0" fontId="20" fillId="0" borderId="28" xfId="0" applyFont="1" applyBorder="1" applyAlignment="1">
      <alignment horizontal="center" wrapText="1"/>
    </xf>
    <xf numFmtId="0" fontId="20" fillId="0" borderId="43" xfId="0" applyFont="1" applyBorder="1" applyAlignment="1">
      <alignment horizontal="center" wrapText="1"/>
    </xf>
    <xf numFmtId="0" fontId="19" fillId="0" borderId="1" xfId="0" applyFont="1" applyBorder="1" applyAlignment="1" applyProtection="1">
      <alignment horizontal="left" vertical="center" wrapText="1"/>
      <protection hidden="1"/>
    </xf>
    <xf numFmtId="0" fontId="11" fillId="5" borderId="17" xfId="0" applyFont="1" applyFill="1" applyBorder="1" applyAlignment="1" applyProtection="1">
      <alignment horizontal="center" vertical="center" wrapText="1"/>
      <protection hidden="1"/>
    </xf>
    <xf numFmtId="0" fontId="11" fillId="5" borderId="2" xfId="0" applyFont="1" applyFill="1" applyBorder="1" applyAlignment="1" applyProtection="1">
      <alignment horizontal="center" vertical="center" wrapText="1"/>
      <protection hidden="1"/>
    </xf>
    <xf numFmtId="0" fontId="11" fillId="5" borderId="1" xfId="0" applyFont="1" applyFill="1" applyBorder="1" applyAlignment="1" applyProtection="1">
      <alignment horizontal="left" vertical="center" wrapText="1"/>
      <protection hidden="1"/>
    </xf>
    <xf numFmtId="0" fontId="18" fillId="0" borderId="1" xfId="0" applyFont="1" applyBorder="1" applyAlignment="1">
      <alignment horizontal="left" vertical="center"/>
    </xf>
    <xf numFmtId="0" fontId="17" fillId="0" borderId="17"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6" fillId="0" borderId="0" xfId="0" applyFont="1" applyBorder="1" applyAlignment="1" applyProtection="1">
      <alignment horizontal="center"/>
      <protection hidden="1"/>
    </xf>
    <xf numFmtId="0" fontId="11" fillId="4" borderId="1" xfId="0" applyFont="1" applyFill="1" applyBorder="1" applyAlignment="1" applyProtection="1">
      <alignment horizontal="left"/>
      <protection hidden="1"/>
    </xf>
    <xf numFmtId="0" fontId="19" fillId="0" borderId="1" xfId="0" applyFont="1" applyBorder="1" applyAlignment="1" applyProtection="1">
      <alignment horizontal="left" vertical="top" wrapText="1"/>
      <protection hidden="1"/>
    </xf>
    <xf numFmtId="0" fontId="13" fillId="0" borderId="0" xfId="0" applyFont="1" applyBorder="1" applyAlignment="1" applyProtection="1">
      <alignment horizontal="center"/>
      <protection hidden="1"/>
    </xf>
    <xf numFmtId="0" fontId="11" fillId="4" borderId="1" xfId="0" applyFont="1" applyFill="1" applyBorder="1" applyAlignment="1" applyProtection="1">
      <alignment horizontal="center" vertical="center" wrapText="1"/>
      <protection hidden="1"/>
    </xf>
    <xf numFmtId="0" fontId="18" fillId="0" borderId="0" xfId="0" applyFont="1" applyBorder="1" applyAlignment="1">
      <alignment horizontal="center"/>
    </xf>
    <xf numFmtId="0" fontId="19" fillId="0" borderId="1" xfId="0" applyFont="1" applyBorder="1" applyAlignment="1" applyProtection="1">
      <alignment horizontal="left" wrapText="1"/>
      <protection hidden="1"/>
    </xf>
    <xf numFmtId="0" fontId="17" fillId="0" borderId="1" xfId="0" applyFont="1" applyBorder="1" applyAlignment="1" applyProtection="1">
      <alignment horizontal="center" vertical="center" wrapText="1"/>
      <protection hidden="1"/>
    </xf>
    <xf numFmtId="0" fontId="26" fillId="0" borderId="0" xfId="0" applyFont="1" applyBorder="1" applyAlignment="1">
      <alignment horizontal="center" vertical="center" wrapText="1"/>
    </xf>
    <xf numFmtId="0" fontId="26" fillId="0" borderId="0" xfId="0" applyFont="1" applyBorder="1" applyAlignment="1">
      <alignment horizontal="right" vertical="center" wrapText="1"/>
    </xf>
    <xf numFmtId="0" fontId="9" fillId="0" borderId="0" xfId="0" applyFont="1" applyBorder="1" applyAlignment="1">
      <alignment horizontal="center"/>
    </xf>
    <xf numFmtId="0" fontId="9" fillId="0" borderId="39" xfId="0" applyFont="1" applyBorder="1" applyAlignment="1">
      <alignment horizontal="center"/>
    </xf>
    <xf numFmtId="0" fontId="18" fillId="0" borderId="17" xfId="0" applyFont="1" applyBorder="1" applyAlignment="1">
      <alignment horizontal="center"/>
    </xf>
    <xf numFmtId="0" fontId="18" fillId="0" borderId="11" xfId="0" applyFont="1" applyBorder="1" applyAlignment="1">
      <alignment horizontal="center"/>
    </xf>
    <xf numFmtId="0" fontId="18" fillId="0" borderId="2" xfId="0" applyFont="1" applyBorder="1" applyAlignment="1">
      <alignment horizontal="center"/>
    </xf>
    <xf numFmtId="0" fontId="11" fillId="5" borderId="1" xfId="0" applyFont="1" applyFill="1" applyBorder="1" applyAlignment="1" applyProtection="1">
      <alignment horizontal="left" wrapText="1"/>
      <protection hidden="1"/>
    </xf>
    <xf numFmtId="0" fontId="14" fillId="0" borderId="0" xfId="0" applyFont="1" applyBorder="1" applyAlignment="1">
      <alignment horizontal="center"/>
    </xf>
    <xf numFmtId="0" fontId="23" fillId="0" borderId="0" xfId="0" applyFont="1" applyBorder="1" applyAlignment="1" applyProtection="1">
      <alignment horizontal="left" vertical="center" wrapText="1"/>
      <protection hidden="1"/>
    </xf>
    <xf numFmtId="0" fontId="24" fillId="0" borderId="0" xfId="0" applyFont="1" applyBorder="1" applyAlignment="1">
      <alignment horizontal="left" vertical="center" wrapText="1"/>
    </xf>
    <xf numFmtId="0" fontId="9" fillId="0" borderId="0" xfId="0" applyFont="1" applyBorder="1" applyAlignment="1" applyProtection="1">
      <alignment horizontal="left" vertical="center" wrapText="1"/>
      <protection hidden="1"/>
    </xf>
    <xf numFmtId="0" fontId="10" fillId="0" borderId="0" xfId="0" applyFont="1" applyBorder="1" applyAlignment="1" applyProtection="1">
      <alignment horizontal="center" vertical="center"/>
      <protection hidden="1"/>
    </xf>
    <xf numFmtId="0" fontId="11" fillId="4" borderId="17" xfId="0" applyFont="1" applyFill="1" applyBorder="1" applyAlignment="1" applyProtection="1">
      <alignment horizontal="center" vertical="center" wrapText="1"/>
      <protection hidden="1"/>
    </xf>
    <xf numFmtId="0" fontId="11" fillId="4" borderId="2" xfId="0" applyFont="1" applyFill="1" applyBorder="1" applyAlignment="1" applyProtection="1">
      <alignment horizontal="center" vertical="center" wrapText="1"/>
      <protection hidden="1"/>
    </xf>
    <xf numFmtId="0" fontId="22" fillId="4" borderId="17"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9" fillId="0" borderId="0" xfId="0" applyFont="1" applyBorder="1" applyAlignment="1" applyProtection="1">
      <alignment horizontal="center"/>
      <protection hidden="1"/>
    </xf>
    <xf numFmtId="9" fontId="21" fillId="0" borderId="17" xfId="1" applyFont="1" applyBorder="1" applyAlignment="1">
      <alignment horizontal="center" vertical="center" wrapText="1"/>
    </xf>
    <xf numFmtId="9" fontId="21" fillId="0" borderId="2" xfId="1" applyFont="1" applyBorder="1" applyAlignment="1">
      <alignment horizontal="center" vertical="center" wrapText="1"/>
    </xf>
    <xf numFmtId="9" fontId="21" fillId="0" borderId="29" xfId="1" applyFont="1" applyBorder="1" applyAlignment="1">
      <alignment horizontal="left" vertical="center" wrapText="1"/>
    </xf>
    <xf numFmtId="9" fontId="21" fillId="0" borderId="23" xfId="1" applyFont="1" applyBorder="1" applyAlignment="1">
      <alignment horizontal="left" vertical="center" wrapText="1"/>
    </xf>
    <xf numFmtId="0" fontId="9" fillId="0" borderId="0" xfId="0" applyFont="1" applyBorder="1" applyAlignment="1">
      <alignment horizontal="center" vertical="top" wrapText="1"/>
    </xf>
    <xf numFmtId="0" fontId="18" fillId="0" borderId="0" xfId="0" applyFont="1" applyBorder="1" applyAlignment="1" applyProtection="1">
      <alignment horizontal="center"/>
      <protection hidden="1"/>
    </xf>
    <xf numFmtId="0" fontId="23" fillId="0" borderId="0" xfId="0" applyFont="1" applyBorder="1" applyAlignment="1" applyProtection="1">
      <alignment horizontal="center" vertical="top" wrapText="1"/>
      <protection hidden="1"/>
    </xf>
    <xf numFmtId="9" fontId="32" fillId="0" borderId="17" xfId="1" applyFont="1" applyBorder="1" applyAlignment="1" applyProtection="1">
      <alignment horizontal="center" vertical="center" wrapText="1"/>
      <protection hidden="1"/>
    </xf>
    <xf numFmtId="9" fontId="32" fillId="0" borderId="2" xfId="1" applyFont="1" applyBorder="1" applyAlignment="1" applyProtection="1">
      <alignment horizontal="center" vertical="center" wrapText="1"/>
      <protection hidden="1"/>
    </xf>
    <xf numFmtId="9" fontId="17" fillId="0" borderId="17" xfId="1" applyFont="1" applyBorder="1" applyAlignment="1" applyProtection="1">
      <alignment horizontal="center" vertical="center" wrapText="1"/>
      <protection hidden="1"/>
    </xf>
    <xf numFmtId="9" fontId="17" fillId="0" borderId="2" xfId="1" applyFont="1" applyBorder="1" applyAlignment="1" applyProtection="1">
      <alignment horizontal="center" vertical="center" wrapText="1"/>
      <protection hidden="1"/>
    </xf>
    <xf numFmtId="0" fontId="19" fillId="0" borderId="29" xfId="0" applyFont="1" applyBorder="1" applyAlignment="1" applyProtection="1">
      <alignment horizontal="left" vertical="center" wrapText="1"/>
      <protection hidden="1"/>
    </xf>
    <xf numFmtId="0" fontId="19" fillId="0" borderId="30" xfId="0" applyFont="1" applyBorder="1" applyAlignment="1" applyProtection="1">
      <alignment horizontal="left" vertical="center" wrapText="1"/>
      <protection hidden="1"/>
    </xf>
    <xf numFmtId="0" fontId="19" fillId="0" borderId="23" xfId="0" applyFont="1" applyBorder="1" applyAlignment="1" applyProtection="1">
      <alignment horizontal="left" vertical="center" wrapText="1"/>
      <protection hidden="1"/>
    </xf>
    <xf numFmtId="0" fontId="25" fillId="0" borderId="26"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51" xfId="0" applyFont="1" applyBorder="1" applyAlignment="1">
      <alignment horizontal="center" vertical="center" wrapText="1" readingOrder="1"/>
    </xf>
    <xf numFmtId="0" fontId="25" fillId="0" borderId="52" xfId="0" applyFont="1" applyBorder="1" applyAlignment="1">
      <alignment horizontal="center" vertical="center" wrapText="1" readingOrder="1"/>
    </xf>
    <xf numFmtId="0" fontId="25" fillId="0" borderId="53" xfId="0" applyFont="1" applyBorder="1" applyAlignment="1">
      <alignment horizontal="center" vertical="center" wrapText="1" readingOrder="1"/>
    </xf>
    <xf numFmtId="0" fontId="25" fillId="0" borderId="54" xfId="0" applyFont="1" applyBorder="1" applyAlignment="1">
      <alignment horizontal="center" vertical="center" wrapText="1"/>
    </xf>
    <xf numFmtId="0" fontId="25" fillId="0" borderId="53" xfId="0" applyFont="1" applyBorder="1" applyAlignment="1">
      <alignment horizontal="center" vertical="center" wrapText="1"/>
    </xf>
    <xf numFmtId="0" fontId="16" fillId="0" borderId="17" xfId="0" applyFont="1" applyBorder="1" applyAlignment="1">
      <alignment horizontal="center"/>
    </xf>
    <xf numFmtId="0" fontId="16" fillId="0" borderId="11" xfId="0" applyFont="1" applyBorder="1" applyAlignment="1">
      <alignment horizontal="center"/>
    </xf>
    <xf numFmtId="0" fontId="16" fillId="0" borderId="2" xfId="0" applyFont="1" applyBorder="1" applyAlignment="1">
      <alignment horizontal="center"/>
    </xf>
    <xf numFmtId="0" fontId="18" fillId="0" borderId="1" xfId="0" applyFont="1" applyBorder="1" applyAlignment="1">
      <alignment horizontal="left" vertical="center" wrapText="1"/>
    </xf>
    <xf numFmtId="0" fontId="13" fillId="0" borderId="0" xfId="0" applyFont="1" applyBorder="1" applyAlignment="1">
      <alignment horizontal="center" vertical="center" wrapText="1"/>
    </xf>
    <xf numFmtId="0" fontId="12" fillId="0" borderId="29" xfId="0" applyFont="1" applyBorder="1" applyAlignment="1">
      <alignment horizontal="center"/>
    </xf>
    <xf numFmtId="0" fontId="12" fillId="0" borderId="30" xfId="0" applyFont="1" applyBorder="1" applyAlignment="1">
      <alignment horizontal="center"/>
    </xf>
    <xf numFmtId="0" fontId="12" fillId="0" borderId="23" xfId="0" applyFont="1" applyBorder="1" applyAlignment="1">
      <alignment horizontal="center"/>
    </xf>
    <xf numFmtId="0" fontId="6" fillId="0" borderId="8" xfId="0" applyFont="1" applyBorder="1" applyAlignment="1">
      <alignment horizontal="center"/>
    </xf>
  </cellXfs>
  <cellStyles count="2">
    <cellStyle name="Обычный" xfId="0" builtinId="0"/>
    <cellStyle name="Процентный" xfId="1" builtinId="5"/>
  </cellStyles>
  <dxfs count="283">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ndense val="0"/>
        <extend val="0"/>
        <color rgb="FF006100"/>
      </font>
      <fill>
        <patternFill>
          <bgColor rgb="FFC6EFCE"/>
        </patternFill>
      </fill>
    </dxf>
    <dxf>
      <font>
        <color theme="4" tint="-0.499984740745262"/>
      </font>
      <fill>
        <patternFill>
          <bgColor theme="4" tint="0.59996337778862885"/>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4" tint="-0.24994659260841701"/>
      </font>
      <fill>
        <patternFill>
          <bgColor theme="4" tint="0.59996337778862885"/>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3"/>
      </font>
      <fill>
        <patternFill>
          <bgColor theme="3"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theme="9" tint="0.7999816888943144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theme="9" tint="0.79998168889431442"/>
        </patternFill>
      </fill>
    </dxf>
    <dxf>
      <fill>
        <patternFill>
          <bgColor theme="9" tint="0.79998168889431442"/>
        </patternFill>
      </fill>
    </dxf>
    <dxf>
      <fill>
        <patternFill>
          <bgColor rgb="FF92D05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lor theme="9" tint="-0.499984740745262"/>
      </font>
      <fill>
        <patternFill>
          <bgColor theme="9" tint="0.39994506668294322"/>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lor rgb="FF800000"/>
      </font>
      <fill>
        <patternFill>
          <bgColor rgb="FFFF3300"/>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theme="9" tint="0.79998168889431442"/>
        </patternFill>
      </fill>
    </dxf>
    <dxf>
      <fill>
        <patternFill>
          <bgColor theme="9" tint="0.79998168889431442"/>
        </patternFill>
      </fill>
    </dxf>
    <dxf>
      <fill>
        <patternFill>
          <bgColor rgb="FF92D05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lor theme="9" tint="-0.499984740745262"/>
      </font>
      <fill>
        <patternFill>
          <bgColor theme="9" tint="0.39994506668294322"/>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lor rgb="FF800000"/>
      </font>
      <fill>
        <patternFill>
          <bgColor rgb="FFFF3300"/>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rgb="FF92D050"/>
        </patternFill>
      </fill>
    </dxf>
    <dxf>
      <fill>
        <patternFill>
          <bgColor rgb="FF92D050"/>
        </patternFill>
      </fill>
    </dxf>
    <dxf>
      <fill>
        <patternFill>
          <bgColor theme="9" tint="0.79998168889431442"/>
        </patternFill>
      </fill>
    </dxf>
    <dxf>
      <fill>
        <patternFill>
          <bgColor rgb="FF92D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lor theme="7" tint="-0.499984740745262"/>
      </font>
      <fill>
        <patternFill>
          <bgColor theme="7" tint="0.3999450666829432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lor theme="4" tint="-0.24994659260841701"/>
      </font>
      <fill>
        <patternFill>
          <bgColor theme="4" tint="0.59996337778862885"/>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4" tint="-0.499984740745262"/>
      </font>
      <fill>
        <patternFill>
          <bgColor theme="4" tint="0.59996337778862885"/>
        </patternFill>
      </fill>
    </dxf>
    <dxf>
      <font>
        <condense val="0"/>
        <extend val="0"/>
        <color rgb="FF9C0006"/>
      </font>
      <fill>
        <patternFill>
          <bgColor rgb="FFFFC7CE"/>
        </patternFill>
      </fill>
    </dxf>
    <dxf>
      <font>
        <color theme="9" tint="-0.499984740745262"/>
      </font>
      <fill>
        <patternFill>
          <bgColor theme="9" tint="0.59996337778862885"/>
        </patternFill>
      </fill>
    </dxf>
    <dxf>
      <font>
        <condense val="0"/>
        <extend val="0"/>
        <color rgb="FF9C6500"/>
      </font>
      <fill>
        <patternFill>
          <bgColor rgb="FFFFEB9C"/>
        </patternFill>
      </fill>
    </dxf>
    <dxf>
      <font>
        <color theme="4" tint="-0.499984740745262"/>
      </font>
      <fill>
        <patternFill>
          <bgColor theme="4" tint="0.59996337778862885"/>
        </patternFill>
      </fill>
    </dxf>
    <dxf>
      <font>
        <condense val="0"/>
        <extend val="0"/>
        <color rgb="FF006100"/>
      </font>
      <fill>
        <patternFill>
          <bgColor rgb="FFC6EFCE"/>
        </patternFill>
      </fill>
    </dxf>
    <dxf>
      <font>
        <color theme="4" tint="-0.499984740745262"/>
      </font>
      <fill>
        <patternFill>
          <bgColor theme="4" tint="0.59996337778862885"/>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4" tint="-0.24994659260841701"/>
      </font>
      <fill>
        <patternFill>
          <bgColor theme="4" tint="0.59996337778862885"/>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3"/>
      </font>
      <fill>
        <patternFill>
          <bgColor theme="3"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theme="9" tint="0.7999816888943144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theme="9" tint="0.79998168889431442"/>
        </patternFill>
      </fill>
    </dxf>
    <dxf>
      <fill>
        <patternFill>
          <bgColor theme="9" tint="0.79998168889431442"/>
        </patternFill>
      </fill>
    </dxf>
    <dxf>
      <fill>
        <patternFill>
          <bgColor rgb="FF92D05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lor theme="9" tint="-0.499984740745262"/>
      </font>
      <fill>
        <patternFill>
          <bgColor theme="9" tint="0.39994506668294322"/>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lor rgb="FF800000"/>
      </font>
      <fill>
        <patternFill>
          <bgColor rgb="FFFF3300"/>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theme="3"/>
      </font>
      <fill>
        <patternFill>
          <bgColor theme="3"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theme="3"/>
      </font>
      <fill>
        <patternFill>
          <bgColor theme="3"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theme="3"/>
      </font>
      <fill>
        <patternFill>
          <bgColor theme="3" tint="0.79998168889431442"/>
        </patternFill>
      </fill>
    </dxf>
    <dxf>
      <fill>
        <patternFill>
          <bgColor theme="0"/>
        </patternFill>
      </fill>
    </dxf>
    <dxf>
      <fill>
        <patternFill>
          <bgColor indexed="44"/>
        </patternFill>
      </fill>
    </dxf>
    <dxf>
      <fill>
        <patternFill>
          <bgColor indexed="42"/>
        </patternFill>
      </fill>
    </dxf>
    <dxf>
      <fill>
        <patternFill>
          <bgColor indexed="45"/>
        </patternFill>
      </fill>
    </dxf>
  </dxfs>
  <tableStyles count="0" defaultTableStyle="TableStyleMedium9" defaultPivotStyle="PivotStyleLight16"/>
  <colors>
    <mruColors>
      <color rgb="FFFFFF00"/>
      <color rgb="FFFF9900"/>
      <color rgb="FFCCFF99"/>
      <color rgb="FF99FF99"/>
      <color rgb="FF99FF66"/>
      <color rgb="FFCCFF33"/>
      <color rgb="FFCCFF66"/>
      <color rgb="FFB8F1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a:pPr>
            <a:r>
              <a:rPr lang="ru-RU" sz="1200" i="0">
                <a:latin typeface="Times New Roman" pitchFamily="18" charset="0"/>
                <a:cs typeface="Times New Roman" pitchFamily="18" charset="0"/>
              </a:rPr>
              <a:t>Художественно-эстетическое</a:t>
            </a:r>
            <a:r>
              <a:rPr lang="ru-RU" sz="1200" i="0" baseline="0">
                <a:latin typeface="Times New Roman" pitchFamily="18" charset="0"/>
                <a:cs typeface="Times New Roman" pitchFamily="18" charset="0"/>
              </a:rPr>
              <a:t> развитие</a:t>
            </a:r>
            <a:endParaRPr lang="ru-RU" sz="1200" i="0">
              <a:latin typeface="Times New Roman" pitchFamily="18" charset="0"/>
              <a:cs typeface="Times New Roman" pitchFamily="18" charset="0"/>
            </a:endParaRPr>
          </a:p>
        </c:rich>
      </c:tx>
      <c:layout/>
    </c:title>
    <c:view3D>
      <c:rAngAx val="1"/>
    </c:view3D>
    <c:plotArea>
      <c:layout/>
      <c:bar3DChart>
        <c:barDir val="col"/>
        <c:grouping val="clustered"/>
        <c:ser>
          <c:idx val="0"/>
          <c:order val="0"/>
          <c:spPr>
            <a:gradFill>
              <a:gsLst>
                <a:gs pos="0">
                  <a:srgbClr val="DDEBCF"/>
                </a:gs>
                <a:gs pos="50000">
                  <a:srgbClr val="9CB86E"/>
                </a:gs>
                <a:gs pos="100000">
                  <a:srgbClr val="156B13"/>
                </a:gs>
              </a:gsLst>
              <a:lin ang="5400000" scaled="0"/>
            </a:gradFill>
          </c:spPr>
          <c:cat>
            <c:strRef>
              <c:f>'сводная по группе'!$C$44:$C$46</c:f>
              <c:strCache>
                <c:ptCount val="3"/>
                <c:pt idx="0">
                  <c:v>сформирован</c:v>
                </c:pt>
                <c:pt idx="1">
                  <c:v>в стадии формирования</c:v>
                </c:pt>
                <c:pt idx="2">
                  <c:v>не сформирован</c:v>
                </c:pt>
              </c:strCache>
            </c:strRef>
          </c:cat>
          <c:val>
            <c:numRef>
              <c:f>'сводная по группе'!$Q$44:$Q$46</c:f>
              <c:numCache>
                <c:formatCode>0%</c:formatCode>
                <c:ptCount val="3"/>
                <c:pt idx="0">
                  <c:v>0</c:v>
                </c:pt>
                <c:pt idx="1">
                  <c:v>0</c:v>
                </c:pt>
                <c:pt idx="2">
                  <c:v>0</c:v>
                </c:pt>
              </c:numCache>
            </c:numRef>
          </c:val>
        </c:ser>
        <c:shape val="cone"/>
        <c:axId val="67216128"/>
        <c:axId val="67217664"/>
        <c:axId val="0"/>
      </c:bar3DChart>
      <c:catAx>
        <c:axId val="67216128"/>
        <c:scaling>
          <c:orientation val="minMax"/>
        </c:scaling>
        <c:axPos val="b"/>
        <c:numFmt formatCode="General" sourceLinked="0"/>
        <c:majorTickMark val="none"/>
        <c:tickLblPos val="nextTo"/>
        <c:txPr>
          <a:bodyPr/>
          <a:lstStyle/>
          <a:p>
            <a:pPr>
              <a:defRPr>
                <a:latin typeface="Times New Roman" pitchFamily="18" charset="0"/>
                <a:cs typeface="Times New Roman" pitchFamily="18" charset="0"/>
              </a:defRPr>
            </a:pPr>
            <a:endParaRPr lang="ru-RU"/>
          </a:p>
        </c:txPr>
        <c:crossAx val="67217664"/>
        <c:crosses val="autoZero"/>
        <c:auto val="1"/>
        <c:lblAlgn val="ctr"/>
        <c:lblOffset val="100"/>
      </c:catAx>
      <c:valAx>
        <c:axId val="67217664"/>
        <c:scaling>
          <c:orientation val="minMax"/>
        </c:scaling>
        <c:delete val="1"/>
        <c:axPos val="l"/>
        <c:numFmt formatCode="0%" sourceLinked="1"/>
        <c:majorTickMark val="none"/>
        <c:tickLblPos val="none"/>
        <c:crossAx val="67216128"/>
        <c:crosses val="autoZero"/>
        <c:crossBetween val="between"/>
      </c:valAx>
    </c:plotArea>
    <c:plotVisOnly val="1"/>
    <c:dispBlanksAs val="gap"/>
  </c:chart>
  <c:printSettings>
    <c:headerFooter/>
    <c:pageMargins b="0.75000000000000289" l="0.70000000000000062" r="0.70000000000000062" t="0.7500000000000028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00B0F0"/>
            </a:solidFill>
          </c:spPr>
          <c:cat>
            <c:strRef>
              <c:f>'целевые ориентиры_сводная'!$B$50:$B$52</c:f>
              <c:strCache>
                <c:ptCount val="3"/>
                <c:pt idx="0">
                  <c:v>сформирован</c:v>
                </c:pt>
                <c:pt idx="1">
                  <c:v>в стадии формирования</c:v>
                </c:pt>
                <c:pt idx="2">
                  <c:v>не сформирован</c:v>
                </c:pt>
              </c:strCache>
            </c:strRef>
          </c:cat>
          <c:val>
            <c:numRef>
              <c:f>'целевые ориентиры_сводная'!$BP$50:$BP$52</c:f>
              <c:numCache>
                <c:formatCode>General</c:formatCode>
                <c:ptCount val="3"/>
                <c:pt idx="0">
                  <c:v>0</c:v>
                </c:pt>
                <c:pt idx="1">
                  <c:v>0</c:v>
                </c:pt>
                <c:pt idx="2">
                  <c:v>0</c:v>
                </c:pt>
              </c:numCache>
            </c:numRef>
          </c:val>
        </c:ser>
        <c:shape val="pyramid"/>
        <c:axId val="93771264"/>
        <c:axId val="93772800"/>
        <c:axId val="0"/>
      </c:bar3DChart>
      <c:catAx>
        <c:axId val="93771264"/>
        <c:scaling>
          <c:orientation val="minMax"/>
        </c:scaling>
        <c:axPos val="b"/>
        <c:tickLblPos val="nextTo"/>
        <c:crossAx val="93772800"/>
        <c:crosses val="autoZero"/>
        <c:auto val="1"/>
        <c:lblAlgn val="ctr"/>
        <c:lblOffset val="100"/>
      </c:catAx>
      <c:valAx>
        <c:axId val="93772800"/>
        <c:scaling>
          <c:orientation val="minMax"/>
        </c:scaling>
        <c:axPos val="l"/>
        <c:majorGridlines/>
        <c:numFmt formatCode="General" sourceLinked="1"/>
        <c:tickLblPos val="nextTo"/>
        <c:crossAx val="93771264"/>
        <c:crosses val="autoZero"/>
        <c:crossBetween val="between"/>
      </c:valAx>
    </c:plotArea>
    <c:plotVisOnly val="1"/>
    <c:dispBlanksAs val="gap"/>
  </c:chart>
  <c:printSettings>
    <c:headerFooter/>
    <c:pageMargins b="0.75000000000000222" l="0.70000000000000062" r="0.70000000000000062" t="0.750000000000002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0070C0"/>
            </a:solidFill>
          </c:spPr>
          <c:cat>
            <c:strRef>
              <c:f>'целевые ориентиры_сводная'!$B$50:$B$52</c:f>
              <c:strCache>
                <c:ptCount val="3"/>
                <c:pt idx="0">
                  <c:v>сформирован</c:v>
                </c:pt>
                <c:pt idx="1">
                  <c:v>в стадии формирования</c:v>
                </c:pt>
                <c:pt idx="2">
                  <c:v>не сформирован</c:v>
                </c:pt>
              </c:strCache>
            </c:strRef>
          </c:cat>
          <c:val>
            <c:numRef>
              <c:f>'целевые ориентиры_сводная'!$CF$50:$CF$52</c:f>
              <c:numCache>
                <c:formatCode>General</c:formatCode>
                <c:ptCount val="3"/>
                <c:pt idx="0">
                  <c:v>0</c:v>
                </c:pt>
                <c:pt idx="1">
                  <c:v>0</c:v>
                </c:pt>
                <c:pt idx="2">
                  <c:v>0</c:v>
                </c:pt>
              </c:numCache>
            </c:numRef>
          </c:val>
        </c:ser>
        <c:shape val="pyramid"/>
        <c:axId val="93800704"/>
        <c:axId val="93806592"/>
        <c:axId val="0"/>
      </c:bar3DChart>
      <c:catAx>
        <c:axId val="93800704"/>
        <c:scaling>
          <c:orientation val="minMax"/>
        </c:scaling>
        <c:axPos val="b"/>
        <c:tickLblPos val="nextTo"/>
        <c:crossAx val="93806592"/>
        <c:crosses val="autoZero"/>
        <c:auto val="1"/>
        <c:lblAlgn val="ctr"/>
        <c:lblOffset val="100"/>
      </c:catAx>
      <c:valAx>
        <c:axId val="93806592"/>
        <c:scaling>
          <c:orientation val="minMax"/>
        </c:scaling>
        <c:axPos val="l"/>
        <c:majorGridlines/>
        <c:numFmt formatCode="General" sourceLinked="1"/>
        <c:tickLblPos val="nextTo"/>
        <c:crossAx val="93800704"/>
        <c:crosses val="autoZero"/>
        <c:crossBetween val="between"/>
      </c:valAx>
    </c:plotArea>
    <c:plotVisOnly val="1"/>
    <c:dispBlanksAs val="gap"/>
  </c:chart>
  <c:printSettings>
    <c:headerFooter/>
    <c:pageMargins b="0.75000000000000222" l="0.70000000000000062" r="0.70000000000000062" t="0.750000000000002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7030A0"/>
            </a:solidFill>
          </c:spPr>
          <c:cat>
            <c:strRef>
              <c:f>'целевые ориентиры_сводная'!$B$50:$B$52</c:f>
              <c:strCache>
                <c:ptCount val="3"/>
                <c:pt idx="0">
                  <c:v>сформирован</c:v>
                </c:pt>
                <c:pt idx="1">
                  <c:v>в стадии формирования</c:v>
                </c:pt>
                <c:pt idx="2">
                  <c:v>не сформирован</c:v>
                </c:pt>
              </c:strCache>
            </c:strRef>
          </c:cat>
          <c:val>
            <c:numRef>
              <c:f>'целевые ориентиры_сводная'!$DI$50:$DI$52</c:f>
              <c:numCache>
                <c:formatCode>General</c:formatCode>
                <c:ptCount val="3"/>
                <c:pt idx="0">
                  <c:v>0</c:v>
                </c:pt>
                <c:pt idx="1">
                  <c:v>0</c:v>
                </c:pt>
                <c:pt idx="2">
                  <c:v>0</c:v>
                </c:pt>
              </c:numCache>
            </c:numRef>
          </c:val>
        </c:ser>
        <c:shape val="pyramid"/>
        <c:axId val="93838336"/>
        <c:axId val="93840128"/>
        <c:axId val="0"/>
      </c:bar3DChart>
      <c:catAx>
        <c:axId val="93838336"/>
        <c:scaling>
          <c:orientation val="minMax"/>
        </c:scaling>
        <c:axPos val="b"/>
        <c:numFmt formatCode="General" sourceLinked="1"/>
        <c:tickLblPos val="nextTo"/>
        <c:crossAx val="93840128"/>
        <c:crosses val="autoZero"/>
        <c:auto val="1"/>
        <c:lblAlgn val="ctr"/>
        <c:lblOffset val="100"/>
      </c:catAx>
      <c:valAx>
        <c:axId val="93840128"/>
        <c:scaling>
          <c:orientation val="minMax"/>
        </c:scaling>
        <c:axPos val="l"/>
        <c:majorGridlines/>
        <c:numFmt formatCode="General" sourceLinked="1"/>
        <c:tickLblPos val="nextTo"/>
        <c:crossAx val="93838336"/>
        <c:crosses val="autoZero"/>
        <c:crossBetween val="between"/>
      </c:valAx>
    </c:plotArea>
    <c:plotVisOnly val="1"/>
    <c:dispBlanksAs val="gap"/>
  </c:chart>
  <c:printSettings>
    <c:headerFooter/>
    <c:pageMargins b="0.75000000000000222" l="0.70000000000000062" r="0.70000000000000062" t="0.750000000000002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stacked"/>
        <c:ser>
          <c:idx val="0"/>
          <c:order val="0"/>
          <c:spPr>
            <a:gradFill>
              <a:gsLst>
                <a:gs pos="0">
                  <a:srgbClr val="CCCCFF"/>
                </a:gs>
                <a:gs pos="17999">
                  <a:srgbClr val="99CCFF"/>
                </a:gs>
                <a:gs pos="36000">
                  <a:srgbClr val="9966FF"/>
                </a:gs>
                <a:gs pos="61000">
                  <a:srgbClr val="CC99FF"/>
                </a:gs>
                <a:gs pos="82001">
                  <a:srgbClr val="99CCFF"/>
                </a:gs>
                <a:gs pos="100000">
                  <a:srgbClr val="CCCCFF"/>
                </a:gs>
              </a:gsLst>
              <a:lin ang="5400000" scaled="0"/>
            </a:gradFill>
          </c:spPr>
          <c:cat>
            <c:strRef>
              <c:f>'сводная по группе'!$C$44:$C$46</c:f>
              <c:strCache>
                <c:ptCount val="3"/>
                <c:pt idx="0">
                  <c:v>сформирован</c:v>
                </c:pt>
                <c:pt idx="1">
                  <c:v>в стадии формирования</c:v>
                </c:pt>
                <c:pt idx="2">
                  <c:v>не сформирован</c:v>
                </c:pt>
              </c:strCache>
            </c:strRef>
          </c:cat>
          <c:val>
            <c:numRef>
              <c:f>'сводная по группе'!$W$44:$W$46</c:f>
              <c:numCache>
                <c:formatCode>0%</c:formatCode>
                <c:ptCount val="3"/>
                <c:pt idx="0">
                  <c:v>0</c:v>
                </c:pt>
                <c:pt idx="1">
                  <c:v>0</c:v>
                </c:pt>
                <c:pt idx="2">
                  <c:v>0</c:v>
                </c:pt>
              </c:numCache>
            </c:numRef>
          </c:val>
        </c:ser>
        <c:shape val="cone"/>
        <c:axId val="77363456"/>
        <c:axId val="77369344"/>
        <c:axId val="0"/>
      </c:bar3DChart>
      <c:catAx>
        <c:axId val="77363456"/>
        <c:scaling>
          <c:orientation val="minMax"/>
        </c:scaling>
        <c:axPos val="b"/>
        <c:numFmt formatCode="General" sourceLinked="0"/>
        <c:tickLblPos val="nextTo"/>
        <c:txPr>
          <a:bodyPr/>
          <a:lstStyle/>
          <a:p>
            <a:pPr>
              <a:defRPr>
                <a:latin typeface="Times New Roman" pitchFamily="18" charset="0"/>
                <a:cs typeface="Times New Roman" pitchFamily="18" charset="0"/>
              </a:defRPr>
            </a:pPr>
            <a:endParaRPr lang="ru-RU"/>
          </a:p>
        </c:txPr>
        <c:crossAx val="77369344"/>
        <c:crosses val="autoZero"/>
        <c:auto val="1"/>
        <c:lblAlgn val="ctr"/>
        <c:lblOffset val="100"/>
      </c:catAx>
      <c:valAx>
        <c:axId val="77369344"/>
        <c:scaling>
          <c:orientation val="minMax"/>
        </c:scaling>
        <c:delete val="1"/>
        <c:axPos val="l"/>
        <c:numFmt formatCode="0%" sourceLinked="1"/>
        <c:tickLblPos val="none"/>
        <c:crossAx val="77363456"/>
        <c:crosses val="autoZero"/>
        <c:crossBetween val="between"/>
      </c:valAx>
    </c:plotArea>
    <c:plotVisOnly val="1"/>
    <c:dispBlanksAs val="gap"/>
  </c:chart>
  <c:printSettings>
    <c:headerFooter/>
    <c:pageMargins b="0.75000000000000289" l="0.70000000000000062" r="0.70000000000000062" t="0.75000000000000289"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stacked"/>
        <c:ser>
          <c:idx val="0"/>
          <c:order val="0"/>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cat>
            <c:strRef>
              <c:f>'сводная по группе'!$C$44:$C$46</c:f>
              <c:strCache>
                <c:ptCount val="3"/>
                <c:pt idx="0">
                  <c:v>сформирован</c:v>
                </c:pt>
                <c:pt idx="1">
                  <c:v>в стадии формирования</c:v>
                </c:pt>
                <c:pt idx="2">
                  <c:v>не сформирован</c:v>
                </c:pt>
              </c:strCache>
            </c:strRef>
          </c:cat>
          <c:val>
            <c:numRef>
              <c:f>'сводная по группе'!$T$44:$T$46</c:f>
              <c:numCache>
                <c:formatCode>0%</c:formatCode>
                <c:ptCount val="3"/>
                <c:pt idx="0">
                  <c:v>0</c:v>
                </c:pt>
                <c:pt idx="1">
                  <c:v>0</c:v>
                </c:pt>
                <c:pt idx="2">
                  <c:v>0</c:v>
                </c:pt>
              </c:numCache>
            </c:numRef>
          </c:val>
        </c:ser>
        <c:shape val="cone"/>
        <c:axId val="77385088"/>
        <c:axId val="79062144"/>
        <c:axId val="0"/>
      </c:bar3DChart>
      <c:catAx>
        <c:axId val="77385088"/>
        <c:scaling>
          <c:orientation val="minMax"/>
        </c:scaling>
        <c:axPos val="b"/>
        <c:numFmt formatCode="General" sourceLinked="0"/>
        <c:tickLblPos val="nextTo"/>
        <c:txPr>
          <a:bodyPr/>
          <a:lstStyle/>
          <a:p>
            <a:pPr>
              <a:defRPr>
                <a:latin typeface="Times New Roman" pitchFamily="18" charset="0"/>
                <a:cs typeface="Times New Roman" pitchFamily="18" charset="0"/>
              </a:defRPr>
            </a:pPr>
            <a:endParaRPr lang="ru-RU"/>
          </a:p>
        </c:txPr>
        <c:crossAx val="79062144"/>
        <c:crosses val="autoZero"/>
        <c:auto val="1"/>
        <c:lblAlgn val="ctr"/>
        <c:lblOffset val="100"/>
      </c:catAx>
      <c:valAx>
        <c:axId val="79062144"/>
        <c:scaling>
          <c:orientation val="minMax"/>
        </c:scaling>
        <c:delete val="1"/>
        <c:axPos val="l"/>
        <c:numFmt formatCode="0%" sourceLinked="1"/>
        <c:tickLblPos val="none"/>
        <c:crossAx val="77385088"/>
        <c:crosses val="autoZero"/>
        <c:crossBetween val="between"/>
      </c:valAx>
    </c:plotArea>
    <c:plotVisOnly val="1"/>
    <c:dispBlanksAs val="gap"/>
  </c:chart>
  <c:printSettings>
    <c:headerFooter/>
    <c:pageMargins b="0.75000000000000289" l="0.70000000000000062" r="0.70000000000000062" t="0.75000000000000289"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stacked"/>
        <c:ser>
          <c:idx val="0"/>
          <c:order val="0"/>
          <c:spPr>
            <a:gradFill>
              <a:gsLst>
                <a:gs pos="0">
                  <a:srgbClr val="FFEFD1"/>
                </a:gs>
                <a:gs pos="64999">
                  <a:srgbClr val="F0EBD5"/>
                </a:gs>
                <a:gs pos="100000">
                  <a:srgbClr val="D1C39F"/>
                </a:gs>
              </a:gsLst>
              <a:lin ang="5400000" scaled="0"/>
            </a:gradFill>
          </c:spPr>
          <c:cat>
            <c:strRef>
              <c:f>'сводная по группе'!$C$44:$C$46</c:f>
              <c:strCache>
                <c:ptCount val="3"/>
                <c:pt idx="0">
                  <c:v>сформирован</c:v>
                </c:pt>
                <c:pt idx="1">
                  <c:v>в стадии формирования</c:v>
                </c:pt>
                <c:pt idx="2">
                  <c:v>не сформирован</c:v>
                </c:pt>
              </c:strCache>
            </c:strRef>
          </c:cat>
          <c:val>
            <c:numRef>
              <c:f>'сводная по группе'!$M$44:$M$46</c:f>
              <c:numCache>
                <c:formatCode>0%</c:formatCode>
                <c:ptCount val="3"/>
                <c:pt idx="0">
                  <c:v>0</c:v>
                </c:pt>
                <c:pt idx="1">
                  <c:v>0</c:v>
                </c:pt>
                <c:pt idx="2">
                  <c:v>0</c:v>
                </c:pt>
              </c:numCache>
            </c:numRef>
          </c:val>
        </c:ser>
        <c:shape val="cone"/>
        <c:axId val="79094144"/>
        <c:axId val="79095680"/>
        <c:axId val="0"/>
      </c:bar3DChart>
      <c:catAx>
        <c:axId val="79094144"/>
        <c:scaling>
          <c:orientation val="minMax"/>
        </c:scaling>
        <c:axPos val="b"/>
        <c:numFmt formatCode="General" sourceLinked="0"/>
        <c:tickLblPos val="nextTo"/>
        <c:txPr>
          <a:bodyPr/>
          <a:lstStyle/>
          <a:p>
            <a:pPr>
              <a:defRPr>
                <a:latin typeface="Times New Roman" pitchFamily="18" charset="0"/>
                <a:cs typeface="Times New Roman" pitchFamily="18" charset="0"/>
              </a:defRPr>
            </a:pPr>
            <a:endParaRPr lang="ru-RU"/>
          </a:p>
        </c:txPr>
        <c:crossAx val="79095680"/>
        <c:crosses val="autoZero"/>
        <c:auto val="1"/>
        <c:lblAlgn val="ctr"/>
        <c:lblOffset val="100"/>
      </c:catAx>
      <c:valAx>
        <c:axId val="79095680"/>
        <c:scaling>
          <c:orientation val="minMax"/>
        </c:scaling>
        <c:delete val="1"/>
        <c:axPos val="l"/>
        <c:numFmt formatCode="0%" sourceLinked="1"/>
        <c:tickLblPos val="none"/>
        <c:crossAx val="79094144"/>
        <c:crosses val="autoZero"/>
        <c:crossBetween val="between"/>
      </c:valAx>
      <c:spPr>
        <a:noFill/>
        <a:ln w="25400">
          <a:noFill/>
        </a:ln>
      </c:spPr>
    </c:plotArea>
    <c:plotVisOnly val="1"/>
    <c:dispBlanksAs val="gap"/>
  </c:chart>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stacked"/>
        <c:ser>
          <c:idx val="0"/>
          <c:order val="0"/>
          <c:spPr>
            <a:gradFill>
              <a:gsLst>
                <a:gs pos="0">
                  <a:srgbClr val="8488C4"/>
                </a:gs>
                <a:gs pos="53000">
                  <a:srgbClr val="D4DEFF"/>
                </a:gs>
                <a:gs pos="83000">
                  <a:srgbClr val="D4DEFF"/>
                </a:gs>
                <a:gs pos="100000">
                  <a:srgbClr val="96AB94"/>
                </a:gs>
              </a:gsLst>
              <a:lin ang="5400000" scaled="0"/>
            </a:gradFill>
          </c:spPr>
          <c:cat>
            <c:strRef>
              <c:f>'сводная по группе'!$C$44:$C$46</c:f>
              <c:strCache>
                <c:ptCount val="3"/>
                <c:pt idx="0">
                  <c:v>сформирован</c:v>
                </c:pt>
                <c:pt idx="1">
                  <c:v>в стадии формирования</c:v>
                </c:pt>
                <c:pt idx="2">
                  <c:v>не сформирован</c:v>
                </c:pt>
              </c:strCache>
            </c:strRef>
          </c:cat>
          <c:val>
            <c:numRef>
              <c:f>'сводная по группе'!$G$44:$G$46</c:f>
              <c:numCache>
                <c:formatCode>0%</c:formatCode>
                <c:ptCount val="3"/>
                <c:pt idx="0">
                  <c:v>0</c:v>
                </c:pt>
                <c:pt idx="1">
                  <c:v>0</c:v>
                </c:pt>
                <c:pt idx="2">
                  <c:v>0</c:v>
                </c:pt>
              </c:numCache>
            </c:numRef>
          </c:val>
        </c:ser>
        <c:shape val="cone"/>
        <c:axId val="80594816"/>
        <c:axId val="80596352"/>
        <c:axId val="0"/>
      </c:bar3DChart>
      <c:catAx>
        <c:axId val="80594816"/>
        <c:scaling>
          <c:orientation val="minMax"/>
        </c:scaling>
        <c:axPos val="b"/>
        <c:numFmt formatCode="General" sourceLinked="0"/>
        <c:tickLblPos val="nextTo"/>
        <c:txPr>
          <a:bodyPr/>
          <a:lstStyle/>
          <a:p>
            <a:pPr>
              <a:defRPr>
                <a:latin typeface="Times New Roman" pitchFamily="18" charset="0"/>
                <a:cs typeface="Times New Roman" pitchFamily="18" charset="0"/>
              </a:defRPr>
            </a:pPr>
            <a:endParaRPr lang="ru-RU"/>
          </a:p>
        </c:txPr>
        <c:crossAx val="80596352"/>
        <c:crosses val="autoZero"/>
        <c:auto val="1"/>
        <c:lblAlgn val="ctr"/>
        <c:lblOffset val="100"/>
      </c:catAx>
      <c:valAx>
        <c:axId val="80596352"/>
        <c:scaling>
          <c:orientation val="minMax"/>
        </c:scaling>
        <c:delete val="1"/>
        <c:axPos val="l"/>
        <c:numFmt formatCode="0%" sourceLinked="1"/>
        <c:tickLblPos val="none"/>
        <c:crossAx val="80594816"/>
        <c:crosses val="autoZero"/>
        <c:crossBetween val="between"/>
      </c:valAx>
    </c:plotArea>
    <c:plotVisOnly val="1"/>
    <c:dispBlanksAs val="gap"/>
  </c:chart>
  <c:printSettings>
    <c:headerFooter/>
    <c:pageMargins b="0.75000000000000289" l="0.70000000000000062" r="0.70000000000000062" t="0.750000000000002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FF0000"/>
            </a:solidFill>
          </c:spPr>
          <c:cat>
            <c:strRef>
              <c:f>'целевые ориентиры_сводная'!$B$50:$B$52</c:f>
              <c:strCache>
                <c:ptCount val="3"/>
                <c:pt idx="0">
                  <c:v>сформирован</c:v>
                </c:pt>
                <c:pt idx="1">
                  <c:v>в стадии формирования</c:v>
                </c:pt>
                <c:pt idx="2">
                  <c:v>не сформирован</c:v>
                </c:pt>
              </c:strCache>
            </c:strRef>
          </c:cat>
          <c:val>
            <c:numRef>
              <c:f>'целевые ориентиры_сводная'!$S$50:$S$52</c:f>
              <c:numCache>
                <c:formatCode>General</c:formatCode>
                <c:ptCount val="3"/>
                <c:pt idx="0">
                  <c:v>0</c:v>
                </c:pt>
                <c:pt idx="1">
                  <c:v>0</c:v>
                </c:pt>
                <c:pt idx="2">
                  <c:v>0</c:v>
                </c:pt>
              </c:numCache>
            </c:numRef>
          </c:val>
        </c:ser>
        <c:shape val="pyramid"/>
        <c:axId val="93653632"/>
        <c:axId val="93667712"/>
        <c:axId val="0"/>
      </c:bar3DChart>
      <c:catAx>
        <c:axId val="93653632"/>
        <c:scaling>
          <c:orientation val="minMax"/>
        </c:scaling>
        <c:axPos val="b"/>
        <c:tickLblPos val="nextTo"/>
        <c:crossAx val="93667712"/>
        <c:crosses val="autoZero"/>
        <c:auto val="1"/>
        <c:lblAlgn val="ctr"/>
        <c:lblOffset val="100"/>
      </c:catAx>
      <c:valAx>
        <c:axId val="93667712"/>
        <c:scaling>
          <c:orientation val="minMax"/>
        </c:scaling>
        <c:axPos val="l"/>
        <c:majorGridlines/>
        <c:numFmt formatCode="General" sourceLinked="1"/>
        <c:tickLblPos val="nextTo"/>
        <c:crossAx val="93653632"/>
        <c:crosses val="autoZero"/>
        <c:crossBetween val="between"/>
      </c:valAx>
    </c:plotArea>
    <c:plotVisOnly val="1"/>
    <c:dispBlanksAs val="gap"/>
  </c:chart>
  <c:printSettings>
    <c:headerFooter/>
    <c:pageMargins b="0.75000000000000222" l="0.70000000000000062" r="0.70000000000000062" t="0.750000000000002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FF9900"/>
            </a:solidFill>
          </c:spPr>
          <c:cat>
            <c:strRef>
              <c:f>'целевые ориентиры_сводная'!$B$50:$B$52</c:f>
              <c:strCache>
                <c:ptCount val="3"/>
                <c:pt idx="0">
                  <c:v>сформирован</c:v>
                </c:pt>
                <c:pt idx="1">
                  <c:v>в стадии формирования</c:v>
                </c:pt>
                <c:pt idx="2">
                  <c:v>не сформирован</c:v>
                </c:pt>
              </c:strCache>
            </c:strRef>
          </c:cat>
          <c:val>
            <c:numRef>
              <c:f>'целевые ориентиры_сводная'!$AE$50:$AE$52</c:f>
              <c:numCache>
                <c:formatCode>General</c:formatCode>
                <c:ptCount val="3"/>
                <c:pt idx="0">
                  <c:v>0</c:v>
                </c:pt>
                <c:pt idx="1">
                  <c:v>0</c:v>
                </c:pt>
                <c:pt idx="2">
                  <c:v>0</c:v>
                </c:pt>
              </c:numCache>
            </c:numRef>
          </c:val>
        </c:ser>
        <c:shape val="pyramid"/>
        <c:axId val="93674496"/>
        <c:axId val="93688576"/>
        <c:axId val="0"/>
      </c:bar3DChart>
      <c:catAx>
        <c:axId val="93674496"/>
        <c:scaling>
          <c:orientation val="minMax"/>
        </c:scaling>
        <c:axPos val="b"/>
        <c:tickLblPos val="nextTo"/>
        <c:crossAx val="93688576"/>
        <c:crosses val="autoZero"/>
        <c:auto val="1"/>
        <c:lblAlgn val="ctr"/>
        <c:lblOffset val="100"/>
      </c:catAx>
      <c:valAx>
        <c:axId val="93688576"/>
        <c:scaling>
          <c:orientation val="minMax"/>
        </c:scaling>
        <c:axPos val="l"/>
        <c:majorGridlines/>
        <c:numFmt formatCode="General" sourceLinked="1"/>
        <c:tickLblPos val="nextTo"/>
        <c:crossAx val="93674496"/>
        <c:crosses val="autoZero"/>
        <c:crossBetween val="between"/>
      </c:valAx>
    </c:plotArea>
    <c:plotVisOnly val="1"/>
    <c:dispBlanksAs val="gap"/>
  </c:chart>
  <c:printSettings>
    <c:headerFooter/>
    <c:pageMargins b="0.75000000000000222" l="0.70000000000000062" r="0.70000000000000062" t="0.750000000000002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FFFF00"/>
            </a:solidFill>
          </c:spPr>
          <c:cat>
            <c:strRef>
              <c:f>'целевые ориентиры_сводная'!$B$50:$B$52</c:f>
              <c:strCache>
                <c:ptCount val="3"/>
                <c:pt idx="0">
                  <c:v>сформирован</c:v>
                </c:pt>
                <c:pt idx="1">
                  <c:v>в стадии формирования</c:v>
                </c:pt>
                <c:pt idx="2">
                  <c:v>не сформирован</c:v>
                </c:pt>
              </c:strCache>
            </c:strRef>
          </c:cat>
          <c:val>
            <c:numRef>
              <c:f>'целевые ориентиры_сводная'!$AQ$50:$AQ$52</c:f>
              <c:numCache>
                <c:formatCode>General</c:formatCode>
                <c:ptCount val="3"/>
                <c:pt idx="0">
                  <c:v>0</c:v>
                </c:pt>
                <c:pt idx="1">
                  <c:v>0</c:v>
                </c:pt>
                <c:pt idx="2">
                  <c:v>0</c:v>
                </c:pt>
              </c:numCache>
            </c:numRef>
          </c:val>
        </c:ser>
        <c:shape val="pyramid"/>
        <c:axId val="93720576"/>
        <c:axId val="93722112"/>
        <c:axId val="0"/>
      </c:bar3DChart>
      <c:catAx>
        <c:axId val="93720576"/>
        <c:scaling>
          <c:orientation val="minMax"/>
        </c:scaling>
        <c:axPos val="b"/>
        <c:tickLblPos val="nextTo"/>
        <c:crossAx val="93722112"/>
        <c:crosses val="autoZero"/>
        <c:auto val="1"/>
        <c:lblAlgn val="ctr"/>
        <c:lblOffset val="100"/>
      </c:catAx>
      <c:valAx>
        <c:axId val="93722112"/>
        <c:scaling>
          <c:orientation val="minMax"/>
        </c:scaling>
        <c:axPos val="l"/>
        <c:majorGridlines/>
        <c:numFmt formatCode="General" sourceLinked="1"/>
        <c:tickLblPos val="nextTo"/>
        <c:crossAx val="93720576"/>
        <c:crosses val="autoZero"/>
        <c:crossBetween val="between"/>
      </c:valAx>
    </c:plotArea>
    <c:plotVisOnly val="1"/>
    <c:dispBlanksAs val="gap"/>
  </c:chart>
  <c:printSettings>
    <c:headerFooter/>
    <c:pageMargins b="0.75000000000000222" l="0.70000000000000062" r="0.70000000000000062" t="0.750000000000002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ru-RU"/>
  <c:chart>
    <c:view3D>
      <c:rAngAx val="1"/>
    </c:view3D>
    <c:plotArea>
      <c:layout/>
      <c:bar3DChart>
        <c:barDir val="col"/>
        <c:grouping val="clustered"/>
        <c:ser>
          <c:idx val="0"/>
          <c:order val="0"/>
          <c:spPr>
            <a:solidFill>
              <a:srgbClr val="92D050"/>
            </a:solidFill>
          </c:spPr>
          <c:cat>
            <c:strRef>
              <c:f>'целевые ориентиры_сводная'!$B$50:$B$52</c:f>
              <c:strCache>
                <c:ptCount val="3"/>
                <c:pt idx="0">
                  <c:v>сформирован</c:v>
                </c:pt>
                <c:pt idx="1">
                  <c:v>в стадии формирования</c:v>
                </c:pt>
                <c:pt idx="2">
                  <c:v>не сформирован</c:v>
                </c:pt>
              </c:strCache>
            </c:strRef>
          </c:cat>
          <c:val>
            <c:numRef>
              <c:f>'целевые ориентиры_сводная'!$BA$50:$BA$52</c:f>
              <c:numCache>
                <c:formatCode>General</c:formatCode>
                <c:ptCount val="3"/>
                <c:pt idx="0">
                  <c:v>0</c:v>
                </c:pt>
                <c:pt idx="1">
                  <c:v>0</c:v>
                </c:pt>
                <c:pt idx="2">
                  <c:v>0</c:v>
                </c:pt>
              </c:numCache>
            </c:numRef>
          </c:val>
        </c:ser>
        <c:shape val="pyramid"/>
        <c:axId val="93746304"/>
        <c:axId val="93747840"/>
        <c:axId val="0"/>
      </c:bar3DChart>
      <c:catAx>
        <c:axId val="93746304"/>
        <c:scaling>
          <c:orientation val="minMax"/>
        </c:scaling>
        <c:axPos val="b"/>
        <c:tickLblPos val="nextTo"/>
        <c:crossAx val="93747840"/>
        <c:crosses val="autoZero"/>
        <c:auto val="1"/>
        <c:lblAlgn val="ctr"/>
        <c:lblOffset val="100"/>
      </c:catAx>
      <c:valAx>
        <c:axId val="93747840"/>
        <c:scaling>
          <c:orientation val="minMax"/>
        </c:scaling>
        <c:axPos val="l"/>
        <c:majorGridlines/>
        <c:numFmt formatCode="General" sourceLinked="1"/>
        <c:tickLblPos val="nextTo"/>
        <c:crossAx val="93746304"/>
        <c:crosses val="autoZero"/>
        <c:crossBetween val="between"/>
      </c:valAx>
    </c:plotArea>
    <c:plotVisOnly val="1"/>
    <c:dispBlanksAs val="gap"/>
  </c:chart>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95251</xdr:colOff>
      <xdr:row>46</xdr:row>
      <xdr:rowOff>161925</xdr:rowOff>
    </xdr:from>
    <xdr:to>
      <xdr:col>16</xdr:col>
      <xdr:colOff>714375</xdr:colOff>
      <xdr:row>59</xdr:row>
      <xdr:rowOff>114300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42862</xdr:colOff>
      <xdr:row>46</xdr:row>
      <xdr:rowOff>164308</xdr:rowOff>
    </xdr:from>
    <xdr:to>
      <xdr:col>26</xdr:col>
      <xdr:colOff>350044</xdr:colOff>
      <xdr:row>59</xdr:row>
      <xdr:rowOff>145257</xdr:rowOff>
    </xdr:to>
    <xdr:graphicFrame macro="">
      <xdr:nvGraphicFramePr>
        <xdr:cNvPr id="9" name="Диаграмма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381000</xdr:colOff>
      <xdr:row>46</xdr:row>
      <xdr:rowOff>173832</xdr:rowOff>
    </xdr:from>
    <xdr:to>
      <xdr:col>21</xdr:col>
      <xdr:colOff>109538</xdr:colOff>
      <xdr:row>59</xdr:row>
      <xdr:rowOff>135732</xdr:rowOff>
    </xdr:to>
    <xdr:graphicFrame macro="">
      <xdr:nvGraphicFramePr>
        <xdr:cNvPr id="11" name="Диаграмма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661987</xdr:colOff>
      <xdr:row>46</xdr:row>
      <xdr:rowOff>161924</xdr:rowOff>
    </xdr:from>
    <xdr:to>
      <xdr:col>12</xdr:col>
      <xdr:colOff>66675</xdr:colOff>
      <xdr:row>59</xdr:row>
      <xdr:rowOff>123825</xdr:rowOff>
    </xdr:to>
    <xdr:graphicFrame macro="">
      <xdr:nvGraphicFramePr>
        <xdr:cNvPr id="13" name="Диаграмма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371475</xdr:colOff>
      <xdr:row>47</xdr:row>
      <xdr:rowOff>85725</xdr:rowOff>
    </xdr:from>
    <xdr:to>
      <xdr:col>11</xdr:col>
      <xdr:colOff>628650</xdr:colOff>
      <xdr:row>48</xdr:row>
      <xdr:rowOff>114300</xdr:rowOff>
    </xdr:to>
    <xdr:sp macro="" textlink="">
      <xdr:nvSpPr>
        <xdr:cNvPr id="14" name="TextBox 13"/>
        <xdr:cNvSpPr txBox="1"/>
      </xdr:nvSpPr>
      <xdr:spPr>
        <a:xfrm>
          <a:off x="7115175" y="10391775"/>
          <a:ext cx="28384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1200" b="1">
              <a:latin typeface="Times New Roman" pitchFamily="18" charset="0"/>
              <a:cs typeface="Times New Roman" pitchFamily="18" charset="0"/>
            </a:rPr>
            <a:t>Познавательное развитие</a:t>
          </a:r>
        </a:p>
      </xdr:txBody>
    </xdr:sp>
    <xdr:clientData/>
  </xdr:twoCellAnchor>
  <xdr:twoCellAnchor>
    <xdr:from>
      <xdr:col>2</xdr:col>
      <xdr:colOff>595314</xdr:colOff>
      <xdr:row>46</xdr:row>
      <xdr:rowOff>161926</xdr:rowOff>
    </xdr:from>
    <xdr:to>
      <xdr:col>6</xdr:col>
      <xdr:colOff>628651</xdr:colOff>
      <xdr:row>59</xdr:row>
      <xdr:rowOff>161926</xdr:rowOff>
    </xdr:to>
    <xdr:graphicFrame macro="">
      <xdr:nvGraphicFramePr>
        <xdr:cNvPr id="15" name="Диаграмма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438150</xdr:colOff>
      <xdr:row>47</xdr:row>
      <xdr:rowOff>38100</xdr:rowOff>
    </xdr:from>
    <xdr:to>
      <xdr:col>6</xdr:col>
      <xdr:colOff>495300</xdr:colOff>
      <xdr:row>48</xdr:row>
      <xdr:rowOff>95250</xdr:rowOff>
    </xdr:to>
    <xdr:sp macro="" textlink="">
      <xdr:nvSpPr>
        <xdr:cNvPr id="16" name="TextBox 15"/>
        <xdr:cNvSpPr txBox="1"/>
      </xdr:nvSpPr>
      <xdr:spPr>
        <a:xfrm>
          <a:off x="3467100" y="10344150"/>
          <a:ext cx="2962275"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1200" b="1">
              <a:latin typeface="Times New Roman" pitchFamily="18" charset="0"/>
              <a:cs typeface="Times New Roman" pitchFamily="18" charset="0"/>
            </a:rPr>
            <a:t>Социально-коммуникативное развитие</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0.22978</cdr:x>
      <cdr:y>0.03472</cdr:y>
    </cdr:from>
    <cdr:to>
      <cdr:x>0.8819</cdr:x>
      <cdr:y>0.14236</cdr:y>
    </cdr:to>
    <cdr:sp macro="" textlink="">
      <cdr:nvSpPr>
        <cdr:cNvPr id="2" name="TextBox 1"/>
        <cdr:cNvSpPr txBox="1"/>
      </cdr:nvSpPr>
      <cdr:spPr>
        <a:xfrm xmlns:a="http://schemas.openxmlformats.org/drawingml/2006/main">
          <a:off x="852488" y="95250"/>
          <a:ext cx="241935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ru-RU" sz="1200" b="1">
              <a:latin typeface="Times New Roman" pitchFamily="18" charset="0"/>
              <a:cs typeface="Times New Roman" pitchFamily="18" charset="0"/>
            </a:rPr>
            <a:t>Физическое</a:t>
          </a:r>
          <a:r>
            <a:rPr lang="ru-RU" sz="1200" b="1" baseline="0">
              <a:latin typeface="Times New Roman" pitchFamily="18" charset="0"/>
              <a:cs typeface="Times New Roman" pitchFamily="18" charset="0"/>
            </a:rPr>
            <a:t> развитие</a:t>
          </a:r>
          <a:endParaRPr lang="ru-RU" sz="1200" b="1">
            <a:latin typeface="Times New Roman" pitchFamily="18" charset="0"/>
            <a:cs typeface="Times New Roman" pitchFamily="18"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0.2278</cdr:x>
      <cdr:y>0.01903</cdr:y>
    </cdr:from>
    <cdr:to>
      <cdr:x>0.85843</cdr:x>
      <cdr:y>0.12453</cdr:y>
    </cdr:to>
    <cdr:sp macro="" textlink="">
      <cdr:nvSpPr>
        <cdr:cNvPr id="2" name="TextBox 1"/>
        <cdr:cNvSpPr txBox="1"/>
      </cdr:nvSpPr>
      <cdr:spPr>
        <a:xfrm xmlns:a="http://schemas.openxmlformats.org/drawingml/2006/main">
          <a:off x="793060" y="48029"/>
          <a:ext cx="2195468" cy="26629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ru-RU" sz="1200" b="1">
              <a:latin typeface="Times New Roman" pitchFamily="18" charset="0"/>
              <a:cs typeface="Times New Roman" pitchFamily="18" charset="0"/>
            </a:rPr>
            <a:t>Речевое развитие</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2507796</xdr:colOff>
      <xdr:row>1</xdr:row>
      <xdr:rowOff>0</xdr:rowOff>
    </xdr:to>
    <xdr:pic>
      <xdr:nvPicPr>
        <xdr:cNvPr id="2" name="Рисунок 3" descr="Новый рисунок (45).bmp"/>
        <xdr:cNvPicPr>
          <a:picLocks noChangeAspect="1"/>
        </xdr:cNvPicPr>
      </xdr:nvPicPr>
      <xdr:blipFill>
        <a:blip xmlns:r="http://schemas.openxmlformats.org/officeDocument/2006/relationships" r:embed="rId1"/>
        <a:srcRect/>
        <a:stretch>
          <a:fillRect/>
        </a:stretch>
      </xdr:blipFill>
      <xdr:spPr bwMode="auto">
        <a:xfrm>
          <a:off x="0" y="1914525"/>
          <a:ext cx="17364075" cy="0"/>
        </a:xfrm>
        <a:prstGeom prst="rect">
          <a:avLst/>
        </a:prstGeom>
        <a:noFill/>
        <a:ln w="9525">
          <a:noFill/>
          <a:miter lim="800000"/>
          <a:headEnd/>
          <a:tailEnd/>
        </a:ln>
      </xdr:spPr>
    </xdr:pic>
    <xdr:clientData/>
  </xdr:twoCellAnchor>
  <xdr:twoCellAnchor editAs="oneCell">
    <xdr:from>
      <xdr:col>0</xdr:col>
      <xdr:colOff>353787</xdr:colOff>
      <xdr:row>0</xdr:row>
      <xdr:rowOff>81642</xdr:rowOff>
    </xdr:from>
    <xdr:to>
      <xdr:col>1</xdr:col>
      <xdr:colOff>1605643</xdr:colOff>
      <xdr:row>4</xdr:row>
      <xdr:rowOff>279538</xdr:rowOff>
    </xdr:to>
    <xdr:pic>
      <xdr:nvPicPr>
        <xdr:cNvPr id="3" name="Рисунок 2"/>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353787" y="81642"/>
          <a:ext cx="1823356" cy="19532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571499</xdr:colOff>
      <xdr:row>59</xdr:row>
      <xdr:rowOff>19049</xdr:rowOff>
    </xdr:from>
    <xdr:to>
      <xdr:col>18</xdr:col>
      <xdr:colOff>2990850</xdr:colOff>
      <xdr:row>70</xdr:row>
      <xdr:rowOff>28575</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3019424</xdr:colOff>
      <xdr:row>59</xdr:row>
      <xdr:rowOff>19049</xdr:rowOff>
    </xdr:from>
    <xdr:to>
      <xdr:col>30</xdr:col>
      <xdr:colOff>3448050</xdr:colOff>
      <xdr:row>70</xdr:row>
      <xdr:rowOff>28574</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3448049</xdr:colOff>
      <xdr:row>59</xdr:row>
      <xdr:rowOff>9525</xdr:rowOff>
    </xdr:from>
    <xdr:to>
      <xdr:col>43</xdr:col>
      <xdr:colOff>0</xdr:colOff>
      <xdr:row>70</xdr:row>
      <xdr:rowOff>38100</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52</xdr:col>
      <xdr:colOff>19050</xdr:colOff>
      <xdr:row>59</xdr:row>
      <xdr:rowOff>0</xdr:rowOff>
    </xdr:from>
    <xdr:to>
      <xdr:col>67</xdr:col>
      <xdr:colOff>19050</xdr:colOff>
      <xdr:row>70</xdr:row>
      <xdr:rowOff>38100</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52</xdr:col>
      <xdr:colOff>3200400</xdr:colOff>
      <xdr:row>59</xdr:row>
      <xdr:rowOff>1</xdr:rowOff>
    </xdr:from>
    <xdr:to>
      <xdr:col>67</xdr:col>
      <xdr:colOff>3228975</xdr:colOff>
      <xdr:row>70</xdr:row>
      <xdr:rowOff>57151</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67</xdr:col>
      <xdr:colOff>3219450</xdr:colOff>
      <xdr:row>59</xdr:row>
      <xdr:rowOff>1</xdr:rowOff>
    </xdr:from>
    <xdr:to>
      <xdr:col>83</xdr:col>
      <xdr:colOff>3295650</xdr:colOff>
      <xdr:row>70</xdr:row>
      <xdr:rowOff>76201</xdr:rowOff>
    </xdr:to>
    <xdr:graphicFrame macro="">
      <xdr:nvGraphicFramePr>
        <xdr:cNvPr id="7" name="Диаграмма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112</xdr:col>
      <xdr:colOff>9525</xdr:colOff>
      <xdr:row>59</xdr:row>
      <xdr:rowOff>0</xdr:rowOff>
    </xdr:from>
    <xdr:to>
      <xdr:col>112</xdr:col>
      <xdr:colOff>3495675</xdr:colOff>
      <xdr:row>70</xdr:row>
      <xdr:rowOff>66675</xdr:rowOff>
    </xdr:to>
    <xdr:graphicFrame macro="">
      <xdr:nvGraphicFramePr>
        <xdr:cNvPr id="8" name="Диаграмма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407194</xdr:colOff>
      <xdr:row>1</xdr:row>
      <xdr:rowOff>0</xdr:rowOff>
    </xdr:to>
    <xdr:pic>
      <xdr:nvPicPr>
        <xdr:cNvPr id="228385" name="Рисунок 3" descr="Новый рисунок (45).bmp"/>
        <xdr:cNvPicPr>
          <a:picLocks noChangeAspect="1"/>
        </xdr:cNvPicPr>
      </xdr:nvPicPr>
      <xdr:blipFill>
        <a:blip xmlns:r="http://schemas.openxmlformats.org/officeDocument/2006/relationships" r:embed="rId1"/>
        <a:srcRect/>
        <a:stretch>
          <a:fillRect/>
        </a:stretch>
      </xdr:blipFill>
      <xdr:spPr bwMode="auto">
        <a:xfrm>
          <a:off x="0" y="28575"/>
          <a:ext cx="16202025" cy="0"/>
        </a:xfrm>
        <a:prstGeom prst="rect">
          <a:avLst/>
        </a:prstGeom>
        <a:noFill/>
        <a:ln w="9525">
          <a:noFill/>
          <a:miter lim="800000"/>
          <a:headEnd/>
          <a:tailEnd/>
        </a:ln>
      </xdr:spPr>
    </xdr:pic>
    <xdr:clientData/>
  </xdr:twoCellAnchor>
  <xdr:twoCellAnchor editAs="oneCell">
    <xdr:from>
      <xdr:col>0</xdr:col>
      <xdr:colOff>238127</xdr:colOff>
      <xdr:row>0</xdr:row>
      <xdr:rowOff>0</xdr:rowOff>
    </xdr:from>
    <xdr:to>
      <xdr:col>1</xdr:col>
      <xdr:colOff>1107281</xdr:colOff>
      <xdr:row>4</xdr:row>
      <xdr:rowOff>466762</xdr:rowOff>
    </xdr:to>
    <xdr:pic>
      <xdr:nvPicPr>
        <xdr:cNvPr id="8" name="Рисунок 7"/>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238127" y="0"/>
          <a:ext cx="1440654" cy="1538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82;&#1072;&#1088;&#1090;&#1072;%201%20&#1082;&#1083;&#1072;&#1089;&#1089;/&#1086;&#1094;&#1077;&#1085;&#1082;&#1072;%20&#1082;&#1086;&#1084;&#1087;&#1086;&#1085;&#1077;&#1085;&#1090;&#1086;&#1074;%20&#1091;&#1095;&#1077;&#1073;&#1085;&#1086;&#1081;%20&#1076;&#1077;&#1103;&#1090;&#1077;&#1083;&#1100;&#1085;&#1086;&#1089;&#1090;&#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4F69~1/LOCALS~1/Temp/&#1052;&#1086;&#1085;&#1080;&#1090;&#1086;&#1088;&#1080;&#1085;&#1075;%20&#1054;&#1054;&#1055;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7;&#1077;&#1084;&#1080;&#1085;&#1072;&#1088;_&#1044;&#1054;&#1059;%2075/&#1057;&#1092;&#1086;&#1088;&#1084;&#1080;&#1088;&#1086;&#1074;&#1072;&#1085;&#1085;&#1086;&#1089;&#1090;&#1100;%20&#1087;&#1086;&#1082;&#1072;&#1079;&#1072;&#1090;&#1077;&#1083;&#1077;&#1081;%20&#1088;&#1072;&#1079;&#1074;&#1080;&#1090;&#1080;&#1103;_&#1089;&#1088;.&#1075;&#108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список"/>
      <sheetName val="сырые баллы"/>
      <sheetName val="обработка учеб-познав. интерес"/>
      <sheetName val="целеполагание"/>
      <sheetName val="учебные действия"/>
      <sheetName val="действия контроля"/>
      <sheetName val="действия оценки"/>
      <sheetName val="итоговый протокол"/>
    </sheetNames>
    <sheetDataSet>
      <sheetData sheetId="0"/>
      <sheetData sheetId="1">
        <row r="1">
          <cell r="A1" t="str">
            <v>оценка уровня сформированности компонентов учебной деятельности</v>
          </cell>
        </row>
        <row r="2">
          <cell r="A2" t="str">
            <v>№</v>
          </cell>
          <cell r="B2" t="str">
            <v>Ф.И.</v>
          </cell>
          <cell r="C2" t="str">
            <v>Класс</v>
          </cell>
          <cell r="D2" t="str">
            <v>дата заполнения</v>
          </cell>
          <cell r="E2" t="str">
            <v>часть А</v>
          </cell>
        </row>
        <row r="3">
          <cell r="G3">
            <v>3</v>
          </cell>
          <cell r="R3">
            <v>14</v>
          </cell>
          <cell r="S3">
            <v>15</v>
          </cell>
          <cell r="T3">
            <v>16</v>
          </cell>
          <cell r="U3">
            <v>17</v>
          </cell>
          <cell r="V3">
            <v>18</v>
          </cell>
          <cell r="W3">
            <v>19</v>
          </cell>
          <cell r="X3">
            <v>20</v>
          </cell>
          <cell r="Y3">
            <v>21</v>
          </cell>
          <cell r="Z3">
            <v>22</v>
          </cell>
          <cell r="AA3">
            <v>23</v>
          </cell>
          <cell r="AB3">
            <v>24</v>
          </cell>
          <cell r="AC3">
            <v>25</v>
          </cell>
          <cell r="AD3">
            <v>26</v>
          </cell>
          <cell r="AE3">
            <v>27</v>
          </cell>
          <cell r="AF3">
            <v>28</v>
          </cell>
          <cell r="AM3">
            <v>35</v>
          </cell>
          <cell r="AN3">
            <v>36</v>
          </cell>
          <cell r="AO3">
            <v>37</v>
          </cell>
          <cell r="BC3">
            <v>14</v>
          </cell>
          <cell r="BD3">
            <v>15</v>
          </cell>
          <cell r="BE3">
            <v>16</v>
          </cell>
          <cell r="BF3">
            <v>17</v>
          </cell>
          <cell r="BG3">
            <v>18</v>
          </cell>
          <cell r="BH3">
            <v>19</v>
          </cell>
          <cell r="BI3">
            <v>20</v>
          </cell>
          <cell r="BJ3">
            <v>21</v>
          </cell>
          <cell r="BK3">
            <v>22</v>
          </cell>
          <cell r="BL3">
            <v>23</v>
          </cell>
          <cell r="BM3">
            <v>24</v>
          </cell>
          <cell r="BN3">
            <v>25</v>
          </cell>
          <cell r="BO3">
            <v>26</v>
          </cell>
          <cell r="BP3">
            <v>27</v>
          </cell>
          <cell r="BQ3">
            <v>28</v>
          </cell>
        </row>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row>
        <row r="24">
          <cell r="A24">
            <v>21</v>
          </cell>
        </row>
        <row r="25">
          <cell r="A25">
            <v>22</v>
          </cell>
        </row>
        <row r="26">
          <cell r="A26">
            <v>23</v>
          </cell>
        </row>
        <row r="27">
          <cell r="A27">
            <v>24</v>
          </cell>
        </row>
        <row r="28">
          <cell r="A28">
            <v>25</v>
          </cell>
        </row>
        <row r="29">
          <cell r="A29">
            <v>26</v>
          </cell>
        </row>
        <row r="30">
          <cell r="A30">
            <v>27</v>
          </cell>
        </row>
        <row r="31">
          <cell r="A31">
            <v>28</v>
          </cell>
        </row>
        <row r="32">
          <cell r="A32">
            <v>29</v>
          </cell>
        </row>
        <row r="33">
          <cell r="A33">
            <v>30</v>
          </cell>
        </row>
        <row r="34">
          <cell r="A34">
            <v>31</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список"/>
      <sheetName val="Социально-коммуникативное разви"/>
      <sheetName val="Познавательное развитие"/>
      <sheetName val="мотивация май"/>
      <sheetName val="учебно-позн. интерес октябрь"/>
      <sheetName val="целеполагание"/>
      <sheetName val="целеполагание май"/>
      <sheetName val="учебные действия"/>
      <sheetName val="учебные действия май "/>
      <sheetName val="действия контроля"/>
      <sheetName val="действие контроля май"/>
      <sheetName val="действия оценки"/>
      <sheetName val="действия оценки май"/>
      <sheetName val="Речевое развитие"/>
      <sheetName val="Лист4"/>
      <sheetName val="Лист2"/>
      <sheetName val="сводная по группе"/>
      <sheetName val="индивидуальный протокол"/>
      <sheetName val="характ уровней"/>
      <sheetName val="Лист1"/>
    </sheetNames>
    <sheetDataSet>
      <sheetData sheetId="0" refreshError="1">
        <row r="1">
          <cell r="B1" t="str">
            <v>Ф.И.</v>
          </cell>
          <cell r="C1" t="str">
            <v xml:space="preserve">дата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список"/>
      <sheetName val="Социально-коммуникативное разви"/>
      <sheetName val="Познавательное развитие"/>
      <sheetName val="мотивация май"/>
      <sheetName val="учебно-позн. интерес октябрь"/>
      <sheetName val="целеполагание"/>
      <sheetName val="целеполагание май"/>
      <sheetName val="учебные действия"/>
      <sheetName val="учебные действия май "/>
      <sheetName val="действия контроля"/>
      <sheetName val="действие контроля май"/>
      <sheetName val="действия оценки"/>
      <sheetName val="действия оценки май"/>
      <sheetName val="Художественно-эстетическое разв"/>
      <sheetName val="Речевое развитие"/>
      <sheetName val="Физическое развитие"/>
      <sheetName val="сводная по группе"/>
      <sheetName val="целевые ориентиры"/>
      <sheetName val="индивидуальный протокол"/>
      <sheetName val="характ уровней"/>
      <sheetName val="Лист1"/>
    </sheetNames>
    <sheetDataSet>
      <sheetData sheetId="0"/>
      <sheetData sheetId="1">
        <row r="5">
          <cell r="R5" t="str">
            <v>в стадии формирования</v>
          </cell>
        </row>
      </sheetData>
      <sheetData sheetId="2">
        <row r="5">
          <cell r="H5" t="str">
            <v>в стадии формирования</v>
          </cell>
        </row>
      </sheetData>
      <sheetData sheetId="3"/>
      <sheetData sheetId="4"/>
      <sheetData sheetId="5"/>
      <sheetData sheetId="6"/>
      <sheetData sheetId="7"/>
      <sheetData sheetId="8"/>
      <sheetData sheetId="9"/>
      <sheetData sheetId="10"/>
      <sheetData sheetId="11"/>
      <sheetData sheetId="12"/>
      <sheetData sheetId="13">
        <row r="5">
          <cell r="U5" t="str">
            <v>в стадии формирования</v>
          </cell>
        </row>
      </sheetData>
      <sheetData sheetId="14">
        <row r="4">
          <cell r="J4" t="str">
            <v>в стадии формирования</v>
          </cell>
        </row>
      </sheetData>
      <sheetData sheetId="15">
        <row r="4">
          <cell r="P4" t="str">
            <v>в стадии формирования</v>
          </cell>
        </row>
      </sheetData>
      <sheetData sheetId="16">
        <row r="3">
          <cell r="J3" t="str">
            <v>Конструирование</v>
          </cell>
          <cell r="L3" t="str">
            <v>Развитие элементарных математических представлений</v>
          </cell>
        </row>
      </sheetData>
      <sheetData sheetId="17"/>
      <sheetData sheetId="18">
        <row r="7">
          <cell r="A7" t="str">
            <v>Социально-коммуникативное развитие</v>
          </cell>
        </row>
      </sheetData>
      <sheetData sheetId="19"/>
      <sheetData sheetId="20">
        <row r="2">
          <cell r="A2" t="str">
            <v xml:space="preserve">Владеет большим арсеналом игр с правилами разного типа: на удачу, на ловкость, на умственную компетенцию. Легко вербализует критерии выигрыша, в новой игре устанавливает их по аналогии со знакомыми играми. Стремится к выигрышу, но умеет контролировать свои эмоции при проигрыше.Легко организует сверстников для игры, инициирует договор о варианте правил перед началом игры. Часто использует различные виды жребия (считалка, предметный) при разрешении конфликтов.
Может придумать правила для игры с незнакомым материалом во всей их полноте (правила действий, правила взаимодействия, критерии выигрыша).
Часто придумывает новые варианты правил для знакомых игр и предлагает их сверстникам
</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36"/>
  <sheetViews>
    <sheetView topLeftCell="A2" zoomScale="80" zoomScaleNormal="80" workbookViewId="0">
      <selection activeCell="J16" sqref="J16:J17"/>
    </sheetView>
  </sheetViews>
  <sheetFormatPr defaultColWidth="9.140625" defaultRowHeight="15"/>
  <cols>
    <col min="1" max="1" width="9.140625" style="92"/>
    <col min="2" max="2" width="24" style="92" customWidth="1"/>
    <col min="3" max="3" width="9.140625" style="92"/>
    <col min="4" max="4" width="16.42578125" style="92" customWidth="1"/>
    <col min="5" max="16384" width="9.140625" style="92"/>
  </cols>
  <sheetData>
    <row r="1" spans="1:4" ht="105.75" customHeight="1">
      <c r="A1" s="91" t="s">
        <v>3</v>
      </c>
      <c r="B1" s="109" t="s">
        <v>154</v>
      </c>
      <c r="C1" s="91" t="s">
        <v>111</v>
      </c>
      <c r="D1" s="91" t="s">
        <v>226</v>
      </c>
    </row>
    <row r="2" spans="1:4" ht="15.75">
      <c r="A2" s="92">
        <v>1</v>
      </c>
      <c r="B2" s="326"/>
      <c r="C2" s="93"/>
      <c r="D2" s="329" t="s">
        <v>227</v>
      </c>
    </row>
    <row r="3" spans="1:4" ht="15.75">
      <c r="A3" s="92">
        <v>2</v>
      </c>
      <c r="B3" s="326"/>
      <c r="C3" s="93">
        <f>C2</f>
        <v>0</v>
      </c>
      <c r="D3" s="329" t="str">
        <f>D2</f>
        <v>средняя группа</v>
      </c>
    </row>
    <row r="4" spans="1:4" ht="15.75">
      <c r="A4" s="92">
        <v>3</v>
      </c>
      <c r="B4" s="326"/>
      <c r="C4" s="93">
        <f t="shared" ref="C4:C36" si="0">C3</f>
        <v>0</v>
      </c>
      <c r="D4" s="329" t="str">
        <f t="shared" ref="D4:D36" si="1">D3</f>
        <v>средняя группа</v>
      </c>
    </row>
    <row r="5" spans="1:4" ht="15.75">
      <c r="A5" s="92">
        <v>4</v>
      </c>
      <c r="B5" s="326"/>
      <c r="C5" s="93">
        <f t="shared" si="0"/>
        <v>0</v>
      </c>
      <c r="D5" s="329" t="str">
        <f t="shared" si="1"/>
        <v>средняя группа</v>
      </c>
    </row>
    <row r="6" spans="1:4" ht="15.75">
      <c r="A6" s="92">
        <v>5</v>
      </c>
      <c r="B6" s="326"/>
      <c r="C6" s="93">
        <f t="shared" si="0"/>
        <v>0</v>
      </c>
      <c r="D6" s="329" t="str">
        <f t="shared" si="1"/>
        <v>средняя группа</v>
      </c>
    </row>
    <row r="7" spans="1:4" ht="15.75">
      <c r="A7" s="92">
        <v>6</v>
      </c>
      <c r="B7" s="326"/>
      <c r="C7" s="93">
        <f t="shared" si="0"/>
        <v>0</v>
      </c>
      <c r="D7" s="329" t="str">
        <f t="shared" si="1"/>
        <v>средняя группа</v>
      </c>
    </row>
    <row r="8" spans="1:4" ht="15.75">
      <c r="A8" s="92">
        <v>7</v>
      </c>
      <c r="B8" s="326"/>
      <c r="C8" s="93">
        <f t="shared" si="0"/>
        <v>0</v>
      </c>
      <c r="D8" s="329" t="str">
        <f t="shared" si="1"/>
        <v>средняя группа</v>
      </c>
    </row>
    <row r="9" spans="1:4" ht="15.75">
      <c r="A9" s="92">
        <v>8</v>
      </c>
      <c r="B9" s="326"/>
      <c r="C9" s="93">
        <f t="shared" si="0"/>
        <v>0</v>
      </c>
      <c r="D9" s="329" t="str">
        <f t="shared" si="1"/>
        <v>средняя группа</v>
      </c>
    </row>
    <row r="10" spans="1:4" ht="15.75">
      <c r="A10" s="92">
        <v>9</v>
      </c>
      <c r="B10" s="326"/>
      <c r="C10" s="93">
        <f t="shared" si="0"/>
        <v>0</v>
      </c>
      <c r="D10" s="329" t="str">
        <f t="shared" si="1"/>
        <v>средняя группа</v>
      </c>
    </row>
    <row r="11" spans="1:4" ht="15.75" customHeight="1">
      <c r="A11" s="92">
        <v>10</v>
      </c>
      <c r="B11" s="327"/>
      <c r="C11" s="93">
        <f t="shared" si="0"/>
        <v>0</v>
      </c>
      <c r="D11" s="329" t="str">
        <f t="shared" si="1"/>
        <v>средняя группа</v>
      </c>
    </row>
    <row r="12" spans="1:4" ht="15.75">
      <c r="A12" s="92">
        <f t="shared" ref="A12:A36" si="2">A11+1</f>
        <v>11</v>
      </c>
      <c r="B12" s="326"/>
      <c r="C12" s="93">
        <f t="shared" si="0"/>
        <v>0</v>
      </c>
      <c r="D12" s="329" t="str">
        <f t="shared" si="1"/>
        <v>средняя группа</v>
      </c>
    </row>
    <row r="13" spans="1:4" ht="15.75">
      <c r="A13" s="92">
        <f t="shared" si="2"/>
        <v>12</v>
      </c>
      <c r="B13" s="326"/>
      <c r="C13" s="93">
        <f t="shared" si="0"/>
        <v>0</v>
      </c>
      <c r="D13" s="329" t="str">
        <f t="shared" si="1"/>
        <v>средняя группа</v>
      </c>
    </row>
    <row r="14" spans="1:4" ht="15.75">
      <c r="A14" s="92">
        <f t="shared" si="2"/>
        <v>13</v>
      </c>
      <c r="B14" s="326"/>
      <c r="C14" s="93">
        <f t="shared" si="0"/>
        <v>0</v>
      </c>
      <c r="D14" s="329" t="str">
        <f t="shared" si="1"/>
        <v>средняя группа</v>
      </c>
    </row>
    <row r="15" spans="1:4" ht="15" customHeight="1">
      <c r="A15" s="92">
        <f t="shared" si="2"/>
        <v>14</v>
      </c>
      <c r="B15" s="326"/>
      <c r="C15" s="93">
        <f t="shared" si="0"/>
        <v>0</v>
      </c>
      <c r="D15" s="329" t="str">
        <f t="shared" si="1"/>
        <v>средняя группа</v>
      </c>
    </row>
    <row r="16" spans="1:4" ht="15.75">
      <c r="A16" s="92">
        <f t="shared" si="2"/>
        <v>15</v>
      </c>
      <c r="B16" s="326"/>
      <c r="C16" s="93">
        <f t="shared" si="0"/>
        <v>0</v>
      </c>
      <c r="D16" s="329" t="str">
        <f t="shared" si="1"/>
        <v>средняя группа</v>
      </c>
    </row>
    <row r="17" spans="1:4" ht="15.75">
      <c r="A17" s="92">
        <f t="shared" si="2"/>
        <v>16</v>
      </c>
      <c r="B17" s="326"/>
      <c r="C17" s="93">
        <f t="shared" si="0"/>
        <v>0</v>
      </c>
      <c r="D17" s="329" t="str">
        <f t="shared" si="1"/>
        <v>средняя группа</v>
      </c>
    </row>
    <row r="18" spans="1:4" ht="15.75">
      <c r="A18" s="92">
        <f t="shared" si="2"/>
        <v>17</v>
      </c>
      <c r="B18" s="326"/>
      <c r="C18" s="93">
        <f t="shared" si="0"/>
        <v>0</v>
      </c>
      <c r="D18" s="329" t="str">
        <f t="shared" si="1"/>
        <v>средняя группа</v>
      </c>
    </row>
    <row r="19" spans="1:4" ht="15.75">
      <c r="A19" s="92">
        <f t="shared" si="2"/>
        <v>18</v>
      </c>
      <c r="B19" s="326"/>
      <c r="C19" s="93">
        <f t="shared" si="0"/>
        <v>0</v>
      </c>
      <c r="D19" s="329" t="str">
        <f t="shared" si="1"/>
        <v>средняя группа</v>
      </c>
    </row>
    <row r="20" spans="1:4" ht="15.75">
      <c r="A20" s="92">
        <f t="shared" si="2"/>
        <v>19</v>
      </c>
      <c r="B20" s="326"/>
      <c r="C20" s="93">
        <f t="shared" si="0"/>
        <v>0</v>
      </c>
      <c r="D20" s="329" t="str">
        <f t="shared" si="1"/>
        <v>средняя группа</v>
      </c>
    </row>
    <row r="21" spans="1:4" ht="15.75">
      <c r="A21" s="92">
        <f t="shared" si="2"/>
        <v>20</v>
      </c>
      <c r="B21" s="326"/>
      <c r="C21" s="93">
        <f t="shared" si="0"/>
        <v>0</v>
      </c>
      <c r="D21" s="329" t="str">
        <f t="shared" si="1"/>
        <v>средняя группа</v>
      </c>
    </row>
    <row r="22" spans="1:4" ht="15.75">
      <c r="A22" s="92">
        <v>21</v>
      </c>
      <c r="B22" s="326"/>
      <c r="C22" s="93">
        <f t="shared" si="0"/>
        <v>0</v>
      </c>
      <c r="D22" s="329" t="str">
        <f t="shared" si="1"/>
        <v>средняя группа</v>
      </c>
    </row>
    <row r="23" spans="1:4" ht="15.75">
      <c r="A23" s="92">
        <f t="shared" si="2"/>
        <v>22</v>
      </c>
      <c r="B23" s="326"/>
      <c r="C23" s="93">
        <f t="shared" si="0"/>
        <v>0</v>
      </c>
      <c r="D23" s="329" t="str">
        <f t="shared" si="1"/>
        <v>средняя группа</v>
      </c>
    </row>
    <row r="24" spans="1:4" ht="15.75">
      <c r="A24" s="92">
        <f t="shared" si="2"/>
        <v>23</v>
      </c>
      <c r="B24" s="326"/>
      <c r="C24" s="93">
        <f t="shared" si="0"/>
        <v>0</v>
      </c>
      <c r="D24" s="329" t="str">
        <f t="shared" si="1"/>
        <v>средняя группа</v>
      </c>
    </row>
    <row r="25" spans="1:4" ht="15.75">
      <c r="A25" s="92">
        <f t="shared" si="2"/>
        <v>24</v>
      </c>
      <c r="B25" s="326"/>
      <c r="C25" s="93">
        <f t="shared" si="0"/>
        <v>0</v>
      </c>
      <c r="D25" s="329" t="str">
        <f t="shared" si="1"/>
        <v>средняя группа</v>
      </c>
    </row>
    <row r="26" spans="1:4" ht="15.75">
      <c r="A26" s="92">
        <f t="shared" si="2"/>
        <v>25</v>
      </c>
      <c r="B26" s="326"/>
      <c r="C26" s="93">
        <f t="shared" si="0"/>
        <v>0</v>
      </c>
      <c r="D26" s="329" t="str">
        <f t="shared" si="1"/>
        <v>средняя группа</v>
      </c>
    </row>
    <row r="27" spans="1:4">
      <c r="A27" s="92">
        <f t="shared" si="2"/>
        <v>26</v>
      </c>
      <c r="B27" s="328"/>
      <c r="C27" s="93">
        <f t="shared" si="0"/>
        <v>0</v>
      </c>
      <c r="D27" s="329" t="str">
        <f t="shared" si="1"/>
        <v>средняя группа</v>
      </c>
    </row>
    <row r="28" spans="1:4">
      <c r="A28" s="92">
        <f t="shared" si="2"/>
        <v>27</v>
      </c>
      <c r="B28" s="328"/>
      <c r="C28" s="93">
        <f t="shared" si="0"/>
        <v>0</v>
      </c>
      <c r="D28" s="329" t="str">
        <f t="shared" si="1"/>
        <v>средняя группа</v>
      </c>
    </row>
    <row r="29" spans="1:4">
      <c r="A29" s="92">
        <f t="shared" si="2"/>
        <v>28</v>
      </c>
      <c r="B29" s="328"/>
      <c r="C29" s="93">
        <f t="shared" si="0"/>
        <v>0</v>
      </c>
      <c r="D29" s="329" t="str">
        <f t="shared" si="1"/>
        <v>средняя группа</v>
      </c>
    </row>
    <row r="30" spans="1:4">
      <c r="A30" s="92">
        <f t="shared" si="2"/>
        <v>29</v>
      </c>
      <c r="B30" s="328"/>
      <c r="C30" s="93">
        <f t="shared" si="0"/>
        <v>0</v>
      </c>
      <c r="D30" s="329" t="str">
        <f t="shared" si="1"/>
        <v>средняя группа</v>
      </c>
    </row>
    <row r="31" spans="1:4">
      <c r="A31" s="92">
        <f t="shared" si="2"/>
        <v>30</v>
      </c>
      <c r="B31" s="328"/>
      <c r="C31" s="93">
        <f t="shared" si="0"/>
        <v>0</v>
      </c>
      <c r="D31" s="329" t="str">
        <f t="shared" si="1"/>
        <v>средняя группа</v>
      </c>
    </row>
    <row r="32" spans="1:4">
      <c r="A32" s="92">
        <f t="shared" si="2"/>
        <v>31</v>
      </c>
      <c r="B32" s="328"/>
      <c r="C32" s="93">
        <f t="shared" si="0"/>
        <v>0</v>
      </c>
      <c r="D32" s="329" t="str">
        <f t="shared" si="1"/>
        <v>средняя группа</v>
      </c>
    </row>
    <row r="33" spans="1:4">
      <c r="A33" s="92">
        <f t="shared" si="2"/>
        <v>32</v>
      </c>
      <c r="B33" s="328"/>
      <c r="C33" s="93">
        <f t="shared" si="0"/>
        <v>0</v>
      </c>
      <c r="D33" s="329" t="str">
        <f t="shared" si="1"/>
        <v>средняя группа</v>
      </c>
    </row>
    <row r="34" spans="1:4">
      <c r="A34" s="92">
        <f t="shared" si="2"/>
        <v>33</v>
      </c>
      <c r="B34" s="81"/>
      <c r="C34" s="93">
        <f t="shared" si="0"/>
        <v>0</v>
      </c>
      <c r="D34" s="329" t="str">
        <f t="shared" si="1"/>
        <v>средняя группа</v>
      </c>
    </row>
    <row r="35" spans="1:4">
      <c r="A35" s="92">
        <f t="shared" si="2"/>
        <v>34</v>
      </c>
      <c r="B35" s="81"/>
      <c r="C35" s="93">
        <f t="shared" si="0"/>
        <v>0</v>
      </c>
      <c r="D35" s="329" t="str">
        <f t="shared" si="1"/>
        <v>средняя группа</v>
      </c>
    </row>
    <row r="36" spans="1:4">
      <c r="A36" s="92">
        <f t="shared" si="2"/>
        <v>35</v>
      </c>
      <c r="B36" s="81"/>
      <c r="C36" s="93">
        <f t="shared" si="0"/>
        <v>0</v>
      </c>
      <c r="D36" s="329" t="str">
        <f t="shared" si="1"/>
        <v>средняя группа</v>
      </c>
    </row>
  </sheetData>
  <phoneticPr fontId="0"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AD33"/>
  <sheetViews>
    <sheetView topLeftCell="C1" workbookViewId="0">
      <selection activeCell="AD5" sqref="AD5"/>
    </sheetView>
  </sheetViews>
  <sheetFormatPr defaultRowHeight="15"/>
  <cols>
    <col min="2" max="2" width="27.140625" customWidth="1"/>
    <col min="4" max="4" width="21" customWidth="1"/>
    <col min="5" max="28" width="3.28515625" customWidth="1"/>
    <col min="29" max="29" width="4.7109375" customWidth="1"/>
    <col min="30" max="30" width="12.5703125" customWidth="1"/>
  </cols>
  <sheetData>
    <row r="1" spans="1:30">
      <c r="A1" s="396" t="e">
        <f>#REF!</f>
        <v>#REF!</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row>
    <row r="2" spans="1:30">
      <c r="E2" s="380" t="s">
        <v>6</v>
      </c>
      <c r="F2" s="380"/>
      <c r="G2" s="380"/>
      <c r="H2" s="380"/>
      <c r="I2" s="380"/>
      <c r="J2" s="380"/>
      <c r="K2" s="380"/>
      <c r="L2" s="380"/>
      <c r="M2" s="380"/>
      <c r="N2" s="380"/>
      <c r="O2" s="380"/>
      <c r="P2" s="380"/>
      <c r="Q2" s="380" t="s">
        <v>10</v>
      </c>
      <c r="R2" s="380"/>
      <c r="S2" s="380"/>
      <c r="T2" s="380"/>
      <c r="U2" s="380"/>
      <c r="V2" s="380"/>
      <c r="W2" s="380"/>
      <c r="X2" s="380"/>
      <c r="Y2" s="380"/>
      <c r="Z2" s="380"/>
      <c r="AA2" s="380"/>
      <c r="AB2" s="380"/>
      <c r="AC2" s="1"/>
      <c r="AD2" s="1"/>
    </row>
    <row r="3" spans="1:30">
      <c r="A3" s="1" t="str">
        <f>список!A1</f>
        <v>№</v>
      </c>
      <c r="B3" s="1" t="str">
        <f>список!B1</f>
        <v>Фамилия, имя воспитанника</v>
      </c>
      <c r="C3" s="1" t="str">
        <f>список!C1</f>
        <v xml:space="preserve">дата </v>
      </c>
      <c r="D3" s="1" t="str">
        <f>список!D1</f>
        <v>Группа</v>
      </c>
      <c r="E3" s="380">
        <v>29</v>
      </c>
      <c r="F3" s="380"/>
      <c r="G3" s="380">
        <v>30</v>
      </c>
      <c r="H3" s="380"/>
      <c r="I3" s="380">
        <v>31</v>
      </c>
      <c r="J3" s="380"/>
      <c r="K3" s="380">
        <v>32</v>
      </c>
      <c r="L3" s="380"/>
      <c r="M3" s="380">
        <v>33</v>
      </c>
      <c r="N3" s="380"/>
      <c r="O3" s="397">
        <v>34</v>
      </c>
      <c r="P3" s="398"/>
      <c r="Q3" s="381">
        <v>29</v>
      </c>
      <c r="R3" s="381"/>
      <c r="S3" s="381">
        <v>30</v>
      </c>
      <c r="T3" s="381"/>
      <c r="U3" s="381">
        <v>31</v>
      </c>
      <c r="V3" s="381"/>
      <c r="W3" s="381">
        <v>32</v>
      </c>
      <c r="X3" s="381"/>
      <c r="Y3" s="381">
        <v>33</v>
      </c>
      <c r="Z3" s="381"/>
      <c r="AA3" s="382">
        <v>34</v>
      </c>
      <c r="AB3" s="383"/>
      <c r="AC3" s="1"/>
      <c r="AD3" s="1"/>
    </row>
    <row r="4" spans="1:30">
      <c r="A4" s="1">
        <f>список!A2</f>
        <v>1</v>
      </c>
      <c r="B4" s="1">
        <f>список!B2</f>
        <v>0</v>
      </c>
      <c r="C4" s="1">
        <f>список!C2</f>
        <v>0</v>
      </c>
      <c r="D4" s="13" t="str">
        <f>список!D$2</f>
        <v>средняя группа</v>
      </c>
      <c r="E4" s="1" t="e">
        <f>#REF!</f>
        <v>#REF!</v>
      </c>
      <c r="F4" s="1" t="e">
        <f>IF(E4=0,"",IF(E4="а",1,2))</f>
        <v>#REF!</v>
      </c>
      <c r="G4" s="1" t="e">
        <f>#REF!</f>
        <v>#REF!</v>
      </c>
      <c r="H4" s="1" t="e">
        <f>IF(G4=0,"",IF(G4="а",1,2))</f>
        <v>#REF!</v>
      </c>
      <c r="I4" s="1" t="e">
        <f>#REF!</f>
        <v>#REF!</v>
      </c>
      <c r="J4" s="1" t="e">
        <f>IF(I4=0,"",IF(I4="а",2,3))</f>
        <v>#REF!</v>
      </c>
      <c r="K4" s="1" t="e">
        <f>#REF!</f>
        <v>#REF!</v>
      </c>
      <c r="L4" s="1" t="e">
        <f>IF(K4=0,"",IF(K4="а",2,3))</f>
        <v>#REF!</v>
      </c>
      <c r="M4" s="1" t="e">
        <f>#REF!</f>
        <v>#REF!</v>
      </c>
      <c r="N4" s="1" t="e">
        <f>IF(M4=0,"",IF(M4="а",4,IF(M4="б",5,6)))</f>
        <v>#REF!</v>
      </c>
      <c r="O4" s="1" t="e">
        <f>#REF!</f>
        <v>#REF!</v>
      </c>
      <c r="P4" s="1" t="e">
        <f>IF(O4=0,"",IF(O4="а",4,5))</f>
        <v>#REF!</v>
      </c>
      <c r="Q4" s="1" t="e">
        <f>#REF!</f>
        <v>#REF!</v>
      </c>
      <c r="R4" s="1" t="e">
        <f>IF(Q4=0,"",IF(Q4="а",1,2))</f>
        <v>#REF!</v>
      </c>
      <c r="S4" s="1" t="e">
        <f>#REF!</f>
        <v>#REF!</v>
      </c>
      <c r="T4" s="1" t="e">
        <f>IF(S4=0,"",IF(S4="а",1,2))</f>
        <v>#REF!</v>
      </c>
      <c r="U4" s="1" t="e">
        <f>#REF!</f>
        <v>#REF!</v>
      </c>
      <c r="V4" s="1" t="e">
        <f>IF(U4=0,"",IF(U4="а",2,3))</f>
        <v>#REF!</v>
      </c>
      <c r="W4" s="1" t="e">
        <f>#REF!</f>
        <v>#REF!</v>
      </c>
      <c r="X4" s="1" t="e">
        <f>IF(W4=0,"",IF(W4="а",2,3))</f>
        <v>#REF!</v>
      </c>
      <c r="Y4" s="1" t="e">
        <f>#REF!</f>
        <v>#REF!</v>
      </c>
      <c r="Z4" s="1" t="e">
        <f>IF(Y4=0,"",IF(Y4="а",4,5))</f>
        <v>#REF!</v>
      </c>
      <c r="AA4" s="1" t="e">
        <f>#REF!</f>
        <v>#REF!</v>
      </c>
      <c r="AB4" s="1" t="e">
        <f>IF(AA4=0,"",IF(AA4="а",4,IF(AA4="б",5,6)))</f>
        <v>#REF!</v>
      </c>
      <c r="AC4" s="1" t="e">
        <f>IF(SUM(F4:AB4)=0,"",SUM(F4:AB4))</f>
        <v>#REF!</v>
      </c>
      <c r="AD4" s="2" t="e">
        <f>IF(AC4="","",IF(AC4&gt;=49,"6 уровень",IF(AND(AC4&gt;=31,AC4&lt;49),"5 уровень",IF(AND(AC4&gt;=26,AC4&lt;31),"4 уровень",IF(AND(AC4&gt;=18,AC4&lt;26),"3 уровень",IF(AND(AC4&gt;=4,AC4&lt;18),"2 уровень;""1уровень"))))))</f>
        <v>#REF!</v>
      </c>
    </row>
    <row r="5" spans="1:30">
      <c r="A5" s="1">
        <f>список!A3</f>
        <v>2</v>
      </c>
      <c r="B5" s="1">
        <f>список!B3</f>
        <v>0</v>
      </c>
      <c r="C5" s="1">
        <f>список!C3</f>
        <v>0</v>
      </c>
      <c r="D5" s="13" t="str">
        <f>список!D$2</f>
        <v>средняя группа</v>
      </c>
      <c r="E5" s="1" t="e">
        <f>#REF!</f>
        <v>#REF!</v>
      </c>
      <c r="F5" s="1" t="e">
        <f t="shared" ref="F5:F33" si="0">IF(E5=0,"",IF(E5="а",1,2))</f>
        <v>#REF!</v>
      </c>
      <c r="G5" s="1" t="e">
        <f>#REF!</f>
        <v>#REF!</v>
      </c>
      <c r="H5" s="1" t="e">
        <f t="shared" ref="H5:H33" si="1">IF(G5=0,"",IF(G5="а",1,2))</f>
        <v>#REF!</v>
      </c>
      <c r="I5" s="1" t="e">
        <f>#REF!</f>
        <v>#REF!</v>
      </c>
      <c r="J5" s="1" t="e">
        <f t="shared" ref="J5:J33" si="2">IF(I5=0,"",IF(I5="а",2,3))</f>
        <v>#REF!</v>
      </c>
      <c r="K5" s="1" t="e">
        <f>#REF!</f>
        <v>#REF!</v>
      </c>
      <c r="L5" s="1" t="e">
        <f t="shared" ref="L5:L33" si="3">IF(K5=0,"",IF(K5="а",2,3))</f>
        <v>#REF!</v>
      </c>
      <c r="M5" s="1" t="e">
        <f>#REF!</f>
        <v>#REF!</v>
      </c>
      <c r="N5" s="1" t="e">
        <f t="shared" ref="N5:N33" si="4">IF(M5=0,"",IF(M5="а",4,IF(M5="б",5,6)))</f>
        <v>#REF!</v>
      </c>
      <c r="O5" s="1" t="e">
        <f>#REF!</f>
        <v>#REF!</v>
      </c>
      <c r="P5" s="1" t="e">
        <f t="shared" ref="P5:P33" si="5">IF(O5=0,"",IF(O5="а",4,5))</f>
        <v>#REF!</v>
      </c>
      <c r="Q5" s="1" t="e">
        <f>#REF!</f>
        <v>#REF!</v>
      </c>
      <c r="R5" s="1" t="e">
        <f t="shared" ref="R5:R33" si="6">IF(Q5=0,"",IF(Q5="а",1,2))</f>
        <v>#REF!</v>
      </c>
      <c r="S5" s="1" t="e">
        <f>#REF!</f>
        <v>#REF!</v>
      </c>
      <c r="T5" s="1" t="e">
        <f t="shared" ref="T5:T33" si="7">IF(S5=0,"",IF(S5="а",1,2))</f>
        <v>#REF!</v>
      </c>
      <c r="U5" s="1" t="e">
        <f>#REF!</f>
        <v>#REF!</v>
      </c>
      <c r="V5" s="1" t="e">
        <f t="shared" ref="V5:V33" si="8">IF(U5=0,"",IF(U5="а",2,3))</f>
        <v>#REF!</v>
      </c>
      <c r="W5" s="1" t="e">
        <f>#REF!</f>
        <v>#REF!</v>
      </c>
      <c r="X5" s="1" t="e">
        <f t="shared" ref="X5:X33" si="9">IF(W5=0,"",IF(W5="а",2,3))</f>
        <v>#REF!</v>
      </c>
      <c r="Y5" s="1" t="e">
        <f>#REF!</f>
        <v>#REF!</v>
      </c>
      <c r="Z5" s="1" t="e">
        <f t="shared" ref="Z5:Z33" si="10">IF(Y5=0,"",IF(Y5="а",4,5))</f>
        <v>#REF!</v>
      </c>
      <c r="AA5" s="1" t="e">
        <f>#REF!</f>
        <v>#REF!</v>
      </c>
      <c r="AB5" s="1" t="e">
        <f t="shared" ref="AB5:AB33" si="11">IF(AA5=0,"",IF(AA5="а",4,IF(AA5="б",5,6)))</f>
        <v>#REF!</v>
      </c>
      <c r="AC5" s="1" t="e">
        <f t="shared" ref="AC5:AC33" si="12">IF(SUM(F5:AB5)=0,"",SUM(F5:AB5))</f>
        <v>#REF!</v>
      </c>
      <c r="AD5" s="2" t="e">
        <f t="shared" ref="AD5:AD33" si="13">IF(AC5="","",IF(AC5&gt;=49,"6 уровень",IF(AND(AC5&gt;=31,AC5&lt;49),"5 уровень",IF(AND(AC5&gt;=26,AC5&lt;31),"4 уровень",IF(AND(AC5&gt;=18,AC5&lt;26),"3 уровень",IF(AND(AC5&gt;=4,AC5&lt;18),"2 уровень;""1уровень"))))))</f>
        <v>#REF!</v>
      </c>
    </row>
    <row r="6" spans="1:30">
      <c r="A6" s="1">
        <f>список!A4</f>
        <v>3</v>
      </c>
      <c r="B6" s="1">
        <f>список!B4</f>
        <v>0</v>
      </c>
      <c r="C6" s="1">
        <f>список!C4</f>
        <v>0</v>
      </c>
      <c r="D6" s="13" t="str">
        <f>список!D$2</f>
        <v>средняя группа</v>
      </c>
      <c r="E6" s="1" t="e">
        <f>#REF!</f>
        <v>#REF!</v>
      </c>
      <c r="F6" s="1" t="e">
        <f t="shared" si="0"/>
        <v>#REF!</v>
      </c>
      <c r="G6" s="1" t="e">
        <f>#REF!</f>
        <v>#REF!</v>
      </c>
      <c r="H6" s="1" t="e">
        <f t="shared" si="1"/>
        <v>#REF!</v>
      </c>
      <c r="I6" s="1" t="e">
        <f>#REF!</f>
        <v>#REF!</v>
      </c>
      <c r="J6" s="1"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 t="shared" si="12"/>
        <v>#REF!</v>
      </c>
      <c r="AD6" s="2" t="e">
        <f t="shared" si="13"/>
        <v>#REF!</v>
      </c>
    </row>
    <row r="7" spans="1:30">
      <c r="A7" s="1">
        <f>список!A5</f>
        <v>4</v>
      </c>
      <c r="B7" s="1">
        <f>список!B5</f>
        <v>0</v>
      </c>
      <c r="C7" s="1">
        <f>список!C5</f>
        <v>0</v>
      </c>
      <c r="D7" s="13" t="str">
        <f>список!D$2</f>
        <v>средняя группа</v>
      </c>
      <c r="E7" s="1" t="e">
        <f>#REF!</f>
        <v>#REF!</v>
      </c>
      <c r="F7" s="1" t="e">
        <f t="shared" si="0"/>
        <v>#REF!</v>
      </c>
      <c r="G7" s="1" t="e">
        <f>#REF!</f>
        <v>#REF!</v>
      </c>
      <c r="H7" s="1" t="e">
        <f t="shared" si="1"/>
        <v>#REF!</v>
      </c>
      <c r="I7" s="1" t="e">
        <f>#REF!</f>
        <v>#REF!</v>
      </c>
      <c r="J7" s="1"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 t="shared" si="12"/>
        <v>#REF!</v>
      </c>
      <c r="AD7" s="2" t="e">
        <f t="shared" si="13"/>
        <v>#REF!</v>
      </c>
    </row>
    <row r="8" spans="1:30">
      <c r="A8" s="1">
        <f>список!A6</f>
        <v>5</v>
      </c>
      <c r="B8" s="1">
        <f>список!B6</f>
        <v>0</v>
      </c>
      <c r="C8" s="1">
        <f>список!C6</f>
        <v>0</v>
      </c>
      <c r="D8" s="13" t="str">
        <f>список!D$2</f>
        <v>средняя группа</v>
      </c>
      <c r="E8" s="1" t="e">
        <f>#REF!</f>
        <v>#REF!</v>
      </c>
      <c r="F8" s="1" t="e">
        <f t="shared" si="0"/>
        <v>#REF!</v>
      </c>
      <c r="G8" s="1" t="e">
        <f>#REF!</f>
        <v>#REF!</v>
      </c>
      <c r="H8" s="1" t="e">
        <f t="shared" si="1"/>
        <v>#REF!</v>
      </c>
      <c r="I8" s="1" t="e">
        <f>#REF!</f>
        <v>#REF!</v>
      </c>
      <c r="J8" s="1"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 t="shared" si="12"/>
        <v>#REF!</v>
      </c>
      <c r="AD8" s="2" t="e">
        <f t="shared" si="13"/>
        <v>#REF!</v>
      </c>
    </row>
    <row r="9" spans="1:30">
      <c r="A9" s="1">
        <f>список!A7</f>
        <v>6</v>
      </c>
      <c r="B9" s="1">
        <f>список!B7</f>
        <v>0</v>
      </c>
      <c r="C9" s="1">
        <f>список!C7</f>
        <v>0</v>
      </c>
      <c r="D9" s="13" t="str">
        <f>список!D$2</f>
        <v>средняя группа</v>
      </c>
      <c r="E9" s="1" t="e">
        <f>#REF!</f>
        <v>#REF!</v>
      </c>
      <c r="F9" s="1" t="e">
        <f t="shared" si="0"/>
        <v>#REF!</v>
      </c>
      <c r="G9" s="1" t="e">
        <f>#REF!</f>
        <v>#REF!</v>
      </c>
      <c r="H9" s="1" t="e">
        <f t="shared" si="1"/>
        <v>#REF!</v>
      </c>
      <c r="I9" s="1" t="e">
        <f>#REF!</f>
        <v>#REF!</v>
      </c>
      <c r="J9" s="1"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 t="shared" si="12"/>
        <v>#REF!</v>
      </c>
      <c r="AD9" s="2" t="e">
        <f t="shared" si="13"/>
        <v>#REF!</v>
      </c>
    </row>
    <row r="10" spans="1:30">
      <c r="A10" s="1">
        <f>список!A8</f>
        <v>7</v>
      </c>
      <c r="B10" s="1">
        <f>список!B8</f>
        <v>0</v>
      </c>
      <c r="C10" s="1" t="e">
        <f>список!#REF!</f>
        <v>#REF!</v>
      </c>
      <c r="D10" s="13" t="str">
        <f>список!D$2</f>
        <v>средняя группа</v>
      </c>
      <c r="E10" s="1" t="e">
        <f>#REF!</f>
        <v>#REF!</v>
      </c>
      <c r="F10" s="1" t="e">
        <f t="shared" si="0"/>
        <v>#REF!</v>
      </c>
      <c r="G10" s="1" t="e">
        <f>#REF!</f>
        <v>#REF!</v>
      </c>
      <c r="H10" s="1" t="e">
        <f t="shared" si="1"/>
        <v>#REF!</v>
      </c>
      <c r="I10" s="1" t="e">
        <f>#REF!</f>
        <v>#REF!</v>
      </c>
      <c r="J10" s="1"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1" t="e">
        <f t="shared" si="10"/>
        <v>#REF!</v>
      </c>
      <c r="AA10" s="1" t="e">
        <f>#REF!</f>
        <v>#REF!</v>
      </c>
      <c r="AB10" s="1" t="e">
        <f t="shared" si="11"/>
        <v>#REF!</v>
      </c>
      <c r="AC10" s="1" t="e">
        <f t="shared" si="12"/>
        <v>#REF!</v>
      </c>
      <c r="AD10" s="2" t="e">
        <f t="shared" si="13"/>
        <v>#REF!</v>
      </c>
    </row>
    <row r="11" spans="1:30">
      <c r="A11" s="1">
        <f>список!A9</f>
        <v>8</v>
      </c>
      <c r="B11" s="1">
        <f>список!B9</f>
        <v>0</v>
      </c>
      <c r="C11" s="1">
        <f>список!C9</f>
        <v>0</v>
      </c>
      <c r="D11" s="13" t="str">
        <f>список!D$2</f>
        <v>средняя группа</v>
      </c>
      <c r="E11" s="1" t="e">
        <f>#REF!</f>
        <v>#REF!</v>
      </c>
      <c r="F11" s="1" t="e">
        <f t="shared" si="0"/>
        <v>#REF!</v>
      </c>
      <c r="G11" s="1" t="e">
        <f>#REF!</f>
        <v>#REF!</v>
      </c>
      <c r="H11" s="1" t="e">
        <f t="shared" si="1"/>
        <v>#REF!</v>
      </c>
      <c r="I11" s="1" t="e">
        <f>#REF!</f>
        <v>#REF!</v>
      </c>
      <c r="J11" s="1"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 t="shared" si="12"/>
        <v>#REF!</v>
      </c>
      <c r="AD11" s="2" t="e">
        <f t="shared" si="13"/>
        <v>#REF!</v>
      </c>
    </row>
    <row r="12" spans="1:30">
      <c r="A12" s="1">
        <f>список!A10</f>
        <v>9</v>
      </c>
      <c r="B12" s="1">
        <f>список!B10</f>
        <v>0</v>
      </c>
      <c r="C12" s="1">
        <f>список!C10</f>
        <v>0</v>
      </c>
      <c r="D12" s="13" t="str">
        <f>список!D$2</f>
        <v>средняя группа</v>
      </c>
      <c r="E12" s="1" t="e">
        <f>#REF!</f>
        <v>#REF!</v>
      </c>
      <c r="F12" s="1" t="e">
        <f t="shared" si="0"/>
        <v>#REF!</v>
      </c>
      <c r="G12" s="1" t="e">
        <f>#REF!</f>
        <v>#REF!</v>
      </c>
      <c r="H12" s="1" t="e">
        <f t="shared" si="1"/>
        <v>#REF!</v>
      </c>
      <c r="I12" s="1" t="e">
        <f>#REF!</f>
        <v>#REF!</v>
      </c>
      <c r="J12" s="1"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 t="shared" si="12"/>
        <v>#REF!</v>
      </c>
      <c r="AD12" s="2" t="e">
        <f t="shared" si="13"/>
        <v>#REF!</v>
      </c>
    </row>
    <row r="13" spans="1:30">
      <c r="A13" s="1">
        <f>список!A11</f>
        <v>10</v>
      </c>
      <c r="B13" s="1">
        <f>список!B11</f>
        <v>0</v>
      </c>
      <c r="C13" s="1">
        <f>список!C11</f>
        <v>0</v>
      </c>
      <c r="D13" s="13" t="str">
        <f>список!D$2</f>
        <v>средняя группа</v>
      </c>
      <c r="E13" s="1" t="e">
        <f>#REF!</f>
        <v>#REF!</v>
      </c>
      <c r="F13" s="1" t="e">
        <f t="shared" si="0"/>
        <v>#REF!</v>
      </c>
      <c r="G13" s="1" t="e">
        <f>#REF!</f>
        <v>#REF!</v>
      </c>
      <c r="H13" s="1" t="e">
        <f t="shared" si="1"/>
        <v>#REF!</v>
      </c>
      <c r="I13" s="1" t="e">
        <f>#REF!</f>
        <v>#REF!</v>
      </c>
      <c r="J13" s="1"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 t="shared" si="12"/>
        <v>#REF!</v>
      </c>
      <c r="AD13" s="2" t="e">
        <f t="shared" si="13"/>
        <v>#REF!</v>
      </c>
    </row>
    <row r="14" spans="1:30">
      <c r="A14" s="1">
        <f>список!A12</f>
        <v>11</v>
      </c>
      <c r="B14" s="1">
        <f>список!B12</f>
        <v>0</v>
      </c>
      <c r="C14" s="1">
        <f>список!C12</f>
        <v>0</v>
      </c>
      <c r="D14" s="13" t="str">
        <f>список!D$2</f>
        <v>средняя группа</v>
      </c>
      <c r="E14" s="1" t="e">
        <f>#REF!</f>
        <v>#REF!</v>
      </c>
      <c r="F14" s="1" t="e">
        <f t="shared" si="0"/>
        <v>#REF!</v>
      </c>
      <c r="G14" s="1" t="e">
        <f>#REF!</f>
        <v>#REF!</v>
      </c>
      <c r="H14" s="1" t="e">
        <f t="shared" si="1"/>
        <v>#REF!</v>
      </c>
      <c r="I14" s="1" t="e">
        <f>#REF!</f>
        <v>#REF!</v>
      </c>
      <c r="J14" s="1"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 t="shared" si="12"/>
        <v>#REF!</v>
      </c>
      <c r="AD14" s="2" t="e">
        <f t="shared" si="13"/>
        <v>#REF!</v>
      </c>
    </row>
    <row r="15" spans="1:30">
      <c r="A15" s="1">
        <f>список!A13</f>
        <v>12</v>
      </c>
      <c r="B15" s="1">
        <f>список!B13</f>
        <v>0</v>
      </c>
      <c r="C15" s="1">
        <f>список!C13</f>
        <v>0</v>
      </c>
      <c r="D15" s="13" t="str">
        <f>список!D$2</f>
        <v>средняя группа</v>
      </c>
      <c r="E15" s="1" t="e">
        <f>#REF!</f>
        <v>#REF!</v>
      </c>
      <c r="F15" s="1" t="e">
        <f t="shared" si="0"/>
        <v>#REF!</v>
      </c>
      <c r="G15" s="1" t="e">
        <f>#REF!</f>
        <v>#REF!</v>
      </c>
      <c r="H15" s="1" t="e">
        <f t="shared" si="1"/>
        <v>#REF!</v>
      </c>
      <c r="I15" s="1" t="e">
        <f>#REF!</f>
        <v>#REF!</v>
      </c>
      <c r="J15" s="1"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 t="shared" si="12"/>
        <v>#REF!</v>
      </c>
      <c r="AD15" s="2" t="e">
        <f t="shared" si="13"/>
        <v>#REF!</v>
      </c>
    </row>
    <row r="16" spans="1:30">
      <c r="A16" s="1">
        <f>список!A14</f>
        <v>13</v>
      </c>
      <c r="B16" s="1">
        <f>список!B14</f>
        <v>0</v>
      </c>
      <c r="C16" s="1">
        <f>список!C14</f>
        <v>0</v>
      </c>
      <c r="D16" s="13" t="str">
        <f>список!D$2</f>
        <v>средняя группа</v>
      </c>
      <c r="E16" s="1" t="e">
        <f>#REF!</f>
        <v>#REF!</v>
      </c>
      <c r="F16" s="1" t="e">
        <f t="shared" si="0"/>
        <v>#REF!</v>
      </c>
      <c r="G16" s="1" t="e">
        <f>#REF!</f>
        <v>#REF!</v>
      </c>
      <c r="H16" s="1" t="e">
        <f t="shared" si="1"/>
        <v>#REF!</v>
      </c>
      <c r="I16" s="1" t="e">
        <f>#REF!</f>
        <v>#REF!</v>
      </c>
      <c r="J16" s="1"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1" t="e">
        <f t="shared" si="10"/>
        <v>#REF!</v>
      </c>
      <c r="AA16" s="1" t="e">
        <f>#REF!</f>
        <v>#REF!</v>
      </c>
      <c r="AB16" s="1" t="e">
        <f t="shared" si="11"/>
        <v>#REF!</v>
      </c>
      <c r="AC16" s="1" t="e">
        <f t="shared" si="12"/>
        <v>#REF!</v>
      </c>
      <c r="AD16" s="2" t="e">
        <f t="shared" si="13"/>
        <v>#REF!</v>
      </c>
    </row>
    <row r="17" spans="1:30">
      <c r="A17" s="1">
        <f>список!A15</f>
        <v>14</v>
      </c>
      <c r="B17" s="1">
        <f>список!B15</f>
        <v>0</v>
      </c>
      <c r="C17" s="1">
        <f>список!C15</f>
        <v>0</v>
      </c>
      <c r="D17" s="13" t="str">
        <f>список!D$2</f>
        <v>средняя группа</v>
      </c>
      <c r="E17" s="1" t="e">
        <f>#REF!</f>
        <v>#REF!</v>
      </c>
      <c r="F17" s="1" t="e">
        <f t="shared" si="0"/>
        <v>#REF!</v>
      </c>
      <c r="G17" s="1" t="e">
        <f>#REF!</f>
        <v>#REF!</v>
      </c>
      <c r="H17" s="1" t="e">
        <f t="shared" si="1"/>
        <v>#REF!</v>
      </c>
      <c r="I17" s="1" t="e">
        <f>#REF!</f>
        <v>#REF!</v>
      </c>
      <c r="J17" s="1"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 t="shared" si="12"/>
        <v>#REF!</v>
      </c>
      <c r="AD17" s="2" t="e">
        <f t="shared" si="13"/>
        <v>#REF!</v>
      </c>
    </row>
    <row r="18" spans="1:30">
      <c r="A18" s="1">
        <f>список!A16</f>
        <v>15</v>
      </c>
      <c r="B18" s="1">
        <f>список!B16</f>
        <v>0</v>
      </c>
      <c r="C18" s="1">
        <f>список!C16</f>
        <v>0</v>
      </c>
      <c r="D18" s="13" t="str">
        <f>список!D$2</f>
        <v>средняя группа</v>
      </c>
      <c r="E18" s="1" t="e">
        <f>#REF!</f>
        <v>#REF!</v>
      </c>
      <c r="F18" s="1" t="e">
        <f t="shared" si="0"/>
        <v>#REF!</v>
      </c>
      <c r="G18" s="1" t="e">
        <f>#REF!</f>
        <v>#REF!</v>
      </c>
      <c r="H18" s="1" t="e">
        <f t="shared" si="1"/>
        <v>#REF!</v>
      </c>
      <c r="I18" s="1" t="e">
        <f>#REF!</f>
        <v>#REF!</v>
      </c>
      <c r="J18" s="1"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 t="shared" si="12"/>
        <v>#REF!</v>
      </c>
      <c r="AD18" s="2" t="e">
        <f t="shared" si="13"/>
        <v>#REF!</v>
      </c>
    </row>
    <row r="19" spans="1:30">
      <c r="A19" s="1">
        <f>список!A17</f>
        <v>16</v>
      </c>
      <c r="B19" s="1">
        <f>список!B17</f>
        <v>0</v>
      </c>
      <c r="C19" s="1">
        <f>список!C17</f>
        <v>0</v>
      </c>
      <c r="D19" s="13" t="str">
        <f>список!D$2</f>
        <v>средняя группа</v>
      </c>
      <c r="E19" s="1" t="e">
        <f>#REF!</f>
        <v>#REF!</v>
      </c>
      <c r="F19" s="1" t="e">
        <f t="shared" si="0"/>
        <v>#REF!</v>
      </c>
      <c r="G19" s="1" t="e">
        <f>#REF!</f>
        <v>#REF!</v>
      </c>
      <c r="H19" s="1" t="e">
        <f t="shared" si="1"/>
        <v>#REF!</v>
      </c>
      <c r="I19" s="1" t="e">
        <f>#REF!</f>
        <v>#REF!</v>
      </c>
      <c r="J19" s="1"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 t="shared" si="12"/>
        <v>#REF!</v>
      </c>
      <c r="AD19" s="2" t="e">
        <f t="shared" si="13"/>
        <v>#REF!</v>
      </c>
    </row>
    <row r="20" spans="1:30">
      <c r="A20" s="1">
        <f>список!A18</f>
        <v>17</v>
      </c>
      <c r="B20" s="1">
        <f>список!B18</f>
        <v>0</v>
      </c>
      <c r="C20" s="1">
        <f>список!C18</f>
        <v>0</v>
      </c>
      <c r="D20" s="13" t="str">
        <f>список!D$2</f>
        <v>средняя группа</v>
      </c>
      <c r="E20" s="1" t="e">
        <f>#REF!</f>
        <v>#REF!</v>
      </c>
      <c r="F20" s="1" t="e">
        <f t="shared" si="0"/>
        <v>#REF!</v>
      </c>
      <c r="G20" s="1" t="e">
        <f>#REF!</f>
        <v>#REF!</v>
      </c>
      <c r="H20" s="1" t="e">
        <f t="shared" si="1"/>
        <v>#REF!</v>
      </c>
      <c r="I20" s="1" t="e">
        <f>#REF!</f>
        <v>#REF!</v>
      </c>
      <c r="J20" s="1"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 t="shared" si="12"/>
        <v>#REF!</v>
      </c>
      <c r="AD20" s="2" t="e">
        <f t="shared" si="13"/>
        <v>#REF!</v>
      </c>
    </row>
    <row r="21" spans="1:30">
      <c r="A21" s="1">
        <f>список!A19</f>
        <v>18</v>
      </c>
      <c r="B21" s="1">
        <f>список!B19</f>
        <v>0</v>
      </c>
      <c r="C21" s="1">
        <f>список!C19</f>
        <v>0</v>
      </c>
      <c r="D21" s="13" t="str">
        <f>список!D$2</f>
        <v>средняя группа</v>
      </c>
      <c r="E21" s="1" t="e">
        <f>#REF!</f>
        <v>#REF!</v>
      </c>
      <c r="F21" s="1" t="e">
        <f t="shared" si="0"/>
        <v>#REF!</v>
      </c>
      <c r="G21" s="1" t="e">
        <f>#REF!</f>
        <v>#REF!</v>
      </c>
      <c r="H21" s="1" t="e">
        <f t="shared" si="1"/>
        <v>#REF!</v>
      </c>
      <c r="I21" s="1" t="e">
        <f>#REF!</f>
        <v>#REF!</v>
      </c>
      <c r="J21" s="1"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 t="shared" si="12"/>
        <v>#REF!</v>
      </c>
      <c r="AD21" s="2" t="e">
        <f t="shared" si="13"/>
        <v>#REF!</v>
      </c>
    </row>
    <row r="22" spans="1:30">
      <c r="A22" s="1">
        <f>список!A20</f>
        <v>19</v>
      </c>
      <c r="B22" s="1">
        <f>список!B20</f>
        <v>0</v>
      </c>
      <c r="C22" s="1">
        <f>список!C20</f>
        <v>0</v>
      </c>
      <c r="D22" s="13" t="str">
        <f>список!D$2</f>
        <v>средняя группа</v>
      </c>
      <c r="E22" s="1" t="e">
        <f>#REF!</f>
        <v>#REF!</v>
      </c>
      <c r="F22" s="1" t="e">
        <f t="shared" si="0"/>
        <v>#REF!</v>
      </c>
      <c r="G22" s="1" t="e">
        <f>#REF!</f>
        <v>#REF!</v>
      </c>
      <c r="H22" s="1" t="e">
        <f t="shared" si="1"/>
        <v>#REF!</v>
      </c>
      <c r="I22" s="1" t="e">
        <f>#REF!</f>
        <v>#REF!</v>
      </c>
      <c r="J22" s="1"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 t="shared" si="12"/>
        <v>#REF!</v>
      </c>
      <c r="AD22" s="2" t="e">
        <f t="shared" si="13"/>
        <v>#REF!</v>
      </c>
    </row>
    <row r="23" spans="1:30">
      <c r="A23" s="1">
        <f>список!A21</f>
        <v>20</v>
      </c>
      <c r="B23" s="1">
        <f>список!B21</f>
        <v>0</v>
      </c>
      <c r="C23" s="1">
        <f>список!C21</f>
        <v>0</v>
      </c>
      <c r="D23" s="13" t="str">
        <f>список!D$2</f>
        <v>средняя группа</v>
      </c>
      <c r="E23" s="1" t="e">
        <f>#REF!</f>
        <v>#REF!</v>
      </c>
      <c r="F23" s="1" t="e">
        <f t="shared" si="0"/>
        <v>#REF!</v>
      </c>
      <c r="G23" s="1" t="e">
        <f>#REF!</f>
        <v>#REF!</v>
      </c>
      <c r="H23" s="1" t="e">
        <f t="shared" si="1"/>
        <v>#REF!</v>
      </c>
      <c r="I23" s="1" t="e">
        <f>#REF!</f>
        <v>#REF!</v>
      </c>
      <c r="J23" s="1"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 t="shared" si="12"/>
        <v>#REF!</v>
      </c>
      <c r="AD23" s="2" t="e">
        <f t="shared" si="13"/>
        <v>#REF!</v>
      </c>
    </row>
    <row r="24" spans="1:30">
      <c r="A24" s="1">
        <f>список!A22</f>
        <v>21</v>
      </c>
      <c r="B24" s="1">
        <f>список!B22</f>
        <v>0</v>
      </c>
      <c r="C24" s="1">
        <f>список!C22</f>
        <v>0</v>
      </c>
      <c r="D24" s="13" t="str">
        <f>список!D$2</f>
        <v>средняя группа</v>
      </c>
      <c r="E24" s="1" t="e">
        <f>#REF!</f>
        <v>#REF!</v>
      </c>
      <c r="F24" s="1" t="e">
        <f t="shared" si="0"/>
        <v>#REF!</v>
      </c>
      <c r="G24" s="1" t="e">
        <f>#REF!</f>
        <v>#REF!</v>
      </c>
      <c r="H24" s="1" t="e">
        <f t="shared" si="1"/>
        <v>#REF!</v>
      </c>
      <c r="I24" s="1" t="e">
        <f>#REF!</f>
        <v>#REF!</v>
      </c>
      <c r="J24" s="1"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 t="shared" si="12"/>
        <v>#REF!</v>
      </c>
      <c r="AD24" s="2" t="e">
        <f t="shared" si="13"/>
        <v>#REF!</v>
      </c>
    </row>
    <row r="25" spans="1:30">
      <c r="A25" s="1">
        <f>список!A23</f>
        <v>22</v>
      </c>
      <c r="B25" s="1">
        <f>список!B23</f>
        <v>0</v>
      </c>
      <c r="C25" s="1">
        <f>список!C23</f>
        <v>0</v>
      </c>
      <c r="D25" s="13" t="str">
        <f>список!D$2</f>
        <v>средняя группа</v>
      </c>
      <c r="E25" s="1" t="e">
        <f>#REF!</f>
        <v>#REF!</v>
      </c>
      <c r="F25" s="1" t="e">
        <f t="shared" si="0"/>
        <v>#REF!</v>
      </c>
      <c r="G25" s="1" t="e">
        <f>#REF!</f>
        <v>#REF!</v>
      </c>
      <c r="H25" s="1" t="e">
        <f t="shared" si="1"/>
        <v>#REF!</v>
      </c>
      <c r="I25" s="1" t="e">
        <f>#REF!</f>
        <v>#REF!</v>
      </c>
      <c r="J25" s="1"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 t="shared" si="12"/>
        <v>#REF!</v>
      </c>
      <c r="AD25" s="2" t="e">
        <f t="shared" si="13"/>
        <v>#REF!</v>
      </c>
    </row>
    <row r="26" spans="1:30">
      <c r="A26" s="1">
        <f>список!A24</f>
        <v>23</v>
      </c>
      <c r="B26" s="1">
        <f>список!B24</f>
        <v>0</v>
      </c>
      <c r="C26" s="1">
        <f>список!C24</f>
        <v>0</v>
      </c>
      <c r="D26" s="13" t="str">
        <f>список!D$2</f>
        <v>средняя группа</v>
      </c>
      <c r="E26" s="1" t="e">
        <f>#REF!</f>
        <v>#REF!</v>
      </c>
      <c r="F26" s="1" t="e">
        <f t="shared" si="0"/>
        <v>#REF!</v>
      </c>
      <c r="G26" s="1" t="e">
        <f>#REF!</f>
        <v>#REF!</v>
      </c>
      <c r="H26" s="1" t="e">
        <f t="shared" si="1"/>
        <v>#REF!</v>
      </c>
      <c r="I26" s="1" t="e">
        <f>#REF!</f>
        <v>#REF!</v>
      </c>
      <c r="J26" s="1"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 t="shared" si="12"/>
        <v>#REF!</v>
      </c>
      <c r="AD26" s="2" t="e">
        <f t="shared" si="13"/>
        <v>#REF!</v>
      </c>
    </row>
    <row r="27" spans="1:30">
      <c r="A27" s="1">
        <f>список!A25</f>
        <v>24</v>
      </c>
      <c r="B27" s="1">
        <f>список!B25</f>
        <v>0</v>
      </c>
      <c r="C27" s="1">
        <f>список!C25</f>
        <v>0</v>
      </c>
      <c r="D27" s="13" t="str">
        <f>список!D$2</f>
        <v>средняя группа</v>
      </c>
      <c r="E27" s="1" t="e">
        <f>#REF!</f>
        <v>#REF!</v>
      </c>
      <c r="F27" s="1" t="e">
        <f t="shared" si="0"/>
        <v>#REF!</v>
      </c>
      <c r="G27" s="1" t="e">
        <f>#REF!</f>
        <v>#REF!</v>
      </c>
      <c r="H27" s="1" t="e">
        <f t="shared" si="1"/>
        <v>#REF!</v>
      </c>
      <c r="I27" s="1" t="e">
        <f>#REF!</f>
        <v>#REF!</v>
      </c>
      <c r="J27" s="1"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 t="shared" si="12"/>
        <v>#REF!</v>
      </c>
      <c r="AD27" s="2" t="e">
        <f t="shared" si="13"/>
        <v>#REF!</v>
      </c>
    </row>
    <row r="28" spans="1:30">
      <c r="A28" s="1">
        <f>список!A26</f>
        <v>25</v>
      </c>
      <c r="B28" s="1">
        <f>список!B26</f>
        <v>0</v>
      </c>
      <c r="C28" s="1">
        <f>список!C26</f>
        <v>0</v>
      </c>
      <c r="D28" s="13" t="str">
        <f>список!D$2</f>
        <v>средняя группа</v>
      </c>
      <c r="E28" s="1" t="e">
        <f>#REF!</f>
        <v>#REF!</v>
      </c>
      <c r="F28" s="1" t="e">
        <f t="shared" si="0"/>
        <v>#REF!</v>
      </c>
      <c r="G28" s="1" t="e">
        <f>#REF!</f>
        <v>#REF!</v>
      </c>
      <c r="H28" s="1" t="e">
        <f t="shared" si="1"/>
        <v>#REF!</v>
      </c>
      <c r="I28" s="1" t="e">
        <f>#REF!</f>
        <v>#REF!</v>
      </c>
      <c r="J28" s="1"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 t="shared" si="12"/>
        <v>#REF!</v>
      </c>
      <c r="AD28" s="2" t="e">
        <f t="shared" si="13"/>
        <v>#REF!</v>
      </c>
    </row>
    <row r="29" spans="1:30">
      <c r="A29" s="1">
        <f>список!A27</f>
        <v>26</v>
      </c>
      <c r="B29" s="1">
        <f>список!B27</f>
        <v>0</v>
      </c>
      <c r="C29" s="1">
        <f>список!C27</f>
        <v>0</v>
      </c>
      <c r="D29" s="13" t="str">
        <f>список!D$2</f>
        <v>средняя группа</v>
      </c>
      <c r="E29" s="1" t="e">
        <f>#REF!</f>
        <v>#REF!</v>
      </c>
      <c r="F29" s="1" t="e">
        <f t="shared" si="0"/>
        <v>#REF!</v>
      </c>
      <c r="G29" s="1" t="e">
        <f>#REF!</f>
        <v>#REF!</v>
      </c>
      <c r="H29" s="1" t="e">
        <f t="shared" si="1"/>
        <v>#REF!</v>
      </c>
      <c r="I29" s="1" t="e">
        <f>#REF!</f>
        <v>#REF!</v>
      </c>
      <c r="J29" s="1"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 t="shared" si="12"/>
        <v>#REF!</v>
      </c>
      <c r="AD29" s="2" t="e">
        <f t="shared" si="13"/>
        <v>#REF!</v>
      </c>
    </row>
    <row r="30" spans="1:30">
      <c r="A30" s="1">
        <f>список!A28</f>
        <v>27</v>
      </c>
      <c r="B30" s="1">
        <f>список!B28</f>
        <v>0</v>
      </c>
      <c r="C30" s="1">
        <f>список!C28</f>
        <v>0</v>
      </c>
      <c r="D30" s="13" t="str">
        <f>список!D$2</f>
        <v>средняя группа</v>
      </c>
      <c r="E30" s="1" t="e">
        <f>#REF!</f>
        <v>#REF!</v>
      </c>
      <c r="F30" s="1" t="e">
        <f t="shared" si="0"/>
        <v>#REF!</v>
      </c>
      <c r="G30" s="1" t="e">
        <f>#REF!</f>
        <v>#REF!</v>
      </c>
      <c r="H30" s="1" t="e">
        <f t="shared" si="1"/>
        <v>#REF!</v>
      </c>
      <c r="I30" s="1" t="e">
        <f>#REF!</f>
        <v>#REF!</v>
      </c>
      <c r="J30" s="1"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 t="shared" si="12"/>
        <v>#REF!</v>
      </c>
      <c r="AD30" s="2" t="e">
        <f t="shared" si="13"/>
        <v>#REF!</v>
      </c>
    </row>
    <row r="31" spans="1:30">
      <c r="A31" s="1">
        <f>список!A29</f>
        <v>28</v>
      </c>
      <c r="B31" s="1">
        <f>список!B29</f>
        <v>0</v>
      </c>
      <c r="C31" s="1">
        <f>список!C29</f>
        <v>0</v>
      </c>
      <c r="D31" s="13" t="str">
        <f>список!D$2</f>
        <v>средняя группа</v>
      </c>
      <c r="E31" s="1" t="e">
        <f>#REF!</f>
        <v>#REF!</v>
      </c>
      <c r="F31" s="1" t="e">
        <f t="shared" si="0"/>
        <v>#REF!</v>
      </c>
      <c r="G31" s="1" t="e">
        <f>#REF!</f>
        <v>#REF!</v>
      </c>
      <c r="H31" s="1" t="e">
        <f t="shared" si="1"/>
        <v>#REF!</v>
      </c>
      <c r="I31" s="1" t="e">
        <f>#REF!</f>
        <v>#REF!</v>
      </c>
      <c r="J31" s="1"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 t="shared" si="12"/>
        <v>#REF!</v>
      </c>
      <c r="AD31" s="2" t="e">
        <f t="shared" si="13"/>
        <v>#REF!</v>
      </c>
    </row>
    <row r="32" spans="1:30">
      <c r="A32" s="1">
        <f>список!A30</f>
        <v>29</v>
      </c>
      <c r="B32" s="1">
        <f>список!C8</f>
        <v>0</v>
      </c>
      <c r="C32" s="1">
        <f>список!C30</f>
        <v>0</v>
      </c>
      <c r="D32" s="13" t="str">
        <f>список!D$2</f>
        <v>средняя группа</v>
      </c>
      <c r="E32" s="1" t="e">
        <f>#REF!</f>
        <v>#REF!</v>
      </c>
      <c r="F32" s="1" t="e">
        <f t="shared" si="0"/>
        <v>#REF!</v>
      </c>
      <c r="G32" s="1" t="e">
        <f>#REF!</f>
        <v>#REF!</v>
      </c>
      <c r="H32" s="1" t="e">
        <f t="shared" si="1"/>
        <v>#REF!</v>
      </c>
      <c r="I32" s="1" t="e">
        <f>#REF!</f>
        <v>#REF!</v>
      </c>
      <c r="J32" s="1"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 t="shared" si="12"/>
        <v>#REF!</v>
      </c>
      <c r="AD32" s="2" t="e">
        <f t="shared" si="13"/>
        <v>#REF!</v>
      </c>
    </row>
    <row r="33" spans="1:30">
      <c r="A33" s="1">
        <f>список!A31</f>
        <v>30</v>
      </c>
      <c r="B33" s="1">
        <f>список!B31</f>
        <v>0</v>
      </c>
      <c r="C33" s="1">
        <f>список!C31</f>
        <v>0</v>
      </c>
      <c r="D33" s="13" t="str">
        <f>список!D$2</f>
        <v>средняя группа</v>
      </c>
      <c r="E33" s="1" t="e">
        <f>#REF!</f>
        <v>#REF!</v>
      </c>
      <c r="F33" s="1" t="e">
        <f t="shared" si="0"/>
        <v>#REF!</v>
      </c>
      <c r="G33" s="1" t="e">
        <f>#REF!</f>
        <v>#REF!</v>
      </c>
      <c r="H33" s="1" t="e">
        <f t="shared" si="1"/>
        <v>#REF!</v>
      </c>
      <c r="I33" s="1" t="e">
        <f>#REF!</f>
        <v>#REF!</v>
      </c>
      <c r="J33" s="1"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 t="shared" si="12"/>
        <v>#REF!</v>
      </c>
      <c r="AD33" s="2" t="e">
        <f t="shared" si="13"/>
        <v>#REF!</v>
      </c>
    </row>
  </sheetData>
  <mergeCells count="15">
    <mergeCell ref="A1:AD1"/>
    <mergeCell ref="E2:P2"/>
    <mergeCell ref="Q2:AB2"/>
    <mergeCell ref="E3:F3"/>
    <mergeCell ref="G3:H3"/>
    <mergeCell ref="I3:J3"/>
    <mergeCell ref="W3:X3"/>
    <mergeCell ref="Y3:Z3"/>
    <mergeCell ref="AA3:AB3"/>
    <mergeCell ref="K3:L3"/>
    <mergeCell ref="U3:V3"/>
    <mergeCell ref="M3:N3"/>
    <mergeCell ref="O3:P3"/>
    <mergeCell ref="Q3:R3"/>
    <mergeCell ref="S3:T3"/>
  </mergeCells>
  <phoneticPr fontId="0"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AD33"/>
  <sheetViews>
    <sheetView topLeftCell="A6" workbookViewId="0">
      <selection activeCell="B4" sqref="B4:D33"/>
    </sheetView>
  </sheetViews>
  <sheetFormatPr defaultRowHeight="15"/>
  <cols>
    <col min="2" max="2" width="27.140625" customWidth="1"/>
    <col min="4" max="4" width="21" customWidth="1"/>
    <col min="5" max="28" width="3.28515625" customWidth="1"/>
    <col min="29" max="29" width="4.7109375" customWidth="1"/>
    <col min="30" max="30" width="12.5703125" customWidth="1"/>
  </cols>
  <sheetData>
    <row r="1" spans="1:30">
      <c r="A1" s="396" t="e">
        <f>#REF!</f>
        <v>#REF!</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row>
    <row r="2" spans="1:30">
      <c r="E2" s="380" t="s">
        <v>6</v>
      </c>
      <c r="F2" s="380"/>
      <c r="G2" s="380"/>
      <c r="H2" s="380"/>
      <c r="I2" s="380"/>
      <c r="J2" s="380"/>
      <c r="K2" s="380"/>
      <c r="L2" s="380"/>
      <c r="M2" s="380"/>
      <c r="N2" s="380"/>
      <c r="O2" s="380"/>
      <c r="P2" s="380"/>
      <c r="Q2" s="380" t="s">
        <v>10</v>
      </c>
      <c r="R2" s="380"/>
      <c r="S2" s="380"/>
      <c r="T2" s="380"/>
      <c r="U2" s="380"/>
      <c r="V2" s="380"/>
      <c r="W2" s="380"/>
      <c r="X2" s="380"/>
      <c r="Y2" s="380"/>
      <c r="Z2" s="380"/>
      <c r="AA2" s="380"/>
      <c r="AB2" s="380"/>
      <c r="AC2" s="1"/>
      <c r="AD2" s="1"/>
    </row>
    <row r="3" spans="1:30">
      <c r="A3" s="1" t="str">
        <f>список!A1</f>
        <v>№</v>
      </c>
      <c r="B3" s="1" t="str">
        <f>список!B1</f>
        <v>Фамилия, имя воспитанника</v>
      </c>
      <c r="C3" s="1" t="str">
        <f>список!C1</f>
        <v xml:space="preserve">дата </v>
      </c>
      <c r="D3" s="1" t="str">
        <f>список!D1</f>
        <v>Группа</v>
      </c>
      <c r="E3" s="380">
        <v>29</v>
      </c>
      <c r="F3" s="380"/>
      <c r="G3" s="380">
        <v>30</v>
      </c>
      <c r="H3" s="380"/>
      <c r="I3" s="380">
        <v>31</v>
      </c>
      <c r="J3" s="380"/>
      <c r="K3" s="380">
        <v>32</v>
      </c>
      <c r="L3" s="380"/>
      <c r="M3" s="380">
        <v>33</v>
      </c>
      <c r="N3" s="380"/>
      <c r="O3" s="397">
        <v>34</v>
      </c>
      <c r="P3" s="398"/>
      <c r="Q3" s="381">
        <v>29</v>
      </c>
      <c r="R3" s="381"/>
      <c r="S3" s="381">
        <v>30</v>
      </c>
      <c r="T3" s="381"/>
      <c r="U3" s="381">
        <v>31</v>
      </c>
      <c r="V3" s="381"/>
      <c r="W3" s="381">
        <v>32</v>
      </c>
      <c r="X3" s="381"/>
      <c r="Y3" s="381">
        <v>33</v>
      </c>
      <c r="Z3" s="381"/>
      <c r="AA3" s="382">
        <v>34</v>
      </c>
      <c r="AB3" s="383"/>
      <c r="AC3" s="1"/>
      <c r="AD3" s="1"/>
    </row>
    <row r="4" spans="1:30">
      <c r="A4" s="1">
        <f>список!A2</f>
        <v>1</v>
      </c>
      <c r="B4" s="1" t="str">
        <f>IF(список!B2="","",список!B2)</f>
        <v/>
      </c>
      <c r="C4" s="1" t="str">
        <f>IF(список!C2="","",список!C2)</f>
        <v/>
      </c>
      <c r="D4" s="13" t="str">
        <f>IF(список!D2="","",список!D2)</f>
        <v>средняя группа</v>
      </c>
      <c r="E4" s="1" t="e">
        <f>#REF!</f>
        <v>#REF!</v>
      </c>
      <c r="F4" s="1" t="e">
        <f>IF(E4=0,"",IF(E4="а",1,2))</f>
        <v>#REF!</v>
      </c>
      <c r="G4" s="1" t="e">
        <f>#REF!</f>
        <v>#REF!</v>
      </c>
      <c r="H4" s="1" t="e">
        <f>IF(G4=0,"",IF(G4="а",1,2))</f>
        <v>#REF!</v>
      </c>
      <c r="I4" s="1" t="e">
        <f>#REF!</f>
        <v>#REF!</v>
      </c>
      <c r="J4" s="1" t="e">
        <f>IF(I4=0,"",IF(I4="а",2,3))</f>
        <v>#REF!</v>
      </c>
      <c r="K4" s="1" t="e">
        <f>#REF!</f>
        <v>#REF!</v>
      </c>
      <c r="L4" s="1" t="e">
        <f>IF(K4=0,"",IF(K4="а",2,3))</f>
        <v>#REF!</v>
      </c>
      <c r="M4" s="1" t="e">
        <f>#REF!</f>
        <v>#REF!</v>
      </c>
      <c r="N4" s="1" t="e">
        <f>IF(M4=0,"",IF(M4="а",4,IF(M4="б",5,6)))</f>
        <v>#REF!</v>
      </c>
      <c r="O4" s="1" t="e">
        <f>#REF!</f>
        <v>#REF!</v>
      </c>
      <c r="P4" s="1" t="e">
        <f>IF(O4=0,"",IF(O4="а",4,5))</f>
        <v>#REF!</v>
      </c>
      <c r="Q4" s="1" t="e">
        <f>#REF!</f>
        <v>#REF!</v>
      </c>
      <c r="R4" s="1" t="e">
        <f>IF(Q4=0,"",IF(Q4="а",1,2))</f>
        <v>#REF!</v>
      </c>
      <c r="S4" s="1" t="e">
        <f>#REF!</f>
        <v>#REF!</v>
      </c>
      <c r="T4" s="1" t="e">
        <f>IF(S4=0,"",IF(S4="а",1,2))</f>
        <v>#REF!</v>
      </c>
      <c r="U4" s="1" t="e">
        <f>#REF!</f>
        <v>#REF!</v>
      </c>
      <c r="V4" s="1" t="e">
        <f>IF(U4=0,"",IF(U4="а",2,3))</f>
        <v>#REF!</v>
      </c>
      <c r="W4" s="1" t="e">
        <f>#REF!</f>
        <v>#REF!</v>
      </c>
      <c r="X4" s="1" t="e">
        <f>IF(W4=0,"",IF(W4="а",2,3))</f>
        <v>#REF!</v>
      </c>
      <c r="Y4" s="1" t="e">
        <f>#REF!</f>
        <v>#REF!</v>
      </c>
      <c r="Z4" s="1" t="e">
        <f>IF(Y4=0,"",IF(Y4="а",4,5))</f>
        <v>#REF!</v>
      </c>
      <c r="AA4" s="1" t="e">
        <f>#REF!</f>
        <v>#REF!</v>
      </c>
      <c r="AB4" s="1" t="e">
        <f>IF(AA4=0,"",IF(AA4="а",4,IF(AA4="б",5,6)))</f>
        <v>#REF!</v>
      </c>
      <c r="AC4" s="1" t="e">
        <f>IF(SUM(F4:AB4)=0,"",SUM(F4:AB4))</f>
        <v>#REF!</v>
      </c>
      <c r="AD4" s="2" t="e">
        <f>IF(AC4="","",IF(AC4&gt;=49,"6 уровень",IF(AND(AC4&gt;=31,AC4&lt;49),"5 уровень",IF(AND(AC4&gt;=26,AC4&lt;31),"4 уровень",IF(AND(AC4&gt;=18,AC4&lt;26),"3 уровень",IF(AND(AC4&gt;=4,AC4&lt;18),"2 уровень;""1уровень"))))))</f>
        <v>#REF!</v>
      </c>
    </row>
    <row r="5" spans="1:30">
      <c r="A5" s="1">
        <f>список!A3</f>
        <v>2</v>
      </c>
      <c r="B5" s="1" t="str">
        <f>IF(список!B3="","",список!B3)</f>
        <v/>
      </c>
      <c r="C5" s="1">
        <f>IF(список!C3="","",список!C3)</f>
        <v>0</v>
      </c>
      <c r="D5" s="13" t="str">
        <f>IF(список!D3="","",список!D3)</f>
        <v>средняя группа</v>
      </c>
      <c r="E5" s="1" t="e">
        <f>#REF!</f>
        <v>#REF!</v>
      </c>
      <c r="F5" s="1" t="e">
        <f t="shared" ref="F5:F33" si="0">IF(E5=0,"",IF(E5="а",1,2))</f>
        <v>#REF!</v>
      </c>
      <c r="G5" s="1" t="e">
        <f>#REF!</f>
        <v>#REF!</v>
      </c>
      <c r="H5" s="1" t="e">
        <f t="shared" ref="H5:H33" si="1">IF(G5=0,"",IF(G5="а",1,2))</f>
        <v>#REF!</v>
      </c>
      <c r="I5" s="1" t="e">
        <f>#REF!</f>
        <v>#REF!</v>
      </c>
      <c r="J5" s="1" t="e">
        <f t="shared" ref="J5:J33" si="2">IF(I5=0,"",IF(I5="а",2,3))</f>
        <v>#REF!</v>
      </c>
      <c r="K5" s="1" t="e">
        <f>#REF!</f>
        <v>#REF!</v>
      </c>
      <c r="L5" s="1" t="e">
        <f t="shared" ref="L5:L33" si="3">IF(K5=0,"",IF(K5="а",2,3))</f>
        <v>#REF!</v>
      </c>
      <c r="M5" s="1" t="e">
        <f>#REF!</f>
        <v>#REF!</v>
      </c>
      <c r="N5" s="1" t="e">
        <f t="shared" ref="N5:N33" si="4">IF(M5=0,"",IF(M5="а",4,IF(M5="б",5,6)))</f>
        <v>#REF!</v>
      </c>
      <c r="O5" s="1" t="e">
        <f>#REF!</f>
        <v>#REF!</v>
      </c>
      <c r="P5" s="1" t="e">
        <f t="shared" ref="P5:P33" si="5">IF(O5=0,"",IF(O5="а",4,5))</f>
        <v>#REF!</v>
      </c>
      <c r="Q5" s="1" t="e">
        <f>#REF!</f>
        <v>#REF!</v>
      </c>
      <c r="R5" s="1" t="e">
        <f t="shared" ref="R5:R33" si="6">IF(Q5=0,"",IF(Q5="а",1,2))</f>
        <v>#REF!</v>
      </c>
      <c r="S5" s="1" t="e">
        <f>#REF!</f>
        <v>#REF!</v>
      </c>
      <c r="T5" s="1" t="e">
        <f t="shared" ref="T5:T33" si="7">IF(S5=0,"",IF(S5="а",1,2))</f>
        <v>#REF!</v>
      </c>
      <c r="U5" s="1" t="e">
        <f>#REF!</f>
        <v>#REF!</v>
      </c>
      <c r="V5" s="1" t="e">
        <f t="shared" ref="V5:V33" si="8">IF(U5=0,"",IF(U5="а",2,3))</f>
        <v>#REF!</v>
      </c>
      <c r="W5" s="1" t="e">
        <f>#REF!</f>
        <v>#REF!</v>
      </c>
      <c r="X5" s="1" t="e">
        <f t="shared" ref="X5:X33" si="9">IF(W5=0,"",IF(W5="а",2,3))</f>
        <v>#REF!</v>
      </c>
      <c r="Y5" s="1" t="e">
        <f>#REF!</f>
        <v>#REF!</v>
      </c>
      <c r="Z5" s="1" t="e">
        <f t="shared" ref="Z5:Z33" si="10">IF(Y5=0,"",IF(Y5="а",4,5))</f>
        <v>#REF!</v>
      </c>
      <c r="AA5" s="1" t="e">
        <f>#REF!</f>
        <v>#REF!</v>
      </c>
      <c r="AB5" s="1" t="e">
        <f t="shared" ref="AB5:AB33" si="11">IF(AA5=0,"",IF(AA5="а",4,IF(AA5="б",5,6)))</f>
        <v>#REF!</v>
      </c>
      <c r="AC5" s="1" t="e">
        <f t="shared" ref="AC5:AC33" si="12">IF(SUM(F5:AB5)=0,"",SUM(F5:AB5))</f>
        <v>#REF!</v>
      </c>
      <c r="AD5" s="2" t="e">
        <f>IF(AC5="","",IF(AC5&gt;=49,"6 уровень",IF(AND(AC5&gt;=31,AC5&lt;49),"5 уровень",IF(AND(AC5&gt;=26,AC5&lt;31),"4 уровень",IF(AND(AC5&gt;=18,AC5&lt;26),"3 уровень",IF(AND(AC5&gt;=4,AC5&lt;18),"2 уровень;""1уровень"))))))</f>
        <v>#REF!</v>
      </c>
    </row>
    <row r="6" spans="1:30">
      <c r="A6" s="1">
        <f>список!A4</f>
        <v>3</v>
      </c>
      <c r="B6" s="1" t="str">
        <f>IF(список!B4="","",список!B4)</f>
        <v/>
      </c>
      <c r="C6" s="1">
        <f>IF(список!C4="","",список!C4)</f>
        <v>0</v>
      </c>
      <c r="D6" s="13" t="str">
        <f>IF(список!D4="","",список!D4)</f>
        <v>средняя группа</v>
      </c>
      <c r="E6" s="1" t="e">
        <f>#REF!</f>
        <v>#REF!</v>
      </c>
      <c r="F6" s="1" t="e">
        <f t="shared" si="0"/>
        <v>#REF!</v>
      </c>
      <c r="G6" s="1" t="e">
        <f>#REF!</f>
        <v>#REF!</v>
      </c>
      <c r="H6" s="1" t="e">
        <f t="shared" si="1"/>
        <v>#REF!</v>
      </c>
      <c r="I6" s="1" t="e">
        <f>#REF!</f>
        <v>#REF!</v>
      </c>
      <c r="J6" s="1"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 t="shared" si="12"/>
        <v>#REF!</v>
      </c>
      <c r="AD6" s="2" t="e">
        <f t="shared" ref="AD6:AD33" si="13">IF(AC6="","",IF(AC6&gt;=49,"6 уровень",IF(AND(AC6&gt;=31,AC6&lt;49),"5 уровень",IF(AND(AC6&gt;=26,AC6&lt;31),"4 уровень",IF(AND(AC6&gt;=18,AC6&lt;26),"3 уровень",IF(AND(AC6&gt;=4,AC6&lt;18),"2 уровень;""1уровень"))))))</f>
        <v>#REF!</v>
      </c>
    </row>
    <row r="7" spans="1:30">
      <c r="A7" s="1">
        <f>список!A5</f>
        <v>4</v>
      </c>
      <c r="B7" s="1" t="str">
        <f>IF(список!B5="","",список!B5)</f>
        <v/>
      </c>
      <c r="C7" s="1">
        <f>IF(список!C5="","",список!C5)</f>
        <v>0</v>
      </c>
      <c r="D7" s="13" t="str">
        <f>IF(список!D5="","",список!D5)</f>
        <v>средняя группа</v>
      </c>
      <c r="E7" s="1" t="e">
        <f>#REF!</f>
        <v>#REF!</v>
      </c>
      <c r="F7" s="1" t="e">
        <f t="shared" si="0"/>
        <v>#REF!</v>
      </c>
      <c r="G7" s="1" t="e">
        <f>#REF!</f>
        <v>#REF!</v>
      </c>
      <c r="H7" s="1" t="e">
        <f t="shared" si="1"/>
        <v>#REF!</v>
      </c>
      <c r="I7" s="1" t="e">
        <f>#REF!</f>
        <v>#REF!</v>
      </c>
      <c r="J7" s="1"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 t="shared" si="12"/>
        <v>#REF!</v>
      </c>
      <c r="AD7" s="2" t="e">
        <f t="shared" si="13"/>
        <v>#REF!</v>
      </c>
    </row>
    <row r="8" spans="1:30">
      <c r="A8" s="1">
        <f>список!A6</f>
        <v>5</v>
      </c>
      <c r="B8" s="1" t="str">
        <f>IF(список!B6="","",список!B6)</f>
        <v/>
      </c>
      <c r="C8" s="1">
        <f>IF(список!C6="","",список!C6)</f>
        <v>0</v>
      </c>
      <c r="D8" s="13" t="str">
        <f>IF(список!D6="","",список!D6)</f>
        <v>средняя группа</v>
      </c>
      <c r="E8" s="1" t="e">
        <f>#REF!</f>
        <v>#REF!</v>
      </c>
      <c r="F8" s="1" t="e">
        <f t="shared" si="0"/>
        <v>#REF!</v>
      </c>
      <c r="G8" s="1" t="e">
        <f>#REF!</f>
        <v>#REF!</v>
      </c>
      <c r="H8" s="1" t="e">
        <f t="shared" si="1"/>
        <v>#REF!</v>
      </c>
      <c r="I8" s="1" t="e">
        <f>#REF!</f>
        <v>#REF!</v>
      </c>
      <c r="J8" s="1"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 t="shared" si="12"/>
        <v>#REF!</v>
      </c>
      <c r="AD8" s="2" t="e">
        <f t="shared" si="13"/>
        <v>#REF!</v>
      </c>
    </row>
    <row r="9" spans="1:30">
      <c r="A9" s="1">
        <f>список!A7</f>
        <v>6</v>
      </c>
      <c r="B9" s="1" t="str">
        <f>IF(список!B7="","",список!B7)</f>
        <v/>
      </c>
      <c r="C9" s="1">
        <f>IF(список!C7="","",список!C7)</f>
        <v>0</v>
      </c>
      <c r="D9" s="13" t="str">
        <f>IF(список!D7="","",список!D7)</f>
        <v>средняя группа</v>
      </c>
      <c r="E9" s="1" t="e">
        <f>#REF!</f>
        <v>#REF!</v>
      </c>
      <c r="F9" s="1" t="e">
        <f t="shared" si="0"/>
        <v>#REF!</v>
      </c>
      <c r="G9" s="1" t="e">
        <f>#REF!</f>
        <v>#REF!</v>
      </c>
      <c r="H9" s="1" t="e">
        <f t="shared" si="1"/>
        <v>#REF!</v>
      </c>
      <c r="I9" s="1" t="e">
        <f>#REF!</f>
        <v>#REF!</v>
      </c>
      <c r="J9" s="1"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 t="shared" si="12"/>
        <v>#REF!</v>
      </c>
      <c r="AD9" s="2" t="e">
        <f t="shared" si="13"/>
        <v>#REF!</v>
      </c>
    </row>
    <row r="10" spans="1:30">
      <c r="A10" s="1">
        <f>список!A8</f>
        <v>7</v>
      </c>
      <c r="B10" s="1" t="str">
        <f>IF(список!B8="","",список!B8)</f>
        <v/>
      </c>
      <c r="C10" s="1" t="e">
        <f>IF(список!#REF!="","",список!#REF!)</f>
        <v>#REF!</v>
      </c>
      <c r="D10" s="13" t="str">
        <f>IF(список!D8="","",список!D8)</f>
        <v>средняя группа</v>
      </c>
      <c r="E10" s="1" t="e">
        <f>#REF!</f>
        <v>#REF!</v>
      </c>
      <c r="F10" s="1" t="e">
        <f t="shared" si="0"/>
        <v>#REF!</v>
      </c>
      <c r="G10" s="1" t="e">
        <f>#REF!</f>
        <v>#REF!</v>
      </c>
      <c r="H10" s="1" t="e">
        <f t="shared" si="1"/>
        <v>#REF!</v>
      </c>
      <c r="I10" s="1" t="e">
        <f>#REF!</f>
        <v>#REF!</v>
      </c>
      <c r="J10" s="1"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1" t="e">
        <f t="shared" si="10"/>
        <v>#REF!</v>
      </c>
      <c r="AA10" s="1" t="e">
        <f>#REF!</f>
        <v>#REF!</v>
      </c>
      <c r="AB10" s="1" t="e">
        <f t="shared" si="11"/>
        <v>#REF!</v>
      </c>
      <c r="AC10" s="1" t="e">
        <f t="shared" si="12"/>
        <v>#REF!</v>
      </c>
      <c r="AD10" s="2" t="e">
        <f t="shared" si="13"/>
        <v>#REF!</v>
      </c>
    </row>
    <row r="11" spans="1:30">
      <c r="A11" s="1">
        <f>список!A9</f>
        <v>8</v>
      </c>
      <c r="B11" s="1" t="str">
        <f>IF(список!B9="","",список!B9)</f>
        <v/>
      </c>
      <c r="C11" s="1">
        <f>IF(список!C9="","",список!C9)</f>
        <v>0</v>
      </c>
      <c r="D11" s="13" t="str">
        <f>IF(список!D9="","",список!D9)</f>
        <v>средняя группа</v>
      </c>
      <c r="E11" s="1" t="e">
        <f>#REF!</f>
        <v>#REF!</v>
      </c>
      <c r="F11" s="1" t="e">
        <f t="shared" si="0"/>
        <v>#REF!</v>
      </c>
      <c r="G11" s="1" t="e">
        <f>#REF!</f>
        <v>#REF!</v>
      </c>
      <c r="H11" s="1" t="e">
        <f t="shared" si="1"/>
        <v>#REF!</v>
      </c>
      <c r="I11" s="1" t="e">
        <f>#REF!</f>
        <v>#REF!</v>
      </c>
      <c r="J11" s="1"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 t="shared" si="12"/>
        <v>#REF!</v>
      </c>
      <c r="AD11" s="2" t="e">
        <f t="shared" si="13"/>
        <v>#REF!</v>
      </c>
    </row>
    <row r="12" spans="1:30">
      <c r="A12" s="1">
        <f>список!A10</f>
        <v>9</v>
      </c>
      <c r="B12" s="1" t="str">
        <f>IF(список!B10="","",список!B10)</f>
        <v/>
      </c>
      <c r="C12" s="1">
        <f>IF(список!C10="","",список!C10)</f>
        <v>0</v>
      </c>
      <c r="D12" s="13" t="str">
        <f>IF(список!D10="","",список!D10)</f>
        <v>средняя группа</v>
      </c>
      <c r="E12" s="1" t="e">
        <f>#REF!</f>
        <v>#REF!</v>
      </c>
      <c r="F12" s="1" t="e">
        <f t="shared" si="0"/>
        <v>#REF!</v>
      </c>
      <c r="G12" s="1" t="e">
        <f>#REF!</f>
        <v>#REF!</v>
      </c>
      <c r="H12" s="1" t="e">
        <f t="shared" si="1"/>
        <v>#REF!</v>
      </c>
      <c r="I12" s="1" t="e">
        <f>#REF!</f>
        <v>#REF!</v>
      </c>
      <c r="J12" s="1"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 t="shared" si="12"/>
        <v>#REF!</v>
      </c>
      <c r="AD12" s="2" t="e">
        <f t="shared" si="13"/>
        <v>#REF!</v>
      </c>
    </row>
    <row r="13" spans="1:30">
      <c r="A13" s="1">
        <f>список!A11</f>
        <v>10</v>
      </c>
      <c r="B13" s="1" t="str">
        <f>IF(список!B11="","",список!B11)</f>
        <v/>
      </c>
      <c r="C13" s="1">
        <f>IF(список!C11="","",список!C11)</f>
        <v>0</v>
      </c>
      <c r="D13" s="13" t="str">
        <f>IF(список!D11="","",список!D11)</f>
        <v>средняя группа</v>
      </c>
      <c r="E13" s="1" t="e">
        <f>#REF!</f>
        <v>#REF!</v>
      </c>
      <c r="F13" s="1" t="e">
        <f t="shared" si="0"/>
        <v>#REF!</v>
      </c>
      <c r="G13" s="1" t="e">
        <f>#REF!</f>
        <v>#REF!</v>
      </c>
      <c r="H13" s="1" t="e">
        <f t="shared" si="1"/>
        <v>#REF!</v>
      </c>
      <c r="I13" s="1" t="e">
        <f>#REF!</f>
        <v>#REF!</v>
      </c>
      <c r="J13" s="1"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 t="shared" si="12"/>
        <v>#REF!</v>
      </c>
      <c r="AD13" s="2" t="e">
        <f t="shared" si="13"/>
        <v>#REF!</v>
      </c>
    </row>
    <row r="14" spans="1:30">
      <c r="A14" s="1">
        <f>список!A12</f>
        <v>11</v>
      </c>
      <c r="B14" s="1" t="str">
        <f>IF(список!B12="","",список!B12)</f>
        <v/>
      </c>
      <c r="C14" s="1">
        <f>IF(список!C12="","",список!C12)</f>
        <v>0</v>
      </c>
      <c r="D14" s="13" t="str">
        <f>IF(список!D12="","",список!D12)</f>
        <v>средняя группа</v>
      </c>
      <c r="E14" s="1" t="e">
        <f>#REF!</f>
        <v>#REF!</v>
      </c>
      <c r="F14" s="1" t="e">
        <f t="shared" si="0"/>
        <v>#REF!</v>
      </c>
      <c r="G14" s="1" t="e">
        <f>#REF!</f>
        <v>#REF!</v>
      </c>
      <c r="H14" s="1" t="e">
        <f t="shared" si="1"/>
        <v>#REF!</v>
      </c>
      <c r="I14" s="1" t="e">
        <f>#REF!</f>
        <v>#REF!</v>
      </c>
      <c r="J14" s="1"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 t="shared" si="12"/>
        <v>#REF!</v>
      </c>
      <c r="AD14" s="2" t="e">
        <f t="shared" si="13"/>
        <v>#REF!</v>
      </c>
    </row>
    <row r="15" spans="1:30">
      <c r="A15" s="1">
        <f>список!A13</f>
        <v>12</v>
      </c>
      <c r="B15" s="1" t="str">
        <f>IF(список!B13="","",список!B13)</f>
        <v/>
      </c>
      <c r="C15" s="1">
        <f>IF(список!C13="","",список!C13)</f>
        <v>0</v>
      </c>
      <c r="D15" s="13" t="str">
        <f>IF(список!D13="","",список!D13)</f>
        <v>средняя группа</v>
      </c>
      <c r="E15" s="1" t="e">
        <f>#REF!</f>
        <v>#REF!</v>
      </c>
      <c r="F15" s="1" t="e">
        <f t="shared" si="0"/>
        <v>#REF!</v>
      </c>
      <c r="G15" s="1" t="e">
        <f>#REF!</f>
        <v>#REF!</v>
      </c>
      <c r="H15" s="1" t="e">
        <f t="shared" si="1"/>
        <v>#REF!</v>
      </c>
      <c r="I15" s="1" t="e">
        <f>#REF!</f>
        <v>#REF!</v>
      </c>
      <c r="J15" s="1"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 t="shared" si="12"/>
        <v>#REF!</v>
      </c>
      <c r="AD15" s="2" t="e">
        <f t="shared" si="13"/>
        <v>#REF!</v>
      </c>
    </row>
    <row r="16" spans="1:30">
      <c r="A16" s="1">
        <f>список!A14</f>
        <v>13</v>
      </c>
      <c r="B16" s="1" t="str">
        <f>IF(список!B14="","",список!B14)</f>
        <v/>
      </c>
      <c r="C16" s="1">
        <f>IF(список!C14="","",список!C14)</f>
        <v>0</v>
      </c>
      <c r="D16" s="13" t="str">
        <f>IF(список!D14="","",список!D14)</f>
        <v>средняя группа</v>
      </c>
      <c r="E16" s="1" t="e">
        <f>#REF!</f>
        <v>#REF!</v>
      </c>
      <c r="F16" s="1" t="e">
        <f t="shared" si="0"/>
        <v>#REF!</v>
      </c>
      <c r="G16" s="1" t="e">
        <f>#REF!</f>
        <v>#REF!</v>
      </c>
      <c r="H16" s="1" t="e">
        <f t="shared" si="1"/>
        <v>#REF!</v>
      </c>
      <c r="I16" s="1" t="e">
        <f>#REF!</f>
        <v>#REF!</v>
      </c>
      <c r="J16" s="1"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1" t="e">
        <f t="shared" si="10"/>
        <v>#REF!</v>
      </c>
      <c r="AA16" s="1" t="e">
        <f>#REF!</f>
        <v>#REF!</v>
      </c>
      <c r="AB16" s="1" t="e">
        <f t="shared" si="11"/>
        <v>#REF!</v>
      </c>
      <c r="AC16" s="1" t="e">
        <f t="shared" si="12"/>
        <v>#REF!</v>
      </c>
      <c r="AD16" s="2" t="e">
        <f t="shared" si="13"/>
        <v>#REF!</v>
      </c>
    </row>
    <row r="17" spans="1:30">
      <c r="A17" s="1">
        <f>список!A15</f>
        <v>14</v>
      </c>
      <c r="B17" s="1" t="str">
        <f>IF(список!B15="","",список!B15)</f>
        <v/>
      </c>
      <c r="C17" s="1">
        <f>IF(список!C15="","",список!C15)</f>
        <v>0</v>
      </c>
      <c r="D17" s="13" t="str">
        <f>IF(список!D15="","",список!D15)</f>
        <v>средняя группа</v>
      </c>
      <c r="E17" s="1" t="e">
        <f>#REF!</f>
        <v>#REF!</v>
      </c>
      <c r="F17" s="1" t="e">
        <f t="shared" si="0"/>
        <v>#REF!</v>
      </c>
      <c r="G17" s="1" t="e">
        <f>#REF!</f>
        <v>#REF!</v>
      </c>
      <c r="H17" s="1" t="e">
        <f t="shared" si="1"/>
        <v>#REF!</v>
      </c>
      <c r="I17" s="1" t="e">
        <f>#REF!</f>
        <v>#REF!</v>
      </c>
      <c r="J17" s="1"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 t="shared" si="12"/>
        <v>#REF!</v>
      </c>
      <c r="AD17" s="2" t="e">
        <f t="shared" si="13"/>
        <v>#REF!</v>
      </c>
    </row>
    <row r="18" spans="1:30">
      <c r="A18" s="1">
        <f>список!A16</f>
        <v>15</v>
      </c>
      <c r="B18" s="1" t="str">
        <f>IF(список!B16="","",список!B16)</f>
        <v/>
      </c>
      <c r="C18" s="1">
        <f>IF(список!C16="","",список!C16)</f>
        <v>0</v>
      </c>
      <c r="D18" s="13" t="str">
        <f>IF(список!D16="","",список!D16)</f>
        <v>средняя группа</v>
      </c>
      <c r="E18" s="1" t="e">
        <f>#REF!</f>
        <v>#REF!</v>
      </c>
      <c r="F18" s="1" t="e">
        <f t="shared" si="0"/>
        <v>#REF!</v>
      </c>
      <c r="G18" s="1" t="e">
        <f>#REF!</f>
        <v>#REF!</v>
      </c>
      <c r="H18" s="1" t="e">
        <f t="shared" si="1"/>
        <v>#REF!</v>
      </c>
      <c r="I18" s="1" t="e">
        <f>#REF!</f>
        <v>#REF!</v>
      </c>
      <c r="J18" s="1"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 t="shared" si="12"/>
        <v>#REF!</v>
      </c>
      <c r="AD18" s="2" t="e">
        <f t="shared" si="13"/>
        <v>#REF!</v>
      </c>
    </row>
    <row r="19" spans="1:30">
      <c r="A19" s="1">
        <f>список!A17</f>
        <v>16</v>
      </c>
      <c r="B19" s="1" t="str">
        <f>IF(список!B17="","",список!B17)</f>
        <v/>
      </c>
      <c r="C19" s="1">
        <f>IF(список!C17="","",список!C17)</f>
        <v>0</v>
      </c>
      <c r="D19" s="13" t="str">
        <f>IF(список!D17="","",список!D17)</f>
        <v>средняя группа</v>
      </c>
      <c r="E19" s="1" t="e">
        <f>#REF!</f>
        <v>#REF!</v>
      </c>
      <c r="F19" s="1" t="e">
        <f t="shared" si="0"/>
        <v>#REF!</v>
      </c>
      <c r="G19" s="1" t="e">
        <f>#REF!</f>
        <v>#REF!</v>
      </c>
      <c r="H19" s="1" t="e">
        <f t="shared" si="1"/>
        <v>#REF!</v>
      </c>
      <c r="I19" s="1" t="e">
        <f>#REF!</f>
        <v>#REF!</v>
      </c>
      <c r="J19" s="1"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 t="shared" si="12"/>
        <v>#REF!</v>
      </c>
      <c r="AD19" s="2" t="e">
        <f t="shared" si="13"/>
        <v>#REF!</v>
      </c>
    </row>
    <row r="20" spans="1:30">
      <c r="A20" s="1">
        <f>список!A18</f>
        <v>17</v>
      </c>
      <c r="B20" s="1" t="str">
        <f>IF(список!B18="","",список!B18)</f>
        <v/>
      </c>
      <c r="C20" s="1">
        <f>IF(список!C18="","",список!C18)</f>
        <v>0</v>
      </c>
      <c r="D20" s="13" t="str">
        <f>IF(список!D18="","",список!D18)</f>
        <v>средняя группа</v>
      </c>
      <c r="E20" s="1" t="e">
        <f>#REF!</f>
        <v>#REF!</v>
      </c>
      <c r="F20" s="1" t="e">
        <f t="shared" si="0"/>
        <v>#REF!</v>
      </c>
      <c r="G20" s="1" t="e">
        <f>#REF!</f>
        <v>#REF!</v>
      </c>
      <c r="H20" s="1" t="e">
        <f t="shared" si="1"/>
        <v>#REF!</v>
      </c>
      <c r="I20" s="1" t="e">
        <f>#REF!</f>
        <v>#REF!</v>
      </c>
      <c r="J20" s="1"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 t="shared" si="12"/>
        <v>#REF!</v>
      </c>
      <c r="AD20" s="2" t="e">
        <f t="shared" si="13"/>
        <v>#REF!</v>
      </c>
    </row>
    <row r="21" spans="1:30">
      <c r="A21" s="1">
        <f>список!A19</f>
        <v>18</v>
      </c>
      <c r="B21" s="1" t="str">
        <f>IF(список!B19="","",список!B19)</f>
        <v/>
      </c>
      <c r="C21" s="1">
        <f>IF(список!C19="","",список!C19)</f>
        <v>0</v>
      </c>
      <c r="D21" s="13" t="str">
        <f>IF(список!D19="","",список!D19)</f>
        <v>средняя группа</v>
      </c>
      <c r="E21" s="1" t="e">
        <f>#REF!</f>
        <v>#REF!</v>
      </c>
      <c r="F21" s="1" t="e">
        <f t="shared" si="0"/>
        <v>#REF!</v>
      </c>
      <c r="G21" s="1" t="e">
        <f>#REF!</f>
        <v>#REF!</v>
      </c>
      <c r="H21" s="1" t="e">
        <f t="shared" si="1"/>
        <v>#REF!</v>
      </c>
      <c r="I21" s="1" t="e">
        <f>#REF!</f>
        <v>#REF!</v>
      </c>
      <c r="J21" s="1"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 t="shared" si="12"/>
        <v>#REF!</v>
      </c>
      <c r="AD21" s="2" t="e">
        <f t="shared" si="13"/>
        <v>#REF!</v>
      </c>
    </row>
    <row r="22" spans="1:30">
      <c r="A22" s="1">
        <f>список!A20</f>
        <v>19</v>
      </c>
      <c r="B22" s="1" t="str">
        <f>IF(список!B20="","",список!B20)</f>
        <v/>
      </c>
      <c r="C22" s="1">
        <f>IF(список!C20="","",список!C20)</f>
        <v>0</v>
      </c>
      <c r="D22" s="13" t="str">
        <f>IF(список!D20="","",список!D20)</f>
        <v>средняя группа</v>
      </c>
      <c r="E22" s="1" t="e">
        <f>#REF!</f>
        <v>#REF!</v>
      </c>
      <c r="F22" s="1" t="e">
        <f t="shared" si="0"/>
        <v>#REF!</v>
      </c>
      <c r="G22" s="1" t="e">
        <f>#REF!</f>
        <v>#REF!</v>
      </c>
      <c r="H22" s="1" t="e">
        <f t="shared" si="1"/>
        <v>#REF!</v>
      </c>
      <c r="I22" s="1" t="e">
        <f>#REF!</f>
        <v>#REF!</v>
      </c>
      <c r="J22" s="1"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 t="shared" si="12"/>
        <v>#REF!</v>
      </c>
      <c r="AD22" s="2" t="e">
        <f t="shared" si="13"/>
        <v>#REF!</v>
      </c>
    </row>
    <row r="23" spans="1:30">
      <c r="A23" s="1">
        <f>список!A21</f>
        <v>20</v>
      </c>
      <c r="B23" s="1" t="str">
        <f>IF(список!B21="","",список!B21)</f>
        <v/>
      </c>
      <c r="C23" s="1">
        <f>IF(список!C21="","",список!C21)</f>
        <v>0</v>
      </c>
      <c r="D23" s="13" t="str">
        <f>IF(список!D21="","",список!D21)</f>
        <v>средняя группа</v>
      </c>
      <c r="E23" s="1" t="e">
        <f>#REF!</f>
        <v>#REF!</v>
      </c>
      <c r="F23" s="1" t="e">
        <f t="shared" si="0"/>
        <v>#REF!</v>
      </c>
      <c r="G23" s="1" t="e">
        <f>#REF!</f>
        <v>#REF!</v>
      </c>
      <c r="H23" s="1" t="e">
        <f t="shared" si="1"/>
        <v>#REF!</v>
      </c>
      <c r="I23" s="1" t="e">
        <f>#REF!</f>
        <v>#REF!</v>
      </c>
      <c r="J23" s="1"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 t="shared" si="12"/>
        <v>#REF!</v>
      </c>
      <c r="AD23" s="2" t="e">
        <f t="shared" si="13"/>
        <v>#REF!</v>
      </c>
    </row>
    <row r="24" spans="1:30">
      <c r="A24" s="1">
        <f>список!A22</f>
        <v>21</v>
      </c>
      <c r="B24" s="1" t="str">
        <f>IF(список!B22="","",список!B22)</f>
        <v/>
      </c>
      <c r="C24" s="1">
        <f>IF(список!C22="","",список!C22)</f>
        <v>0</v>
      </c>
      <c r="D24" s="13" t="str">
        <f>IF(список!D22="","",список!D22)</f>
        <v>средняя группа</v>
      </c>
      <c r="E24" s="1" t="e">
        <f>#REF!</f>
        <v>#REF!</v>
      </c>
      <c r="F24" s="1" t="e">
        <f t="shared" si="0"/>
        <v>#REF!</v>
      </c>
      <c r="G24" s="1" t="e">
        <f>#REF!</f>
        <v>#REF!</v>
      </c>
      <c r="H24" s="1" t="e">
        <f t="shared" si="1"/>
        <v>#REF!</v>
      </c>
      <c r="I24" s="1" t="e">
        <f>#REF!</f>
        <v>#REF!</v>
      </c>
      <c r="J24" s="1"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 t="shared" si="12"/>
        <v>#REF!</v>
      </c>
      <c r="AD24" s="2" t="e">
        <f t="shared" si="13"/>
        <v>#REF!</v>
      </c>
    </row>
    <row r="25" spans="1:30">
      <c r="A25" s="1">
        <f>список!A23</f>
        <v>22</v>
      </c>
      <c r="B25" s="1" t="str">
        <f>IF(список!B23="","",список!B23)</f>
        <v/>
      </c>
      <c r="C25" s="1">
        <f>IF(список!C23="","",список!C23)</f>
        <v>0</v>
      </c>
      <c r="D25" s="13" t="str">
        <f>IF(список!D23="","",список!D23)</f>
        <v>средняя группа</v>
      </c>
      <c r="E25" s="1" t="e">
        <f>#REF!</f>
        <v>#REF!</v>
      </c>
      <c r="F25" s="1" t="e">
        <f t="shared" si="0"/>
        <v>#REF!</v>
      </c>
      <c r="G25" s="1" t="e">
        <f>#REF!</f>
        <v>#REF!</v>
      </c>
      <c r="H25" s="1" t="e">
        <f t="shared" si="1"/>
        <v>#REF!</v>
      </c>
      <c r="I25" s="1" t="e">
        <f>#REF!</f>
        <v>#REF!</v>
      </c>
      <c r="J25" s="1"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 t="shared" si="12"/>
        <v>#REF!</v>
      </c>
      <c r="AD25" s="2" t="e">
        <f t="shared" si="13"/>
        <v>#REF!</v>
      </c>
    </row>
    <row r="26" spans="1:30">
      <c r="A26" s="1">
        <f>список!A24</f>
        <v>23</v>
      </c>
      <c r="B26" s="1" t="str">
        <f>IF(список!B24="","",список!B24)</f>
        <v/>
      </c>
      <c r="C26" s="1">
        <f>IF(список!C24="","",список!C24)</f>
        <v>0</v>
      </c>
      <c r="D26" s="13" t="str">
        <f>IF(список!D24="","",список!D24)</f>
        <v>средняя группа</v>
      </c>
      <c r="E26" s="1" t="e">
        <f>#REF!</f>
        <v>#REF!</v>
      </c>
      <c r="F26" s="1" t="e">
        <f t="shared" si="0"/>
        <v>#REF!</v>
      </c>
      <c r="G26" s="1" t="e">
        <f>#REF!</f>
        <v>#REF!</v>
      </c>
      <c r="H26" s="1" t="e">
        <f t="shared" si="1"/>
        <v>#REF!</v>
      </c>
      <c r="I26" s="1" t="e">
        <f>#REF!</f>
        <v>#REF!</v>
      </c>
      <c r="J26" s="1"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 t="shared" si="12"/>
        <v>#REF!</v>
      </c>
      <c r="AD26" s="2" t="e">
        <f t="shared" si="13"/>
        <v>#REF!</v>
      </c>
    </row>
    <row r="27" spans="1:30">
      <c r="A27" s="1">
        <f>список!A25</f>
        <v>24</v>
      </c>
      <c r="B27" s="1" t="str">
        <f>IF(список!B25="","",список!B25)</f>
        <v/>
      </c>
      <c r="C27" s="1">
        <f>IF(список!C25="","",список!C25)</f>
        <v>0</v>
      </c>
      <c r="D27" s="13" t="str">
        <f>IF(список!D25="","",список!D25)</f>
        <v>средняя группа</v>
      </c>
      <c r="E27" s="1" t="e">
        <f>#REF!</f>
        <v>#REF!</v>
      </c>
      <c r="F27" s="1" t="e">
        <f t="shared" si="0"/>
        <v>#REF!</v>
      </c>
      <c r="G27" s="1" t="e">
        <f>#REF!</f>
        <v>#REF!</v>
      </c>
      <c r="H27" s="1" t="e">
        <f t="shared" si="1"/>
        <v>#REF!</v>
      </c>
      <c r="I27" s="1" t="e">
        <f>#REF!</f>
        <v>#REF!</v>
      </c>
      <c r="J27" s="1"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 t="shared" si="12"/>
        <v>#REF!</v>
      </c>
      <c r="AD27" s="2" t="e">
        <f t="shared" si="13"/>
        <v>#REF!</v>
      </c>
    </row>
    <row r="28" spans="1:30">
      <c r="A28" s="1">
        <f>список!A26</f>
        <v>25</v>
      </c>
      <c r="B28" s="1" t="str">
        <f>IF(список!B26="","",список!B26)</f>
        <v/>
      </c>
      <c r="C28" s="1">
        <f>IF(список!C26="","",список!C26)</f>
        <v>0</v>
      </c>
      <c r="D28" s="13" t="str">
        <f>IF(список!D26="","",список!D26)</f>
        <v>средняя группа</v>
      </c>
      <c r="E28" s="1" t="e">
        <f>#REF!</f>
        <v>#REF!</v>
      </c>
      <c r="F28" s="1" t="e">
        <f t="shared" si="0"/>
        <v>#REF!</v>
      </c>
      <c r="G28" s="1" t="e">
        <f>#REF!</f>
        <v>#REF!</v>
      </c>
      <c r="H28" s="1" t="e">
        <f t="shared" si="1"/>
        <v>#REF!</v>
      </c>
      <c r="I28" s="1" t="e">
        <f>#REF!</f>
        <v>#REF!</v>
      </c>
      <c r="J28" s="1"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 t="shared" si="12"/>
        <v>#REF!</v>
      </c>
      <c r="AD28" s="2" t="e">
        <f t="shared" si="13"/>
        <v>#REF!</v>
      </c>
    </row>
    <row r="29" spans="1:30">
      <c r="A29" s="1">
        <f>список!A27</f>
        <v>26</v>
      </c>
      <c r="B29" s="1" t="str">
        <f>IF(список!B27="","",список!B27)</f>
        <v/>
      </c>
      <c r="C29" s="1">
        <f>IF(список!C27="","",список!C27)</f>
        <v>0</v>
      </c>
      <c r="D29" s="13" t="str">
        <f>IF(список!D27="","",список!D27)</f>
        <v>средняя группа</v>
      </c>
      <c r="E29" s="1" t="e">
        <f>#REF!</f>
        <v>#REF!</v>
      </c>
      <c r="F29" s="1" t="e">
        <f t="shared" si="0"/>
        <v>#REF!</v>
      </c>
      <c r="G29" s="1" t="e">
        <f>#REF!</f>
        <v>#REF!</v>
      </c>
      <c r="H29" s="1" t="e">
        <f t="shared" si="1"/>
        <v>#REF!</v>
      </c>
      <c r="I29" s="1" t="e">
        <f>#REF!</f>
        <v>#REF!</v>
      </c>
      <c r="J29" s="1"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 t="shared" si="12"/>
        <v>#REF!</v>
      </c>
      <c r="AD29" s="2" t="e">
        <f t="shared" si="13"/>
        <v>#REF!</v>
      </c>
    </row>
    <row r="30" spans="1:30">
      <c r="A30" s="1">
        <f>список!A28</f>
        <v>27</v>
      </c>
      <c r="B30" s="1" t="str">
        <f>IF(список!B28="","",список!B28)</f>
        <v/>
      </c>
      <c r="C30" s="1">
        <f>IF(список!C28="","",список!C28)</f>
        <v>0</v>
      </c>
      <c r="D30" s="13" t="str">
        <f>IF(список!D28="","",список!D28)</f>
        <v>средняя группа</v>
      </c>
      <c r="E30" s="1" t="e">
        <f>#REF!</f>
        <v>#REF!</v>
      </c>
      <c r="F30" s="1" t="e">
        <f t="shared" si="0"/>
        <v>#REF!</v>
      </c>
      <c r="G30" s="1" t="e">
        <f>#REF!</f>
        <v>#REF!</v>
      </c>
      <c r="H30" s="1" t="e">
        <f t="shared" si="1"/>
        <v>#REF!</v>
      </c>
      <c r="I30" s="1" t="e">
        <f>#REF!</f>
        <v>#REF!</v>
      </c>
      <c r="J30" s="1"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 t="shared" si="12"/>
        <v>#REF!</v>
      </c>
      <c r="AD30" s="2" t="e">
        <f t="shared" si="13"/>
        <v>#REF!</v>
      </c>
    </row>
    <row r="31" spans="1:30">
      <c r="A31" s="1">
        <f>список!A29</f>
        <v>28</v>
      </c>
      <c r="B31" s="1" t="str">
        <f>IF(список!B29="","",список!B29)</f>
        <v/>
      </c>
      <c r="C31" s="1">
        <f>IF(список!C29="","",список!C29)</f>
        <v>0</v>
      </c>
      <c r="D31" s="13" t="str">
        <f>IF(список!D29="","",список!D29)</f>
        <v>средняя группа</v>
      </c>
      <c r="E31" s="1" t="e">
        <f>#REF!</f>
        <v>#REF!</v>
      </c>
      <c r="F31" s="1" t="e">
        <f t="shared" si="0"/>
        <v>#REF!</v>
      </c>
      <c r="G31" s="1" t="e">
        <f>#REF!</f>
        <v>#REF!</v>
      </c>
      <c r="H31" s="1" t="e">
        <f t="shared" si="1"/>
        <v>#REF!</v>
      </c>
      <c r="I31" s="1" t="e">
        <f>#REF!</f>
        <v>#REF!</v>
      </c>
      <c r="J31" s="1"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 t="shared" si="12"/>
        <v>#REF!</v>
      </c>
      <c r="AD31" s="2" t="e">
        <f t="shared" si="13"/>
        <v>#REF!</v>
      </c>
    </row>
    <row r="32" spans="1:30">
      <c r="A32" s="1">
        <f>список!A30</f>
        <v>29</v>
      </c>
      <c r="B32" s="1">
        <f>IF(список!C8="","",список!C8)</f>
        <v>0</v>
      </c>
      <c r="C32" s="1">
        <f>IF(список!C30="","",список!C30)</f>
        <v>0</v>
      </c>
      <c r="D32" s="13" t="str">
        <f>IF(список!D30="","",список!D30)</f>
        <v>средняя группа</v>
      </c>
      <c r="E32" s="1" t="e">
        <f>#REF!</f>
        <v>#REF!</v>
      </c>
      <c r="F32" s="1" t="e">
        <f t="shared" si="0"/>
        <v>#REF!</v>
      </c>
      <c r="G32" s="1" t="e">
        <f>#REF!</f>
        <v>#REF!</v>
      </c>
      <c r="H32" s="1" t="e">
        <f t="shared" si="1"/>
        <v>#REF!</v>
      </c>
      <c r="I32" s="1" t="e">
        <f>#REF!</f>
        <v>#REF!</v>
      </c>
      <c r="J32" s="1"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 t="shared" si="12"/>
        <v>#REF!</v>
      </c>
      <c r="AD32" s="2" t="e">
        <f t="shared" si="13"/>
        <v>#REF!</v>
      </c>
    </row>
    <row r="33" spans="1:30">
      <c r="A33" s="1">
        <f>список!A31</f>
        <v>30</v>
      </c>
      <c r="B33" s="1" t="str">
        <f>IF(список!B31="","",список!B31)</f>
        <v/>
      </c>
      <c r="C33" s="1">
        <f>IF(список!C31="","",список!C31)</f>
        <v>0</v>
      </c>
      <c r="D33" s="13" t="str">
        <f>IF(список!D31="","",список!D31)</f>
        <v>средняя группа</v>
      </c>
      <c r="E33" s="1" t="e">
        <f>#REF!</f>
        <v>#REF!</v>
      </c>
      <c r="F33" s="1" t="e">
        <f t="shared" si="0"/>
        <v>#REF!</v>
      </c>
      <c r="G33" s="1" t="e">
        <f>#REF!</f>
        <v>#REF!</v>
      </c>
      <c r="H33" s="1" t="e">
        <f t="shared" si="1"/>
        <v>#REF!</v>
      </c>
      <c r="I33" s="1" t="e">
        <f>#REF!</f>
        <v>#REF!</v>
      </c>
      <c r="J33" s="1"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 t="shared" si="12"/>
        <v>#REF!</v>
      </c>
      <c r="AD33" s="2" t="e">
        <f t="shared" si="13"/>
        <v>#REF!</v>
      </c>
    </row>
  </sheetData>
  <mergeCells count="15">
    <mergeCell ref="A1:AD1"/>
    <mergeCell ref="E2:P2"/>
    <mergeCell ref="Q2:AB2"/>
    <mergeCell ref="E3:F3"/>
    <mergeCell ref="G3:H3"/>
    <mergeCell ref="U3:V3"/>
    <mergeCell ref="W3:X3"/>
    <mergeCell ref="Y3:Z3"/>
    <mergeCell ref="AA3:AB3"/>
    <mergeCell ref="S3:T3"/>
    <mergeCell ref="I3:J3"/>
    <mergeCell ref="K3:L3"/>
    <mergeCell ref="M3:N3"/>
    <mergeCell ref="O3:P3"/>
    <mergeCell ref="Q3:R3"/>
  </mergeCells>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B34"/>
  <sheetViews>
    <sheetView topLeftCell="A3" workbookViewId="0">
      <selection activeCell="B3" sqref="B3:D33"/>
    </sheetView>
  </sheetViews>
  <sheetFormatPr defaultColWidth="9.140625" defaultRowHeight="15"/>
  <cols>
    <col min="1" max="1" width="9.140625" style="1"/>
    <col min="2" max="2" width="21.140625" style="1" customWidth="1"/>
    <col min="3" max="3" width="9.140625" style="1"/>
    <col min="4" max="4" width="16.140625" style="1" customWidth="1"/>
    <col min="5" max="10" width="3.28515625" style="1" customWidth="1"/>
    <col min="11" max="11" width="5.140625" style="1" customWidth="1"/>
    <col min="12" max="16384" width="9.140625" style="1"/>
  </cols>
  <sheetData>
    <row r="1" spans="1:28">
      <c r="A1" s="401" t="e">
        <f>#REF!</f>
        <v>#REF!</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row>
    <row r="2" spans="1:28">
      <c r="A2" s="1" t="str">
        <f>список!A1</f>
        <v>№</v>
      </c>
      <c r="B2" s="1" t="str">
        <f>список!B1</f>
        <v>Фамилия, имя воспитанника</v>
      </c>
      <c r="C2" s="1" t="str">
        <f>список!C1</f>
        <v xml:space="preserve">дата </v>
      </c>
      <c r="D2" s="1" t="str">
        <f>список!D1</f>
        <v>Группа</v>
      </c>
      <c r="E2" s="380"/>
      <c r="F2" s="380"/>
      <c r="G2" s="380"/>
      <c r="H2" s="380"/>
      <c r="I2" s="380"/>
      <c r="J2" s="380"/>
    </row>
    <row r="3" spans="1:28">
      <c r="A3" s="1">
        <f>список!A2</f>
        <v>1</v>
      </c>
      <c r="B3" s="1" t="str">
        <f>IF(список!B2="","",список!B2)</f>
        <v/>
      </c>
      <c r="C3" s="1" t="str">
        <f>IF(список!C2="","",список!C2)</f>
        <v/>
      </c>
      <c r="D3" s="13" t="str">
        <f>IF(список!D2="","",список!D2)</f>
        <v>средняя группа</v>
      </c>
      <c r="E3" s="380">
        <f>'[1]сырые баллы'!AM3</f>
        <v>35</v>
      </c>
      <c r="F3" s="380"/>
      <c r="G3" s="380">
        <f>'[1]сырые баллы'!AN3</f>
        <v>36</v>
      </c>
      <c r="H3" s="380"/>
      <c r="I3" s="380">
        <f>'[1]сырые баллы'!AO3</f>
        <v>37</v>
      </c>
      <c r="J3" s="380"/>
      <c r="L3" s="399" t="s">
        <v>5</v>
      </c>
      <c r="M3" s="402"/>
    </row>
    <row r="4" spans="1:28">
      <c r="A4" s="1">
        <f>список!A3</f>
        <v>2</v>
      </c>
      <c r="B4" s="1" t="str">
        <f>IF(список!B3="","",список!B3)</f>
        <v/>
      </c>
      <c r="C4" s="1">
        <f>IF(список!C3="","",список!C3)</f>
        <v>0</v>
      </c>
      <c r="D4" s="13" t="str">
        <f>IF(список!D3="","",список!D3)</f>
        <v>средняя группа</v>
      </c>
      <c r="E4" s="1" t="e">
        <f>#REF!</f>
        <v>#REF!</v>
      </c>
      <c r="F4" s="1" t="e">
        <f>IF(E4=0,"",IF(E4="а",1,2))</f>
        <v>#REF!</v>
      </c>
      <c r="G4" s="1" t="e">
        <f>#REF!</f>
        <v>#REF!</v>
      </c>
      <c r="H4" s="1" t="e">
        <f>IF(G4=0,"",IF(G4="а",1,IF(E4="г",3,2)))</f>
        <v>#REF!</v>
      </c>
      <c r="I4" s="1" t="e">
        <f>#REF!</f>
        <v>#REF!</v>
      </c>
      <c r="J4" s="1" t="e">
        <f>IF(I4=0,"",IF(I4="а",1,IF(I4="б",3,IF(I4="в",4,IF(I4="г",5,6)))))</f>
        <v>#REF!</v>
      </c>
      <c r="K4" s="2" t="e">
        <f>IF(SUM(F4:J4)=0,"",SUM(F4:J4))</f>
        <v>#REF!</v>
      </c>
      <c r="L4" s="399" t="e">
        <f>IF(K4="","",IF(K4&gt;=24,"6 уровень",IF(AND(K4&gt;=18,K4&lt;24),"5 уровень",IF(AND(K4&gt;=13,K4&lt;18),"4 уровень",IF(AND(K4&gt;=9,K4&lt;13),"3 уровень",IF(AND(K4&gt;=3,K4&lt;9),"2 уровень","1 уровень"))))))</f>
        <v>#REF!</v>
      </c>
      <c r="M4" s="400"/>
    </row>
    <row r="5" spans="1:28">
      <c r="A5" s="1">
        <f>список!A4</f>
        <v>3</v>
      </c>
      <c r="B5" s="1" t="str">
        <f>IF(список!B4="","",список!B4)</f>
        <v/>
      </c>
      <c r="C5" s="1">
        <f>IF(список!C4="","",список!C4)</f>
        <v>0</v>
      </c>
      <c r="D5" s="13" t="str">
        <f>IF(список!D4="","",список!D4)</f>
        <v>средняя группа</v>
      </c>
      <c r="E5" s="1" t="e">
        <f>#REF!</f>
        <v>#REF!</v>
      </c>
      <c r="F5" s="1" t="e">
        <f t="shared" ref="F5:F33" si="0">IF(E5=0,"",IF(E5="а",1,2))</f>
        <v>#REF!</v>
      </c>
      <c r="G5" s="1" t="e">
        <f>#REF!</f>
        <v>#REF!</v>
      </c>
      <c r="H5" s="1" t="e">
        <f t="shared" ref="H5:H33" si="1">IF(G5=0,"",IF(G5="а",1,IF(E5="г",3,2)))</f>
        <v>#REF!</v>
      </c>
      <c r="I5" s="1" t="e">
        <f>#REF!</f>
        <v>#REF!</v>
      </c>
      <c r="J5" s="1" t="e">
        <f t="shared" ref="J5:J33" si="2">IF(I5=0,"",IF(I5="а",1,IF(I5="б",3,IF(I5="в",4,IF(I5="г",5,6)))))</f>
        <v>#REF!</v>
      </c>
      <c r="K5" s="2" t="e">
        <f t="shared" ref="K5:K33" si="3">IF(SUM(F5:J5)=0,"",SUM(F5:J5))</f>
        <v>#REF!</v>
      </c>
      <c r="L5" s="399" t="e">
        <f t="shared" ref="L5:L33" si="4">IF(K5="","",IF(K5&gt;=24,"6 уровень",IF(AND(K5&gt;=18,K5&lt;24),"5 уровень",IF(AND(K5&gt;=13,K5&lt;18),"4 уровень",IF(AND(K5&gt;=9,K5&lt;13),"3 уровень",IF(AND(K5&gt;=3,K5&lt;9),"2 уровень","1 уровень"))))))</f>
        <v>#REF!</v>
      </c>
      <c r="M5" s="400"/>
    </row>
    <row r="6" spans="1:28">
      <c r="A6" s="1">
        <f>список!A5</f>
        <v>4</v>
      </c>
      <c r="B6" s="1" t="str">
        <f>IF(список!B5="","",список!B5)</f>
        <v/>
      </c>
      <c r="C6" s="1">
        <f>IF(список!C5="","",список!C5)</f>
        <v>0</v>
      </c>
      <c r="D6" s="13" t="str">
        <f>IF(список!D5="","",список!D5)</f>
        <v>средняя группа</v>
      </c>
      <c r="E6" s="1" t="e">
        <f>#REF!</f>
        <v>#REF!</v>
      </c>
      <c r="F6" s="1" t="e">
        <f t="shared" si="0"/>
        <v>#REF!</v>
      </c>
      <c r="G6" s="1" t="e">
        <f>#REF!</f>
        <v>#REF!</v>
      </c>
      <c r="H6" s="1" t="e">
        <f t="shared" si="1"/>
        <v>#REF!</v>
      </c>
      <c r="I6" s="1" t="e">
        <f>#REF!</f>
        <v>#REF!</v>
      </c>
      <c r="J6" s="1" t="e">
        <f t="shared" si="2"/>
        <v>#REF!</v>
      </c>
      <c r="K6" s="2" t="e">
        <f t="shared" si="3"/>
        <v>#REF!</v>
      </c>
      <c r="L6" s="399" t="e">
        <f t="shared" si="4"/>
        <v>#REF!</v>
      </c>
      <c r="M6" s="400"/>
    </row>
    <row r="7" spans="1:28">
      <c r="A7" s="1">
        <f>список!A6</f>
        <v>5</v>
      </c>
      <c r="B7" s="1" t="str">
        <f>IF(список!B6="","",список!B6)</f>
        <v/>
      </c>
      <c r="C7" s="1">
        <f>IF(список!C6="","",список!C6)</f>
        <v>0</v>
      </c>
      <c r="D7" s="13" t="str">
        <f>IF(список!D6="","",список!D6)</f>
        <v>средняя группа</v>
      </c>
      <c r="E7" s="1" t="e">
        <f>#REF!</f>
        <v>#REF!</v>
      </c>
      <c r="F7" s="1" t="e">
        <f t="shared" si="0"/>
        <v>#REF!</v>
      </c>
      <c r="G7" s="1" t="e">
        <f>#REF!</f>
        <v>#REF!</v>
      </c>
      <c r="H7" s="1" t="e">
        <f t="shared" si="1"/>
        <v>#REF!</v>
      </c>
      <c r="I7" s="1" t="e">
        <f>#REF!</f>
        <v>#REF!</v>
      </c>
      <c r="J7" s="1" t="e">
        <f t="shared" si="2"/>
        <v>#REF!</v>
      </c>
      <c r="K7" s="2" t="e">
        <f t="shared" si="3"/>
        <v>#REF!</v>
      </c>
      <c r="L7" s="399" t="e">
        <f t="shared" si="4"/>
        <v>#REF!</v>
      </c>
      <c r="M7" s="400"/>
    </row>
    <row r="8" spans="1:28">
      <c r="A8" s="1">
        <f>список!A7</f>
        <v>6</v>
      </c>
      <c r="B8" s="1" t="str">
        <f>IF(список!B7="","",список!B7)</f>
        <v/>
      </c>
      <c r="C8" s="1">
        <f>IF(список!C7="","",список!C7)</f>
        <v>0</v>
      </c>
      <c r="D8" s="13" t="str">
        <f>IF(список!D7="","",список!D7)</f>
        <v>средняя группа</v>
      </c>
      <c r="E8" s="1" t="e">
        <f>#REF!</f>
        <v>#REF!</v>
      </c>
      <c r="F8" s="1" t="e">
        <f t="shared" si="0"/>
        <v>#REF!</v>
      </c>
      <c r="G8" s="1" t="e">
        <f>#REF!</f>
        <v>#REF!</v>
      </c>
      <c r="H8" s="1" t="e">
        <f t="shared" si="1"/>
        <v>#REF!</v>
      </c>
      <c r="I8" s="1" t="e">
        <f>#REF!</f>
        <v>#REF!</v>
      </c>
      <c r="J8" s="1" t="e">
        <f t="shared" si="2"/>
        <v>#REF!</v>
      </c>
      <c r="K8" s="2" t="e">
        <f t="shared" si="3"/>
        <v>#REF!</v>
      </c>
      <c r="L8" s="399" t="e">
        <f t="shared" si="4"/>
        <v>#REF!</v>
      </c>
      <c r="M8" s="400"/>
    </row>
    <row r="9" spans="1:28">
      <c r="A9" s="1">
        <f>список!A8</f>
        <v>7</v>
      </c>
      <c r="B9" s="1" t="str">
        <f>IF(список!B8="","",список!B8)</f>
        <v/>
      </c>
      <c r="C9" s="1" t="e">
        <f>IF(список!#REF!="","",список!#REF!)</f>
        <v>#REF!</v>
      </c>
      <c r="D9" s="13" t="str">
        <f>IF(список!D8="","",список!D8)</f>
        <v>средняя группа</v>
      </c>
      <c r="E9" s="1" t="e">
        <f>#REF!</f>
        <v>#REF!</v>
      </c>
      <c r="F9" s="1" t="e">
        <f t="shared" si="0"/>
        <v>#REF!</v>
      </c>
      <c r="G9" s="1" t="e">
        <f>#REF!</f>
        <v>#REF!</v>
      </c>
      <c r="H9" s="1" t="e">
        <f t="shared" si="1"/>
        <v>#REF!</v>
      </c>
      <c r="I9" s="1" t="e">
        <f>#REF!</f>
        <v>#REF!</v>
      </c>
      <c r="J9" s="1" t="e">
        <f t="shared" si="2"/>
        <v>#REF!</v>
      </c>
      <c r="K9" s="2" t="e">
        <f t="shared" si="3"/>
        <v>#REF!</v>
      </c>
      <c r="L9" s="399" t="e">
        <f t="shared" si="4"/>
        <v>#REF!</v>
      </c>
      <c r="M9" s="400"/>
    </row>
    <row r="10" spans="1:28">
      <c r="A10" s="1">
        <f>список!A9</f>
        <v>8</v>
      </c>
      <c r="B10" s="1" t="str">
        <f>IF(список!B9="","",список!B9)</f>
        <v/>
      </c>
      <c r="C10" s="1">
        <f>IF(список!C9="","",список!C9)</f>
        <v>0</v>
      </c>
      <c r="D10" s="13" t="str">
        <f>IF(список!D9="","",список!D9)</f>
        <v>средняя группа</v>
      </c>
      <c r="E10" s="1" t="e">
        <f>#REF!</f>
        <v>#REF!</v>
      </c>
      <c r="F10" s="1" t="e">
        <f t="shared" si="0"/>
        <v>#REF!</v>
      </c>
      <c r="G10" s="1" t="e">
        <f>#REF!</f>
        <v>#REF!</v>
      </c>
      <c r="H10" s="1" t="e">
        <f t="shared" si="1"/>
        <v>#REF!</v>
      </c>
      <c r="I10" s="1" t="e">
        <f>#REF!</f>
        <v>#REF!</v>
      </c>
      <c r="J10" s="1" t="e">
        <f t="shared" si="2"/>
        <v>#REF!</v>
      </c>
      <c r="K10" s="2" t="e">
        <f t="shared" si="3"/>
        <v>#REF!</v>
      </c>
      <c r="L10" s="399" t="e">
        <f t="shared" si="4"/>
        <v>#REF!</v>
      </c>
      <c r="M10" s="400"/>
    </row>
    <row r="11" spans="1:28">
      <c r="A11" s="1">
        <f>список!A10</f>
        <v>9</v>
      </c>
      <c r="B11" s="1" t="str">
        <f>IF(список!B10="","",список!B10)</f>
        <v/>
      </c>
      <c r="C11" s="1">
        <f>IF(список!C10="","",список!C10)</f>
        <v>0</v>
      </c>
      <c r="D11" s="13" t="str">
        <f>IF(список!D10="","",список!D10)</f>
        <v>средняя группа</v>
      </c>
      <c r="E11" s="1" t="e">
        <f>#REF!</f>
        <v>#REF!</v>
      </c>
      <c r="F11" s="1" t="e">
        <f t="shared" si="0"/>
        <v>#REF!</v>
      </c>
      <c r="G11" s="1" t="e">
        <f>#REF!</f>
        <v>#REF!</v>
      </c>
      <c r="H11" s="1" t="e">
        <f t="shared" si="1"/>
        <v>#REF!</v>
      </c>
      <c r="I11" s="1" t="e">
        <f>#REF!</f>
        <v>#REF!</v>
      </c>
      <c r="J11" s="1" t="e">
        <f t="shared" si="2"/>
        <v>#REF!</v>
      </c>
      <c r="K11" s="2" t="e">
        <f t="shared" si="3"/>
        <v>#REF!</v>
      </c>
      <c r="L11" s="399" t="e">
        <f t="shared" si="4"/>
        <v>#REF!</v>
      </c>
      <c r="M11" s="400"/>
    </row>
    <row r="12" spans="1:28">
      <c r="A12" s="1">
        <f>список!A11</f>
        <v>10</v>
      </c>
      <c r="B12" s="1" t="str">
        <f>IF(список!B11="","",список!B11)</f>
        <v/>
      </c>
      <c r="C12" s="1">
        <f>IF(список!C11="","",список!C11)</f>
        <v>0</v>
      </c>
      <c r="D12" s="13" t="str">
        <f>IF(список!D11="","",список!D11)</f>
        <v>средняя группа</v>
      </c>
      <c r="E12" s="1" t="e">
        <f>#REF!</f>
        <v>#REF!</v>
      </c>
      <c r="F12" s="1" t="e">
        <f t="shared" si="0"/>
        <v>#REF!</v>
      </c>
      <c r="G12" s="1" t="e">
        <f>#REF!</f>
        <v>#REF!</v>
      </c>
      <c r="H12" s="1" t="e">
        <f t="shared" si="1"/>
        <v>#REF!</v>
      </c>
      <c r="I12" s="1" t="e">
        <f>#REF!</f>
        <v>#REF!</v>
      </c>
      <c r="J12" s="1" t="e">
        <f t="shared" si="2"/>
        <v>#REF!</v>
      </c>
      <c r="K12" s="2" t="e">
        <f t="shared" si="3"/>
        <v>#REF!</v>
      </c>
      <c r="L12" s="399" t="e">
        <f t="shared" si="4"/>
        <v>#REF!</v>
      </c>
      <c r="M12" s="400"/>
    </row>
    <row r="13" spans="1:28">
      <c r="A13" s="1">
        <f>список!A12</f>
        <v>11</v>
      </c>
      <c r="B13" s="1" t="str">
        <f>IF(список!B12="","",список!B12)</f>
        <v/>
      </c>
      <c r="C13" s="1">
        <f>IF(список!C12="","",список!C12)</f>
        <v>0</v>
      </c>
      <c r="D13" s="13" t="str">
        <f>IF(список!D12="","",список!D12)</f>
        <v>средняя группа</v>
      </c>
      <c r="E13" s="1" t="e">
        <f>#REF!</f>
        <v>#REF!</v>
      </c>
      <c r="F13" s="1" t="e">
        <f t="shared" si="0"/>
        <v>#REF!</v>
      </c>
      <c r="G13" s="1" t="e">
        <f>#REF!</f>
        <v>#REF!</v>
      </c>
      <c r="H13" s="1" t="e">
        <f t="shared" si="1"/>
        <v>#REF!</v>
      </c>
      <c r="I13" s="1" t="e">
        <f>#REF!</f>
        <v>#REF!</v>
      </c>
      <c r="J13" s="1" t="e">
        <f t="shared" si="2"/>
        <v>#REF!</v>
      </c>
      <c r="K13" s="2" t="e">
        <f t="shared" si="3"/>
        <v>#REF!</v>
      </c>
      <c r="L13" s="399" t="e">
        <f t="shared" si="4"/>
        <v>#REF!</v>
      </c>
      <c r="M13" s="400"/>
    </row>
    <row r="14" spans="1:28">
      <c r="A14" s="1">
        <f>список!A13</f>
        <v>12</v>
      </c>
      <c r="B14" s="1" t="str">
        <f>IF(список!B13="","",список!B13)</f>
        <v/>
      </c>
      <c r="C14" s="1">
        <f>IF(список!C13="","",список!C13)</f>
        <v>0</v>
      </c>
      <c r="D14" s="13" t="str">
        <f>IF(список!D13="","",список!D13)</f>
        <v>средняя группа</v>
      </c>
      <c r="E14" s="1" t="e">
        <f>#REF!</f>
        <v>#REF!</v>
      </c>
      <c r="F14" s="1" t="e">
        <f t="shared" si="0"/>
        <v>#REF!</v>
      </c>
      <c r="G14" s="1" t="e">
        <f>#REF!</f>
        <v>#REF!</v>
      </c>
      <c r="H14" s="1" t="e">
        <f t="shared" si="1"/>
        <v>#REF!</v>
      </c>
      <c r="I14" s="1" t="e">
        <f>#REF!</f>
        <v>#REF!</v>
      </c>
      <c r="J14" s="1" t="e">
        <f t="shared" si="2"/>
        <v>#REF!</v>
      </c>
      <c r="K14" s="2" t="e">
        <f t="shared" si="3"/>
        <v>#REF!</v>
      </c>
      <c r="L14" s="399" t="e">
        <f t="shared" si="4"/>
        <v>#REF!</v>
      </c>
      <c r="M14" s="400"/>
    </row>
    <row r="15" spans="1:28">
      <c r="A15" s="1">
        <f>список!A14</f>
        <v>13</v>
      </c>
      <c r="B15" s="1" t="str">
        <f>IF(список!B14="","",список!B14)</f>
        <v/>
      </c>
      <c r="C15" s="1">
        <f>IF(список!C14="","",список!C14)</f>
        <v>0</v>
      </c>
      <c r="D15" s="13" t="str">
        <f>IF(список!D14="","",список!D14)</f>
        <v>средняя группа</v>
      </c>
      <c r="E15" s="1" t="e">
        <f>#REF!</f>
        <v>#REF!</v>
      </c>
      <c r="F15" s="1" t="e">
        <f t="shared" si="0"/>
        <v>#REF!</v>
      </c>
      <c r="G15" s="1" t="e">
        <f>#REF!</f>
        <v>#REF!</v>
      </c>
      <c r="H15" s="1" t="e">
        <f t="shared" si="1"/>
        <v>#REF!</v>
      </c>
      <c r="I15" s="1" t="e">
        <f>#REF!</f>
        <v>#REF!</v>
      </c>
      <c r="J15" s="1" t="e">
        <f t="shared" si="2"/>
        <v>#REF!</v>
      </c>
      <c r="K15" s="2" t="e">
        <f t="shared" si="3"/>
        <v>#REF!</v>
      </c>
      <c r="L15" s="399" t="e">
        <f t="shared" si="4"/>
        <v>#REF!</v>
      </c>
      <c r="M15" s="400"/>
    </row>
    <row r="16" spans="1:28">
      <c r="A16" s="1">
        <f>список!A15</f>
        <v>14</v>
      </c>
      <c r="B16" s="1" t="str">
        <f>IF(список!B15="","",список!B15)</f>
        <v/>
      </c>
      <c r="C16" s="1">
        <f>IF(список!C15="","",список!C15)</f>
        <v>0</v>
      </c>
      <c r="D16" s="13" t="str">
        <f>IF(список!D15="","",список!D15)</f>
        <v>средняя группа</v>
      </c>
      <c r="E16" s="1" t="e">
        <f>#REF!</f>
        <v>#REF!</v>
      </c>
      <c r="F16" s="1" t="e">
        <f t="shared" si="0"/>
        <v>#REF!</v>
      </c>
      <c r="G16" s="1" t="e">
        <f>#REF!</f>
        <v>#REF!</v>
      </c>
      <c r="H16" s="1" t="e">
        <f t="shared" si="1"/>
        <v>#REF!</v>
      </c>
      <c r="I16" s="1" t="e">
        <f>#REF!</f>
        <v>#REF!</v>
      </c>
      <c r="J16" s="1" t="e">
        <f t="shared" si="2"/>
        <v>#REF!</v>
      </c>
      <c r="K16" s="2" t="e">
        <f t="shared" si="3"/>
        <v>#REF!</v>
      </c>
      <c r="L16" s="399" t="e">
        <f t="shared" si="4"/>
        <v>#REF!</v>
      </c>
      <c r="M16" s="400"/>
    </row>
    <row r="17" spans="1:13">
      <c r="A17" s="1">
        <f>список!A16</f>
        <v>15</v>
      </c>
      <c r="B17" s="1" t="str">
        <f>IF(список!B16="","",список!B16)</f>
        <v/>
      </c>
      <c r="C17" s="1">
        <f>IF(список!C16="","",список!C16)</f>
        <v>0</v>
      </c>
      <c r="D17" s="13" t="str">
        <f>IF(список!D16="","",список!D16)</f>
        <v>средняя группа</v>
      </c>
      <c r="E17" s="1" t="e">
        <f>#REF!</f>
        <v>#REF!</v>
      </c>
      <c r="F17" s="1" t="e">
        <f t="shared" si="0"/>
        <v>#REF!</v>
      </c>
      <c r="G17" s="1" t="e">
        <f>#REF!</f>
        <v>#REF!</v>
      </c>
      <c r="H17" s="1" t="e">
        <f t="shared" si="1"/>
        <v>#REF!</v>
      </c>
      <c r="I17" s="1" t="e">
        <f>#REF!</f>
        <v>#REF!</v>
      </c>
      <c r="J17" s="1" t="e">
        <f t="shared" si="2"/>
        <v>#REF!</v>
      </c>
      <c r="K17" s="2" t="e">
        <f t="shared" si="3"/>
        <v>#REF!</v>
      </c>
      <c r="L17" s="399" t="e">
        <f t="shared" si="4"/>
        <v>#REF!</v>
      </c>
      <c r="M17" s="400"/>
    </row>
    <row r="18" spans="1:13">
      <c r="A18" s="1">
        <f>список!A17</f>
        <v>16</v>
      </c>
      <c r="B18" s="1" t="str">
        <f>IF(список!B17="","",список!B17)</f>
        <v/>
      </c>
      <c r="C18" s="1">
        <f>IF(список!C17="","",список!C17)</f>
        <v>0</v>
      </c>
      <c r="D18" s="13" t="str">
        <f>IF(список!D17="","",список!D17)</f>
        <v>средняя группа</v>
      </c>
      <c r="E18" s="1" t="e">
        <f>#REF!</f>
        <v>#REF!</v>
      </c>
      <c r="F18" s="1" t="e">
        <f t="shared" si="0"/>
        <v>#REF!</v>
      </c>
      <c r="G18" s="1" t="e">
        <f>#REF!</f>
        <v>#REF!</v>
      </c>
      <c r="H18" s="1" t="e">
        <f t="shared" si="1"/>
        <v>#REF!</v>
      </c>
      <c r="I18" s="1" t="e">
        <f>#REF!</f>
        <v>#REF!</v>
      </c>
      <c r="J18" s="1" t="e">
        <f t="shared" si="2"/>
        <v>#REF!</v>
      </c>
      <c r="K18" s="2" t="e">
        <f t="shared" si="3"/>
        <v>#REF!</v>
      </c>
      <c r="L18" s="399" t="e">
        <f t="shared" si="4"/>
        <v>#REF!</v>
      </c>
      <c r="M18" s="400"/>
    </row>
    <row r="19" spans="1:13">
      <c r="A19" s="1">
        <f>список!A18</f>
        <v>17</v>
      </c>
      <c r="B19" s="1" t="str">
        <f>IF(список!B18="","",список!B18)</f>
        <v/>
      </c>
      <c r="C19" s="1">
        <f>IF(список!C18="","",список!C18)</f>
        <v>0</v>
      </c>
      <c r="D19" s="13" t="str">
        <f>IF(список!D18="","",список!D18)</f>
        <v>средняя группа</v>
      </c>
      <c r="E19" s="1" t="e">
        <f>#REF!</f>
        <v>#REF!</v>
      </c>
      <c r="F19" s="1" t="e">
        <f t="shared" si="0"/>
        <v>#REF!</v>
      </c>
      <c r="G19" s="1" t="e">
        <f>#REF!</f>
        <v>#REF!</v>
      </c>
      <c r="H19" s="1" t="e">
        <f t="shared" si="1"/>
        <v>#REF!</v>
      </c>
      <c r="I19" s="1" t="e">
        <f>#REF!</f>
        <v>#REF!</v>
      </c>
      <c r="J19" s="1" t="e">
        <f t="shared" si="2"/>
        <v>#REF!</v>
      </c>
      <c r="K19" s="2" t="e">
        <f t="shared" si="3"/>
        <v>#REF!</v>
      </c>
      <c r="L19" s="399" t="e">
        <f t="shared" si="4"/>
        <v>#REF!</v>
      </c>
      <c r="M19" s="400"/>
    </row>
    <row r="20" spans="1:13">
      <c r="A20" s="1">
        <f>список!A19</f>
        <v>18</v>
      </c>
      <c r="B20" s="1" t="str">
        <f>IF(список!B19="","",список!B19)</f>
        <v/>
      </c>
      <c r="C20" s="1">
        <f>IF(список!C19="","",список!C19)</f>
        <v>0</v>
      </c>
      <c r="D20" s="13" t="str">
        <f>IF(список!D19="","",список!D19)</f>
        <v>средняя группа</v>
      </c>
      <c r="E20" s="1" t="e">
        <f>#REF!</f>
        <v>#REF!</v>
      </c>
      <c r="F20" s="1" t="e">
        <f t="shared" si="0"/>
        <v>#REF!</v>
      </c>
      <c r="G20" s="1" t="e">
        <f>#REF!</f>
        <v>#REF!</v>
      </c>
      <c r="H20" s="1" t="e">
        <f t="shared" si="1"/>
        <v>#REF!</v>
      </c>
      <c r="I20" s="1" t="e">
        <f>#REF!</f>
        <v>#REF!</v>
      </c>
      <c r="J20" s="1" t="e">
        <f t="shared" si="2"/>
        <v>#REF!</v>
      </c>
      <c r="K20" s="2" t="e">
        <f t="shared" si="3"/>
        <v>#REF!</v>
      </c>
      <c r="L20" s="399" t="e">
        <f t="shared" si="4"/>
        <v>#REF!</v>
      </c>
      <c r="M20" s="400"/>
    </row>
    <row r="21" spans="1:13">
      <c r="A21" s="1">
        <f>список!A20</f>
        <v>19</v>
      </c>
      <c r="B21" s="1" t="str">
        <f>IF(список!B20="","",список!B20)</f>
        <v/>
      </c>
      <c r="C21" s="1">
        <f>IF(список!C20="","",список!C20)</f>
        <v>0</v>
      </c>
      <c r="D21" s="13" t="str">
        <f>IF(список!D20="","",список!D20)</f>
        <v>средняя группа</v>
      </c>
      <c r="E21" s="1" t="e">
        <f>#REF!</f>
        <v>#REF!</v>
      </c>
      <c r="F21" s="1" t="e">
        <f t="shared" si="0"/>
        <v>#REF!</v>
      </c>
      <c r="G21" s="1" t="e">
        <f>#REF!</f>
        <v>#REF!</v>
      </c>
      <c r="H21" s="1" t="e">
        <f t="shared" si="1"/>
        <v>#REF!</v>
      </c>
      <c r="I21" s="1" t="e">
        <f>#REF!</f>
        <v>#REF!</v>
      </c>
      <c r="J21" s="1" t="e">
        <f t="shared" si="2"/>
        <v>#REF!</v>
      </c>
      <c r="K21" s="2" t="e">
        <f t="shared" si="3"/>
        <v>#REF!</v>
      </c>
      <c r="L21" s="399" t="e">
        <f t="shared" si="4"/>
        <v>#REF!</v>
      </c>
      <c r="M21" s="400"/>
    </row>
    <row r="22" spans="1:13">
      <c r="A22" s="1">
        <f>список!A21</f>
        <v>20</v>
      </c>
      <c r="B22" s="1" t="str">
        <f>IF(список!B21="","",список!B21)</f>
        <v/>
      </c>
      <c r="C22" s="1">
        <f>IF(список!C21="","",список!C21)</f>
        <v>0</v>
      </c>
      <c r="D22" s="13" t="str">
        <f>IF(список!D21="","",список!D21)</f>
        <v>средняя группа</v>
      </c>
      <c r="E22" s="1" t="e">
        <f>#REF!</f>
        <v>#REF!</v>
      </c>
      <c r="F22" s="1" t="e">
        <f t="shared" si="0"/>
        <v>#REF!</v>
      </c>
      <c r="G22" s="1" t="e">
        <f>#REF!</f>
        <v>#REF!</v>
      </c>
      <c r="H22" s="1" t="e">
        <f t="shared" si="1"/>
        <v>#REF!</v>
      </c>
      <c r="I22" s="1" t="e">
        <f>#REF!</f>
        <v>#REF!</v>
      </c>
      <c r="J22" s="1" t="e">
        <f t="shared" si="2"/>
        <v>#REF!</v>
      </c>
      <c r="K22" s="2" t="e">
        <f t="shared" si="3"/>
        <v>#REF!</v>
      </c>
      <c r="L22" s="399" t="e">
        <f t="shared" si="4"/>
        <v>#REF!</v>
      </c>
      <c r="M22" s="400"/>
    </row>
    <row r="23" spans="1:13">
      <c r="A23" s="1">
        <f>список!A22</f>
        <v>21</v>
      </c>
      <c r="B23" s="1" t="str">
        <f>IF(список!B22="","",список!B22)</f>
        <v/>
      </c>
      <c r="C23" s="1">
        <f>IF(список!C22="","",список!C22)</f>
        <v>0</v>
      </c>
      <c r="D23" s="13" t="str">
        <f>IF(список!D22="","",список!D22)</f>
        <v>средняя группа</v>
      </c>
      <c r="E23" s="1" t="e">
        <f>#REF!</f>
        <v>#REF!</v>
      </c>
      <c r="F23" s="1" t="e">
        <f t="shared" si="0"/>
        <v>#REF!</v>
      </c>
      <c r="G23" s="1" t="e">
        <f>#REF!</f>
        <v>#REF!</v>
      </c>
      <c r="H23" s="1" t="e">
        <f t="shared" si="1"/>
        <v>#REF!</v>
      </c>
      <c r="I23" s="1" t="e">
        <f>#REF!</f>
        <v>#REF!</v>
      </c>
      <c r="J23" s="1" t="e">
        <f t="shared" si="2"/>
        <v>#REF!</v>
      </c>
      <c r="K23" s="2" t="e">
        <f t="shared" si="3"/>
        <v>#REF!</v>
      </c>
      <c r="L23" s="399" t="e">
        <f t="shared" si="4"/>
        <v>#REF!</v>
      </c>
      <c r="M23" s="400"/>
    </row>
    <row r="24" spans="1:13">
      <c r="A24" s="1">
        <f>список!A23</f>
        <v>22</v>
      </c>
      <c r="B24" s="1" t="str">
        <f>IF(список!B23="","",список!B23)</f>
        <v/>
      </c>
      <c r="C24" s="1">
        <f>IF(список!C23="","",список!C23)</f>
        <v>0</v>
      </c>
      <c r="D24" s="13" t="str">
        <f>IF(список!D23="","",список!D23)</f>
        <v>средняя группа</v>
      </c>
      <c r="E24" s="1" t="e">
        <f>#REF!</f>
        <v>#REF!</v>
      </c>
      <c r="F24" s="1" t="e">
        <f t="shared" si="0"/>
        <v>#REF!</v>
      </c>
      <c r="G24" s="1" t="e">
        <f>#REF!</f>
        <v>#REF!</v>
      </c>
      <c r="H24" s="1" t="e">
        <f t="shared" si="1"/>
        <v>#REF!</v>
      </c>
      <c r="I24" s="1" t="e">
        <f>#REF!</f>
        <v>#REF!</v>
      </c>
      <c r="J24" s="1" t="e">
        <f t="shared" si="2"/>
        <v>#REF!</v>
      </c>
      <c r="K24" s="2" t="e">
        <f t="shared" si="3"/>
        <v>#REF!</v>
      </c>
      <c r="L24" s="399" t="e">
        <f t="shared" si="4"/>
        <v>#REF!</v>
      </c>
      <c r="M24" s="400"/>
    </row>
    <row r="25" spans="1:13">
      <c r="A25" s="1">
        <f>список!A24</f>
        <v>23</v>
      </c>
      <c r="B25" s="1" t="str">
        <f>IF(список!B24="","",список!B24)</f>
        <v/>
      </c>
      <c r="C25" s="1">
        <f>IF(список!C24="","",список!C24)</f>
        <v>0</v>
      </c>
      <c r="D25" s="13" t="str">
        <f>IF(список!D24="","",список!D24)</f>
        <v>средняя группа</v>
      </c>
      <c r="E25" s="1" t="e">
        <f>#REF!</f>
        <v>#REF!</v>
      </c>
      <c r="F25" s="1" t="e">
        <f t="shared" si="0"/>
        <v>#REF!</v>
      </c>
      <c r="G25" s="1" t="e">
        <f>#REF!</f>
        <v>#REF!</v>
      </c>
      <c r="H25" s="1" t="e">
        <f t="shared" si="1"/>
        <v>#REF!</v>
      </c>
      <c r="I25" s="1" t="e">
        <f>#REF!</f>
        <v>#REF!</v>
      </c>
      <c r="J25" s="1" t="e">
        <f t="shared" si="2"/>
        <v>#REF!</v>
      </c>
      <c r="K25" s="2" t="e">
        <f t="shared" si="3"/>
        <v>#REF!</v>
      </c>
      <c r="L25" s="399" t="e">
        <f t="shared" si="4"/>
        <v>#REF!</v>
      </c>
      <c r="M25" s="400"/>
    </row>
    <row r="26" spans="1:13">
      <c r="A26" s="1">
        <f>список!A25</f>
        <v>24</v>
      </c>
      <c r="B26" s="1" t="str">
        <f>IF(список!B25="","",список!B25)</f>
        <v/>
      </c>
      <c r="C26" s="1">
        <f>IF(список!C25="","",список!C25)</f>
        <v>0</v>
      </c>
      <c r="D26" s="13" t="str">
        <f>IF(список!D25="","",список!D25)</f>
        <v>средняя группа</v>
      </c>
      <c r="E26" s="1" t="e">
        <f>#REF!</f>
        <v>#REF!</v>
      </c>
      <c r="F26" s="1" t="e">
        <f t="shared" si="0"/>
        <v>#REF!</v>
      </c>
      <c r="G26" s="1" t="e">
        <f>#REF!</f>
        <v>#REF!</v>
      </c>
      <c r="H26" s="1" t="e">
        <f t="shared" si="1"/>
        <v>#REF!</v>
      </c>
      <c r="I26" s="1" t="e">
        <f>#REF!</f>
        <v>#REF!</v>
      </c>
      <c r="J26" s="1" t="e">
        <f t="shared" si="2"/>
        <v>#REF!</v>
      </c>
      <c r="K26" s="2" t="e">
        <f t="shared" si="3"/>
        <v>#REF!</v>
      </c>
      <c r="L26" s="399" t="e">
        <f t="shared" si="4"/>
        <v>#REF!</v>
      </c>
      <c r="M26" s="400"/>
    </row>
    <row r="27" spans="1:13">
      <c r="A27" s="1">
        <f>список!A26</f>
        <v>25</v>
      </c>
      <c r="B27" s="1" t="str">
        <f>IF(список!B26="","",список!B26)</f>
        <v/>
      </c>
      <c r="C27" s="1">
        <f>IF(список!C26="","",список!C26)</f>
        <v>0</v>
      </c>
      <c r="D27" s="13" t="str">
        <f>IF(список!D26="","",список!D26)</f>
        <v>средняя группа</v>
      </c>
      <c r="E27" s="1" t="e">
        <f>#REF!</f>
        <v>#REF!</v>
      </c>
      <c r="F27" s="1" t="e">
        <f t="shared" si="0"/>
        <v>#REF!</v>
      </c>
      <c r="G27" s="1" t="e">
        <f>#REF!</f>
        <v>#REF!</v>
      </c>
      <c r="H27" s="1" t="e">
        <f t="shared" si="1"/>
        <v>#REF!</v>
      </c>
      <c r="I27" s="1" t="e">
        <f>#REF!</f>
        <v>#REF!</v>
      </c>
      <c r="J27" s="1" t="e">
        <f t="shared" si="2"/>
        <v>#REF!</v>
      </c>
      <c r="K27" s="2" t="e">
        <f t="shared" si="3"/>
        <v>#REF!</v>
      </c>
      <c r="L27" s="399" t="e">
        <f t="shared" si="4"/>
        <v>#REF!</v>
      </c>
      <c r="M27" s="400"/>
    </row>
    <row r="28" spans="1:13">
      <c r="A28" s="1">
        <f>список!A27</f>
        <v>26</v>
      </c>
      <c r="B28" s="1" t="str">
        <f>IF(список!B27="","",список!B27)</f>
        <v/>
      </c>
      <c r="C28" s="1">
        <f>IF(список!C27="","",список!C27)</f>
        <v>0</v>
      </c>
      <c r="D28" s="13" t="str">
        <f>IF(список!D27="","",список!D27)</f>
        <v>средняя группа</v>
      </c>
      <c r="E28" s="1" t="e">
        <f>#REF!</f>
        <v>#REF!</v>
      </c>
      <c r="F28" s="1" t="e">
        <f t="shared" si="0"/>
        <v>#REF!</v>
      </c>
      <c r="G28" s="1" t="e">
        <f>#REF!</f>
        <v>#REF!</v>
      </c>
      <c r="H28" s="1" t="e">
        <f t="shared" si="1"/>
        <v>#REF!</v>
      </c>
      <c r="I28" s="1" t="e">
        <f>#REF!</f>
        <v>#REF!</v>
      </c>
      <c r="J28" s="1" t="e">
        <f t="shared" si="2"/>
        <v>#REF!</v>
      </c>
      <c r="K28" s="2" t="e">
        <f t="shared" si="3"/>
        <v>#REF!</v>
      </c>
      <c r="L28" s="399" t="e">
        <f t="shared" si="4"/>
        <v>#REF!</v>
      </c>
      <c r="M28" s="400"/>
    </row>
    <row r="29" spans="1:13">
      <c r="A29" s="1">
        <f>список!A28</f>
        <v>27</v>
      </c>
      <c r="B29" s="1" t="str">
        <f>IF(список!B28="","",список!B28)</f>
        <v/>
      </c>
      <c r="C29" s="1">
        <f>IF(список!C28="","",список!C28)</f>
        <v>0</v>
      </c>
      <c r="D29" s="13" t="str">
        <f>IF(список!D28="","",список!D28)</f>
        <v>средняя группа</v>
      </c>
      <c r="E29" s="1" t="e">
        <f>#REF!</f>
        <v>#REF!</v>
      </c>
      <c r="F29" s="1" t="e">
        <f t="shared" si="0"/>
        <v>#REF!</v>
      </c>
      <c r="G29" s="1" t="e">
        <f>#REF!</f>
        <v>#REF!</v>
      </c>
      <c r="H29" s="1" t="e">
        <f t="shared" si="1"/>
        <v>#REF!</v>
      </c>
      <c r="I29" s="1" t="e">
        <f>#REF!</f>
        <v>#REF!</v>
      </c>
      <c r="J29" s="1" t="e">
        <f t="shared" si="2"/>
        <v>#REF!</v>
      </c>
      <c r="K29" s="2" t="e">
        <f t="shared" si="3"/>
        <v>#REF!</v>
      </c>
      <c r="L29" s="399" t="e">
        <f t="shared" si="4"/>
        <v>#REF!</v>
      </c>
      <c r="M29" s="400"/>
    </row>
    <row r="30" spans="1:13">
      <c r="A30" s="1">
        <f>список!A29</f>
        <v>28</v>
      </c>
      <c r="B30" s="1" t="str">
        <f>IF(список!B29="","",список!B29)</f>
        <v/>
      </c>
      <c r="C30" s="1">
        <f>IF(список!C29="","",список!C29)</f>
        <v>0</v>
      </c>
      <c r="D30" s="13" t="str">
        <f>IF(список!D29="","",список!D29)</f>
        <v>средняя группа</v>
      </c>
      <c r="E30" s="1" t="e">
        <f>#REF!</f>
        <v>#REF!</v>
      </c>
      <c r="F30" s="1" t="e">
        <f t="shared" si="0"/>
        <v>#REF!</v>
      </c>
      <c r="G30" s="1" t="e">
        <f>#REF!</f>
        <v>#REF!</v>
      </c>
      <c r="H30" s="1" t="e">
        <f t="shared" si="1"/>
        <v>#REF!</v>
      </c>
      <c r="I30" s="1" t="e">
        <f>#REF!</f>
        <v>#REF!</v>
      </c>
      <c r="J30" s="1" t="e">
        <f t="shared" si="2"/>
        <v>#REF!</v>
      </c>
      <c r="K30" s="2" t="e">
        <f t="shared" si="3"/>
        <v>#REF!</v>
      </c>
      <c r="L30" s="399" t="e">
        <f t="shared" si="4"/>
        <v>#REF!</v>
      </c>
      <c r="M30" s="400"/>
    </row>
    <row r="31" spans="1:13">
      <c r="A31" s="1">
        <f>список!A30</f>
        <v>29</v>
      </c>
      <c r="B31" s="1">
        <f>IF(список!C8="","",список!C8)</f>
        <v>0</v>
      </c>
      <c r="C31" s="1">
        <f>IF(список!C30="","",список!C30)</f>
        <v>0</v>
      </c>
      <c r="D31" s="13" t="str">
        <f>IF(список!D30="","",список!D30)</f>
        <v>средняя группа</v>
      </c>
      <c r="E31" s="1" t="e">
        <f>#REF!</f>
        <v>#REF!</v>
      </c>
      <c r="F31" s="1" t="e">
        <f t="shared" si="0"/>
        <v>#REF!</v>
      </c>
      <c r="G31" s="1" t="e">
        <f>#REF!</f>
        <v>#REF!</v>
      </c>
      <c r="H31" s="1" t="e">
        <f t="shared" si="1"/>
        <v>#REF!</v>
      </c>
      <c r="I31" s="1" t="e">
        <f>#REF!</f>
        <v>#REF!</v>
      </c>
      <c r="J31" s="1" t="e">
        <f t="shared" si="2"/>
        <v>#REF!</v>
      </c>
      <c r="K31" s="2" t="e">
        <f t="shared" si="3"/>
        <v>#REF!</v>
      </c>
      <c r="L31" s="399" t="e">
        <f t="shared" si="4"/>
        <v>#REF!</v>
      </c>
      <c r="M31" s="400"/>
    </row>
    <row r="32" spans="1:13">
      <c r="A32" s="1">
        <f>список!A31</f>
        <v>30</v>
      </c>
      <c r="B32" s="1" t="str">
        <f>IF(список!B31="","",список!B31)</f>
        <v/>
      </c>
      <c r="C32" s="1">
        <f>IF(список!C31="","",список!C31)</f>
        <v>0</v>
      </c>
      <c r="D32" s="13" t="str">
        <f>IF(список!D31="","",список!D31)</f>
        <v>средняя группа</v>
      </c>
      <c r="E32" s="1" t="e">
        <f>#REF!</f>
        <v>#REF!</v>
      </c>
      <c r="F32" s="1" t="e">
        <f t="shared" si="0"/>
        <v>#REF!</v>
      </c>
      <c r="G32" s="1" t="e">
        <f>#REF!</f>
        <v>#REF!</v>
      </c>
      <c r="H32" s="1" t="e">
        <f t="shared" si="1"/>
        <v>#REF!</v>
      </c>
      <c r="I32" s="1" t="e">
        <f>#REF!</f>
        <v>#REF!</v>
      </c>
      <c r="J32" s="1" t="e">
        <f t="shared" si="2"/>
        <v>#REF!</v>
      </c>
      <c r="K32" s="2" t="e">
        <f t="shared" si="3"/>
        <v>#REF!</v>
      </c>
      <c r="L32" s="399" t="e">
        <f t="shared" si="4"/>
        <v>#REF!</v>
      </c>
      <c r="M32" s="400"/>
    </row>
    <row r="33" spans="1:13">
      <c r="A33" s="1">
        <f>список!A32</f>
        <v>31</v>
      </c>
      <c r="B33" s="1" t="str">
        <f>IF(список!B32="","",список!B32)</f>
        <v/>
      </c>
      <c r="C33" s="1">
        <f>IF(список!C32="","",список!C32)</f>
        <v>0</v>
      </c>
      <c r="D33" s="13" t="str">
        <f>IF(список!D32="","",список!D32)</f>
        <v>средняя группа</v>
      </c>
      <c r="E33" s="1" t="e">
        <f>#REF!</f>
        <v>#REF!</v>
      </c>
      <c r="F33" s="1" t="e">
        <f t="shared" si="0"/>
        <v>#REF!</v>
      </c>
      <c r="G33" s="1" t="e">
        <f>#REF!</f>
        <v>#REF!</v>
      </c>
      <c r="H33" s="1" t="e">
        <f t="shared" si="1"/>
        <v>#REF!</v>
      </c>
      <c r="I33" s="1" t="e">
        <f>#REF!</f>
        <v>#REF!</v>
      </c>
      <c r="J33" s="1" t="e">
        <f t="shared" si="2"/>
        <v>#REF!</v>
      </c>
      <c r="K33" s="2" t="e">
        <f t="shared" si="3"/>
        <v>#REF!</v>
      </c>
      <c r="L33" s="399" t="e">
        <f t="shared" si="4"/>
        <v>#REF!</v>
      </c>
      <c r="M33" s="400"/>
    </row>
    <row r="34" spans="1:13">
      <c r="K34" s="2"/>
      <c r="L34" s="399"/>
      <c r="M34" s="400"/>
    </row>
  </sheetData>
  <mergeCells count="37">
    <mergeCell ref="L28:M28"/>
    <mergeCell ref="L26:M26"/>
    <mergeCell ref="L27:M27"/>
    <mergeCell ref="L16:M16"/>
    <mergeCell ref="L18:M18"/>
    <mergeCell ref="L19:M19"/>
    <mergeCell ref="L20:M20"/>
    <mergeCell ref="L21:M21"/>
    <mergeCell ref="L22:M22"/>
    <mergeCell ref="L23:M23"/>
    <mergeCell ref="L24:M24"/>
    <mergeCell ref="L25:M25"/>
    <mergeCell ref="L34:M34"/>
    <mergeCell ref="L29:M29"/>
    <mergeCell ref="L30:M30"/>
    <mergeCell ref="L31:M31"/>
    <mergeCell ref="L32:M32"/>
    <mergeCell ref="L33:M33"/>
    <mergeCell ref="L6:M6"/>
    <mergeCell ref="L7:M7"/>
    <mergeCell ref="L8:M8"/>
    <mergeCell ref="L9:M9"/>
    <mergeCell ref="L17:M17"/>
    <mergeCell ref="L12:M12"/>
    <mergeCell ref="L13:M13"/>
    <mergeCell ref="L10:M10"/>
    <mergeCell ref="L11:M11"/>
    <mergeCell ref="L14:M14"/>
    <mergeCell ref="L15:M15"/>
    <mergeCell ref="L4:M4"/>
    <mergeCell ref="L5:M5"/>
    <mergeCell ref="A1:AB1"/>
    <mergeCell ref="E2:J2"/>
    <mergeCell ref="E3:F3"/>
    <mergeCell ref="G3:H3"/>
    <mergeCell ref="I3:J3"/>
    <mergeCell ref="L3:M3"/>
  </mergeCells>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B34"/>
  <sheetViews>
    <sheetView topLeftCell="A3" workbookViewId="0">
      <selection activeCell="B3" sqref="B3:D33"/>
    </sheetView>
  </sheetViews>
  <sheetFormatPr defaultColWidth="9.140625" defaultRowHeight="15"/>
  <cols>
    <col min="1" max="1" width="9.140625" style="1"/>
    <col min="2" max="2" width="21.140625" style="1" customWidth="1"/>
    <col min="3" max="3" width="9.140625" style="1"/>
    <col min="4" max="4" width="16.140625" style="1" customWidth="1"/>
    <col min="5" max="10" width="3.28515625" style="1" customWidth="1"/>
    <col min="11" max="11" width="5.140625" style="1" customWidth="1"/>
    <col min="12" max="16384" width="9.140625" style="1"/>
  </cols>
  <sheetData>
    <row r="1" spans="1:28">
      <c r="A1" s="401" t="e">
        <f>#REF!</f>
        <v>#REF!</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row>
    <row r="2" spans="1:28">
      <c r="A2" s="1" t="str">
        <f>список!A1</f>
        <v>№</v>
      </c>
      <c r="B2" s="1" t="str">
        <f>список!B1</f>
        <v>Фамилия, имя воспитанника</v>
      </c>
      <c r="C2" s="1" t="str">
        <f>список!C1</f>
        <v xml:space="preserve">дата </v>
      </c>
      <c r="D2" s="1" t="str">
        <f>список!D1</f>
        <v>Группа</v>
      </c>
      <c r="E2" s="380"/>
      <c r="F2" s="380"/>
      <c r="G2" s="380"/>
      <c r="H2" s="380"/>
      <c r="I2" s="380"/>
      <c r="J2" s="380"/>
    </row>
    <row r="3" spans="1:28">
      <c r="A3" s="1">
        <f>список!A2</f>
        <v>1</v>
      </c>
      <c r="B3" s="1" t="str">
        <f>IF(список!B2="","",список!B2)</f>
        <v/>
      </c>
      <c r="C3" s="1" t="str">
        <f>IF(список!C2="","",список!C2)</f>
        <v/>
      </c>
      <c r="D3" s="13" t="str">
        <f>IF(список!D2="","",список!D2)</f>
        <v>средняя группа</v>
      </c>
      <c r="E3" s="380">
        <f>'[1]сырые баллы'!AM3</f>
        <v>35</v>
      </c>
      <c r="F3" s="380"/>
      <c r="G3" s="380">
        <f>'[1]сырые баллы'!AN3</f>
        <v>36</v>
      </c>
      <c r="H3" s="380"/>
      <c r="I3" s="380">
        <f>'[1]сырые баллы'!AO3</f>
        <v>37</v>
      </c>
      <c r="J3" s="380"/>
      <c r="L3" s="399" t="s">
        <v>5</v>
      </c>
      <c r="M3" s="402"/>
    </row>
    <row r="4" spans="1:28">
      <c r="A4" s="1">
        <f>список!A3</f>
        <v>2</v>
      </c>
      <c r="B4" s="1" t="str">
        <f>IF(список!B3="","",список!B3)</f>
        <v/>
      </c>
      <c r="C4" s="1">
        <f>IF(список!C3="","",список!C3)</f>
        <v>0</v>
      </c>
      <c r="D4" s="13" t="str">
        <f>IF(список!D3="","",список!D3)</f>
        <v>средняя группа</v>
      </c>
      <c r="E4" s="1" t="e">
        <f>#REF!</f>
        <v>#REF!</v>
      </c>
      <c r="F4" s="1" t="e">
        <f>IF(E4=0,"",IF(E4="а",1,2))</f>
        <v>#REF!</v>
      </c>
      <c r="G4" s="1" t="e">
        <f>#REF!</f>
        <v>#REF!</v>
      </c>
      <c r="H4" s="1" t="e">
        <f>IF(G4=0,"",IF(G4="а",1,IF(E4="г",3,2)))</f>
        <v>#REF!</v>
      </c>
      <c r="I4" s="1" t="e">
        <f>#REF!</f>
        <v>#REF!</v>
      </c>
      <c r="J4" s="1" t="e">
        <f>IF(I4=0,"",IF(I4="а",1,IF(I4="б",3,IF(I4="в",4,IF(I4="г",5,6)))))</f>
        <v>#REF!</v>
      </c>
      <c r="K4" s="2" t="e">
        <f>IF(SUM(F4:J4)=0,"",SUM(F4:J4))</f>
        <v>#REF!</v>
      </c>
      <c r="L4" s="399" t="e">
        <f>IF(K4="","",IF(K4&gt;=24,"6 уровень",IF(AND(K4&gt;=18,K4&lt;24),"5 уровень",IF(AND(K4&gt;=13,K4&lt;18),"4 уровень",IF(AND(K4&gt;=9,K4&lt;13),"3 уровень",IF(AND(K4&gt;=3,K4&lt;9),"2 уровень","1 уровень"))))))</f>
        <v>#REF!</v>
      </c>
      <c r="M4" s="400"/>
    </row>
    <row r="5" spans="1:28">
      <c r="A5" s="1">
        <f>список!A4</f>
        <v>3</v>
      </c>
      <c r="B5" s="1" t="str">
        <f>IF(список!B4="","",список!B4)</f>
        <v/>
      </c>
      <c r="C5" s="1">
        <f>IF(список!C4="","",список!C4)</f>
        <v>0</v>
      </c>
      <c r="D5" s="13" t="str">
        <f>IF(список!D4="","",список!D4)</f>
        <v>средняя группа</v>
      </c>
      <c r="E5" s="1" t="e">
        <f>#REF!</f>
        <v>#REF!</v>
      </c>
      <c r="F5" s="1" t="e">
        <f t="shared" ref="F5:F33" si="0">IF(E5=0,"",IF(E5="а",1,2))</f>
        <v>#REF!</v>
      </c>
      <c r="G5" s="1" t="e">
        <f>#REF!</f>
        <v>#REF!</v>
      </c>
      <c r="H5" s="1" t="e">
        <f t="shared" ref="H5:H33" si="1">IF(G5=0,"",IF(G5="а",1,IF(E5="г",3,2)))</f>
        <v>#REF!</v>
      </c>
      <c r="I5" s="1" t="e">
        <f>#REF!</f>
        <v>#REF!</v>
      </c>
      <c r="J5" s="1" t="e">
        <f t="shared" ref="J5:J33" si="2">IF(I5=0,"",IF(I5="а",1,IF(I5="б",3,IF(I5="в",4,IF(I5="г",5,6)))))</f>
        <v>#REF!</v>
      </c>
      <c r="K5" s="2" t="e">
        <f t="shared" ref="K5:K33" si="3">IF(SUM(F5:J5)=0,"",SUM(F5:J5))</f>
        <v>#REF!</v>
      </c>
      <c r="L5" s="399" t="e">
        <f t="shared" ref="L5:L33" si="4">IF(K5="","",IF(K5&gt;=24,"6 уровень",IF(AND(K5&gt;=18,K5&lt;24),"5 уровень",IF(AND(K5&gt;=13,K5&lt;18),"4 уровень",IF(AND(K5&gt;=9,K5&lt;13),"3 уровень",IF(AND(K5&gt;=3,K5&lt;9),"2 уровень","1 уровень"))))))</f>
        <v>#REF!</v>
      </c>
      <c r="M5" s="400"/>
    </row>
    <row r="6" spans="1:28">
      <c r="A6" s="1">
        <f>список!A5</f>
        <v>4</v>
      </c>
      <c r="B6" s="1" t="str">
        <f>IF(список!B5="","",список!B5)</f>
        <v/>
      </c>
      <c r="C6" s="1">
        <f>IF(список!C5="","",список!C5)</f>
        <v>0</v>
      </c>
      <c r="D6" s="13" t="str">
        <f>IF(список!D5="","",список!D5)</f>
        <v>средняя группа</v>
      </c>
      <c r="E6" s="1" t="e">
        <f>#REF!</f>
        <v>#REF!</v>
      </c>
      <c r="F6" s="1" t="e">
        <f t="shared" si="0"/>
        <v>#REF!</v>
      </c>
      <c r="G6" s="1" t="e">
        <f>#REF!</f>
        <v>#REF!</v>
      </c>
      <c r="H6" s="1" t="e">
        <f t="shared" si="1"/>
        <v>#REF!</v>
      </c>
      <c r="I6" s="1" t="e">
        <f>#REF!</f>
        <v>#REF!</v>
      </c>
      <c r="J6" s="1" t="e">
        <f t="shared" si="2"/>
        <v>#REF!</v>
      </c>
      <c r="K6" s="2" t="e">
        <f t="shared" si="3"/>
        <v>#REF!</v>
      </c>
      <c r="L6" s="399" t="e">
        <f t="shared" si="4"/>
        <v>#REF!</v>
      </c>
      <c r="M6" s="400"/>
    </row>
    <row r="7" spans="1:28">
      <c r="A7" s="1">
        <f>список!A6</f>
        <v>5</v>
      </c>
      <c r="B7" s="1" t="str">
        <f>IF(список!B6="","",список!B6)</f>
        <v/>
      </c>
      <c r="C7" s="1">
        <f>IF(список!C6="","",список!C6)</f>
        <v>0</v>
      </c>
      <c r="D7" s="13" t="str">
        <f>IF(список!D6="","",список!D6)</f>
        <v>средняя группа</v>
      </c>
      <c r="E7" s="1" t="e">
        <f>#REF!</f>
        <v>#REF!</v>
      </c>
      <c r="F7" s="1" t="e">
        <f t="shared" si="0"/>
        <v>#REF!</v>
      </c>
      <c r="G7" s="1" t="e">
        <f>#REF!</f>
        <v>#REF!</v>
      </c>
      <c r="H7" s="1" t="e">
        <f t="shared" si="1"/>
        <v>#REF!</v>
      </c>
      <c r="I7" s="1" t="e">
        <f>#REF!</f>
        <v>#REF!</v>
      </c>
      <c r="J7" s="1" t="e">
        <f t="shared" si="2"/>
        <v>#REF!</v>
      </c>
      <c r="K7" s="2" t="e">
        <f t="shared" si="3"/>
        <v>#REF!</v>
      </c>
      <c r="L7" s="399" t="e">
        <f t="shared" si="4"/>
        <v>#REF!</v>
      </c>
      <c r="M7" s="400"/>
    </row>
    <row r="8" spans="1:28">
      <c r="A8" s="1">
        <f>список!A7</f>
        <v>6</v>
      </c>
      <c r="B8" s="1" t="str">
        <f>IF(список!B7="","",список!B7)</f>
        <v/>
      </c>
      <c r="C8" s="1">
        <f>IF(список!C7="","",список!C7)</f>
        <v>0</v>
      </c>
      <c r="D8" s="13" t="str">
        <f>IF(список!D7="","",список!D7)</f>
        <v>средняя группа</v>
      </c>
      <c r="E8" s="1" t="e">
        <f>#REF!</f>
        <v>#REF!</v>
      </c>
      <c r="F8" s="1" t="e">
        <f t="shared" si="0"/>
        <v>#REF!</v>
      </c>
      <c r="G8" s="1" t="e">
        <f>#REF!</f>
        <v>#REF!</v>
      </c>
      <c r="H8" s="1" t="e">
        <f t="shared" si="1"/>
        <v>#REF!</v>
      </c>
      <c r="I8" s="1" t="e">
        <f>#REF!</f>
        <v>#REF!</v>
      </c>
      <c r="J8" s="1" t="e">
        <f t="shared" si="2"/>
        <v>#REF!</v>
      </c>
      <c r="K8" s="2" t="e">
        <f t="shared" si="3"/>
        <v>#REF!</v>
      </c>
      <c r="L8" s="399" t="e">
        <f t="shared" si="4"/>
        <v>#REF!</v>
      </c>
      <c r="M8" s="400"/>
    </row>
    <row r="9" spans="1:28">
      <c r="A9" s="1">
        <f>список!A8</f>
        <v>7</v>
      </c>
      <c r="B9" s="1" t="str">
        <f>IF(список!B8="","",список!B8)</f>
        <v/>
      </c>
      <c r="C9" s="1" t="e">
        <f>IF(список!#REF!="","",список!#REF!)</f>
        <v>#REF!</v>
      </c>
      <c r="D9" s="13" t="str">
        <f>IF(список!D8="","",список!D8)</f>
        <v>средняя группа</v>
      </c>
      <c r="E9" s="1" t="e">
        <f>#REF!</f>
        <v>#REF!</v>
      </c>
      <c r="F9" s="1" t="e">
        <f t="shared" si="0"/>
        <v>#REF!</v>
      </c>
      <c r="G9" s="1" t="e">
        <f>#REF!</f>
        <v>#REF!</v>
      </c>
      <c r="H9" s="1" t="e">
        <f t="shared" si="1"/>
        <v>#REF!</v>
      </c>
      <c r="I9" s="1" t="e">
        <f>#REF!</f>
        <v>#REF!</v>
      </c>
      <c r="J9" s="1" t="e">
        <f t="shared" si="2"/>
        <v>#REF!</v>
      </c>
      <c r="K9" s="2" t="e">
        <f t="shared" si="3"/>
        <v>#REF!</v>
      </c>
      <c r="L9" s="399" t="e">
        <f t="shared" si="4"/>
        <v>#REF!</v>
      </c>
      <c r="M9" s="400"/>
    </row>
    <row r="10" spans="1:28">
      <c r="A10" s="1">
        <f>список!A9</f>
        <v>8</v>
      </c>
      <c r="B10" s="1" t="str">
        <f>IF(список!B9="","",список!B9)</f>
        <v/>
      </c>
      <c r="C10" s="1">
        <f>IF(список!C9="","",список!C9)</f>
        <v>0</v>
      </c>
      <c r="D10" s="13" t="str">
        <f>IF(список!D9="","",список!D9)</f>
        <v>средняя группа</v>
      </c>
      <c r="E10" s="1" t="e">
        <f>#REF!</f>
        <v>#REF!</v>
      </c>
      <c r="F10" s="1" t="e">
        <f t="shared" si="0"/>
        <v>#REF!</v>
      </c>
      <c r="G10" s="1" t="e">
        <f>#REF!</f>
        <v>#REF!</v>
      </c>
      <c r="H10" s="1" t="e">
        <f t="shared" si="1"/>
        <v>#REF!</v>
      </c>
      <c r="I10" s="1" t="e">
        <f>#REF!</f>
        <v>#REF!</v>
      </c>
      <c r="J10" s="1" t="e">
        <f t="shared" si="2"/>
        <v>#REF!</v>
      </c>
      <c r="K10" s="2" t="e">
        <f t="shared" si="3"/>
        <v>#REF!</v>
      </c>
      <c r="L10" s="399" t="e">
        <f t="shared" si="4"/>
        <v>#REF!</v>
      </c>
      <c r="M10" s="400"/>
    </row>
    <row r="11" spans="1:28">
      <c r="A11" s="1">
        <f>список!A10</f>
        <v>9</v>
      </c>
      <c r="B11" s="1" t="str">
        <f>IF(список!B10="","",список!B10)</f>
        <v/>
      </c>
      <c r="C11" s="1">
        <f>IF(список!C10="","",список!C10)</f>
        <v>0</v>
      </c>
      <c r="D11" s="13" t="str">
        <f>IF(список!D10="","",список!D10)</f>
        <v>средняя группа</v>
      </c>
      <c r="E11" s="1" t="e">
        <f>#REF!</f>
        <v>#REF!</v>
      </c>
      <c r="F11" s="1" t="e">
        <f t="shared" si="0"/>
        <v>#REF!</v>
      </c>
      <c r="G11" s="1" t="e">
        <f>#REF!</f>
        <v>#REF!</v>
      </c>
      <c r="H11" s="1" t="e">
        <f t="shared" si="1"/>
        <v>#REF!</v>
      </c>
      <c r="I11" s="1" t="e">
        <f>#REF!</f>
        <v>#REF!</v>
      </c>
      <c r="J11" s="1" t="e">
        <f t="shared" si="2"/>
        <v>#REF!</v>
      </c>
      <c r="K11" s="2" t="e">
        <f t="shared" si="3"/>
        <v>#REF!</v>
      </c>
      <c r="L11" s="399" t="e">
        <f t="shared" si="4"/>
        <v>#REF!</v>
      </c>
      <c r="M11" s="400"/>
    </row>
    <row r="12" spans="1:28">
      <c r="A12" s="1">
        <f>список!A11</f>
        <v>10</v>
      </c>
      <c r="B12" s="1" t="str">
        <f>IF(список!B11="","",список!B11)</f>
        <v/>
      </c>
      <c r="C12" s="1">
        <f>IF(список!C11="","",список!C11)</f>
        <v>0</v>
      </c>
      <c r="D12" s="13" t="str">
        <f>IF(список!D11="","",список!D11)</f>
        <v>средняя группа</v>
      </c>
      <c r="E12" s="1" t="e">
        <f>#REF!</f>
        <v>#REF!</v>
      </c>
      <c r="F12" s="1" t="e">
        <f t="shared" si="0"/>
        <v>#REF!</v>
      </c>
      <c r="G12" s="1" t="e">
        <f>#REF!</f>
        <v>#REF!</v>
      </c>
      <c r="H12" s="1" t="e">
        <f t="shared" si="1"/>
        <v>#REF!</v>
      </c>
      <c r="I12" s="1" t="e">
        <f>#REF!</f>
        <v>#REF!</v>
      </c>
      <c r="J12" s="1" t="e">
        <f t="shared" si="2"/>
        <v>#REF!</v>
      </c>
      <c r="K12" s="2" t="e">
        <f t="shared" si="3"/>
        <v>#REF!</v>
      </c>
      <c r="L12" s="399" t="e">
        <f t="shared" si="4"/>
        <v>#REF!</v>
      </c>
      <c r="M12" s="400"/>
    </row>
    <row r="13" spans="1:28">
      <c r="A13" s="1">
        <f>список!A12</f>
        <v>11</v>
      </c>
      <c r="B13" s="1" t="str">
        <f>IF(список!B12="","",список!B12)</f>
        <v/>
      </c>
      <c r="C13" s="1">
        <f>IF(список!C12="","",список!C12)</f>
        <v>0</v>
      </c>
      <c r="D13" s="13" t="str">
        <f>IF(список!D12="","",список!D12)</f>
        <v>средняя группа</v>
      </c>
      <c r="E13" s="1" t="e">
        <f>#REF!</f>
        <v>#REF!</v>
      </c>
      <c r="F13" s="1" t="e">
        <f t="shared" si="0"/>
        <v>#REF!</v>
      </c>
      <c r="G13" s="1" t="e">
        <f>#REF!</f>
        <v>#REF!</v>
      </c>
      <c r="H13" s="1" t="e">
        <f t="shared" si="1"/>
        <v>#REF!</v>
      </c>
      <c r="I13" s="1" t="e">
        <f>#REF!</f>
        <v>#REF!</v>
      </c>
      <c r="J13" s="1" t="e">
        <f t="shared" si="2"/>
        <v>#REF!</v>
      </c>
      <c r="K13" s="2" t="e">
        <f t="shared" si="3"/>
        <v>#REF!</v>
      </c>
      <c r="L13" s="399" t="e">
        <f t="shared" si="4"/>
        <v>#REF!</v>
      </c>
      <c r="M13" s="400"/>
    </row>
    <row r="14" spans="1:28">
      <c r="A14" s="1">
        <f>список!A13</f>
        <v>12</v>
      </c>
      <c r="B14" s="1" t="str">
        <f>IF(список!B13="","",список!B13)</f>
        <v/>
      </c>
      <c r="C14" s="1">
        <f>IF(список!C13="","",список!C13)</f>
        <v>0</v>
      </c>
      <c r="D14" s="13" t="str">
        <f>IF(список!D13="","",список!D13)</f>
        <v>средняя группа</v>
      </c>
      <c r="E14" s="1" t="e">
        <f>#REF!</f>
        <v>#REF!</v>
      </c>
      <c r="F14" s="1" t="e">
        <f t="shared" si="0"/>
        <v>#REF!</v>
      </c>
      <c r="G14" s="1" t="e">
        <f>#REF!</f>
        <v>#REF!</v>
      </c>
      <c r="H14" s="1" t="e">
        <f t="shared" si="1"/>
        <v>#REF!</v>
      </c>
      <c r="I14" s="1" t="e">
        <f>#REF!</f>
        <v>#REF!</v>
      </c>
      <c r="J14" s="1" t="e">
        <f t="shared" si="2"/>
        <v>#REF!</v>
      </c>
      <c r="K14" s="2" t="e">
        <f t="shared" si="3"/>
        <v>#REF!</v>
      </c>
      <c r="L14" s="399" t="e">
        <f t="shared" si="4"/>
        <v>#REF!</v>
      </c>
      <c r="M14" s="400"/>
    </row>
    <row r="15" spans="1:28">
      <c r="A15" s="1">
        <f>список!A14</f>
        <v>13</v>
      </c>
      <c r="B15" s="1" t="str">
        <f>IF(список!B14="","",список!B14)</f>
        <v/>
      </c>
      <c r="C15" s="1">
        <f>IF(список!C14="","",список!C14)</f>
        <v>0</v>
      </c>
      <c r="D15" s="13" t="str">
        <f>IF(список!D14="","",список!D14)</f>
        <v>средняя группа</v>
      </c>
      <c r="E15" s="1" t="e">
        <f>#REF!</f>
        <v>#REF!</v>
      </c>
      <c r="F15" s="1" t="e">
        <f t="shared" si="0"/>
        <v>#REF!</v>
      </c>
      <c r="G15" s="1" t="e">
        <f>#REF!</f>
        <v>#REF!</v>
      </c>
      <c r="H15" s="1" t="e">
        <f t="shared" si="1"/>
        <v>#REF!</v>
      </c>
      <c r="I15" s="1" t="e">
        <f>#REF!</f>
        <v>#REF!</v>
      </c>
      <c r="J15" s="1" t="e">
        <f t="shared" si="2"/>
        <v>#REF!</v>
      </c>
      <c r="K15" s="2" t="e">
        <f t="shared" si="3"/>
        <v>#REF!</v>
      </c>
      <c r="L15" s="399" t="e">
        <f t="shared" si="4"/>
        <v>#REF!</v>
      </c>
      <c r="M15" s="400"/>
    </row>
    <row r="16" spans="1:28">
      <c r="A16" s="1">
        <f>список!A15</f>
        <v>14</v>
      </c>
      <c r="B16" s="1" t="str">
        <f>IF(список!B15="","",список!B15)</f>
        <v/>
      </c>
      <c r="C16" s="1">
        <f>IF(список!C15="","",список!C15)</f>
        <v>0</v>
      </c>
      <c r="D16" s="13" t="str">
        <f>IF(список!D15="","",список!D15)</f>
        <v>средняя группа</v>
      </c>
      <c r="E16" s="1" t="e">
        <f>#REF!</f>
        <v>#REF!</v>
      </c>
      <c r="F16" s="1" t="e">
        <f t="shared" si="0"/>
        <v>#REF!</v>
      </c>
      <c r="G16" s="1" t="e">
        <f>#REF!</f>
        <v>#REF!</v>
      </c>
      <c r="H16" s="1" t="e">
        <f t="shared" si="1"/>
        <v>#REF!</v>
      </c>
      <c r="I16" s="1" t="e">
        <f>#REF!</f>
        <v>#REF!</v>
      </c>
      <c r="J16" s="1" t="e">
        <f t="shared" si="2"/>
        <v>#REF!</v>
      </c>
      <c r="K16" s="2" t="e">
        <f t="shared" si="3"/>
        <v>#REF!</v>
      </c>
      <c r="L16" s="399" t="e">
        <f t="shared" si="4"/>
        <v>#REF!</v>
      </c>
      <c r="M16" s="400"/>
    </row>
    <row r="17" spans="1:13">
      <c r="A17" s="1">
        <f>список!A16</f>
        <v>15</v>
      </c>
      <c r="B17" s="1" t="str">
        <f>IF(список!B16="","",список!B16)</f>
        <v/>
      </c>
      <c r="C17" s="1">
        <f>IF(список!C16="","",список!C16)</f>
        <v>0</v>
      </c>
      <c r="D17" s="13" t="str">
        <f>IF(список!D16="","",список!D16)</f>
        <v>средняя группа</v>
      </c>
      <c r="E17" s="1" t="e">
        <f>#REF!</f>
        <v>#REF!</v>
      </c>
      <c r="F17" s="1" t="e">
        <f t="shared" si="0"/>
        <v>#REF!</v>
      </c>
      <c r="G17" s="1" t="e">
        <f>#REF!</f>
        <v>#REF!</v>
      </c>
      <c r="H17" s="1" t="e">
        <f t="shared" si="1"/>
        <v>#REF!</v>
      </c>
      <c r="I17" s="1" t="e">
        <f>#REF!</f>
        <v>#REF!</v>
      </c>
      <c r="J17" s="1" t="e">
        <f t="shared" si="2"/>
        <v>#REF!</v>
      </c>
      <c r="K17" s="2" t="e">
        <f t="shared" si="3"/>
        <v>#REF!</v>
      </c>
      <c r="L17" s="399" t="e">
        <f t="shared" si="4"/>
        <v>#REF!</v>
      </c>
      <c r="M17" s="400"/>
    </row>
    <row r="18" spans="1:13">
      <c r="A18" s="1">
        <f>список!A17</f>
        <v>16</v>
      </c>
      <c r="B18" s="1" t="str">
        <f>IF(список!B17="","",список!B17)</f>
        <v/>
      </c>
      <c r="C18" s="1">
        <f>IF(список!C17="","",список!C17)</f>
        <v>0</v>
      </c>
      <c r="D18" s="13" t="str">
        <f>IF(список!D17="","",список!D17)</f>
        <v>средняя группа</v>
      </c>
      <c r="E18" s="1" t="e">
        <f>#REF!</f>
        <v>#REF!</v>
      </c>
      <c r="F18" s="1" t="e">
        <f t="shared" si="0"/>
        <v>#REF!</v>
      </c>
      <c r="G18" s="1" t="e">
        <f>#REF!</f>
        <v>#REF!</v>
      </c>
      <c r="H18" s="1" t="e">
        <f t="shared" si="1"/>
        <v>#REF!</v>
      </c>
      <c r="I18" s="1" t="e">
        <f>#REF!</f>
        <v>#REF!</v>
      </c>
      <c r="J18" s="1" t="e">
        <f t="shared" si="2"/>
        <v>#REF!</v>
      </c>
      <c r="K18" s="2" t="e">
        <f t="shared" si="3"/>
        <v>#REF!</v>
      </c>
      <c r="L18" s="399" t="e">
        <f t="shared" si="4"/>
        <v>#REF!</v>
      </c>
      <c r="M18" s="400"/>
    </row>
    <row r="19" spans="1:13">
      <c r="A19" s="1">
        <f>список!A18</f>
        <v>17</v>
      </c>
      <c r="B19" s="1" t="str">
        <f>IF(список!B18="","",список!B18)</f>
        <v/>
      </c>
      <c r="C19" s="1">
        <f>IF(список!C18="","",список!C18)</f>
        <v>0</v>
      </c>
      <c r="D19" s="13" t="str">
        <f>IF(список!D18="","",список!D18)</f>
        <v>средняя группа</v>
      </c>
      <c r="E19" s="1" t="e">
        <f>#REF!</f>
        <v>#REF!</v>
      </c>
      <c r="F19" s="1" t="e">
        <f t="shared" si="0"/>
        <v>#REF!</v>
      </c>
      <c r="G19" s="1" t="e">
        <f>#REF!</f>
        <v>#REF!</v>
      </c>
      <c r="H19" s="1" t="e">
        <f t="shared" si="1"/>
        <v>#REF!</v>
      </c>
      <c r="I19" s="1" t="e">
        <f>#REF!</f>
        <v>#REF!</v>
      </c>
      <c r="J19" s="1" t="e">
        <f t="shared" si="2"/>
        <v>#REF!</v>
      </c>
      <c r="K19" s="2" t="e">
        <f t="shared" si="3"/>
        <v>#REF!</v>
      </c>
      <c r="L19" s="399" t="e">
        <f t="shared" si="4"/>
        <v>#REF!</v>
      </c>
      <c r="M19" s="400"/>
    </row>
    <row r="20" spans="1:13">
      <c r="A20" s="1">
        <f>список!A19</f>
        <v>18</v>
      </c>
      <c r="B20" s="1" t="str">
        <f>IF(список!B19="","",список!B19)</f>
        <v/>
      </c>
      <c r="C20" s="1">
        <f>IF(список!C19="","",список!C19)</f>
        <v>0</v>
      </c>
      <c r="D20" s="13" t="str">
        <f>IF(список!D19="","",список!D19)</f>
        <v>средняя группа</v>
      </c>
      <c r="E20" s="1" t="e">
        <f>#REF!</f>
        <v>#REF!</v>
      </c>
      <c r="F20" s="1" t="e">
        <f t="shared" si="0"/>
        <v>#REF!</v>
      </c>
      <c r="G20" s="1" t="e">
        <f>#REF!</f>
        <v>#REF!</v>
      </c>
      <c r="H20" s="1" t="e">
        <f t="shared" si="1"/>
        <v>#REF!</v>
      </c>
      <c r="I20" s="1" t="e">
        <f>#REF!</f>
        <v>#REF!</v>
      </c>
      <c r="J20" s="1" t="e">
        <f t="shared" si="2"/>
        <v>#REF!</v>
      </c>
      <c r="K20" s="2" t="e">
        <f t="shared" si="3"/>
        <v>#REF!</v>
      </c>
      <c r="L20" s="399" t="e">
        <f t="shared" si="4"/>
        <v>#REF!</v>
      </c>
      <c r="M20" s="400"/>
    </row>
    <row r="21" spans="1:13">
      <c r="A21" s="1">
        <f>список!A20</f>
        <v>19</v>
      </c>
      <c r="B21" s="1" t="str">
        <f>IF(список!B20="","",список!B20)</f>
        <v/>
      </c>
      <c r="C21" s="1">
        <f>IF(список!C20="","",список!C20)</f>
        <v>0</v>
      </c>
      <c r="D21" s="13" t="str">
        <f>IF(список!D20="","",список!D20)</f>
        <v>средняя группа</v>
      </c>
      <c r="E21" s="1" t="e">
        <f>#REF!</f>
        <v>#REF!</v>
      </c>
      <c r="F21" s="1" t="e">
        <f t="shared" si="0"/>
        <v>#REF!</v>
      </c>
      <c r="G21" s="1" t="e">
        <f>#REF!</f>
        <v>#REF!</v>
      </c>
      <c r="H21" s="1" t="e">
        <f t="shared" si="1"/>
        <v>#REF!</v>
      </c>
      <c r="I21" s="1" t="e">
        <f>#REF!</f>
        <v>#REF!</v>
      </c>
      <c r="J21" s="1" t="e">
        <f t="shared" si="2"/>
        <v>#REF!</v>
      </c>
      <c r="K21" s="2" t="e">
        <f t="shared" si="3"/>
        <v>#REF!</v>
      </c>
      <c r="L21" s="399" t="e">
        <f t="shared" si="4"/>
        <v>#REF!</v>
      </c>
      <c r="M21" s="400"/>
    </row>
    <row r="22" spans="1:13">
      <c r="A22" s="1">
        <f>список!A21</f>
        <v>20</v>
      </c>
      <c r="B22" s="1" t="str">
        <f>IF(список!B21="","",список!B21)</f>
        <v/>
      </c>
      <c r="C22" s="1">
        <f>IF(список!C21="","",список!C21)</f>
        <v>0</v>
      </c>
      <c r="D22" s="13" t="str">
        <f>IF(список!D21="","",список!D21)</f>
        <v>средняя группа</v>
      </c>
      <c r="E22" s="1" t="e">
        <f>#REF!</f>
        <v>#REF!</v>
      </c>
      <c r="F22" s="1" t="e">
        <f t="shared" si="0"/>
        <v>#REF!</v>
      </c>
      <c r="G22" s="1" t="e">
        <f>#REF!</f>
        <v>#REF!</v>
      </c>
      <c r="H22" s="1" t="e">
        <f t="shared" si="1"/>
        <v>#REF!</v>
      </c>
      <c r="I22" s="1" t="e">
        <f>#REF!</f>
        <v>#REF!</v>
      </c>
      <c r="J22" s="1" t="e">
        <f t="shared" si="2"/>
        <v>#REF!</v>
      </c>
      <c r="K22" s="2" t="e">
        <f t="shared" si="3"/>
        <v>#REF!</v>
      </c>
      <c r="L22" s="399" t="e">
        <f t="shared" si="4"/>
        <v>#REF!</v>
      </c>
      <c r="M22" s="400"/>
    </row>
    <row r="23" spans="1:13">
      <c r="A23" s="1">
        <f>список!A22</f>
        <v>21</v>
      </c>
      <c r="B23" s="1" t="str">
        <f>IF(список!B22="","",список!B22)</f>
        <v/>
      </c>
      <c r="C23" s="1">
        <f>IF(список!C22="","",список!C22)</f>
        <v>0</v>
      </c>
      <c r="D23" s="13" t="str">
        <f>IF(список!D22="","",список!D22)</f>
        <v>средняя группа</v>
      </c>
      <c r="E23" s="1" t="e">
        <f>#REF!</f>
        <v>#REF!</v>
      </c>
      <c r="F23" s="1" t="e">
        <f t="shared" si="0"/>
        <v>#REF!</v>
      </c>
      <c r="G23" s="1" t="e">
        <f>#REF!</f>
        <v>#REF!</v>
      </c>
      <c r="H23" s="1" t="e">
        <f t="shared" si="1"/>
        <v>#REF!</v>
      </c>
      <c r="I23" s="1" t="e">
        <f>#REF!</f>
        <v>#REF!</v>
      </c>
      <c r="J23" s="1" t="e">
        <f t="shared" si="2"/>
        <v>#REF!</v>
      </c>
      <c r="K23" s="2" t="e">
        <f t="shared" si="3"/>
        <v>#REF!</v>
      </c>
      <c r="L23" s="399" t="e">
        <f t="shared" si="4"/>
        <v>#REF!</v>
      </c>
      <c r="M23" s="400"/>
    </row>
    <row r="24" spans="1:13">
      <c r="A24" s="1">
        <f>список!A23</f>
        <v>22</v>
      </c>
      <c r="B24" s="1" t="str">
        <f>IF(список!B23="","",список!B23)</f>
        <v/>
      </c>
      <c r="C24" s="1">
        <f>IF(список!C23="","",список!C23)</f>
        <v>0</v>
      </c>
      <c r="D24" s="13" t="str">
        <f>IF(список!D23="","",список!D23)</f>
        <v>средняя группа</v>
      </c>
      <c r="E24" s="1" t="e">
        <f>#REF!</f>
        <v>#REF!</v>
      </c>
      <c r="F24" s="1" t="e">
        <f t="shared" si="0"/>
        <v>#REF!</v>
      </c>
      <c r="G24" s="1" t="e">
        <f>#REF!</f>
        <v>#REF!</v>
      </c>
      <c r="H24" s="1" t="e">
        <f t="shared" si="1"/>
        <v>#REF!</v>
      </c>
      <c r="I24" s="1" t="e">
        <f>#REF!</f>
        <v>#REF!</v>
      </c>
      <c r="J24" s="1" t="e">
        <f t="shared" si="2"/>
        <v>#REF!</v>
      </c>
      <c r="K24" s="2" t="e">
        <f t="shared" si="3"/>
        <v>#REF!</v>
      </c>
      <c r="L24" s="399" t="e">
        <f t="shared" si="4"/>
        <v>#REF!</v>
      </c>
      <c r="M24" s="400"/>
    </row>
    <row r="25" spans="1:13">
      <c r="A25" s="1">
        <f>список!A24</f>
        <v>23</v>
      </c>
      <c r="B25" s="1" t="str">
        <f>IF(список!B24="","",список!B24)</f>
        <v/>
      </c>
      <c r="C25" s="1">
        <f>IF(список!C24="","",список!C24)</f>
        <v>0</v>
      </c>
      <c r="D25" s="13" t="str">
        <f>IF(список!D24="","",список!D24)</f>
        <v>средняя группа</v>
      </c>
      <c r="E25" s="1" t="e">
        <f>#REF!</f>
        <v>#REF!</v>
      </c>
      <c r="F25" s="1" t="e">
        <f t="shared" si="0"/>
        <v>#REF!</v>
      </c>
      <c r="G25" s="1" t="e">
        <f>#REF!</f>
        <v>#REF!</v>
      </c>
      <c r="H25" s="1" t="e">
        <f t="shared" si="1"/>
        <v>#REF!</v>
      </c>
      <c r="I25" s="1" t="e">
        <f>#REF!</f>
        <v>#REF!</v>
      </c>
      <c r="J25" s="1" t="e">
        <f t="shared" si="2"/>
        <v>#REF!</v>
      </c>
      <c r="K25" s="2" t="e">
        <f t="shared" si="3"/>
        <v>#REF!</v>
      </c>
      <c r="L25" s="399" t="e">
        <f t="shared" si="4"/>
        <v>#REF!</v>
      </c>
      <c r="M25" s="400"/>
    </row>
    <row r="26" spans="1:13">
      <c r="A26" s="1">
        <f>список!A25</f>
        <v>24</v>
      </c>
      <c r="B26" s="1" t="str">
        <f>IF(список!B25="","",список!B25)</f>
        <v/>
      </c>
      <c r="C26" s="1">
        <f>IF(список!C25="","",список!C25)</f>
        <v>0</v>
      </c>
      <c r="D26" s="13" t="str">
        <f>IF(список!D25="","",список!D25)</f>
        <v>средняя группа</v>
      </c>
      <c r="E26" s="1" t="e">
        <f>#REF!</f>
        <v>#REF!</v>
      </c>
      <c r="F26" s="1" t="e">
        <f t="shared" si="0"/>
        <v>#REF!</v>
      </c>
      <c r="G26" s="1" t="e">
        <f>#REF!</f>
        <v>#REF!</v>
      </c>
      <c r="H26" s="1" t="e">
        <f t="shared" si="1"/>
        <v>#REF!</v>
      </c>
      <c r="I26" s="1" t="e">
        <f>#REF!</f>
        <v>#REF!</v>
      </c>
      <c r="J26" s="1" t="e">
        <f t="shared" si="2"/>
        <v>#REF!</v>
      </c>
      <c r="K26" s="2" t="e">
        <f t="shared" si="3"/>
        <v>#REF!</v>
      </c>
      <c r="L26" s="399" t="e">
        <f t="shared" si="4"/>
        <v>#REF!</v>
      </c>
      <c r="M26" s="400"/>
    </row>
    <row r="27" spans="1:13">
      <c r="A27" s="1">
        <f>список!A26</f>
        <v>25</v>
      </c>
      <c r="B27" s="1" t="str">
        <f>IF(список!B26="","",список!B26)</f>
        <v/>
      </c>
      <c r="C27" s="1">
        <f>IF(список!C26="","",список!C26)</f>
        <v>0</v>
      </c>
      <c r="D27" s="13" t="str">
        <f>IF(список!D26="","",список!D26)</f>
        <v>средняя группа</v>
      </c>
      <c r="E27" s="1" t="e">
        <f>#REF!</f>
        <v>#REF!</v>
      </c>
      <c r="F27" s="1" t="e">
        <f t="shared" si="0"/>
        <v>#REF!</v>
      </c>
      <c r="G27" s="1" t="e">
        <f>#REF!</f>
        <v>#REF!</v>
      </c>
      <c r="H27" s="1" t="e">
        <f t="shared" si="1"/>
        <v>#REF!</v>
      </c>
      <c r="I27" s="1" t="e">
        <f>#REF!</f>
        <v>#REF!</v>
      </c>
      <c r="J27" s="1" t="e">
        <f t="shared" si="2"/>
        <v>#REF!</v>
      </c>
      <c r="K27" s="2" t="e">
        <f t="shared" si="3"/>
        <v>#REF!</v>
      </c>
      <c r="L27" s="399" t="e">
        <f t="shared" si="4"/>
        <v>#REF!</v>
      </c>
      <c r="M27" s="400"/>
    </row>
    <row r="28" spans="1:13">
      <c r="A28" s="1">
        <f>список!A27</f>
        <v>26</v>
      </c>
      <c r="B28" s="1" t="str">
        <f>IF(список!B27="","",список!B27)</f>
        <v/>
      </c>
      <c r="C28" s="1">
        <f>IF(список!C27="","",список!C27)</f>
        <v>0</v>
      </c>
      <c r="D28" s="13" t="str">
        <f>IF(список!D27="","",список!D27)</f>
        <v>средняя группа</v>
      </c>
      <c r="E28" s="1" t="e">
        <f>#REF!</f>
        <v>#REF!</v>
      </c>
      <c r="F28" s="1" t="e">
        <f t="shared" si="0"/>
        <v>#REF!</v>
      </c>
      <c r="G28" s="1" t="e">
        <f>#REF!</f>
        <v>#REF!</v>
      </c>
      <c r="H28" s="1" t="e">
        <f t="shared" si="1"/>
        <v>#REF!</v>
      </c>
      <c r="I28" s="1" t="e">
        <f>#REF!</f>
        <v>#REF!</v>
      </c>
      <c r="J28" s="1" t="e">
        <f t="shared" si="2"/>
        <v>#REF!</v>
      </c>
      <c r="K28" s="2" t="e">
        <f t="shared" si="3"/>
        <v>#REF!</v>
      </c>
      <c r="L28" s="399" t="e">
        <f t="shared" si="4"/>
        <v>#REF!</v>
      </c>
      <c r="M28" s="400"/>
    </row>
    <row r="29" spans="1:13">
      <c r="A29" s="1">
        <f>список!A28</f>
        <v>27</v>
      </c>
      <c r="B29" s="1" t="str">
        <f>IF(список!B28="","",список!B28)</f>
        <v/>
      </c>
      <c r="C29" s="1">
        <f>IF(список!C28="","",список!C28)</f>
        <v>0</v>
      </c>
      <c r="D29" s="13" t="str">
        <f>IF(список!D28="","",список!D28)</f>
        <v>средняя группа</v>
      </c>
      <c r="E29" s="1" t="e">
        <f>#REF!</f>
        <v>#REF!</v>
      </c>
      <c r="F29" s="1" t="e">
        <f t="shared" si="0"/>
        <v>#REF!</v>
      </c>
      <c r="G29" s="1" t="e">
        <f>#REF!</f>
        <v>#REF!</v>
      </c>
      <c r="H29" s="1" t="e">
        <f t="shared" si="1"/>
        <v>#REF!</v>
      </c>
      <c r="I29" s="1" t="e">
        <f>#REF!</f>
        <v>#REF!</v>
      </c>
      <c r="J29" s="1" t="e">
        <f t="shared" si="2"/>
        <v>#REF!</v>
      </c>
      <c r="K29" s="2" t="e">
        <f t="shared" si="3"/>
        <v>#REF!</v>
      </c>
      <c r="L29" s="399" t="e">
        <f t="shared" si="4"/>
        <v>#REF!</v>
      </c>
      <c r="M29" s="400"/>
    </row>
    <row r="30" spans="1:13">
      <c r="A30" s="1">
        <f>список!A29</f>
        <v>28</v>
      </c>
      <c r="B30" s="1" t="str">
        <f>IF(список!B29="","",список!B29)</f>
        <v/>
      </c>
      <c r="C30" s="1">
        <f>IF(список!C29="","",список!C29)</f>
        <v>0</v>
      </c>
      <c r="D30" s="13" t="str">
        <f>IF(список!D29="","",список!D29)</f>
        <v>средняя группа</v>
      </c>
      <c r="E30" s="1" t="e">
        <f>#REF!</f>
        <v>#REF!</v>
      </c>
      <c r="F30" s="1" t="e">
        <f t="shared" si="0"/>
        <v>#REF!</v>
      </c>
      <c r="G30" s="1" t="e">
        <f>#REF!</f>
        <v>#REF!</v>
      </c>
      <c r="H30" s="1" t="e">
        <f t="shared" si="1"/>
        <v>#REF!</v>
      </c>
      <c r="I30" s="1" t="e">
        <f>#REF!</f>
        <v>#REF!</v>
      </c>
      <c r="J30" s="1" t="e">
        <f t="shared" si="2"/>
        <v>#REF!</v>
      </c>
      <c r="K30" s="2" t="e">
        <f t="shared" si="3"/>
        <v>#REF!</v>
      </c>
      <c r="L30" s="399" t="e">
        <f t="shared" si="4"/>
        <v>#REF!</v>
      </c>
      <c r="M30" s="400"/>
    </row>
    <row r="31" spans="1:13">
      <c r="A31" s="1">
        <f>список!A30</f>
        <v>29</v>
      </c>
      <c r="B31" s="1">
        <f>IF(список!C8="","",список!C8)</f>
        <v>0</v>
      </c>
      <c r="C31" s="1">
        <f>IF(список!C30="","",список!C30)</f>
        <v>0</v>
      </c>
      <c r="D31" s="13" t="str">
        <f>IF(список!D30="","",список!D30)</f>
        <v>средняя группа</v>
      </c>
      <c r="E31" s="1" t="e">
        <f>#REF!</f>
        <v>#REF!</v>
      </c>
      <c r="F31" s="1" t="e">
        <f t="shared" si="0"/>
        <v>#REF!</v>
      </c>
      <c r="G31" s="1" t="e">
        <f>#REF!</f>
        <v>#REF!</v>
      </c>
      <c r="H31" s="1" t="e">
        <f t="shared" si="1"/>
        <v>#REF!</v>
      </c>
      <c r="I31" s="1" t="e">
        <f>#REF!</f>
        <v>#REF!</v>
      </c>
      <c r="J31" s="1" t="e">
        <f t="shared" si="2"/>
        <v>#REF!</v>
      </c>
      <c r="K31" s="2" t="e">
        <f t="shared" si="3"/>
        <v>#REF!</v>
      </c>
      <c r="L31" s="399" t="e">
        <f t="shared" si="4"/>
        <v>#REF!</v>
      </c>
      <c r="M31" s="400"/>
    </row>
    <row r="32" spans="1:13">
      <c r="A32" s="1">
        <f>список!A31</f>
        <v>30</v>
      </c>
      <c r="B32" s="1" t="str">
        <f>IF(список!B31="","",список!B31)</f>
        <v/>
      </c>
      <c r="C32" s="1">
        <f>IF(список!C31="","",список!C31)</f>
        <v>0</v>
      </c>
      <c r="D32" s="13" t="str">
        <f>IF(список!D31="","",список!D31)</f>
        <v>средняя группа</v>
      </c>
      <c r="E32" s="1" t="e">
        <f>#REF!</f>
        <v>#REF!</v>
      </c>
      <c r="F32" s="1" t="e">
        <f t="shared" si="0"/>
        <v>#REF!</v>
      </c>
      <c r="G32" s="1" t="e">
        <f>#REF!</f>
        <v>#REF!</v>
      </c>
      <c r="H32" s="1" t="e">
        <f t="shared" si="1"/>
        <v>#REF!</v>
      </c>
      <c r="I32" s="1" t="e">
        <f>#REF!</f>
        <v>#REF!</v>
      </c>
      <c r="J32" s="1" t="e">
        <f t="shared" si="2"/>
        <v>#REF!</v>
      </c>
      <c r="K32" s="2" t="e">
        <f t="shared" si="3"/>
        <v>#REF!</v>
      </c>
      <c r="L32" s="399" t="e">
        <f t="shared" si="4"/>
        <v>#REF!</v>
      </c>
      <c r="M32" s="400"/>
    </row>
    <row r="33" spans="1:13">
      <c r="A33" s="1">
        <f>список!A32</f>
        <v>31</v>
      </c>
      <c r="B33" s="1" t="str">
        <f>IF(список!B32="","",список!B32)</f>
        <v/>
      </c>
      <c r="C33" s="1">
        <f>IF(список!C32="","",список!C32)</f>
        <v>0</v>
      </c>
      <c r="D33" s="13" t="str">
        <f>IF(список!D32="","",список!D32)</f>
        <v>средняя группа</v>
      </c>
      <c r="E33" s="1" t="e">
        <f>#REF!</f>
        <v>#REF!</v>
      </c>
      <c r="F33" s="1" t="e">
        <f t="shared" si="0"/>
        <v>#REF!</v>
      </c>
      <c r="G33" s="1" t="e">
        <f>#REF!</f>
        <v>#REF!</v>
      </c>
      <c r="H33" s="1" t="e">
        <f t="shared" si="1"/>
        <v>#REF!</v>
      </c>
      <c r="I33" s="1" t="e">
        <f>#REF!</f>
        <v>#REF!</v>
      </c>
      <c r="J33" s="1" t="e">
        <f t="shared" si="2"/>
        <v>#REF!</v>
      </c>
      <c r="K33" s="2" t="e">
        <f t="shared" si="3"/>
        <v>#REF!</v>
      </c>
      <c r="L33" s="399" t="e">
        <f t="shared" si="4"/>
        <v>#REF!</v>
      </c>
      <c r="M33" s="400"/>
    </row>
    <row r="34" spans="1:13">
      <c r="K34" s="2"/>
      <c r="L34" s="2"/>
      <c r="M34" s="2"/>
    </row>
  </sheetData>
  <mergeCells count="36">
    <mergeCell ref="L32:M32"/>
    <mergeCell ref="L33:M33"/>
    <mergeCell ref="L22:M22"/>
    <mergeCell ref="L23:M23"/>
    <mergeCell ref="L24:M24"/>
    <mergeCell ref="L25:M25"/>
    <mergeCell ref="L31:M31"/>
    <mergeCell ref="L26:M26"/>
    <mergeCell ref="L27:M27"/>
    <mergeCell ref="L28:M28"/>
    <mergeCell ref="L29:M29"/>
    <mergeCell ref="L30:M30"/>
    <mergeCell ref="L6:M6"/>
    <mergeCell ref="L7:M7"/>
    <mergeCell ref="L20:M20"/>
    <mergeCell ref="L21:M21"/>
    <mergeCell ref="L10:M10"/>
    <mergeCell ref="L11:M11"/>
    <mergeCell ref="L12:M12"/>
    <mergeCell ref="L13:M13"/>
    <mergeCell ref="L14:M14"/>
    <mergeCell ref="L15:M15"/>
    <mergeCell ref="L8:M8"/>
    <mergeCell ref="L9:M9"/>
    <mergeCell ref="L16:M16"/>
    <mergeCell ref="L17:M17"/>
    <mergeCell ref="L18:M18"/>
    <mergeCell ref="L19:M19"/>
    <mergeCell ref="L4:M4"/>
    <mergeCell ref="L5:M5"/>
    <mergeCell ref="A1:AB1"/>
    <mergeCell ref="E2:J2"/>
    <mergeCell ref="E3:F3"/>
    <mergeCell ref="G3:H3"/>
    <mergeCell ref="I3:J3"/>
    <mergeCell ref="L3:M3"/>
  </mergeCells>
  <phoneticPr fontId="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F40"/>
  <sheetViews>
    <sheetView topLeftCell="A5" zoomScale="70" zoomScaleNormal="70" workbookViewId="0">
      <selection activeCell="D5" sqref="D5:E38"/>
    </sheetView>
  </sheetViews>
  <sheetFormatPr defaultColWidth="9.140625" defaultRowHeight="15"/>
  <cols>
    <col min="1" max="1" width="9.140625" style="81"/>
    <col min="2" max="2" width="22.5703125" style="81" customWidth="1"/>
    <col min="3" max="26" width="9.140625" style="81"/>
    <col min="27" max="27" width="12.140625" style="81" customWidth="1"/>
    <col min="28" max="28" width="12.5703125" style="81" customWidth="1"/>
    <col min="29" max="29" width="8.7109375" style="81" customWidth="1"/>
    <col min="30" max="30" width="9.140625" style="81" customWidth="1"/>
    <col min="31" max="16384" width="9.140625" style="81"/>
  </cols>
  <sheetData>
    <row r="1" spans="1:32" ht="15" customHeight="1">
      <c r="A1" s="344" t="s">
        <v>133</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113"/>
      <c r="AB1" s="113"/>
      <c r="AC1" s="114"/>
      <c r="AD1" s="114"/>
    </row>
    <row r="2" spans="1:32" ht="43.5" customHeight="1">
      <c r="A2" s="88"/>
      <c r="B2" s="88"/>
      <c r="C2" s="88"/>
      <c r="D2" s="335" t="s">
        <v>131</v>
      </c>
      <c r="E2" s="335"/>
      <c r="F2" s="335"/>
      <c r="G2" s="335"/>
      <c r="H2" s="335"/>
      <c r="I2" s="335"/>
      <c r="J2" s="335"/>
      <c r="K2" s="335"/>
      <c r="L2" s="335"/>
      <c r="M2" s="335"/>
      <c r="N2" s="335"/>
      <c r="O2" s="335"/>
      <c r="P2" s="335"/>
      <c r="Q2" s="335"/>
      <c r="R2" s="335"/>
      <c r="S2" s="335"/>
      <c r="T2" s="335" t="s">
        <v>132</v>
      </c>
      <c r="U2" s="335"/>
      <c r="V2" s="335"/>
      <c r="W2" s="335"/>
      <c r="X2" s="335"/>
      <c r="Y2" s="335"/>
      <c r="Z2" s="335"/>
      <c r="AA2" s="351" t="s">
        <v>213</v>
      </c>
      <c r="AB2" s="352"/>
      <c r="AC2" s="352"/>
      <c r="AD2" s="353"/>
      <c r="AE2" s="330"/>
      <c r="AF2" s="330"/>
    </row>
    <row r="3" spans="1:32" ht="43.5" customHeight="1">
      <c r="A3" s="336" t="str">
        <f>список!A1</f>
        <v>№</v>
      </c>
      <c r="B3" s="354" t="str">
        <f>список!B1</f>
        <v>Фамилия, имя воспитанника</v>
      </c>
      <c r="C3" s="357" t="str">
        <f>список!C1</f>
        <v xml:space="preserve">дата </v>
      </c>
      <c r="D3" s="351" t="s">
        <v>134</v>
      </c>
      <c r="E3" s="352"/>
      <c r="F3" s="352"/>
      <c r="G3" s="353"/>
      <c r="H3" s="335" t="s">
        <v>135</v>
      </c>
      <c r="I3" s="335"/>
      <c r="J3" s="335"/>
      <c r="K3" s="335" t="s">
        <v>205</v>
      </c>
      <c r="L3" s="335"/>
      <c r="M3" s="335"/>
      <c r="N3" s="335"/>
      <c r="O3" s="335"/>
      <c r="P3" s="335"/>
      <c r="Q3" s="335"/>
      <c r="R3" s="330" t="s">
        <v>0</v>
      </c>
      <c r="S3" s="330"/>
      <c r="T3" s="409" t="s">
        <v>212</v>
      </c>
      <c r="U3" s="409" t="s">
        <v>233</v>
      </c>
      <c r="V3" s="409" t="s">
        <v>264</v>
      </c>
      <c r="W3" s="409" t="s">
        <v>234</v>
      </c>
      <c r="X3" s="409" t="s">
        <v>235</v>
      </c>
      <c r="Y3" s="403" t="s">
        <v>0</v>
      </c>
      <c r="Z3" s="404"/>
      <c r="AA3" s="409" t="s">
        <v>214</v>
      </c>
      <c r="AB3" s="409" t="s">
        <v>215</v>
      </c>
      <c r="AC3" s="403" t="s">
        <v>0</v>
      </c>
      <c r="AD3" s="404"/>
      <c r="AE3" s="411"/>
      <c r="AF3" s="412"/>
    </row>
    <row r="4" spans="1:32" ht="244.5" customHeight="1" thickBot="1">
      <c r="A4" s="338"/>
      <c r="B4" s="355"/>
      <c r="C4" s="358"/>
      <c r="D4" s="101" t="s">
        <v>203</v>
      </c>
      <c r="E4" s="101" t="s">
        <v>204</v>
      </c>
      <c r="F4" s="407" t="s">
        <v>0</v>
      </c>
      <c r="G4" s="408"/>
      <c r="H4" s="101" t="s">
        <v>206</v>
      </c>
      <c r="I4" s="407" t="s">
        <v>0</v>
      </c>
      <c r="J4" s="408"/>
      <c r="K4" s="101" t="s">
        <v>207</v>
      </c>
      <c r="L4" s="101" t="s">
        <v>208</v>
      </c>
      <c r="M4" s="101" t="s">
        <v>209</v>
      </c>
      <c r="N4" s="101" t="s">
        <v>210</v>
      </c>
      <c r="O4" s="101" t="s">
        <v>211</v>
      </c>
      <c r="P4" s="407" t="s">
        <v>0</v>
      </c>
      <c r="Q4" s="408"/>
      <c r="R4" s="348"/>
      <c r="S4" s="348"/>
      <c r="T4" s="410"/>
      <c r="U4" s="410"/>
      <c r="V4" s="410"/>
      <c r="W4" s="410"/>
      <c r="X4" s="410"/>
      <c r="Y4" s="405"/>
      <c r="Z4" s="406"/>
      <c r="AA4" s="410"/>
      <c r="AB4" s="410"/>
      <c r="AC4" s="405"/>
      <c r="AD4" s="406"/>
      <c r="AE4" s="413"/>
      <c r="AF4" s="414"/>
    </row>
    <row r="5" spans="1:32" s="98" customFormat="1">
      <c r="A5" s="98">
        <f>список!A2</f>
        <v>1</v>
      </c>
      <c r="B5" s="99" t="str">
        <f>IF(список!B2="","",список!B2)</f>
        <v/>
      </c>
      <c r="C5" s="99" t="str">
        <f>IF(список!C2="","",список!C2)</f>
        <v/>
      </c>
      <c r="D5" s="224"/>
      <c r="E5" s="225"/>
      <c r="F5" s="270" t="str">
        <f>IF(D5="","",IF(E5="","",SUM(D5:E5)/2))</f>
        <v/>
      </c>
      <c r="G5" s="271" t="str">
        <f>IF(F5="","",IF(F5&gt;1.5,"сформирован",IF(F5&lt;0.5,"не сформирован","в стадии формирования")))</f>
        <v/>
      </c>
      <c r="H5" s="224"/>
      <c r="I5" s="308" t="str">
        <f>IF(H5="","",SUM(H5:H5)/1)</f>
        <v/>
      </c>
      <c r="J5" s="265" t="str">
        <f>IF(I5="","",IF(I5&gt;1.5,"сформирован",IF(I5&lt;0.5,"не сформирован","в стадии формирования")))</f>
        <v/>
      </c>
      <c r="K5" s="224"/>
      <c r="L5" s="225"/>
      <c r="M5" s="225"/>
      <c r="N5" s="225"/>
      <c r="O5" s="225"/>
      <c r="P5" s="310" t="str">
        <f>IF(K5="","",IF(L5="","",IF(M5="","",IF(N5="","",IF(O5="","",SUM(K5:O5)/5)))))</f>
        <v/>
      </c>
      <c r="Q5" s="282" t="str">
        <f>IF(P5="","",IF(P5&gt;1.5,"сформирован",IF(P5&lt;0.5,"не сформирован","в стадии формирования")))</f>
        <v/>
      </c>
      <c r="R5" s="262" t="str">
        <f t="shared" ref="R5:R29" si="0">IF(F5="","",IF(I5="","",IF(P5="","",(P5+I5+F5)/3)))</f>
        <v/>
      </c>
      <c r="S5" s="259" t="str">
        <f>IF(R5="","",IF(R5&gt;1.5,"сформирован",IF(R5&lt;0.5,"не сформирован", "в стадии формирования")))</f>
        <v/>
      </c>
      <c r="T5" s="224"/>
      <c r="U5" s="225"/>
      <c r="V5" s="225"/>
      <c r="W5" s="225"/>
      <c r="X5" s="225"/>
      <c r="Y5" s="262" t="str">
        <f>IF(T5="","",IF(U5="","",IF(V5="","",IF(W5="","",IF(X5="","",(SUM(T5:X5)/5))))))</f>
        <v/>
      </c>
      <c r="Z5" s="259" t="str">
        <f>IF(Y5="","",IF(Y5&gt;1.5,"сформирован",IF(Y5&lt;0.5,"не сформирован", "в стадии формирования")))</f>
        <v/>
      </c>
      <c r="AA5" s="224"/>
      <c r="AB5" s="225"/>
      <c r="AC5" s="262" t="str">
        <f>IF(AA5="","",IF(AB5="","",(SUM(AA5:AB5)/2)))</f>
        <v/>
      </c>
      <c r="AD5" s="259" t="str">
        <f>IF(AC5="","",IF(AC5&gt;1.5,"сформирован",IF(AC5&lt;0.5,"не сформирован", "в стадии формирования")))</f>
        <v/>
      </c>
      <c r="AE5" s="258"/>
      <c r="AF5" s="96"/>
    </row>
    <row r="6" spans="1:32" s="98" customFormat="1">
      <c r="A6" s="98">
        <f>список!A3</f>
        <v>2</v>
      </c>
      <c r="B6" s="99" t="str">
        <f>IF(список!B3="","",список!B3)</f>
        <v/>
      </c>
      <c r="C6" s="99">
        <f>IF(список!C3="","",список!C3)</f>
        <v>0</v>
      </c>
      <c r="D6" s="226"/>
      <c r="E6" s="227"/>
      <c r="F6" s="272" t="str">
        <f t="shared" ref="F6:F39" si="1">IF(D6="","",IF(E6="","",SUM(D6:E6)/2))</f>
        <v/>
      </c>
      <c r="G6" s="273" t="str">
        <f t="shared" ref="G6:G39" si="2">IF(F6="","",IF(F6&gt;1.5,"сформирован",IF(F6&lt;0.5,"не сформирован","в стадии формирования")))</f>
        <v/>
      </c>
      <c r="H6" s="226"/>
      <c r="I6" s="309" t="str">
        <f t="shared" ref="I6:I39" si="3">IF(H6="","",SUM(H6:H6)/1)</f>
        <v/>
      </c>
      <c r="J6" s="266" t="str">
        <f t="shared" ref="J6:J39" si="4">IF(I6="","",IF(I6&gt;1.5,"сформирован",IF(I6&lt;0.5,"не сформирован","в стадии формирования")))</f>
        <v/>
      </c>
      <c r="K6" s="226"/>
      <c r="L6" s="227"/>
      <c r="M6" s="227"/>
      <c r="N6" s="227"/>
      <c r="O6" s="227"/>
      <c r="P6" s="311" t="str">
        <f t="shared" ref="P6:P39" si="5">IF(K6="","",IF(L6="","",IF(M6="","",IF(N6="","",IF(O6="","",SUM(K6:O6)/5)))))</f>
        <v/>
      </c>
      <c r="Q6" s="283" t="str">
        <f t="shared" ref="Q6:Q39" si="6">IF(P6="","",IF(P6&gt;1.5,"сформирован",IF(P6&lt;0.5,"не сформирован","в стадии формирования")))</f>
        <v/>
      </c>
      <c r="R6" s="263" t="str">
        <f t="shared" si="0"/>
        <v/>
      </c>
      <c r="S6" s="260" t="str">
        <f t="shared" ref="S6:S39" si="7">IF(R6="","",IF(R6&gt;1.5,"сформирован",IF(R6&lt;0.5,"не сформирован", "в стадии формирования")))</f>
        <v/>
      </c>
      <c r="T6" s="226"/>
      <c r="U6" s="227"/>
      <c r="V6" s="227"/>
      <c r="W6" s="227"/>
      <c r="X6" s="227"/>
      <c r="Y6" s="263" t="str">
        <f t="shared" ref="Y6:Y39" si="8">IF(T6="","",IF(U6="","",IF(V6="","",IF(W6="","",IF(X6="","",(SUM(T6:X6)/5))))))</f>
        <v/>
      </c>
      <c r="Z6" s="260" t="str">
        <f t="shared" ref="Z6:Z39" si="9">IF(Y6="","",IF(Y6&gt;1.5,"сформирован",IF(Y6&lt;0.5,"не сформирован", "в стадии формирования")))</f>
        <v/>
      </c>
      <c r="AA6" s="226"/>
      <c r="AB6" s="227"/>
      <c r="AC6" s="263" t="str">
        <f t="shared" ref="AC6:AC39" si="10">IF(AA6="","",IF(AB6="","",(SUM(AA6:AB6)/2)))</f>
        <v/>
      </c>
      <c r="AD6" s="260" t="str">
        <f t="shared" ref="AD6:AD39" si="11">IF(AC6="","",IF(AC6&gt;1.5,"сформирован",IF(AC6&lt;0.5,"не сформирован", "в стадии формирования")))</f>
        <v/>
      </c>
      <c r="AE6" s="258"/>
      <c r="AF6" s="96"/>
    </row>
    <row r="7" spans="1:32" s="98" customFormat="1">
      <c r="A7" s="98">
        <f>список!A4</f>
        <v>3</v>
      </c>
      <c r="B7" s="99" t="str">
        <f>IF(список!B4="","",список!B4)</f>
        <v/>
      </c>
      <c r="C7" s="99">
        <f>IF(список!C4="","",список!C4)</f>
        <v>0</v>
      </c>
      <c r="D7" s="226"/>
      <c r="E7" s="227"/>
      <c r="F7" s="272" t="str">
        <f t="shared" si="1"/>
        <v/>
      </c>
      <c r="G7" s="273" t="str">
        <f t="shared" si="2"/>
        <v/>
      </c>
      <c r="H7" s="226"/>
      <c r="I7" s="309" t="str">
        <f t="shared" si="3"/>
        <v/>
      </c>
      <c r="J7" s="266" t="str">
        <f t="shared" si="4"/>
        <v/>
      </c>
      <c r="K7" s="226"/>
      <c r="L7" s="227"/>
      <c r="M7" s="227"/>
      <c r="N7" s="227"/>
      <c r="O7" s="227"/>
      <c r="P7" s="311" t="str">
        <f t="shared" si="5"/>
        <v/>
      </c>
      <c r="Q7" s="283" t="str">
        <f t="shared" si="6"/>
        <v/>
      </c>
      <c r="R7" s="263" t="str">
        <f t="shared" si="0"/>
        <v/>
      </c>
      <c r="S7" s="260" t="str">
        <f t="shared" si="7"/>
        <v/>
      </c>
      <c r="T7" s="226"/>
      <c r="U7" s="227"/>
      <c r="V7" s="227"/>
      <c r="W7" s="227"/>
      <c r="X7" s="227"/>
      <c r="Y7" s="263" t="str">
        <f t="shared" si="8"/>
        <v/>
      </c>
      <c r="Z7" s="260" t="str">
        <f t="shared" si="9"/>
        <v/>
      </c>
      <c r="AA7" s="226"/>
      <c r="AB7" s="227"/>
      <c r="AC7" s="263" t="str">
        <f t="shared" si="10"/>
        <v/>
      </c>
      <c r="AD7" s="260" t="str">
        <f t="shared" si="11"/>
        <v/>
      </c>
      <c r="AE7" s="258"/>
      <c r="AF7" s="96"/>
    </row>
    <row r="8" spans="1:32" s="98" customFormat="1">
      <c r="A8" s="98">
        <f>список!A5</f>
        <v>4</v>
      </c>
      <c r="B8" s="99" t="str">
        <f>IF(список!B5="","",список!B5)</f>
        <v/>
      </c>
      <c r="C8" s="99">
        <f>IF(список!C5="","",список!C5)</f>
        <v>0</v>
      </c>
      <c r="D8" s="226"/>
      <c r="E8" s="227"/>
      <c r="F8" s="272" t="str">
        <f t="shared" si="1"/>
        <v/>
      </c>
      <c r="G8" s="273" t="str">
        <f t="shared" si="2"/>
        <v/>
      </c>
      <c r="H8" s="226"/>
      <c r="I8" s="309" t="str">
        <f t="shared" si="3"/>
        <v/>
      </c>
      <c r="J8" s="266" t="str">
        <f t="shared" si="4"/>
        <v/>
      </c>
      <c r="K8" s="226"/>
      <c r="L8" s="227"/>
      <c r="M8" s="227"/>
      <c r="N8" s="227"/>
      <c r="O8" s="227"/>
      <c r="P8" s="311" t="str">
        <f t="shared" si="5"/>
        <v/>
      </c>
      <c r="Q8" s="283" t="str">
        <f t="shared" si="6"/>
        <v/>
      </c>
      <c r="R8" s="263" t="str">
        <f t="shared" si="0"/>
        <v/>
      </c>
      <c r="S8" s="260" t="str">
        <f t="shared" si="7"/>
        <v/>
      </c>
      <c r="T8" s="226"/>
      <c r="U8" s="227"/>
      <c r="V8" s="227"/>
      <c r="W8" s="227"/>
      <c r="X8" s="227"/>
      <c r="Y8" s="263" t="str">
        <f t="shared" si="8"/>
        <v/>
      </c>
      <c r="Z8" s="260" t="str">
        <f t="shared" si="9"/>
        <v/>
      </c>
      <c r="AA8" s="226"/>
      <c r="AB8" s="227"/>
      <c r="AC8" s="263" t="str">
        <f t="shared" si="10"/>
        <v/>
      </c>
      <c r="AD8" s="260" t="str">
        <f t="shared" si="11"/>
        <v/>
      </c>
      <c r="AE8" s="258"/>
      <c r="AF8" s="96"/>
    </row>
    <row r="9" spans="1:32" s="98" customFormat="1">
      <c r="A9" s="98">
        <f>список!A6</f>
        <v>5</v>
      </c>
      <c r="B9" s="99" t="str">
        <f>IF(список!B6="","",список!B6)</f>
        <v/>
      </c>
      <c r="C9" s="99">
        <f>IF(список!C6="","",список!C6)</f>
        <v>0</v>
      </c>
      <c r="D9" s="226"/>
      <c r="E9" s="227"/>
      <c r="F9" s="272" t="str">
        <f t="shared" si="1"/>
        <v/>
      </c>
      <c r="G9" s="273" t="str">
        <f t="shared" si="2"/>
        <v/>
      </c>
      <c r="H9" s="226"/>
      <c r="I9" s="309" t="str">
        <f t="shared" si="3"/>
        <v/>
      </c>
      <c r="J9" s="266" t="str">
        <f t="shared" si="4"/>
        <v/>
      </c>
      <c r="K9" s="226"/>
      <c r="L9" s="227"/>
      <c r="M9" s="227"/>
      <c r="N9" s="227"/>
      <c r="O9" s="227"/>
      <c r="P9" s="311" t="str">
        <f t="shared" si="5"/>
        <v/>
      </c>
      <c r="Q9" s="283" t="str">
        <f t="shared" si="6"/>
        <v/>
      </c>
      <c r="R9" s="263" t="str">
        <f t="shared" si="0"/>
        <v/>
      </c>
      <c r="S9" s="260" t="str">
        <f t="shared" si="7"/>
        <v/>
      </c>
      <c r="T9" s="226"/>
      <c r="U9" s="227"/>
      <c r="V9" s="227"/>
      <c r="W9" s="227"/>
      <c r="X9" s="227"/>
      <c r="Y9" s="263" t="str">
        <f t="shared" si="8"/>
        <v/>
      </c>
      <c r="Z9" s="260" t="str">
        <f t="shared" si="9"/>
        <v/>
      </c>
      <c r="AA9" s="226"/>
      <c r="AB9" s="227"/>
      <c r="AC9" s="263" t="str">
        <f t="shared" si="10"/>
        <v/>
      </c>
      <c r="AD9" s="260" t="str">
        <f t="shared" si="11"/>
        <v/>
      </c>
      <c r="AE9" s="258"/>
      <c r="AF9" s="96"/>
    </row>
    <row r="10" spans="1:32" s="98" customFormat="1">
      <c r="A10" s="98">
        <f>список!A7</f>
        <v>6</v>
      </c>
      <c r="B10" s="99" t="str">
        <f>IF(список!B7="","",список!B7)</f>
        <v/>
      </c>
      <c r="C10" s="99">
        <f>IF(список!C7="","",список!C7)</f>
        <v>0</v>
      </c>
      <c r="D10" s="226"/>
      <c r="E10" s="227"/>
      <c r="F10" s="272" t="str">
        <f t="shared" si="1"/>
        <v/>
      </c>
      <c r="G10" s="273" t="str">
        <f t="shared" si="2"/>
        <v/>
      </c>
      <c r="H10" s="226"/>
      <c r="I10" s="309" t="str">
        <f t="shared" si="3"/>
        <v/>
      </c>
      <c r="J10" s="266" t="str">
        <f t="shared" si="4"/>
        <v/>
      </c>
      <c r="K10" s="226"/>
      <c r="L10" s="227"/>
      <c r="M10" s="227"/>
      <c r="N10" s="227"/>
      <c r="O10" s="227"/>
      <c r="P10" s="311" t="str">
        <f t="shared" si="5"/>
        <v/>
      </c>
      <c r="Q10" s="283" t="str">
        <f t="shared" si="6"/>
        <v/>
      </c>
      <c r="R10" s="263" t="str">
        <f t="shared" si="0"/>
        <v/>
      </c>
      <c r="S10" s="260" t="str">
        <f t="shared" si="7"/>
        <v/>
      </c>
      <c r="T10" s="226"/>
      <c r="U10" s="227"/>
      <c r="V10" s="227"/>
      <c r="W10" s="227"/>
      <c r="X10" s="227"/>
      <c r="Y10" s="263" t="str">
        <f t="shared" si="8"/>
        <v/>
      </c>
      <c r="Z10" s="260" t="str">
        <f t="shared" si="9"/>
        <v/>
      </c>
      <c r="AA10" s="226"/>
      <c r="AB10" s="227"/>
      <c r="AC10" s="263" t="str">
        <f t="shared" si="10"/>
        <v/>
      </c>
      <c r="AD10" s="260" t="str">
        <f t="shared" si="11"/>
        <v/>
      </c>
      <c r="AE10" s="258"/>
      <c r="AF10" s="96"/>
    </row>
    <row r="11" spans="1:32" s="98" customFormat="1">
      <c r="A11" s="98">
        <f>список!A8</f>
        <v>7</v>
      </c>
      <c r="B11" s="99" t="str">
        <f>IF(список!B8="","",список!B8)</f>
        <v/>
      </c>
      <c r="C11" s="99">
        <f>IF(список!C8="","",список!C8)</f>
        <v>0</v>
      </c>
      <c r="D11" s="226"/>
      <c r="E11" s="227"/>
      <c r="F11" s="272" t="str">
        <f t="shared" si="1"/>
        <v/>
      </c>
      <c r="G11" s="273" t="str">
        <f t="shared" si="2"/>
        <v/>
      </c>
      <c r="H11" s="226"/>
      <c r="I11" s="309" t="str">
        <f t="shared" si="3"/>
        <v/>
      </c>
      <c r="J11" s="266" t="str">
        <f t="shared" si="4"/>
        <v/>
      </c>
      <c r="K11" s="226"/>
      <c r="L11" s="227"/>
      <c r="M11" s="227"/>
      <c r="N11" s="227"/>
      <c r="O11" s="227"/>
      <c r="P11" s="311" t="str">
        <f t="shared" si="5"/>
        <v/>
      </c>
      <c r="Q11" s="283" t="str">
        <f t="shared" si="6"/>
        <v/>
      </c>
      <c r="R11" s="263" t="str">
        <f t="shared" si="0"/>
        <v/>
      </c>
      <c r="S11" s="260" t="str">
        <f t="shared" si="7"/>
        <v/>
      </c>
      <c r="T11" s="226"/>
      <c r="U11" s="227"/>
      <c r="V11" s="227"/>
      <c r="W11" s="227"/>
      <c r="X11" s="227"/>
      <c r="Y11" s="263" t="str">
        <f t="shared" si="8"/>
        <v/>
      </c>
      <c r="Z11" s="260" t="str">
        <f t="shared" si="9"/>
        <v/>
      </c>
      <c r="AA11" s="226"/>
      <c r="AB11" s="227"/>
      <c r="AC11" s="263" t="str">
        <f t="shared" si="10"/>
        <v/>
      </c>
      <c r="AD11" s="260" t="str">
        <f t="shared" si="11"/>
        <v/>
      </c>
      <c r="AE11" s="258"/>
      <c r="AF11" s="96"/>
    </row>
    <row r="12" spans="1:32" s="98" customFormat="1">
      <c r="A12" s="98">
        <f>список!A9</f>
        <v>8</v>
      </c>
      <c r="B12" s="99" t="str">
        <f>IF(список!B9="","",список!B9)</f>
        <v/>
      </c>
      <c r="C12" s="99">
        <f>IF(список!C9="","",список!C9)</f>
        <v>0</v>
      </c>
      <c r="D12" s="226"/>
      <c r="E12" s="227"/>
      <c r="F12" s="272" t="str">
        <f t="shared" si="1"/>
        <v/>
      </c>
      <c r="G12" s="273" t="str">
        <f t="shared" si="2"/>
        <v/>
      </c>
      <c r="H12" s="226"/>
      <c r="I12" s="309" t="str">
        <f t="shared" si="3"/>
        <v/>
      </c>
      <c r="J12" s="266" t="str">
        <f t="shared" si="4"/>
        <v/>
      </c>
      <c r="K12" s="226"/>
      <c r="L12" s="227"/>
      <c r="M12" s="227"/>
      <c r="N12" s="227"/>
      <c r="O12" s="227"/>
      <c r="P12" s="311" t="str">
        <f t="shared" si="5"/>
        <v/>
      </c>
      <c r="Q12" s="283" t="str">
        <f t="shared" si="6"/>
        <v/>
      </c>
      <c r="R12" s="263" t="str">
        <f t="shared" si="0"/>
        <v/>
      </c>
      <c r="S12" s="260" t="str">
        <f t="shared" si="7"/>
        <v/>
      </c>
      <c r="T12" s="226"/>
      <c r="U12" s="227"/>
      <c r="V12" s="227"/>
      <c r="W12" s="227"/>
      <c r="X12" s="227"/>
      <c r="Y12" s="263" t="str">
        <f t="shared" si="8"/>
        <v/>
      </c>
      <c r="Z12" s="260" t="str">
        <f t="shared" si="9"/>
        <v/>
      </c>
      <c r="AA12" s="226"/>
      <c r="AB12" s="227"/>
      <c r="AC12" s="263" t="str">
        <f t="shared" si="10"/>
        <v/>
      </c>
      <c r="AD12" s="260" t="str">
        <f t="shared" si="11"/>
        <v/>
      </c>
      <c r="AE12" s="258"/>
      <c r="AF12" s="96"/>
    </row>
    <row r="13" spans="1:32" s="98" customFormat="1">
      <c r="A13" s="98">
        <f>список!A10</f>
        <v>9</v>
      </c>
      <c r="B13" s="99" t="str">
        <f>IF(список!B10="","",список!B10)</f>
        <v/>
      </c>
      <c r="C13" s="99">
        <f>IF(список!C10="","",список!C10)</f>
        <v>0</v>
      </c>
      <c r="D13" s="226"/>
      <c r="E13" s="227"/>
      <c r="F13" s="272" t="str">
        <f t="shared" si="1"/>
        <v/>
      </c>
      <c r="G13" s="273" t="str">
        <f t="shared" si="2"/>
        <v/>
      </c>
      <c r="H13" s="226"/>
      <c r="I13" s="309" t="str">
        <f t="shared" si="3"/>
        <v/>
      </c>
      <c r="J13" s="266" t="str">
        <f t="shared" si="4"/>
        <v/>
      </c>
      <c r="K13" s="226"/>
      <c r="L13" s="227"/>
      <c r="M13" s="227"/>
      <c r="N13" s="227"/>
      <c r="O13" s="227"/>
      <c r="P13" s="311" t="str">
        <f t="shared" si="5"/>
        <v/>
      </c>
      <c r="Q13" s="283" t="str">
        <f t="shared" si="6"/>
        <v/>
      </c>
      <c r="R13" s="263" t="str">
        <f t="shared" si="0"/>
        <v/>
      </c>
      <c r="S13" s="260" t="str">
        <f t="shared" si="7"/>
        <v/>
      </c>
      <c r="T13" s="226"/>
      <c r="U13" s="227"/>
      <c r="V13" s="227"/>
      <c r="W13" s="227"/>
      <c r="X13" s="227"/>
      <c r="Y13" s="263" t="str">
        <f t="shared" si="8"/>
        <v/>
      </c>
      <c r="Z13" s="260" t="str">
        <f t="shared" si="9"/>
        <v/>
      </c>
      <c r="AA13" s="226"/>
      <c r="AB13" s="227"/>
      <c r="AC13" s="263" t="str">
        <f t="shared" si="10"/>
        <v/>
      </c>
      <c r="AD13" s="260" t="str">
        <f t="shared" si="11"/>
        <v/>
      </c>
      <c r="AE13" s="258"/>
      <c r="AF13" s="96"/>
    </row>
    <row r="14" spans="1:32" s="98" customFormat="1">
      <c r="A14" s="98">
        <f>список!A11</f>
        <v>10</v>
      </c>
      <c r="B14" s="99" t="str">
        <f>IF(список!B11="","",список!B11)</f>
        <v/>
      </c>
      <c r="C14" s="99">
        <f>IF(список!C11="","",список!C11)</f>
        <v>0</v>
      </c>
      <c r="D14" s="226"/>
      <c r="E14" s="227"/>
      <c r="F14" s="272" t="str">
        <f t="shared" si="1"/>
        <v/>
      </c>
      <c r="G14" s="273" t="str">
        <f t="shared" si="2"/>
        <v/>
      </c>
      <c r="H14" s="226"/>
      <c r="I14" s="309" t="str">
        <f t="shared" si="3"/>
        <v/>
      </c>
      <c r="J14" s="266" t="str">
        <f t="shared" si="4"/>
        <v/>
      </c>
      <c r="K14" s="226"/>
      <c r="L14" s="227"/>
      <c r="M14" s="227"/>
      <c r="N14" s="227"/>
      <c r="O14" s="227"/>
      <c r="P14" s="311" t="str">
        <f t="shared" si="5"/>
        <v/>
      </c>
      <c r="Q14" s="283" t="str">
        <f t="shared" si="6"/>
        <v/>
      </c>
      <c r="R14" s="263" t="str">
        <f t="shared" si="0"/>
        <v/>
      </c>
      <c r="S14" s="260" t="str">
        <f t="shared" si="7"/>
        <v/>
      </c>
      <c r="T14" s="226"/>
      <c r="U14" s="227"/>
      <c r="V14" s="227"/>
      <c r="W14" s="227"/>
      <c r="X14" s="227"/>
      <c r="Y14" s="263" t="str">
        <f t="shared" si="8"/>
        <v/>
      </c>
      <c r="Z14" s="260" t="str">
        <f t="shared" si="9"/>
        <v/>
      </c>
      <c r="AA14" s="226"/>
      <c r="AB14" s="227"/>
      <c r="AC14" s="263" t="str">
        <f t="shared" si="10"/>
        <v/>
      </c>
      <c r="AD14" s="260" t="str">
        <f t="shared" si="11"/>
        <v/>
      </c>
      <c r="AE14" s="258"/>
      <c r="AF14" s="96"/>
    </row>
    <row r="15" spans="1:32" s="98" customFormat="1">
      <c r="A15" s="98">
        <f>список!A12</f>
        <v>11</v>
      </c>
      <c r="B15" s="99" t="str">
        <f>IF(список!B12="","",список!B12)</f>
        <v/>
      </c>
      <c r="C15" s="99">
        <f>IF(список!C12="","",список!C12)</f>
        <v>0</v>
      </c>
      <c r="D15" s="226"/>
      <c r="E15" s="227"/>
      <c r="F15" s="272" t="str">
        <f t="shared" si="1"/>
        <v/>
      </c>
      <c r="G15" s="273" t="str">
        <f t="shared" si="2"/>
        <v/>
      </c>
      <c r="H15" s="226"/>
      <c r="I15" s="309" t="str">
        <f t="shared" si="3"/>
        <v/>
      </c>
      <c r="J15" s="266" t="str">
        <f t="shared" si="4"/>
        <v/>
      </c>
      <c r="K15" s="226"/>
      <c r="L15" s="227"/>
      <c r="M15" s="227"/>
      <c r="N15" s="227"/>
      <c r="O15" s="227"/>
      <c r="P15" s="311" t="str">
        <f t="shared" si="5"/>
        <v/>
      </c>
      <c r="Q15" s="283" t="str">
        <f t="shared" si="6"/>
        <v/>
      </c>
      <c r="R15" s="263" t="str">
        <f t="shared" si="0"/>
        <v/>
      </c>
      <c r="S15" s="260" t="str">
        <f t="shared" si="7"/>
        <v/>
      </c>
      <c r="T15" s="226"/>
      <c r="U15" s="227"/>
      <c r="V15" s="227"/>
      <c r="W15" s="227"/>
      <c r="X15" s="227"/>
      <c r="Y15" s="263" t="str">
        <f t="shared" si="8"/>
        <v/>
      </c>
      <c r="Z15" s="260" t="str">
        <f t="shared" si="9"/>
        <v/>
      </c>
      <c r="AA15" s="226"/>
      <c r="AB15" s="227"/>
      <c r="AC15" s="263" t="str">
        <f t="shared" si="10"/>
        <v/>
      </c>
      <c r="AD15" s="260" t="str">
        <f t="shared" si="11"/>
        <v/>
      </c>
      <c r="AE15" s="258"/>
      <c r="AF15" s="96"/>
    </row>
    <row r="16" spans="1:32" s="98" customFormat="1">
      <c r="A16" s="98">
        <f>список!A13</f>
        <v>12</v>
      </c>
      <c r="B16" s="99" t="str">
        <f>IF(список!B13="","",список!B13)</f>
        <v/>
      </c>
      <c r="C16" s="99">
        <f>IF(список!C13="","",список!C13)</f>
        <v>0</v>
      </c>
      <c r="D16" s="226"/>
      <c r="E16" s="227"/>
      <c r="F16" s="272" t="str">
        <f t="shared" si="1"/>
        <v/>
      </c>
      <c r="G16" s="273" t="str">
        <f t="shared" si="2"/>
        <v/>
      </c>
      <c r="H16" s="226"/>
      <c r="I16" s="309" t="str">
        <f t="shared" si="3"/>
        <v/>
      </c>
      <c r="J16" s="266" t="str">
        <f t="shared" si="4"/>
        <v/>
      </c>
      <c r="K16" s="226"/>
      <c r="L16" s="227"/>
      <c r="M16" s="227"/>
      <c r="N16" s="227"/>
      <c r="O16" s="227"/>
      <c r="P16" s="311" t="str">
        <f t="shared" si="5"/>
        <v/>
      </c>
      <c r="Q16" s="283" t="str">
        <f t="shared" si="6"/>
        <v/>
      </c>
      <c r="R16" s="263" t="str">
        <f t="shared" si="0"/>
        <v/>
      </c>
      <c r="S16" s="260" t="str">
        <f t="shared" si="7"/>
        <v/>
      </c>
      <c r="T16" s="226"/>
      <c r="U16" s="227"/>
      <c r="V16" s="227"/>
      <c r="W16" s="227"/>
      <c r="X16" s="227"/>
      <c r="Y16" s="263" t="str">
        <f t="shared" si="8"/>
        <v/>
      </c>
      <c r="Z16" s="260" t="str">
        <f t="shared" si="9"/>
        <v/>
      </c>
      <c r="AA16" s="226"/>
      <c r="AB16" s="227"/>
      <c r="AC16" s="263" t="str">
        <f t="shared" si="10"/>
        <v/>
      </c>
      <c r="AD16" s="260" t="str">
        <f t="shared" si="11"/>
        <v/>
      </c>
      <c r="AE16" s="258"/>
      <c r="AF16" s="96"/>
    </row>
    <row r="17" spans="1:32" s="98" customFormat="1">
      <c r="A17" s="98">
        <f>список!A14</f>
        <v>13</v>
      </c>
      <c r="B17" s="99" t="str">
        <f>IF(список!B14="","",список!B14)</f>
        <v/>
      </c>
      <c r="C17" s="99">
        <f>IF(список!C14="","",список!C14)</f>
        <v>0</v>
      </c>
      <c r="D17" s="226"/>
      <c r="E17" s="227"/>
      <c r="F17" s="272" t="str">
        <f t="shared" si="1"/>
        <v/>
      </c>
      <c r="G17" s="273" t="str">
        <f t="shared" si="2"/>
        <v/>
      </c>
      <c r="H17" s="226"/>
      <c r="I17" s="309" t="str">
        <f t="shared" si="3"/>
        <v/>
      </c>
      <c r="J17" s="266" t="str">
        <f t="shared" si="4"/>
        <v/>
      </c>
      <c r="K17" s="226"/>
      <c r="L17" s="227"/>
      <c r="M17" s="227"/>
      <c r="N17" s="227"/>
      <c r="O17" s="227"/>
      <c r="P17" s="311" t="str">
        <f t="shared" si="5"/>
        <v/>
      </c>
      <c r="Q17" s="283" t="str">
        <f t="shared" si="6"/>
        <v/>
      </c>
      <c r="R17" s="263" t="str">
        <f t="shared" si="0"/>
        <v/>
      </c>
      <c r="S17" s="260" t="str">
        <f t="shared" si="7"/>
        <v/>
      </c>
      <c r="T17" s="226"/>
      <c r="U17" s="227"/>
      <c r="V17" s="227"/>
      <c r="W17" s="227"/>
      <c r="X17" s="227"/>
      <c r="Y17" s="263" t="str">
        <f t="shared" si="8"/>
        <v/>
      </c>
      <c r="Z17" s="260" t="str">
        <f t="shared" si="9"/>
        <v/>
      </c>
      <c r="AA17" s="226"/>
      <c r="AB17" s="227"/>
      <c r="AC17" s="263" t="str">
        <f t="shared" si="10"/>
        <v/>
      </c>
      <c r="AD17" s="260" t="str">
        <f t="shared" si="11"/>
        <v/>
      </c>
      <c r="AE17" s="258"/>
      <c r="AF17" s="96"/>
    </row>
    <row r="18" spans="1:32" s="98" customFormat="1">
      <c r="A18" s="98">
        <f>список!A15</f>
        <v>14</v>
      </c>
      <c r="B18" s="99" t="str">
        <f>IF(список!B15="","",список!B15)</f>
        <v/>
      </c>
      <c r="C18" s="99">
        <f>IF(список!C15="","",список!C15)</f>
        <v>0</v>
      </c>
      <c r="D18" s="226"/>
      <c r="E18" s="227"/>
      <c r="F18" s="272" t="str">
        <f t="shared" si="1"/>
        <v/>
      </c>
      <c r="G18" s="273" t="str">
        <f t="shared" si="2"/>
        <v/>
      </c>
      <c r="H18" s="226"/>
      <c r="I18" s="309" t="str">
        <f t="shared" si="3"/>
        <v/>
      </c>
      <c r="J18" s="266" t="str">
        <f t="shared" si="4"/>
        <v/>
      </c>
      <c r="K18" s="226"/>
      <c r="L18" s="227"/>
      <c r="M18" s="227"/>
      <c r="N18" s="227"/>
      <c r="O18" s="227"/>
      <c r="P18" s="311" t="str">
        <f t="shared" si="5"/>
        <v/>
      </c>
      <c r="Q18" s="283" t="str">
        <f t="shared" si="6"/>
        <v/>
      </c>
      <c r="R18" s="263" t="str">
        <f t="shared" si="0"/>
        <v/>
      </c>
      <c r="S18" s="260" t="str">
        <f t="shared" si="7"/>
        <v/>
      </c>
      <c r="T18" s="226"/>
      <c r="U18" s="227"/>
      <c r="V18" s="227"/>
      <c r="W18" s="227"/>
      <c r="X18" s="227"/>
      <c r="Y18" s="263" t="str">
        <f t="shared" si="8"/>
        <v/>
      </c>
      <c r="Z18" s="260" t="str">
        <f t="shared" si="9"/>
        <v/>
      </c>
      <c r="AA18" s="226"/>
      <c r="AB18" s="227"/>
      <c r="AC18" s="263" t="str">
        <f t="shared" si="10"/>
        <v/>
      </c>
      <c r="AD18" s="260" t="str">
        <f t="shared" si="11"/>
        <v/>
      </c>
      <c r="AE18" s="258"/>
      <c r="AF18" s="96"/>
    </row>
    <row r="19" spans="1:32" s="98" customFormat="1">
      <c r="A19" s="98">
        <f>список!A16</f>
        <v>15</v>
      </c>
      <c r="B19" s="99" t="str">
        <f>IF(список!B16="","",список!B16)</f>
        <v/>
      </c>
      <c r="C19" s="99">
        <f>IF(список!C16="","",список!C16)</f>
        <v>0</v>
      </c>
      <c r="D19" s="226"/>
      <c r="E19" s="227"/>
      <c r="F19" s="272" t="str">
        <f t="shared" si="1"/>
        <v/>
      </c>
      <c r="G19" s="273" t="str">
        <f t="shared" si="2"/>
        <v/>
      </c>
      <c r="H19" s="226"/>
      <c r="I19" s="309" t="str">
        <f t="shared" si="3"/>
        <v/>
      </c>
      <c r="J19" s="266" t="str">
        <f t="shared" si="4"/>
        <v/>
      </c>
      <c r="K19" s="226"/>
      <c r="L19" s="227"/>
      <c r="M19" s="227"/>
      <c r="N19" s="227"/>
      <c r="O19" s="227"/>
      <c r="P19" s="311" t="str">
        <f t="shared" si="5"/>
        <v/>
      </c>
      <c r="Q19" s="283" t="str">
        <f t="shared" si="6"/>
        <v/>
      </c>
      <c r="R19" s="263" t="str">
        <f t="shared" si="0"/>
        <v/>
      </c>
      <c r="S19" s="260" t="str">
        <f t="shared" si="7"/>
        <v/>
      </c>
      <c r="T19" s="226"/>
      <c r="U19" s="227"/>
      <c r="V19" s="227"/>
      <c r="W19" s="227"/>
      <c r="X19" s="227"/>
      <c r="Y19" s="263" t="str">
        <f t="shared" si="8"/>
        <v/>
      </c>
      <c r="Z19" s="260" t="str">
        <f t="shared" si="9"/>
        <v/>
      </c>
      <c r="AA19" s="226"/>
      <c r="AB19" s="227"/>
      <c r="AC19" s="263" t="str">
        <f t="shared" si="10"/>
        <v/>
      </c>
      <c r="AD19" s="260" t="str">
        <f t="shared" si="11"/>
        <v/>
      </c>
      <c r="AE19" s="258"/>
      <c r="AF19" s="96"/>
    </row>
    <row r="20" spans="1:32" s="98" customFormat="1">
      <c r="A20" s="98">
        <f>список!A17</f>
        <v>16</v>
      </c>
      <c r="B20" s="99" t="str">
        <f>IF(список!B17="","",список!B17)</f>
        <v/>
      </c>
      <c r="C20" s="99">
        <f>IF(список!C17="","",список!C17)</f>
        <v>0</v>
      </c>
      <c r="D20" s="226"/>
      <c r="E20" s="227"/>
      <c r="F20" s="272" t="str">
        <f t="shared" si="1"/>
        <v/>
      </c>
      <c r="G20" s="273" t="str">
        <f t="shared" si="2"/>
        <v/>
      </c>
      <c r="H20" s="226"/>
      <c r="I20" s="309" t="str">
        <f t="shared" si="3"/>
        <v/>
      </c>
      <c r="J20" s="266" t="str">
        <f t="shared" si="4"/>
        <v/>
      </c>
      <c r="K20" s="226"/>
      <c r="L20" s="227"/>
      <c r="M20" s="227"/>
      <c r="N20" s="227"/>
      <c r="O20" s="227"/>
      <c r="P20" s="311" t="str">
        <f t="shared" si="5"/>
        <v/>
      </c>
      <c r="Q20" s="283" t="str">
        <f t="shared" si="6"/>
        <v/>
      </c>
      <c r="R20" s="263" t="str">
        <f t="shared" si="0"/>
        <v/>
      </c>
      <c r="S20" s="260" t="str">
        <f t="shared" si="7"/>
        <v/>
      </c>
      <c r="T20" s="226"/>
      <c r="U20" s="227"/>
      <c r="V20" s="227"/>
      <c r="W20" s="227"/>
      <c r="X20" s="227"/>
      <c r="Y20" s="263" t="str">
        <f t="shared" si="8"/>
        <v/>
      </c>
      <c r="Z20" s="260" t="str">
        <f t="shared" si="9"/>
        <v/>
      </c>
      <c r="AA20" s="226"/>
      <c r="AB20" s="227"/>
      <c r="AC20" s="263" t="str">
        <f t="shared" si="10"/>
        <v/>
      </c>
      <c r="AD20" s="260" t="str">
        <f t="shared" si="11"/>
        <v/>
      </c>
      <c r="AE20" s="258"/>
      <c r="AF20" s="96"/>
    </row>
    <row r="21" spans="1:32" s="98" customFormat="1">
      <c r="A21" s="98">
        <f>список!A18</f>
        <v>17</v>
      </c>
      <c r="B21" s="99" t="str">
        <f>IF(список!B18="","",список!B18)</f>
        <v/>
      </c>
      <c r="C21" s="99">
        <f>IF(список!C18="","",список!C18)</f>
        <v>0</v>
      </c>
      <c r="D21" s="226"/>
      <c r="E21" s="227"/>
      <c r="F21" s="272" t="str">
        <f t="shared" si="1"/>
        <v/>
      </c>
      <c r="G21" s="273" t="str">
        <f t="shared" si="2"/>
        <v/>
      </c>
      <c r="H21" s="226"/>
      <c r="I21" s="309" t="str">
        <f t="shared" si="3"/>
        <v/>
      </c>
      <c r="J21" s="266" t="str">
        <f t="shared" si="4"/>
        <v/>
      </c>
      <c r="K21" s="226"/>
      <c r="L21" s="227"/>
      <c r="M21" s="227"/>
      <c r="N21" s="227"/>
      <c r="O21" s="227"/>
      <c r="P21" s="311" t="str">
        <f t="shared" si="5"/>
        <v/>
      </c>
      <c r="Q21" s="283" t="str">
        <f t="shared" si="6"/>
        <v/>
      </c>
      <c r="R21" s="263" t="str">
        <f t="shared" si="0"/>
        <v/>
      </c>
      <c r="S21" s="260" t="str">
        <f t="shared" si="7"/>
        <v/>
      </c>
      <c r="T21" s="226"/>
      <c r="U21" s="227"/>
      <c r="V21" s="227"/>
      <c r="W21" s="227"/>
      <c r="X21" s="227"/>
      <c r="Y21" s="263" t="str">
        <f t="shared" si="8"/>
        <v/>
      </c>
      <c r="Z21" s="260" t="str">
        <f t="shared" si="9"/>
        <v/>
      </c>
      <c r="AA21" s="226"/>
      <c r="AB21" s="227"/>
      <c r="AC21" s="263" t="str">
        <f t="shared" si="10"/>
        <v/>
      </c>
      <c r="AD21" s="260" t="str">
        <f t="shared" si="11"/>
        <v/>
      </c>
      <c r="AE21" s="258"/>
      <c r="AF21" s="96"/>
    </row>
    <row r="22" spans="1:32" s="98" customFormat="1">
      <c r="A22" s="98">
        <f>список!A19</f>
        <v>18</v>
      </c>
      <c r="B22" s="99" t="str">
        <f>IF(список!B19="","",список!B19)</f>
        <v/>
      </c>
      <c r="C22" s="99">
        <f>IF(список!C19="","",список!C19)</f>
        <v>0</v>
      </c>
      <c r="D22" s="226"/>
      <c r="E22" s="227"/>
      <c r="F22" s="272" t="str">
        <f t="shared" si="1"/>
        <v/>
      </c>
      <c r="G22" s="273" t="str">
        <f t="shared" si="2"/>
        <v/>
      </c>
      <c r="H22" s="226"/>
      <c r="I22" s="309" t="str">
        <f t="shared" si="3"/>
        <v/>
      </c>
      <c r="J22" s="266" t="str">
        <f t="shared" si="4"/>
        <v/>
      </c>
      <c r="K22" s="226"/>
      <c r="L22" s="227"/>
      <c r="M22" s="227"/>
      <c r="N22" s="227"/>
      <c r="O22" s="227"/>
      <c r="P22" s="311" t="str">
        <f t="shared" si="5"/>
        <v/>
      </c>
      <c r="Q22" s="283" t="str">
        <f t="shared" si="6"/>
        <v/>
      </c>
      <c r="R22" s="263" t="str">
        <f t="shared" si="0"/>
        <v/>
      </c>
      <c r="S22" s="260" t="str">
        <f t="shared" si="7"/>
        <v/>
      </c>
      <c r="T22" s="226"/>
      <c r="U22" s="227"/>
      <c r="V22" s="227"/>
      <c r="W22" s="227"/>
      <c r="X22" s="227"/>
      <c r="Y22" s="263" t="str">
        <f t="shared" si="8"/>
        <v/>
      </c>
      <c r="Z22" s="260" t="str">
        <f t="shared" si="9"/>
        <v/>
      </c>
      <c r="AA22" s="226"/>
      <c r="AB22" s="227"/>
      <c r="AC22" s="263" t="str">
        <f t="shared" si="10"/>
        <v/>
      </c>
      <c r="AD22" s="260" t="str">
        <f t="shared" si="11"/>
        <v/>
      </c>
      <c r="AE22" s="258"/>
      <c r="AF22" s="96"/>
    </row>
    <row r="23" spans="1:32" s="98" customFormat="1">
      <c r="A23" s="98">
        <f>список!A20</f>
        <v>19</v>
      </c>
      <c r="B23" s="99" t="str">
        <f>IF(список!B20="","",список!B20)</f>
        <v/>
      </c>
      <c r="C23" s="99">
        <f>IF(список!C20="","",список!C20)</f>
        <v>0</v>
      </c>
      <c r="D23" s="226"/>
      <c r="E23" s="227"/>
      <c r="F23" s="272" t="str">
        <f t="shared" si="1"/>
        <v/>
      </c>
      <c r="G23" s="273" t="str">
        <f t="shared" si="2"/>
        <v/>
      </c>
      <c r="H23" s="226"/>
      <c r="I23" s="309" t="str">
        <f t="shared" si="3"/>
        <v/>
      </c>
      <c r="J23" s="266" t="str">
        <f t="shared" si="4"/>
        <v/>
      </c>
      <c r="K23" s="226"/>
      <c r="L23" s="227"/>
      <c r="M23" s="227"/>
      <c r="N23" s="227"/>
      <c r="O23" s="227"/>
      <c r="P23" s="311" t="str">
        <f t="shared" si="5"/>
        <v/>
      </c>
      <c r="Q23" s="283" t="str">
        <f t="shared" si="6"/>
        <v/>
      </c>
      <c r="R23" s="263" t="str">
        <f t="shared" si="0"/>
        <v/>
      </c>
      <c r="S23" s="260" t="str">
        <f t="shared" si="7"/>
        <v/>
      </c>
      <c r="T23" s="226"/>
      <c r="U23" s="227"/>
      <c r="V23" s="227"/>
      <c r="W23" s="227"/>
      <c r="X23" s="227"/>
      <c r="Y23" s="263" t="str">
        <f t="shared" si="8"/>
        <v/>
      </c>
      <c r="Z23" s="260" t="str">
        <f t="shared" si="9"/>
        <v/>
      </c>
      <c r="AA23" s="226"/>
      <c r="AB23" s="227"/>
      <c r="AC23" s="263" t="str">
        <f t="shared" si="10"/>
        <v/>
      </c>
      <c r="AD23" s="260" t="str">
        <f t="shared" si="11"/>
        <v/>
      </c>
      <c r="AE23" s="258"/>
      <c r="AF23" s="96"/>
    </row>
    <row r="24" spans="1:32" s="98" customFormat="1">
      <c r="A24" s="98">
        <f>список!A21</f>
        <v>20</v>
      </c>
      <c r="B24" s="99" t="str">
        <f>IF(список!B21="","",список!B21)</f>
        <v/>
      </c>
      <c r="C24" s="99">
        <f>IF(список!C21="","",список!C21)</f>
        <v>0</v>
      </c>
      <c r="D24" s="226"/>
      <c r="E24" s="227"/>
      <c r="F24" s="272" t="str">
        <f t="shared" si="1"/>
        <v/>
      </c>
      <c r="G24" s="273" t="str">
        <f t="shared" si="2"/>
        <v/>
      </c>
      <c r="H24" s="226"/>
      <c r="I24" s="309" t="str">
        <f t="shared" si="3"/>
        <v/>
      </c>
      <c r="J24" s="266" t="str">
        <f t="shared" si="4"/>
        <v/>
      </c>
      <c r="K24" s="226"/>
      <c r="L24" s="227"/>
      <c r="M24" s="227"/>
      <c r="N24" s="227"/>
      <c r="O24" s="227"/>
      <c r="P24" s="311" t="str">
        <f t="shared" si="5"/>
        <v/>
      </c>
      <c r="Q24" s="283" t="str">
        <f t="shared" si="6"/>
        <v/>
      </c>
      <c r="R24" s="263" t="str">
        <f t="shared" si="0"/>
        <v/>
      </c>
      <c r="S24" s="260" t="str">
        <f t="shared" si="7"/>
        <v/>
      </c>
      <c r="T24" s="226"/>
      <c r="U24" s="227"/>
      <c r="V24" s="227"/>
      <c r="W24" s="227"/>
      <c r="X24" s="227"/>
      <c r="Y24" s="263" t="str">
        <f t="shared" si="8"/>
        <v/>
      </c>
      <c r="Z24" s="260" t="str">
        <f t="shared" si="9"/>
        <v/>
      </c>
      <c r="AA24" s="226"/>
      <c r="AB24" s="227"/>
      <c r="AC24" s="263" t="str">
        <f t="shared" si="10"/>
        <v/>
      </c>
      <c r="AD24" s="260" t="str">
        <f t="shared" si="11"/>
        <v/>
      </c>
      <c r="AE24" s="258"/>
      <c r="AF24" s="96"/>
    </row>
    <row r="25" spans="1:32" s="98" customFormat="1">
      <c r="A25" s="98">
        <f>список!A22</f>
        <v>21</v>
      </c>
      <c r="B25" s="99" t="str">
        <f>IF(список!B22="","",список!B22)</f>
        <v/>
      </c>
      <c r="C25" s="99">
        <f>IF(список!C22="","",список!C22)</f>
        <v>0</v>
      </c>
      <c r="D25" s="226"/>
      <c r="E25" s="227"/>
      <c r="F25" s="272" t="str">
        <f t="shared" si="1"/>
        <v/>
      </c>
      <c r="G25" s="273" t="str">
        <f t="shared" si="2"/>
        <v/>
      </c>
      <c r="H25" s="226"/>
      <c r="I25" s="309" t="str">
        <f t="shared" si="3"/>
        <v/>
      </c>
      <c r="J25" s="266" t="str">
        <f t="shared" si="4"/>
        <v/>
      </c>
      <c r="K25" s="226"/>
      <c r="L25" s="227"/>
      <c r="M25" s="227"/>
      <c r="N25" s="227"/>
      <c r="O25" s="227"/>
      <c r="P25" s="311" t="str">
        <f t="shared" si="5"/>
        <v/>
      </c>
      <c r="Q25" s="283" t="str">
        <f t="shared" si="6"/>
        <v/>
      </c>
      <c r="R25" s="263" t="str">
        <f t="shared" si="0"/>
        <v/>
      </c>
      <c r="S25" s="260" t="str">
        <f t="shared" si="7"/>
        <v/>
      </c>
      <c r="T25" s="226"/>
      <c r="U25" s="227"/>
      <c r="V25" s="227"/>
      <c r="W25" s="227"/>
      <c r="X25" s="227"/>
      <c r="Y25" s="263" t="str">
        <f t="shared" si="8"/>
        <v/>
      </c>
      <c r="Z25" s="260" t="str">
        <f t="shared" si="9"/>
        <v/>
      </c>
      <c r="AA25" s="226"/>
      <c r="AB25" s="227"/>
      <c r="AC25" s="263" t="str">
        <f t="shared" si="10"/>
        <v/>
      </c>
      <c r="AD25" s="260" t="str">
        <f t="shared" si="11"/>
        <v/>
      </c>
      <c r="AE25" s="258"/>
      <c r="AF25" s="96"/>
    </row>
    <row r="26" spans="1:32" s="98" customFormat="1">
      <c r="A26" s="98">
        <f>список!A23</f>
        <v>22</v>
      </c>
      <c r="B26" s="99" t="str">
        <f>IF(список!B23="","",список!B23)</f>
        <v/>
      </c>
      <c r="C26" s="99">
        <f>IF(список!C23="","",список!C23)</f>
        <v>0</v>
      </c>
      <c r="D26" s="226"/>
      <c r="E26" s="227"/>
      <c r="F26" s="272" t="str">
        <f t="shared" si="1"/>
        <v/>
      </c>
      <c r="G26" s="273" t="str">
        <f t="shared" si="2"/>
        <v/>
      </c>
      <c r="H26" s="226"/>
      <c r="I26" s="309" t="str">
        <f t="shared" si="3"/>
        <v/>
      </c>
      <c r="J26" s="266" t="str">
        <f t="shared" si="4"/>
        <v/>
      </c>
      <c r="K26" s="226"/>
      <c r="L26" s="227"/>
      <c r="M26" s="227"/>
      <c r="N26" s="227"/>
      <c r="O26" s="227"/>
      <c r="P26" s="311" t="str">
        <f t="shared" si="5"/>
        <v/>
      </c>
      <c r="Q26" s="283" t="str">
        <f t="shared" si="6"/>
        <v/>
      </c>
      <c r="R26" s="263" t="str">
        <f t="shared" si="0"/>
        <v/>
      </c>
      <c r="S26" s="260" t="str">
        <f t="shared" si="7"/>
        <v/>
      </c>
      <c r="T26" s="226"/>
      <c r="U26" s="227"/>
      <c r="V26" s="227"/>
      <c r="W26" s="227"/>
      <c r="X26" s="227"/>
      <c r="Y26" s="263" t="str">
        <f t="shared" si="8"/>
        <v/>
      </c>
      <c r="Z26" s="260" t="str">
        <f t="shared" si="9"/>
        <v/>
      </c>
      <c r="AA26" s="226"/>
      <c r="AB26" s="227"/>
      <c r="AC26" s="263" t="str">
        <f t="shared" si="10"/>
        <v/>
      </c>
      <c r="AD26" s="260" t="str">
        <f t="shared" si="11"/>
        <v/>
      </c>
      <c r="AE26" s="258"/>
      <c r="AF26" s="96"/>
    </row>
    <row r="27" spans="1:32" s="98" customFormat="1">
      <c r="A27" s="98">
        <f>список!A24</f>
        <v>23</v>
      </c>
      <c r="B27" s="99" t="str">
        <f>IF(список!B24="","",список!B24)</f>
        <v/>
      </c>
      <c r="C27" s="99">
        <f>IF(список!C24="","",список!C24)</f>
        <v>0</v>
      </c>
      <c r="D27" s="226"/>
      <c r="E27" s="227"/>
      <c r="F27" s="272" t="str">
        <f t="shared" si="1"/>
        <v/>
      </c>
      <c r="G27" s="273" t="str">
        <f t="shared" si="2"/>
        <v/>
      </c>
      <c r="H27" s="226"/>
      <c r="I27" s="309" t="str">
        <f t="shared" si="3"/>
        <v/>
      </c>
      <c r="J27" s="266" t="str">
        <f t="shared" si="4"/>
        <v/>
      </c>
      <c r="K27" s="226"/>
      <c r="L27" s="227"/>
      <c r="M27" s="227"/>
      <c r="N27" s="227"/>
      <c r="O27" s="227"/>
      <c r="P27" s="311" t="str">
        <f t="shared" si="5"/>
        <v/>
      </c>
      <c r="Q27" s="283" t="str">
        <f t="shared" si="6"/>
        <v/>
      </c>
      <c r="R27" s="263" t="str">
        <f t="shared" si="0"/>
        <v/>
      </c>
      <c r="S27" s="260" t="str">
        <f t="shared" si="7"/>
        <v/>
      </c>
      <c r="T27" s="226"/>
      <c r="U27" s="227"/>
      <c r="V27" s="227"/>
      <c r="W27" s="227"/>
      <c r="X27" s="227"/>
      <c r="Y27" s="263" t="str">
        <f t="shared" si="8"/>
        <v/>
      </c>
      <c r="Z27" s="260" t="str">
        <f t="shared" si="9"/>
        <v/>
      </c>
      <c r="AA27" s="226"/>
      <c r="AB27" s="227"/>
      <c r="AC27" s="263" t="str">
        <f t="shared" si="10"/>
        <v/>
      </c>
      <c r="AD27" s="260" t="str">
        <f t="shared" si="11"/>
        <v/>
      </c>
      <c r="AE27" s="258"/>
      <c r="AF27" s="96"/>
    </row>
    <row r="28" spans="1:32" s="98" customFormat="1">
      <c r="A28" s="98">
        <f>список!A25</f>
        <v>24</v>
      </c>
      <c r="B28" s="99" t="str">
        <f>IF(список!B25="","",список!B25)</f>
        <v/>
      </c>
      <c r="C28" s="99">
        <f>IF(список!C25="","",список!C25)</f>
        <v>0</v>
      </c>
      <c r="D28" s="226"/>
      <c r="E28" s="227"/>
      <c r="F28" s="272" t="str">
        <f t="shared" si="1"/>
        <v/>
      </c>
      <c r="G28" s="273" t="str">
        <f t="shared" si="2"/>
        <v/>
      </c>
      <c r="H28" s="226"/>
      <c r="I28" s="309" t="str">
        <f t="shared" si="3"/>
        <v/>
      </c>
      <c r="J28" s="266" t="str">
        <f t="shared" si="4"/>
        <v/>
      </c>
      <c r="K28" s="226"/>
      <c r="L28" s="227"/>
      <c r="M28" s="227"/>
      <c r="N28" s="227"/>
      <c r="O28" s="227"/>
      <c r="P28" s="311" t="str">
        <f t="shared" si="5"/>
        <v/>
      </c>
      <c r="Q28" s="283" t="str">
        <f t="shared" si="6"/>
        <v/>
      </c>
      <c r="R28" s="263" t="str">
        <f t="shared" si="0"/>
        <v/>
      </c>
      <c r="S28" s="260" t="str">
        <f t="shared" si="7"/>
        <v/>
      </c>
      <c r="T28" s="226"/>
      <c r="U28" s="227"/>
      <c r="V28" s="227"/>
      <c r="W28" s="227"/>
      <c r="X28" s="227"/>
      <c r="Y28" s="263" t="str">
        <f t="shared" si="8"/>
        <v/>
      </c>
      <c r="Z28" s="260" t="str">
        <f t="shared" si="9"/>
        <v/>
      </c>
      <c r="AA28" s="226"/>
      <c r="AB28" s="227"/>
      <c r="AC28" s="263" t="str">
        <f t="shared" si="10"/>
        <v/>
      </c>
      <c r="AD28" s="260" t="str">
        <f t="shared" si="11"/>
        <v/>
      </c>
      <c r="AE28" s="258"/>
      <c r="AF28" s="96"/>
    </row>
    <row r="29" spans="1:32" s="98" customFormat="1">
      <c r="A29" s="98">
        <f>список!A26</f>
        <v>25</v>
      </c>
      <c r="B29" s="99" t="str">
        <f>IF(список!B26="","",список!B26)</f>
        <v/>
      </c>
      <c r="C29" s="99">
        <f>IF(список!C26="","",список!C26)</f>
        <v>0</v>
      </c>
      <c r="D29" s="226"/>
      <c r="E29" s="227"/>
      <c r="F29" s="272" t="str">
        <f t="shared" si="1"/>
        <v/>
      </c>
      <c r="G29" s="273" t="str">
        <f t="shared" si="2"/>
        <v/>
      </c>
      <c r="H29" s="226"/>
      <c r="I29" s="309" t="str">
        <f t="shared" si="3"/>
        <v/>
      </c>
      <c r="J29" s="266" t="str">
        <f t="shared" si="4"/>
        <v/>
      </c>
      <c r="K29" s="226"/>
      <c r="L29" s="227"/>
      <c r="M29" s="227"/>
      <c r="N29" s="227"/>
      <c r="O29" s="227"/>
      <c r="P29" s="311" t="str">
        <f t="shared" si="5"/>
        <v/>
      </c>
      <c r="Q29" s="283" t="str">
        <f t="shared" si="6"/>
        <v/>
      </c>
      <c r="R29" s="263" t="str">
        <f t="shared" si="0"/>
        <v/>
      </c>
      <c r="S29" s="260" t="str">
        <f t="shared" si="7"/>
        <v/>
      </c>
      <c r="T29" s="226"/>
      <c r="U29" s="227"/>
      <c r="V29" s="227"/>
      <c r="W29" s="227"/>
      <c r="X29" s="227"/>
      <c r="Y29" s="263" t="str">
        <f t="shared" si="8"/>
        <v/>
      </c>
      <c r="Z29" s="260" t="str">
        <f t="shared" si="9"/>
        <v/>
      </c>
      <c r="AA29" s="226"/>
      <c r="AB29" s="227"/>
      <c r="AC29" s="263" t="str">
        <f t="shared" si="10"/>
        <v/>
      </c>
      <c r="AD29" s="260" t="str">
        <f t="shared" si="11"/>
        <v/>
      </c>
      <c r="AE29" s="258"/>
      <c r="AF29" s="96"/>
    </row>
    <row r="30" spans="1:32" s="98" customFormat="1">
      <c r="A30" s="98">
        <f>список!A27</f>
        <v>26</v>
      </c>
      <c r="B30" s="99" t="str">
        <f>IF(список!B27="","",список!B27)</f>
        <v/>
      </c>
      <c r="C30" s="99">
        <f>IF(список!C27="","",список!C27)</f>
        <v>0</v>
      </c>
      <c r="D30" s="226"/>
      <c r="E30" s="227"/>
      <c r="F30" s="272" t="str">
        <f t="shared" si="1"/>
        <v/>
      </c>
      <c r="G30" s="273" t="str">
        <f t="shared" si="2"/>
        <v/>
      </c>
      <c r="H30" s="226"/>
      <c r="I30" s="309" t="str">
        <f t="shared" si="3"/>
        <v/>
      </c>
      <c r="J30" s="266" t="str">
        <f t="shared" si="4"/>
        <v/>
      </c>
      <c r="K30" s="226"/>
      <c r="L30" s="227"/>
      <c r="M30" s="227"/>
      <c r="N30" s="227"/>
      <c r="O30" s="227"/>
      <c r="P30" s="311" t="str">
        <f t="shared" si="5"/>
        <v/>
      </c>
      <c r="Q30" s="283" t="str">
        <f t="shared" si="6"/>
        <v/>
      </c>
      <c r="R30" s="263" t="str">
        <f t="shared" ref="R30:R39" si="12">IF(F30="","",IF(I30="","",IF(P30="","",SUM(F30+I30+P30)/3)))</f>
        <v/>
      </c>
      <c r="S30" s="260" t="str">
        <f t="shared" si="7"/>
        <v/>
      </c>
      <c r="T30" s="226"/>
      <c r="U30" s="227"/>
      <c r="V30" s="227"/>
      <c r="W30" s="227"/>
      <c r="X30" s="227"/>
      <c r="Y30" s="263" t="str">
        <f t="shared" si="8"/>
        <v/>
      </c>
      <c r="Z30" s="260" t="str">
        <f t="shared" si="9"/>
        <v/>
      </c>
      <c r="AA30" s="226"/>
      <c r="AB30" s="227"/>
      <c r="AC30" s="263" t="str">
        <f t="shared" si="10"/>
        <v/>
      </c>
      <c r="AD30" s="260" t="str">
        <f t="shared" si="11"/>
        <v/>
      </c>
      <c r="AE30" s="258"/>
      <c r="AF30" s="96"/>
    </row>
    <row r="31" spans="1:32" s="98" customFormat="1">
      <c r="A31" s="98">
        <f>список!A28</f>
        <v>27</v>
      </c>
      <c r="B31" s="99" t="str">
        <f>IF(список!B28="","",список!B28)</f>
        <v/>
      </c>
      <c r="C31" s="99">
        <f>IF(список!C28="","",список!C28)</f>
        <v>0</v>
      </c>
      <c r="D31" s="226"/>
      <c r="E31" s="227"/>
      <c r="F31" s="272" t="str">
        <f t="shared" si="1"/>
        <v/>
      </c>
      <c r="G31" s="273" t="str">
        <f t="shared" si="2"/>
        <v/>
      </c>
      <c r="H31" s="226"/>
      <c r="I31" s="309" t="str">
        <f t="shared" si="3"/>
        <v/>
      </c>
      <c r="J31" s="266" t="str">
        <f t="shared" si="4"/>
        <v/>
      </c>
      <c r="K31" s="226"/>
      <c r="L31" s="227"/>
      <c r="M31" s="227"/>
      <c r="N31" s="227"/>
      <c r="O31" s="227"/>
      <c r="P31" s="311" t="str">
        <f t="shared" si="5"/>
        <v/>
      </c>
      <c r="Q31" s="283" t="str">
        <f t="shared" si="6"/>
        <v/>
      </c>
      <c r="R31" s="263" t="str">
        <f t="shared" si="12"/>
        <v/>
      </c>
      <c r="S31" s="260" t="str">
        <f t="shared" si="7"/>
        <v/>
      </c>
      <c r="T31" s="226"/>
      <c r="U31" s="227"/>
      <c r="V31" s="227"/>
      <c r="W31" s="227"/>
      <c r="X31" s="227"/>
      <c r="Y31" s="263" t="str">
        <f t="shared" si="8"/>
        <v/>
      </c>
      <c r="Z31" s="260" t="str">
        <f t="shared" si="9"/>
        <v/>
      </c>
      <c r="AA31" s="226"/>
      <c r="AB31" s="227"/>
      <c r="AC31" s="263" t="str">
        <f t="shared" si="10"/>
        <v/>
      </c>
      <c r="AD31" s="260" t="str">
        <f t="shared" si="11"/>
        <v/>
      </c>
      <c r="AE31" s="258"/>
      <c r="AF31" s="96"/>
    </row>
    <row r="32" spans="1:32" s="98" customFormat="1">
      <c r="A32" s="98">
        <f>список!A29</f>
        <v>28</v>
      </c>
      <c r="B32" s="99" t="str">
        <f>IF(список!B29="","",список!B29)</f>
        <v/>
      </c>
      <c r="C32" s="99">
        <f>IF(список!C29="","",список!C29)</f>
        <v>0</v>
      </c>
      <c r="D32" s="226"/>
      <c r="E32" s="227"/>
      <c r="F32" s="272" t="str">
        <f t="shared" si="1"/>
        <v/>
      </c>
      <c r="G32" s="273" t="str">
        <f t="shared" si="2"/>
        <v/>
      </c>
      <c r="H32" s="226"/>
      <c r="I32" s="309" t="str">
        <f t="shared" si="3"/>
        <v/>
      </c>
      <c r="J32" s="266" t="str">
        <f t="shared" si="4"/>
        <v/>
      </c>
      <c r="K32" s="226"/>
      <c r="L32" s="227"/>
      <c r="M32" s="227"/>
      <c r="N32" s="227"/>
      <c r="O32" s="227"/>
      <c r="P32" s="311" t="str">
        <f t="shared" si="5"/>
        <v/>
      </c>
      <c r="Q32" s="283" t="str">
        <f t="shared" si="6"/>
        <v/>
      </c>
      <c r="R32" s="263" t="str">
        <f t="shared" si="12"/>
        <v/>
      </c>
      <c r="S32" s="260" t="str">
        <f t="shared" si="7"/>
        <v/>
      </c>
      <c r="T32" s="226"/>
      <c r="U32" s="227"/>
      <c r="V32" s="227"/>
      <c r="W32" s="227"/>
      <c r="X32" s="227"/>
      <c r="Y32" s="263" t="str">
        <f t="shared" si="8"/>
        <v/>
      </c>
      <c r="Z32" s="260" t="str">
        <f t="shared" si="9"/>
        <v/>
      </c>
      <c r="AA32" s="226"/>
      <c r="AB32" s="227"/>
      <c r="AC32" s="263" t="str">
        <f t="shared" si="10"/>
        <v/>
      </c>
      <c r="AD32" s="260" t="str">
        <f t="shared" si="11"/>
        <v/>
      </c>
      <c r="AE32" s="258"/>
      <c r="AF32" s="96"/>
    </row>
    <row r="33" spans="1:32" s="98" customFormat="1">
      <c r="A33" s="98">
        <f>список!A30</f>
        <v>29</v>
      </c>
      <c r="B33" s="99" t="str">
        <f>IF(список!B30="","",список!B30)</f>
        <v/>
      </c>
      <c r="C33" s="99">
        <f>IF(список!C30="","",список!C30)</f>
        <v>0</v>
      </c>
      <c r="D33" s="226"/>
      <c r="E33" s="227"/>
      <c r="F33" s="272" t="str">
        <f t="shared" si="1"/>
        <v/>
      </c>
      <c r="G33" s="273" t="str">
        <f t="shared" si="2"/>
        <v/>
      </c>
      <c r="H33" s="226"/>
      <c r="I33" s="309" t="str">
        <f t="shared" si="3"/>
        <v/>
      </c>
      <c r="J33" s="266" t="str">
        <f t="shared" si="4"/>
        <v/>
      </c>
      <c r="K33" s="226"/>
      <c r="L33" s="227"/>
      <c r="M33" s="227"/>
      <c r="N33" s="227"/>
      <c r="O33" s="227"/>
      <c r="P33" s="311" t="str">
        <f t="shared" si="5"/>
        <v/>
      </c>
      <c r="Q33" s="283" t="str">
        <f t="shared" si="6"/>
        <v/>
      </c>
      <c r="R33" s="263" t="str">
        <f t="shared" si="12"/>
        <v/>
      </c>
      <c r="S33" s="260" t="str">
        <f t="shared" si="7"/>
        <v/>
      </c>
      <c r="T33" s="226"/>
      <c r="U33" s="227"/>
      <c r="V33" s="227"/>
      <c r="W33" s="227"/>
      <c r="X33" s="227"/>
      <c r="Y33" s="263" t="str">
        <f t="shared" si="8"/>
        <v/>
      </c>
      <c r="Z33" s="260" t="str">
        <f t="shared" si="9"/>
        <v/>
      </c>
      <c r="AA33" s="226"/>
      <c r="AB33" s="227"/>
      <c r="AC33" s="263" t="str">
        <f t="shared" si="10"/>
        <v/>
      </c>
      <c r="AD33" s="260" t="str">
        <f t="shared" si="11"/>
        <v/>
      </c>
      <c r="AE33" s="258"/>
      <c r="AF33" s="96"/>
    </row>
    <row r="34" spans="1:32" s="98" customFormat="1">
      <c r="A34" s="98">
        <f>список!A31</f>
        <v>30</v>
      </c>
      <c r="B34" s="99" t="str">
        <f>IF(список!B31="","",список!B31)</f>
        <v/>
      </c>
      <c r="C34" s="99">
        <f>IF(список!C31="","",список!C31)</f>
        <v>0</v>
      </c>
      <c r="D34" s="226"/>
      <c r="E34" s="246"/>
      <c r="F34" s="272" t="str">
        <f t="shared" si="1"/>
        <v/>
      </c>
      <c r="G34" s="273" t="str">
        <f t="shared" si="2"/>
        <v/>
      </c>
      <c r="H34" s="226"/>
      <c r="I34" s="309" t="str">
        <f t="shared" si="3"/>
        <v/>
      </c>
      <c r="J34" s="266" t="str">
        <f t="shared" si="4"/>
        <v/>
      </c>
      <c r="K34" s="226"/>
      <c r="L34" s="227"/>
      <c r="M34" s="227"/>
      <c r="N34" s="227"/>
      <c r="O34" s="227"/>
      <c r="P34" s="311" t="str">
        <f t="shared" si="5"/>
        <v/>
      </c>
      <c r="Q34" s="283" t="str">
        <f t="shared" si="6"/>
        <v/>
      </c>
      <c r="R34" s="263" t="str">
        <f t="shared" si="12"/>
        <v/>
      </c>
      <c r="S34" s="260" t="str">
        <f t="shared" si="7"/>
        <v/>
      </c>
      <c r="T34" s="226"/>
      <c r="U34" s="227"/>
      <c r="V34" s="227"/>
      <c r="W34" s="227"/>
      <c r="X34" s="227"/>
      <c r="Y34" s="263" t="str">
        <f t="shared" si="8"/>
        <v/>
      </c>
      <c r="Z34" s="260" t="str">
        <f t="shared" si="9"/>
        <v/>
      </c>
      <c r="AA34" s="226"/>
      <c r="AB34" s="227"/>
      <c r="AC34" s="263" t="str">
        <f t="shared" si="10"/>
        <v/>
      </c>
      <c r="AD34" s="260" t="str">
        <f t="shared" si="11"/>
        <v/>
      </c>
      <c r="AE34" s="258"/>
      <c r="AF34" s="96"/>
    </row>
    <row r="35" spans="1:32" s="98" customFormat="1">
      <c r="A35" s="98">
        <f>список!A32</f>
        <v>31</v>
      </c>
      <c r="B35" s="99" t="str">
        <f>IF(список!B32="","",список!B32)</f>
        <v/>
      </c>
      <c r="C35" s="99">
        <f>IF(список!C32="","",список!C32)</f>
        <v>0</v>
      </c>
      <c r="D35" s="226"/>
      <c r="E35" s="246"/>
      <c r="F35" s="272" t="str">
        <f t="shared" si="1"/>
        <v/>
      </c>
      <c r="G35" s="273" t="str">
        <f t="shared" si="2"/>
        <v/>
      </c>
      <c r="H35" s="246"/>
      <c r="I35" s="309" t="str">
        <f t="shared" si="3"/>
        <v/>
      </c>
      <c r="J35" s="266" t="str">
        <f t="shared" si="4"/>
        <v/>
      </c>
      <c r="K35" s="226"/>
      <c r="L35" s="227"/>
      <c r="M35" s="227"/>
      <c r="N35" s="227"/>
      <c r="O35" s="227"/>
      <c r="P35" s="311" t="str">
        <f t="shared" si="5"/>
        <v/>
      </c>
      <c r="Q35" s="283" t="str">
        <f t="shared" si="6"/>
        <v/>
      </c>
      <c r="R35" s="263" t="str">
        <f t="shared" si="12"/>
        <v/>
      </c>
      <c r="S35" s="260" t="str">
        <f t="shared" si="7"/>
        <v/>
      </c>
      <c r="T35" s="226"/>
      <c r="U35" s="227"/>
      <c r="V35" s="227"/>
      <c r="W35" s="227"/>
      <c r="X35" s="227"/>
      <c r="Y35" s="263" t="str">
        <f t="shared" si="8"/>
        <v/>
      </c>
      <c r="Z35" s="260" t="str">
        <f t="shared" si="9"/>
        <v/>
      </c>
      <c r="AA35" s="226"/>
      <c r="AB35" s="227"/>
      <c r="AC35" s="263" t="str">
        <f t="shared" si="10"/>
        <v/>
      </c>
      <c r="AD35" s="260" t="str">
        <f t="shared" si="11"/>
        <v/>
      </c>
      <c r="AE35" s="258"/>
      <c r="AF35" s="96"/>
    </row>
    <row r="36" spans="1:32" s="98" customFormat="1">
      <c r="A36" s="98">
        <f>список!A33</f>
        <v>32</v>
      </c>
      <c r="B36" s="99" t="str">
        <f>IF(список!B33="","",список!B33)</f>
        <v/>
      </c>
      <c r="C36" s="99">
        <f>IF(список!C33="","",список!C33)</f>
        <v>0</v>
      </c>
      <c r="D36" s="226"/>
      <c r="E36" s="246"/>
      <c r="F36" s="272" t="str">
        <f t="shared" si="1"/>
        <v/>
      </c>
      <c r="G36" s="273" t="str">
        <f t="shared" si="2"/>
        <v/>
      </c>
      <c r="H36" s="246"/>
      <c r="I36" s="309" t="str">
        <f t="shared" si="3"/>
        <v/>
      </c>
      <c r="J36" s="266" t="str">
        <f t="shared" si="4"/>
        <v/>
      </c>
      <c r="K36" s="227"/>
      <c r="L36" s="227"/>
      <c r="M36" s="227"/>
      <c r="N36" s="227"/>
      <c r="O36" s="246"/>
      <c r="P36" s="311" t="str">
        <f t="shared" si="5"/>
        <v/>
      </c>
      <c r="Q36" s="283" t="str">
        <f t="shared" si="6"/>
        <v/>
      </c>
      <c r="R36" s="263" t="str">
        <f t="shared" si="12"/>
        <v/>
      </c>
      <c r="S36" s="260" t="str">
        <f t="shared" si="7"/>
        <v/>
      </c>
      <c r="T36" s="213"/>
      <c r="U36" s="82"/>
      <c r="V36" s="82"/>
      <c r="W36" s="82"/>
      <c r="X36" s="212"/>
      <c r="Y36" s="263" t="str">
        <f t="shared" si="8"/>
        <v/>
      </c>
      <c r="Z36" s="260" t="str">
        <f t="shared" si="9"/>
        <v/>
      </c>
      <c r="AA36" s="226"/>
      <c r="AB36" s="227"/>
      <c r="AC36" s="263" t="str">
        <f t="shared" si="10"/>
        <v/>
      </c>
      <c r="AD36" s="260" t="str">
        <f t="shared" si="11"/>
        <v/>
      </c>
      <c r="AE36" s="258"/>
      <c r="AF36" s="96"/>
    </row>
    <row r="37" spans="1:32" s="98" customFormat="1">
      <c r="A37" s="98">
        <f>список!A34</f>
        <v>33</v>
      </c>
      <c r="B37" s="99" t="str">
        <f>IF(список!B34="","",список!B34)</f>
        <v/>
      </c>
      <c r="C37" s="99">
        <f>IF(список!C34="","",список!C34)</f>
        <v>0</v>
      </c>
      <c r="D37" s="82"/>
      <c r="E37" s="212"/>
      <c r="F37" s="272" t="str">
        <f t="shared" si="1"/>
        <v/>
      </c>
      <c r="G37" s="273" t="str">
        <f t="shared" si="2"/>
        <v/>
      </c>
      <c r="H37" s="269"/>
      <c r="I37" s="309" t="str">
        <f t="shared" si="3"/>
        <v/>
      </c>
      <c r="J37" s="266" t="str">
        <f t="shared" si="4"/>
        <v/>
      </c>
      <c r="K37" s="227"/>
      <c r="L37" s="227"/>
      <c r="M37" s="227"/>
      <c r="N37" s="227"/>
      <c r="O37" s="246"/>
      <c r="P37" s="311" t="str">
        <f t="shared" si="5"/>
        <v/>
      </c>
      <c r="Q37" s="283" t="str">
        <f t="shared" si="6"/>
        <v/>
      </c>
      <c r="R37" s="263" t="str">
        <f t="shared" si="12"/>
        <v/>
      </c>
      <c r="S37" s="260" t="str">
        <f t="shared" si="7"/>
        <v/>
      </c>
      <c r="T37" s="213"/>
      <c r="U37" s="82"/>
      <c r="V37" s="82"/>
      <c r="W37" s="82"/>
      <c r="X37" s="212"/>
      <c r="Y37" s="263" t="str">
        <f t="shared" si="8"/>
        <v/>
      </c>
      <c r="Z37" s="260" t="str">
        <f t="shared" si="9"/>
        <v/>
      </c>
      <c r="AA37" s="226"/>
      <c r="AB37" s="227"/>
      <c r="AC37" s="263" t="str">
        <f t="shared" si="10"/>
        <v/>
      </c>
      <c r="AD37" s="260" t="str">
        <f t="shared" si="11"/>
        <v/>
      </c>
      <c r="AE37" s="258"/>
      <c r="AF37" s="96"/>
    </row>
    <row r="38" spans="1:32">
      <c r="A38" s="98">
        <f>список!A35</f>
        <v>34</v>
      </c>
      <c r="B38" s="99" t="str">
        <f>IF(список!B35="","",список!B35)</f>
        <v/>
      </c>
      <c r="C38" s="99">
        <f>IF(список!C35="","",список!C35)</f>
        <v>0</v>
      </c>
      <c r="D38" s="83"/>
      <c r="E38" s="279"/>
      <c r="F38" s="272" t="str">
        <f t="shared" si="1"/>
        <v/>
      </c>
      <c r="G38" s="273" t="str">
        <f t="shared" si="2"/>
        <v/>
      </c>
      <c r="H38" s="285"/>
      <c r="I38" s="309" t="str">
        <f t="shared" si="3"/>
        <v/>
      </c>
      <c r="J38" s="266" t="str">
        <f t="shared" si="4"/>
        <v/>
      </c>
      <c r="K38" s="227"/>
      <c r="L38" s="227"/>
      <c r="M38" s="227"/>
      <c r="N38" s="227"/>
      <c r="O38" s="246"/>
      <c r="P38" s="311" t="str">
        <f t="shared" si="5"/>
        <v/>
      </c>
      <c r="Q38" s="283" t="str">
        <f t="shared" si="6"/>
        <v/>
      </c>
      <c r="R38" s="263" t="str">
        <f t="shared" si="12"/>
        <v/>
      </c>
      <c r="S38" s="260" t="str">
        <f t="shared" si="7"/>
        <v/>
      </c>
      <c r="T38" s="276"/>
      <c r="U38" s="83"/>
      <c r="V38" s="83"/>
      <c r="W38" s="83"/>
      <c r="X38" s="279"/>
      <c r="Y38" s="263" t="str">
        <f t="shared" si="8"/>
        <v/>
      </c>
      <c r="Z38" s="260" t="str">
        <f t="shared" si="9"/>
        <v/>
      </c>
      <c r="AA38" s="276"/>
      <c r="AB38" s="279"/>
      <c r="AC38" s="263" t="str">
        <f t="shared" si="10"/>
        <v/>
      </c>
      <c r="AD38" s="260" t="str">
        <f t="shared" si="11"/>
        <v/>
      </c>
      <c r="AE38" s="121"/>
    </row>
    <row r="39" spans="1:32" ht="15.75" thickBot="1">
      <c r="A39" s="98">
        <f>список!A36</f>
        <v>35</v>
      </c>
      <c r="B39" s="99" t="str">
        <f>IF(список!B36="","",список!B36)</f>
        <v/>
      </c>
      <c r="C39" s="99">
        <f>IF(список!C36="","",список!C36)</f>
        <v>0</v>
      </c>
      <c r="D39" s="83"/>
      <c r="E39" s="279"/>
      <c r="F39" s="274" t="str">
        <f t="shared" si="1"/>
        <v/>
      </c>
      <c r="G39" s="275" t="str">
        <f t="shared" si="2"/>
        <v/>
      </c>
      <c r="H39" s="285"/>
      <c r="I39" s="267" t="str">
        <f t="shared" si="3"/>
        <v/>
      </c>
      <c r="J39" s="268" t="str">
        <f t="shared" si="4"/>
        <v/>
      </c>
      <c r="K39" s="276"/>
      <c r="L39" s="83"/>
      <c r="M39" s="83"/>
      <c r="N39" s="83"/>
      <c r="O39" s="279"/>
      <c r="P39" s="312" t="str">
        <f t="shared" si="5"/>
        <v/>
      </c>
      <c r="Q39" s="284" t="str">
        <f t="shared" si="6"/>
        <v/>
      </c>
      <c r="R39" s="264" t="str">
        <f t="shared" si="12"/>
        <v/>
      </c>
      <c r="S39" s="261" t="str">
        <f t="shared" si="7"/>
        <v/>
      </c>
      <c r="T39" s="276"/>
      <c r="U39" s="83"/>
      <c r="V39" s="83"/>
      <c r="W39" s="83"/>
      <c r="X39" s="279"/>
      <c r="Y39" s="264" t="str">
        <f t="shared" si="8"/>
        <v/>
      </c>
      <c r="Z39" s="261" t="str">
        <f t="shared" si="9"/>
        <v/>
      </c>
      <c r="AA39" s="276"/>
      <c r="AB39" s="279"/>
      <c r="AC39" s="264" t="str">
        <f t="shared" si="10"/>
        <v/>
      </c>
      <c r="AD39" s="261" t="str">
        <f t="shared" si="11"/>
        <v/>
      </c>
      <c r="AE39" s="121"/>
    </row>
    <row r="40" spans="1:32">
      <c r="F40" s="84"/>
      <c r="G40" s="84"/>
      <c r="I40" s="84"/>
      <c r="J40" s="84"/>
      <c r="P40" s="84"/>
      <c r="Q40" s="84"/>
      <c r="R40" s="84"/>
      <c r="S40" s="84"/>
      <c r="Y40" s="84"/>
      <c r="Z40" s="84"/>
      <c r="AC40" s="84"/>
      <c r="AD40" s="84"/>
    </row>
  </sheetData>
  <sheetProtection password="CC6F" sheet="1" objects="1" scenarios="1" selectLockedCells="1"/>
  <mergeCells count="25">
    <mergeCell ref="AA2:AD2"/>
    <mergeCell ref="B3:B4"/>
    <mergeCell ref="C3:C4"/>
    <mergeCell ref="AE3:AF4"/>
    <mergeCell ref="T3:T4"/>
    <mergeCell ref="U3:U4"/>
    <mergeCell ref="V3:V4"/>
    <mergeCell ref="W3:W4"/>
    <mergeCell ref="X3:X4"/>
    <mergeCell ref="A1:Z1"/>
    <mergeCell ref="D2:S2"/>
    <mergeCell ref="T2:Z2"/>
    <mergeCell ref="AE2:AF2"/>
    <mergeCell ref="D3:G3"/>
    <mergeCell ref="H3:J3"/>
    <mergeCell ref="K3:Q3"/>
    <mergeCell ref="R3:S4"/>
    <mergeCell ref="Y3:Z4"/>
    <mergeCell ref="F4:G4"/>
    <mergeCell ref="I4:J4"/>
    <mergeCell ref="P4:Q4"/>
    <mergeCell ref="A3:A4"/>
    <mergeCell ref="AA3:AA4"/>
    <mergeCell ref="AB3:AB4"/>
    <mergeCell ref="AC3:AD4"/>
  </mergeCells>
  <conditionalFormatting sqref="AF5:AF37">
    <cfRule type="containsText" dxfId="278" priority="7" operator="containsText" text="низкий">
      <formula>NOT(ISERROR(SEARCH("низкий",AF5)))</formula>
    </cfRule>
    <cfRule type="containsText" dxfId="277" priority="8" operator="containsText" text="норма">
      <formula>NOT(ISERROR(SEARCH("норма",AF5)))</formula>
    </cfRule>
    <cfRule type="containsText" dxfId="276" priority="9" operator="containsText" text="высокий">
      <formula>NOT(ISERROR(SEARCH("высокий",AF5)))</formula>
    </cfRule>
  </conditionalFormatting>
  <conditionalFormatting sqref="AF5:AF37">
    <cfRule type="containsText" dxfId="275" priority="4" operator="containsText" text="высокий">
      <formula>NOT(ISERROR(SEARCH("высокий",AF5)))</formula>
    </cfRule>
    <cfRule type="containsText" dxfId="274" priority="5" operator="containsText" text="норма">
      <formula>NOT(ISERROR(SEARCH("норма",AF5)))</formula>
    </cfRule>
    <cfRule type="containsText" dxfId="273" priority="6" operator="containsText" text="низкий">
      <formula>NOT(ISERROR(SEARCH("низкий",AF5)))</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R39"/>
  <sheetViews>
    <sheetView topLeftCell="A4" zoomScale="70" zoomScaleNormal="70" workbookViewId="0">
      <selection activeCell="D4" sqref="D4:G38"/>
    </sheetView>
  </sheetViews>
  <sheetFormatPr defaultColWidth="9.140625" defaultRowHeight="15"/>
  <cols>
    <col min="1" max="1" width="9.140625" style="81"/>
    <col min="2" max="2" width="22.5703125" style="81" customWidth="1"/>
    <col min="3" max="16384" width="9.140625" style="81"/>
  </cols>
  <sheetData>
    <row r="1" spans="1:18">
      <c r="A1" s="344" t="s">
        <v>136</v>
      </c>
      <c r="B1" s="344"/>
      <c r="C1" s="344"/>
      <c r="D1" s="344"/>
      <c r="E1" s="344"/>
      <c r="F1" s="344"/>
      <c r="G1" s="344"/>
      <c r="H1" s="344"/>
      <c r="I1" s="344"/>
      <c r="J1" s="344"/>
      <c r="K1" s="344"/>
      <c r="L1" s="344"/>
      <c r="M1" s="344"/>
      <c r="N1" s="344"/>
      <c r="O1" s="344"/>
      <c r="P1" s="344"/>
    </row>
    <row r="2" spans="1:18" ht="35.25" customHeight="1">
      <c r="A2" s="336" t="str">
        <f>список!A1</f>
        <v>№</v>
      </c>
      <c r="B2" s="354" t="str">
        <f>список!B1</f>
        <v>Фамилия, имя воспитанника</v>
      </c>
      <c r="C2" s="357" t="str">
        <f>[2]список!C1</f>
        <v xml:space="preserve">дата </v>
      </c>
      <c r="D2" s="335" t="s">
        <v>137</v>
      </c>
      <c r="E2" s="335"/>
      <c r="F2" s="335"/>
      <c r="G2" s="335"/>
      <c r="H2" s="335"/>
      <c r="I2" s="335"/>
      <c r="J2" s="351" t="s">
        <v>143</v>
      </c>
      <c r="K2" s="352"/>
      <c r="L2" s="352"/>
      <c r="M2" s="352"/>
      <c r="N2" s="352"/>
      <c r="O2" s="352"/>
      <c r="P2" s="353"/>
      <c r="Q2" s="330"/>
      <c r="R2" s="330"/>
    </row>
    <row r="3" spans="1:18" s="87" customFormat="1" ht="250.5" customHeight="1" thickBot="1">
      <c r="A3" s="338"/>
      <c r="B3" s="355"/>
      <c r="C3" s="358"/>
      <c r="D3" s="100" t="s">
        <v>195</v>
      </c>
      <c r="E3" s="100" t="s">
        <v>196</v>
      </c>
      <c r="F3" s="100" t="s">
        <v>197</v>
      </c>
      <c r="G3" s="100" t="s">
        <v>198</v>
      </c>
      <c r="H3" s="403" t="s">
        <v>0</v>
      </c>
      <c r="I3" s="404"/>
      <c r="J3" s="100" t="s">
        <v>199</v>
      </c>
      <c r="K3" s="100" t="s">
        <v>200</v>
      </c>
      <c r="L3" s="100" t="s">
        <v>201</v>
      </c>
      <c r="M3" s="100" t="s">
        <v>265</v>
      </c>
      <c r="N3" s="100" t="s">
        <v>266</v>
      </c>
      <c r="O3" s="348" t="s">
        <v>0</v>
      </c>
      <c r="P3" s="348"/>
      <c r="Q3" s="415"/>
      <c r="R3" s="415"/>
    </row>
    <row r="4" spans="1:18" ht="15.75">
      <c r="A4" s="81">
        <f>список!A2</f>
        <v>1</v>
      </c>
      <c r="B4" s="93" t="str">
        <f>IF(список!B2="","",список!B2)</f>
        <v/>
      </c>
      <c r="C4" s="93" t="str">
        <f>IF(список!C2="","",список!C2)</f>
        <v/>
      </c>
      <c r="D4" s="224"/>
      <c r="E4" s="225"/>
      <c r="F4" s="225"/>
      <c r="G4" s="225"/>
      <c r="H4" s="251" t="str">
        <f>IF(D4="","",IF(E4="","",IF(F4="","",IF(G4="","",SUM(D4:G4)/4))))</f>
        <v/>
      </c>
      <c r="I4" s="252" t="str">
        <f>IF(H4="","",IF(H4&gt;1.5,"сформирован",IF(H4&lt;0.5,"не сформирован", "в стадии формирования")))</f>
        <v/>
      </c>
      <c r="J4" s="224"/>
      <c r="K4" s="225"/>
      <c r="L4" s="225"/>
      <c r="M4" s="225"/>
      <c r="N4" s="225"/>
      <c r="O4" s="277" t="str">
        <f>IF(J4="","",IF(K4="","",IF(L4="","",IF(M4="","",IF(N4="","",SUM(J4:N4)/5)))))</f>
        <v/>
      </c>
      <c r="P4" s="252" t="str">
        <f>IF(O4="","",IF(O4&gt;1.5,"сформирован",IF(O4&lt;0.5,"не сформирован", "в стадии формирования")))</f>
        <v/>
      </c>
      <c r="Q4" s="280"/>
      <c r="R4" s="94"/>
    </row>
    <row r="5" spans="1:18" ht="15.75">
      <c r="A5" s="81">
        <f>список!A3</f>
        <v>2</v>
      </c>
      <c r="B5" s="93" t="str">
        <f>IF(список!B3="","",список!B3)</f>
        <v/>
      </c>
      <c r="C5" s="93">
        <f>IF(список!C3="","",список!C3)</f>
        <v>0</v>
      </c>
      <c r="D5" s="226"/>
      <c r="E5" s="313"/>
      <c r="F5" s="227"/>
      <c r="G5" s="227"/>
      <c r="H5" s="253" t="str">
        <f t="shared" ref="H5:H38" si="0">IF(D5="","",IF(E5="","",IF(F5="","",IF(G5="","",SUM(D5:G5)/4))))</f>
        <v/>
      </c>
      <c r="I5" s="254" t="str">
        <f t="shared" ref="I5:I38" si="1">IF(H5="","",IF(H5&gt;1.5,"сформирован",IF(H5&lt;0.5,"не сформирован", "в стадии формирования")))</f>
        <v/>
      </c>
      <c r="J5" s="226"/>
      <c r="K5" s="227"/>
      <c r="L5" s="227"/>
      <c r="M5" s="227"/>
      <c r="N5" s="227"/>
      <c r="O5" s="278" t="str">
        <f t="shared" ref="O5:O38" si="2">IF(J5="","",IF(K5="","",IF(L5="","",IF(M5="","",IF(N5="","",SUM(J5:N5)/5)))))</f>
        <v/>
      </c>
      <c r="P5" s="254" t="str">
        <f t="shared" ref="P5:P38" si="3">IF(O5="","",IF(O5&gt;1.5,"сформирован",IF(O5&lt;0.5,"не сформирован", "в стадии формирования")))</f>
        <v/>
      </c>
      <c r="Q5" s="280"/>
      <c r="R5" s="94"/>
    </row>
    <row r="6" spans="1:18" ht="15.75">
      <c r="A6" s="81">
        <f>список!A4</f>
        <v>3</v>
      </c>
      <c r="B6" s="93" t="str">
        <f>IF(список!B4="","",список!B4)</f>
        <v/>
      </c>
      <c r="C6" s="93">
        <f>IF(список!C4="","",список!C4)</f>
        <v>0</v>
      </c>
      <c r="D6" s="226"/>
      <c r="E6" s="227"/>
      <c r="F6" s="227"/>
      <c r="G6" s="227"/>
      <c r="H6" s="253" t="str">
        <f t="shared" si="0"/>
        <v/>
      </c>
      <c r="I6" s="254" t="str">
        <f t="shared" si="1"/>
        <v/>
      </c>
      <c r="J6" s="226"/>
      <c r="K6" s="227"/>
      <c r="L6" s="227"/>
      <c r="M6" s="227"/>
      <c r="N6" s="227"/>
      <c r="O6" s="278" t="str">
        <f t="shared" si="2"/>
        <v/>
      </c>
      <c r="P6" s="254" t="str">
        <f t="shared" si="3"/>
        <v/>
      </c>
      <c r="Q6" s="280"/>
      <c r="R6" s="94"/>
    </row>
    <row r="7" spans="1:18" ht="15.75">
      <c r="A7" s="81">
        <f>список!A5</f>
        <v>4</v>
      </c>
      <c r="B7" s="93" t="str">
        <f>IF(список!B5="","",список!B5)</f>
        <v/>
      </c>
      <c r="C7" s="93">
        <f>IF(список!C5="","",список!C5)</f>
        <v>0</v>
      </c>
      <c r="D7" s="226"/>
      <c r="E7" s="227"/>
      <c r="F7" s="227"/>
      <c r="G7" s="227"/>
      <c r="H7" s="253" t="str">
        <f t="shared" si="0"/>
        <v/>
      </c>
      <c r="I7" s="254" t="str">
        <f t="shared" si="1"/>
        <v/>
      </c>
      <c r="J7" s="226"/>
      <c r="K7" s="227"/>
      <c r="L7" s="227"/>
      <c r="M7" s="227"/>
      <c r="N7" s="227"/>
      <c r="O7" s="278" t="str">
        <f t="shared" si="2"/>
        <v/>
      </c>
      <c r="P7" s="254" t="str">
        <f t="shared" si="3"/>
        <v/>
      </c>
      <c r="Q7" s="280"/>
      <c r="R7" s="94"/>
    </row>
    <row r="8" spans="1:18" ht="15.75">
      <c r="A8" s="81">
        <f>список!A6</f>
        <v>5</v>
      </c>
      <c r="B8" s="93" t="str">
        <f>IF(список!B6="","",список!B6)</f>
        <v/>
      </c>
      <c r="C8" s="93">
        <f>IF(список!C6="","",список!C6)</f>
        <v>0</v>
      </c>
      <c r="D8" s="226"/>
      <c r="E8" s="227"/>
      <c r="F8" s="227"/>
      <c r="G8" s="227"/>
      <c r="H8" s="253" t="str">
        <f t="shared" si="0"/>
        <v/>
      </c>
      <c r="I8" s="254" t="str">
        <f t="shared" si="1"/>
        <v/>
      </c>
      <c r="J8" s="226"/>
      <c r="K8" s="227"/>
      <c r="L8" s="227"/>
      <c r="M8" s="227"/>
      <c r="N8" s="227"/>
      <c r="O8" s="278" t="str">
        <f t="shared" si="2"/>
        <v/>
      </c>
      <c r="P8" s="254" t="str">
        <f t="shared" si="3"/>
        <v/>
      </c>
      <c r="Q8" s="280"/>
      <c r="R8" s="94"/>
    </row>
    <row r="9" spans="1:18" ht="15.75">
      <c r="A9" s="81">
        <f>список!A7</f>
        <v>6</v>
      </c>
      <c r="B9" s="93" t="str">
        <f>IF(список!B7="","",список!B7)</f>
        <v/>
      </c>
      <c r="C9" s="93">
        <f>IF(список!C7="","",список!C7)</f>
        <v>0</v>
      </c>
      <c r="D9" s="226"/>
      <c r="E9" s="227"/>
      <c r="F9" s="227"/>
      <c r="G9" s="227"/>
      <c r="H9" s="253" t="str">
        <f t="shared" si="0"/>
        <v/>
      </c>
      <c r="I9" s="254" t="str">
        <f t="shared" si="1"/>
        <v/>
      </c>
      <c r="J9" s="226"/>
      <c r="K9" s="227"/>
      <c r="L9" s="227"/>
      <c r="M9" s="227"/>
      <c r="N9" s="227"/>
      <c r="O9" s="278" t="str">
        <f t="shared" si="2"/>
        <v/>
      </c>
      <c r="P9" s="254" t="str">
        <f t="shared" si="3"/>
        <v/>
      </c>
      <c r="Q9" s="280"/>
      <c r="R9" s="94"/>
    </row>
    <row r="10" spans="1:18" ht="15.75">
      <c r="A10" s="81">
        <f>список!A8</f>
        <v>7</v>
      </c>
      <c r="B10" s="93" t="str">
        <f>IF(список!B8="","",список!B8)</f>
        <v/>
      </c>
      <c r="C10" s="93">
        <f>IF(список!C8="","",список!C8)</f>
        <v>0</v>
      </c>
      <c r="D10" s="226"/>
      <c r="E10" s="227"/>
      <c r="F10" s="227"/>
      <c r="G10" s="227"/>
      <c r="H10" s="253" t="str">
        <f t="shared" si="0"/>
        <v/>
      </c>
      <c r="I10" s="254" t="str">
        <f t="shared" si="1"/>
        <v/>
      </c>
      <c r="J10" s="226"/>
      <c r="K10" s="227"/>
      <c r="L10" s="227"/>
      <c r="M10" s="227"/>
      <c r="N10" s="227"/>
      <c r="O10" s="278" t="str">
        <f t="shared" si="2"/>
        <v/>
      </c>
      <c r="P10" s="254" t="str">
        <f t="shared" si="3"/>
        <v/>
      </c>
      <c r="Q10" s="280"/>
      <c r="R10" s="94"/>
    </row>
    <row r="11" spans="1:18" ht="15.75">
      <c r="A11" s="81">
        <f>список!A9</f>
        <v>8</v>
      </c>
      <c r="B11" s="93" t="str">
        <f>IF(список!B9="","",список!B9)</f>
        <v/>
      </c>
      <c r="C11" s="93">
        <f>IF(список!C9="","",список!C9)</f>
        <v>0</v>
      </c>
      <c r="D11" s="226"/>
      <c r="E11" s="227"/>
      <c r="F11" s="227"/>
      <c r="G11" s="227"/>
      <c r="H11" s="253" t="str">
        <f t="shared" si="0"/>
        <v/>
      </c>
      <c r="I11" s="254" t="str">
        <f t="shared" si="1"/>
        <v/>
      </c>
      <c r="J11" s="226"/>
      <c r="K11" s="227"/>
      <c r="L11" s="227"/>
      <c r="M11" s="227"/>
      <c r="N11" s="227"/>
      <c r="O11" s="278" t="str">
        <f t="shared" si="2"/>
        <v/>
      </c>
      <c r="P11" s="254" t="str">
        <f t="shared" si="3"/>
        <v/>
      </c>
      <c r="Q11" s="280"/>
      <c r="R11" s="94"/>
    </row>
    <row r="12" spans="1:18" ht="15.75">
      <c r="A12" s="81">
        <f>список!A10</f>
        <v>9</v>
      </c>
      <c r="B12" s="93" t="str">
        <f>IF(список!B10="","",список!B10)</f>
        <v/>
      </c>
      <c r="C12" s="93">
        <f>IF(список!C10="","",список!C10)</f>
        <v>0</v>
      </c>
      <c r="D12" s="226"/>
      <c r="E12" s="227"/>
      <c r="F12" s="227"/>
      <c r="G12" s="227"/>
      <c r="H12" s="253" t="str">
        <f t="shared" si="0"/>
        <v/>
      </c>
      <c r="I12" s="254" t="str">
        <f t="shared" si="1"/>
        <v/>
      </c>
      <c r="J12" s="226"/>
      <c r="K12" s="227"/>
      <c r="L12" s="227"/>
      <c r="M12" s="227"/>
      <c r="N12" s="227"/>
      <c r="O12" s="278" t="str">
        <f t="shared" si="2"/>
        <v/>
      </c>
      <c r="P12" s="254" t="str">
        <f t="shared" si="3"/>
        <v/>
      </c>
      <c r="Q12" s="280"/>
      <c r="R12" s="94"/>
    </row>
    <row r="13" spans="1:18" ht="15.75">
      <c r="A13" s="81">
        <f>список!A11</f>
        <v>10</v>
      </c>
      <c r="B13" s="93" t="str">
        <f>IF(список!B11="","",список!B11)</f>
        <v/>
      </c>
      <c r="C13" s="93">
        <f>IF(список!C11="","",список!C11)</f>
        <v>0</v>
      </c>
      <c r="D13" s="226"/>
      <c r="E13" s="227"/>
      <c r="F13" s="227"/>
      <c r="G13" s="227"/>
      <c r="H13" s="253" t="str">
        <f t="shared" si="0"/>
        <v/>
      </c>
      <c r="I13" s="254" t="str">
        <f t="shared" si="1"/>
        <v/>
      </c>
      <c r="J13" s="226"/>
      <c r="K13" s="227"/>
      <c r="L13" s="227"/>
      <c r="M13" s="227"/>
      <c r="N13" s="227"/>
      <c r="O13" s="278" t="str">
        <f t="shared" si="2"/>
        <v/>
      </c>
      <c r="P13" s="254" t="str">
        <f t="shared" si="3"/>
        <v/>
      </c>
      <c r="Q13" s="280"/>
      <c r="R13" s="94"/>
    </row>
    <row r="14" spans="1:18" ht="15.75">
      <c r="A14" s="81">
        <f>список!A12</f>
        <v>11</v>
      </c>
      <c r="B14" s="93" t="str">
        <f>IF(список!B12="","",список!B12)</f>
        <v/>
      </c>
      <c r="C14" s="93">
        <f>IF(список!C12="","",список!C12)</f>
        <v>0</v>
      </c>
      <c r="D14" s="226"/>
      <c r="E14" s="227"/>
      <c r="F14" s="227"/>
      <c r="G14" s="227"/>
      <c r="H14" s="253" t="str">
        <f t="shared" si="0"/>
        <v/>
      </c>
      <c r="I14" s="254" t="str">
        <f t="shared" si="1"/>
        <v/>
      </c>
      <c r="J14" s="226"/>
      <c r="K14" s="227"/>
      <c r="L14" s="227"/>
      <c r="M14" s="227"/>
      <c r="N14" s="227"/>
      <c r="O14" s="278" t="str">
        <f t="shared" si="2"/>
        <v/>
      </c>
      <c r="P14" s="254" t="str">
        <f t="shared" si="3"/>
        <v/>
      </c>
      <c r="Q14" s="280"/>
      <c r="R14" s="94"/>
    </row>
    <row r="15" spans="1:18" ht="15.75">
      <c r="A15" s="81">
        <f>список!A13</f>
        <v>12</v>
      </c>
      <c r="B15" s="93" t="str">
        <f>IF(список!B13="","",список!B13)</f>
        <v/>
      </c>
      <c r="C15" s="93">
        <f>IF(список!C13="","",список!C13)</f>
        <v>0</v>
      </c>
      <c r="D15" s="226"/>
      <c r="E15" s="227"/>
      <c r="F15" s="227"/>
      <c r="G15" s="227"/>
      <c r="H15" s="253" t="str">
        <f t="shared" si="0"/>
        <v/>
      </c>
      <c r="I15" s="254" t="str">
        <f t="shared" si="1"/>
        <v/>
      </c>
      <c r="J15" s="226"/>
      <c r="K15" s="227"/>
      <c r="L15" s="227"/>
      <c r="M15" s="227"/>
      <c r="N15" s="227"/>
      <c r="O15" s="278" t="str">
        <f t="shared" si="2"/>
        <v/>
      </c>
      <c r="P15" s="254" t="str">
        <f t="shared" si="3"/>
        <v/>
      </c>
      <c r="Q15" s="280"/>
      <c r="R15" s="94"/>
    </row>
    <row r="16" spans="1:18" ht="15.75">
      <c r="A16" s="81">
        <f>список!A14</f>
        <v>13</v>
      </c>
      <c r="B16" s="93" t="str">
        <f>IF(список!B14="","",список!B14)</f>
        <v/>
      </c>
      <c r="C16" s="93">
        <f>IF(список!C14="","",список!C14)</f>
        <v>0</v>
      </c>
      <c r="D16" s="226"/>
      <c r="E16" s="227"/>
      <c r="F16" s="227"/>
      <c r="G16" s="227"/>
      <c r="H16" s="253" t="str">
        <f t="shared" si="0"/>
        <v/>
      </c>
      <c r="I16" s="254" t="str">
        <f t="shared" si="1"/>
        <v/>
      </c>
      <c r="J16" s="226"/>
      <c r="K16" s="227"/>
      <c r="L16" s="227"/>
      <c r="M16" s="227"/>
      <c r="N16" s="227"/>
      <c r="O16" s="278" t="str">
        <f t="shared" si="2"/>
        <v/>
      </c>
      <c r="P16" s="254" t="str">
        <f t="shared" si="3"/>
        <v/>
      </c>
      <c r="Q16" s="280"/>
      <c r="R16" s="94"/>
    </row>
    <row r="17" spans="1:18" ht="15.75">
      <c r="A17" s="81">
        <f>список!A15</f>
        <v>14</v>
      </c>
      <c r="B17" s="93" t="str">
        <f>IF(список!B15="","",список!B15)</f>
        <v/>
      </c>
      <c r="C17" s="93">
        <f>IF(список!C15="","",список!C15)</f>
        <v>0</v>
      </c>
      <c r="D17" s="226"/>
      <c r="E17" s="227"/>
      <c r="F17" s="227"/>
      <c r="G17" s="227"/>
      <c r="H17" s="253" t="str">
        <f t="shared" si="0"/>
        <v/>
      </c>
      <c r="I17" s="254" t="str">
        <f t="shared" si="1"/>
        <v/>
      </c>
      <c r="J17" s="226"/>
      <c r="K17" s="227"/>
      <c r="L17" s="227"/>
      <c r="M17" s="227"/>
      <c r="N17" s="227"/>
      <c r="O17" s="278" t="str">
        <f t="shared" si="2"/>
        <v/>
      </c>
      <c r="P17" s="254" t="str">
        <f t="shared" si="3"/>
        <v/>
      </c>
      <c r="Q17" s="280"/>
      <c r="R17" s="94"/>
    </row>
    <row r="18" spans="1:18" ht="15.75">
      <c r="A18" s="81">
        <f>список!A16</f>
        <v>15</v>
      </c>
      <c r="B18" s="93" t="str">
        <f>IF(список!B16="","",список!B16)</f>
        <v/>
      </c>
      <c r="C18" s="93">
        <f>IF(список!C16="","",список!C16)</f>
        <v>0</v>
      </c>
      <c r="D18" s="226"/>
      <c r="E18" s="227"/>
      <c r="F18" s="227"/>
      <c r="G18" s="227"/>
      <c r="H18" s="253" t="str">
        <f t="shared" si="0"/>
        <v/>
      </c>
      <c r="I18" s="254" t="str">
        <f t="shared" si="1"/>
        <v/>
      </c>
      <c r="J18" s="226"/>
      <c r="K18" s="227"/>
      <c r="L18" s="227"/>
      <c r="M18" s="227"/>
      <c r="N18" s="227"/>
      <c r="O18" s="278" t="str">
        <f t="shared" si="2"/>
        <v/>
      </c>
      <c r="P18" s="254" t="str">
        <f t="shared" si="3"/>
        <v/>
      </c>
      <c r="Q18" s="280"/>
      <c r="R18" s="94"/>
    </row>
    <row r="19" spans="1:18" ht="15.75">
      <c r="A19" s="81">
        <f>список!A17</f>
        <v>16</v>
      </c>
      <c r="B19" s="93" t="str">
        <f>IF(список!B17="","",список!B17)</f>
        <v/>
      </c>
      <c r="C19" s="93">
        <f>IF(список!C17="","",список!C17)</f>
        <v>0</v>
      </c>
      <c r="D19" s="226"/>
      <c r="E19" s="227"/>
      <c r="F19" s="227"/>
      <c r="G19" s="227"/>
      <c r="H19" s="253" t="str">
        <f t="shared" si="0"/>
        <v/>
      </c>
      <c r="I19" s="254" t="str">
        <f t="shared" si="1"/>
        <v/>
      </c>
      <c r="J19" s="226"/>
      <c r="K19" s="227"/>
      <c r="L19" s="227"/>
      <c r="M19" s="227"/>
      <c r="N19" s="227"/>
      <c r="O19" s="278" t="str">
        <f t="shared" si="2"/>
        <v/>
      </c>
      <c r="P19" s="254" t="str">
        <f t="shared" si="3"/>
        <v/>
      </c>
      <c r="Q19" s="280"/>
      <c r="R19" s="94"/>
    </row>
    <row r="20" spans="1:18" ht="15.75">
      <c r="A20" s="81">
        <f>список!A18</f>
        <v>17</v>
      </c>
      <c r="B20" s="93" t="str">
        <f>IF(список!B18="","",список!B18)</f>
        <v/>
      </c>
      <c r="C20" s="93">
        <f>IF(список!C18="","",список!C18)</f>
        <v>0</v>
      </c>
      <c r="D20" s="226"/>
      <c r="E20" s="227"/>
      <c r="F20" s="227"/>
      <c r="G20" s="227"/>
      <c r="H20" s="253" t="str">
        <f t="shared" si="0"/>
        <v/>
      </c>
      <c r="I20" s="254" t="str">
        <f t="shared" si="1"/>
        <v/>
      </c>
      <c r="J20" s="226"/>
      <c r="K20" s="227"/>
      <c r="L20" s="227"/>
      <c r="M20" s="227"/>
      <c r="N20" s="227"/>
      <c r="O20" s="278" t="str">
        <f t="shared" si="2"/>
        <v/>
      </c>
      <c r="P20" s="254" t="str">
        <f t="shared" si="3"/>
        <v/>
      </c>
      <c r="Q20" s="280"/>
      <c r="R20" s="94"/>
    </row>
    <row r="21" spans="1:18" ht="15.75">
      <c r="A21" s="81">
        <f>список!A19</f>
        <v>18</v>
      </c>
      <c r="B21" s="93" t="str">
        <f>IF(список!B19="","",список!B19)</f>
        <v/>
      </c>
      <c r="C21" s="93">
        <f>IF(список!C19="","",список!C19)</f>
        <v>0</v>
      </c>
      <c r="D21" s="226"/>
      <c r="E21" s="227"/>
      <c r="F21" s="227"/>
      <c r="G21" s="227"/>
      <c r="H21" s="253" t="str">
        <f t="shared" si="0"/>
        <v/>
      </c>
      <c r="I21" s="254" t="str">
        <f t="shared" si="1"/>
        <v/>
      </c>
      <c r="J21" s="226"/>
      <c r="K21" s="227"/>
      <c r="L21" s="227"/>
      <c r="M21" s="227"/>
      <c r="N21" s="227"/>
      <c r="O21" s="278" t="str">
        <f t="shared" si="2"/>
        <v/>
      </c>
      <c r="P21" s="254" t="str">
        <f t="shared" si="3"/>
        <v/>
      </c>
      <c r="Q21" s="280"/>
      <c r="R21" s="94"/>
    </row>
    <row r="22" spans="1:18" ht="15.75">
      <c r="A22" s="81">
        <f>список!A20</f>
        <v>19</v>
      </c>
      <c r="B22" s="93" t="str">
        <f>IF(список!B20="","",список!B20)</f>
        <v/>
      </c>
      <c r="C22" s="93">
        <f>IF(список!C20="","",список!C20)</f>
        <v>0</v>
      </c>
      <c r="D22" s="226"/>
      <c r="E22" s="227"/>
      <c r="F22" s="227"/>
      <c r="G22" s="227"/>
      <c r="H22" s="253" t="str">
        <f t="shared" si="0"/>
        <v/>
      </c>
      <c r="I22" s="254" t="str">
        <f t="shared" si="1"/>
        <v/>
      </c>
      <c r="J22" s="226"/>
      <c r="K22" s="227"/>
      <c r="L22" s="227"/>
      <c r="M22" s="227"/>
      <c r="N22" s="227"/>
      <c r="O22" s="278" t="str">
        <f t="shared" si="2"/>
        <v/>
      </c>
      <c r="P22" s="254" t="str">
        <f t="shared" si="3"/>
        <v/>
      </c>
      <c r="Q22" s="280"/>
      <c r="R22" s="94"/>
    </row>
    <row r="23" spans="1:18" ht="15.75">
      <c r="A23" s="81">
        <f>список!A21</f>
        <v>20</v>
      </c>
      <c r="B23" s="93" t="str">
        <f>IF(список!B21="","",список!B21)</f>
        <v/>
      </c>
      <c r="C23" s="93">
        <f>IF(список!C21="","",список!C21)</f>
        <v>0</v>
      </c>
      <c r="D23" s="226"/>
      <c r="E23" s="227"/>
      <c r="F23" s="227"/>
      <c r="G23" s="227"/>
      <c r="H23" s="253" t="str">
        <f t="shared" si="0"/>
        <v/>
      </c>
      <c r="I23" s="254" t="str">
        <f t="shared" si="1"/>
        <v/>
      </c>
      <c r="J23" s="226"/>
      <c r="K23" s="227"/>
      <c r="L23" s="227"/>
      <c r="M23" s="227"/>
      <c r="N23" s="227"/>
      <c r="O23" s="278" t="str">
        <f t="shared" si="2"/>
        <v/>
      </c>
      <c r="P23" s="254" t="str">
        <f t="shared" si="3"/>
        <v/>
      </c>
      <c r="Q23" s="280"/>
      <c r="R23" s="94"/>
    </row>
    <row r="24" spans="1:18" ht="15.75">
      <c r="A24" s="81">
        <f>список!A22</f>
        <v>21</v>
      </c>
      <c r="B24" s="93" t="str">
        <f>IF(список!B22="","",список!B22)</f>
        <v/>
      </c>
      <c r="C24" s="93">
        <f>IF(список!C22="","",список!C22)</f>
        <v>0</v>
      </c>
      <c r="D24" s="226"/>
      <c r="E24" s="227"/>
      <c r="F24" s="227"/>
      <c r="G24" s="227"/>
      <c r="H24" s="253" t="str">
        <f t="shared" si="0"/>
        <v/>
      </c>
      <c r="I24" s="254" t="str">
        <f t="shared" si="1"/>
        <v/>
      </c>
      <c r="J24" s="226"/>
      <c r="K24" s="227"/>
      <c r="L24" s="227"/>
      <c r="M24" s="227"/>
      <c r="N24" s="227"/>
      <c r="O24" s="278" t="str">
        <f t="shared" si="2"/>
        <v/>
      </c>
      <c r="P24" s="254" t="str">
        <f t="shared" si="3"/>
        <v/>
      </c>
      <c r="Q24" s="280"/>
      <c r="R24" s="94"/>
    </row>
    <row r="25" spans="1:18" ht="15.75">
      <c r="A25" s="81">
        <f>список!A23</f>
        <v>22</v>
      </c>
      <c r="B25" s="93" t="str">
        <f>IF(список!B23="","",список!B23)</f>
        <v/>
      </c>
      <c r="C25" s="93">
        <f>IF(список!C23="","",список!C23)</f>
        <v>0</v>
      </c>
      <c r="D25" s="226"/>
      <c r="E25" s="227"/>
      <c r="F25" s="227"/>
      <c r="G25" s="227"/>
      <c r="H25" s="253" t="str">
        <f t="shared" si="0"/>
        <v/>
      </c>
      <c r="I25" s="254" t="str">
        <f t="shared" si="1"/>
        <v/>
      </c>
      <c r="J25" s="226"/>
      <c r="K25" s="227"/>
      <c r="L25" s="227"/>
      <c r="M25" s="227"/>
      <c r="N25" s="227"/>
      <c r="O25" s="278" t="str">
        <f t="shared" si="2"/>
        <v/>
      </c>
      <c r="P25" s="254" t="str">
        <f t="shared" si="3"/>
        <v/>
      </c>
      <c r="Q25" s="280"/>
      <c r="R25" s="94"/>
    </row>
    <row r="26" spans="1:18" ht="15.75">
      <c r="A26" s="81">
        <f>список!A24</f>
        <v>23</v>
      </c>
      <c r="B26" s="93" t="str">
        <f>IF(список!B24="","",список!B24)</f>
        <v/>
      </c>
      <c r="C26" s="93">
        <f>IF(список!C24="","",список!C24)</f>
        <v>0</v>
      </c>
      <c r="D26" s="226"/>
      <c r="E26" s="227"/>
      <c r="F26" s="227"/>
      <c r="G26" s="227"/>
      <c r="H26" s="253" t="str">
        <f t="shared" si="0"/>
        <v/>
      </c>
      <c r="I26" s="254" t="str">
        <f t="shared" si="1"/>
        <v/>
      </c>
      <c r="J26" s="226"/>
      <c r="K26" s="227"/>
      <c r="L26" s="227"/>
      <c r="M26" s="227"/>
      <c r="N26" s="227"/>
      <c r="O26" s="278" t="str">
        <f t="shared" si="2"/>
        <v/>
      </c>
      <c r="P26" s="254" t="str">
        <f t="shared" si="3"/>
        <v/>
      </c>
      <c r="Q26" s="280"/>
      <c r="R26" s="94"/>
    </row>
    <row r="27" spans="1:18" ht="15.75">
      <c r="A27" s="81">
        <f>список!A25</f>
        <v>24</v>
      </c>
      <c r="B27" s="93" t="str">
        <f>IF(список!B25="","",список!B25)</f>
        <v/>
      </c>
      <c r="C27" s="93">
        <f>IF(список!C25="","",список!C25)</f>
        <v>0</v>
      </c>
      <c r="D27" s="226"/>
      <c r="E27" s="227"/>
      <c r="F27" s="227"/>
      <c r="G27" s="227"/>
      <c r="H27" s="253" t="str">
        <f t="shared" si="0"/>
        <v/>
      </c>
      <c r="I27" s="254" t="str">
        <f t="shared" si="1"/>
        <v/>
      </c>
      <c r="J27" s="226"/>
      <c r="K27" s="227"/>
      <c r="L27" s="227"/>
      <c r="M27" s="227"/>
      <c r="N27" s="227"/>
      <c r="O27" s="278" t="str">
        <f t="shared" si="2"/>
        <v/>
      </c>
      <c r="P27" s="254" t="str">
        <f t="shared" si="3"/>
        <v/>
      </c>
      <c r="Q27" s="280"/>
      <c r="R27" s="94"/>
    </row>
    <row r="28" spans="1:18" ht="15.75">
      <c r="A28" s="81">
        <f>список!A26</f>
        <v>25</v>
      </c>
      <c r="B28" s="93" t="str">
        <f>IF(список!B26="","",список!B26)</f>
        <v/>
      </c>
      <c r="C28" s="93">
        <f>IF(список!C26="","",список!C26)</f>
        <v>0</v>
      </c>
      <c r="D28" s="226"/>
      <c r="E28" s="227"/>
      <c r="F28" s="227"/>
      <c r="G28" s="227"/>
      <c r="H28" s="253" t="str">
        <f t="shared" si="0"/>
        <v/>
      </c>
      <c r="I28" s="254" t="str">
        <f t="shared" si="1"/>
        <v/>
      </c>
      <c r="J28" s="226"/>
      <c r="K28" s="227"/>
      <c r="L28" s="227"/>
      <c r="M28" s="227"/>
      <c r="N28" s="227"/>
      <c r="O28" s="278" t="str">
        <f t="shared" si="2"/>
        <v/>
      </c>
      <c r="P28" s="254" t="str">
        <f t="shared" si="3"/>
        <v/>
      </c>
      <c r="Q28" s="280"/>
      <c r="R28" s="94"/>
    </row>
    <row r="29" spans="1:18" ht="15.75">
      <c r="A29" s="81">
        <f>список!A27</f>
        <v>26</v>
      </c>
      <c r="B29" s="93" t="str">
        <f>IF(список!B27="","",список!B27)</f>
        <v/>
      </c>
      <c r="C29" s="93">
        <f>IF(список!C27="","",список!C27)</f>
        <v>0</v>
      </c>
      <c r="D29" s="226"/>
      <c r="E29" s="227"/>
      <c r="F29" s="227"/>
      <c r="G29" s="227"/>
      <c r="H29" s="253" t="str">
        <f t="shared" si="0"/>
        <v/>
      </c>
      <c r="I29" s="254" t="str">
        <f t="shared" si="1"/>
        <v/>
      </c>
      <c r="J29" s="226"/>
      <c r="K29" s="227"/>
      <c r="L29" s="227"/>
      <c r="M29" s="227"/>
      <c r="N29" s="227"/>
      <c r="O29" s="278" t="str">
        <f t="shared" si="2"/>
        <v/>
      </c>
      <c r="P29" s="254" t="str">
        <f t="shared" si="3"/>
        <v/>
      </c>
      <c r="Q29" s="280"/>
      <c r="R29" s="94"/>
    </row>
    <row r="30" spans="1:18" ht="15.75">
      <c r="A30" s="81">
        <f>список!A28</f>
        <v>27</v>
      </c>
      <c r="B30" s="93" t="str">
        <f>IF(список!B28="","",список!B28)</f>
        <v/>
      </c>
      <c r="C30" s="93">
        <f>IF(список!C28="","",список!C28)</f>
        <v>0</v>
      </c>
      <c r="D30" s="226"/>
      <c r="E30" s="227"/>
      <c r="F30" s="227"/>
      <c r="G30" s="227"/>
      <c r="H30" s="253" t="str">
        <f t="shared" si="0"/>
        <v/>
      </c>
      <c r="I30" s="254" t="str">
        <f t="shared" si="1"/>
        <v/>
      </c>
      <c r="J30" s="226"/>
      <c r="K30" s="227"/>
      <c r="L30" s="227"/>
      <c r="M30" s="227"/>
      <c r="N30" s="227"/>
      <c r="O30" s="278" t="str">
        <f t="shared" si="2"/>
        <v/>
      </c>
      <c r="P30" s="254" t="str">
        <f t="shared" si="3"/>
        <v/>
      </c>
      <c r="Q30" s="280"/>
      <c r="R30" s="94"/>
    </row>
    <row r="31" spans="1:18" ht="15.75">
      <c r="A31" s="81">
        <f>список!A29</f>
        <v>28</v>
      </c>
      <c r="B31" s="93" t="str">
        <f>IF(список!B29="","",список!B29)</f>
        <v/>
      </c>
      <c r="C31" s="93">
        <f>IF(список!C29="","",список!C29)</f>
        <v>0</v>
      </c>
      <c r="D31" s="226"/>
      <c r="E31" s="227"/>
      <c r="F31" s="227"/>
      <c r="G31" s="227"/>
      <c r="H31" s="253" t="str">
        <f t="shared" si="0"/>
        <v/>
      </c>
      <c r="I31" s="254" t="str">
        <f t="shared" si="1"/>
        <v/>
      </c>
      <c r="J31" s="226"/>
      <c r="K31" s="227"/>
      <c r="L31" s="227"/>
      <c r="M31" s="227"/>
      <c r="N31" s="227"/>
      <c r="O31" s="278" t="str">
        <f t="shared" si="2"/>
        <v/>
      </c>
      <c r="P31" s="254" t="str">
        <f t="shared" si="3"/>
        <v/>
      </c>
      <c r="Q31" s="280"/>
      <c r="R31" s="94"/>
    </row>
    <row r="32" spans="1:18" ht="15.75">
      <c r="A32" s="81">
        <f>список!A30</f>
        <v>29</v>
      </c>
      <c r="B32" s="93" t="str">
        <f>IF(список!B30="","",список!B30)</f>
        <v/>
      </c>
      <c r="C32" s="93">
        <f>IF(список!C30="","",список!C30)</f>
        <v>0</v>
      </c>
      <c r="D32" s="226"/>
      <c r="E32" s="227"/>
      <c r="F32" s="227"/>
      <c r="G32" s="227"/>
      <c r="H32" s="253" t="str">
        <f t="shared" si="0"/>
        <v/>
      </c>
      <c r="I32" s="254" t="str">
        <f t="shared" si="1"/>
        <v/>
      </c>
      <c r="J32" s="226"/>
      <c r="K32" s="227"/>
      <c r="L32" s="227"/>
      <c r="M32" s="227"/>
      <c r="N32" s="227"/>
      <c r="O32" s="278" t="str">
        <f t="shared" si="2"/>
        <v/>
      </c>
      <c r="P32" s="254" t="str">
        <f t="shared" si="3"/>
        <v/>
      </c>
      <c r="Q32" s="280"/>
      <c r="R32" s="94"/>
    </row>
    <row r="33" spans="1:18" ht="15.75">
      <c r="A33" s="81">
        <f>список!A31</f>
        <v>30</v>
      </c>
      <c r="B33" s="93" t="str">
        <f>IF(список!B31="","",список!B31)</f>
        <v/>
      </c>
      <c r="C33" s="93">
        <f>IF(список!C31="","",список!C31)</f>
        <v>0</v>
      </c>
      <c r="D33" s="226"/>
      <c r="E33" s="227"/>
      <c r="F33" s="227"/>
      <c r="G33" s="227"/>
      <c r="H33" s="253" t="str">
        <f t="shared" si="0"/>
        <v/>
      </c>
      <c r="I33" s="254" t="str">
        <f t="shared" si="1"/>
        <v/>
      </c>
      <c r="J33" s="226"/>
      <c r="K33" s="227"/>
      <c r="L33" s="227"/>
      <c r="M33" s="227"/>
      <c r="N33" s="227"/>
      <c r="O33" s="278" t="str">
        <f t="shared" si="2"/>
        <v/>
      </c>
      <c r="P33" s="254" t="str">
        <f t="shared" si="3"/>
        <v/>
      </c>
      <c r="Q33" s="280"/>
      <c r="R33" s="94"/>
    </row>
    <row r="34" spans="1:18" ht="15.75">
      <c r="A34" s="81">
        <f>список!A32</f>
        <v>31</v>
      </c>
      <c r="B34" s="93" t="str">
        <f>IF(список!B32="","",список!B32)</f>
        <v/>
      </c>
      <c r="C34" s="93">
        <f>IF(список!C32="","",список!C32)</f>
        <v>0</v>
      </c>
      <c r="D34" s="226"/>
      <c r="E34" s="227"/>
      <c r="F34" s="227"/>
      <c r="G34" s="227"/>
      <c r="H34" s="253" t="str">
        <f t="shared" si="0"/>
        <v/>
      </c>
      <c r="I34" s="254" t="str">
        <f t="shared" si="1"/>
        <v/>
      </c>
      <c r="J34" s="226"/>
      <c r="K34" s="227"/>
      <c r="L34" s="227"/>
      <c r="M34" s="227"/>
      <c r="N34" s="227"/>
      <c r="O34" s="278" t="str">
        <f t="shared" si="2"/>
        <v/>
      </c>
      <c r="P34" s="254" t="str">
        <f t="shared" si="3"/>
        <v/>
      </c>
      <c r="Q34" s="280"/>
      <c r="R34" s="94"/>
    </row>
    <row r="35" spans="1:18" ht="15.75">
      <c r="A35" s="81">
        <f>список!A33</f>
        <v>32</v>
      </c>
      <c r="B35" s="93" t="str">
        <f>IF(список!B33="","",список!B33)</f>
        <v/>
      </c>
      <c r="C35" s="93">
        <f>IF(список!C33="","",список!C33)</f>
        <v>0</v>
      </c>
      <c r="D35" s="226"/>
      <c r="E35" s="227"/>
      <c r="F35" s="227"/>
      <c r="G35" s="227"/>
      <c r="H35" s="253" t="str">
        <f t="shared" si="0"/>
        <v/>
      </c>
      <c r="I35" s="254" t="str">
        <f t="shared" si="1"/>
        <v/>
      </c>
      <c r="J35" s="213"/>
      <c r="K35" s="82"/>
      <c r="L35" s="82"/>
      <c r="M35" s="82"/>
      <c r="N35" s="212"/>
      <c r="O35" s="278" t="str">
        <f t="shared" si="2"/>
        <v/>
      </c>
      <c r="P35" s="254" t="str">
        <f t="shared" si="3"/>
        <v/>
      </c>
      <c r="Q35" s="280"/>
      <c r="R35" s="94"/>
    </row>
    <row r="36" spans="1:18" ht="15.75">
      <c r="A36" s="81">
        <f>список!A34</f>
        <v>33</v>
      </c>
      <c r="B36" s="93" t="str">
        <f>IF(список!B34="","",список!B34)</f>
        <v/>
      </c>
      <c r="C36" s="93">
        <f>IF(список!C34="","",список!C34)</f>
        <v>0</v>
      </c>
      <c r="D36" s="226"/>
      <c r="E36" s="227"/>
      <c r="F36" s="227"/>
      <c r="G36" s="227"/>
      <c r="H36" s="253" t="str">
        <f t="shared" si="0"/>
        <v/>
      </c>
      <c r="I36" s="254" t="str">
        <f t="shared" si="1"/>
        <v/>
      </c>
      <c r="J36" s="213"/>
      <c r="K36" s="82"/>
      <c r="L36" s="82"/>
      <c r="M36" s="82"/>
      <c r="N36" s="212"/>
      <c r="O36" s="278" t="str">
        <f t="shared" si="2"/>
        <v/>
      </c>
      <c r="P36" s="254" t="str">
        <f t="shared" si="3"/>
        <v/>
      </c>
      <c r="Q36" s="280"/>
      <c r="R36" s="94"/>
    </row>
    <row r="37" spans="1:18" ht="15.75">
      <c r="A37" s="81">
        <f>список!A35</f>
        <v>34</v>
      </c>
      <c r="B37" s="93" t="str">
        <f>IF(список!B35="","",список!B35)</f>
        <v/>
      </c>
      <c r="C37" s="93">
        <f>IF(список!C35="","",список!C35)</f>
        <v>0</v>
      </c>
      <c r="D37" s="83"/>
      <c r="E37" s="83"/>
      <c r="F37" s="83"/>
      <c r="G37" s="279"/>
      <c r="H37" s="253" t="str">
        <f t="shared" si="0"/>
        <v/>
      </c>
      <c r="I37" s="254" t="str">
        <f t="shared" si="1"/>
        <v/>
      </c>
      <c r="J37" s="276"/>
      <c r="K37" s="83"/>
      <c r="L37" s="83"/>
      <c r="M37" s="83"/>
      <c r="N37" s="279"/>
      <c r="O37" s="278" t="str">
        <f t="shared" si="2"/>
        <v/>
      </c>
      <c r="P37" s="254" t="str">
        <f t="shared" si="3"/>
        <v/>
      </c>
      <c r="Q37" s="280"/>
      <c r="R37" s="94"/>
    </row>
    <row r="38" spans="1:18" ht="15.75" thickBot="1">
      <c r="A38" s="81">
        <f>список!A36</f>
        <v>35</v>
      </c>
      <c r="B38" s="93" t="str">
        <f>IF(список!B36="","",список!B36)</f>
        <v/>
      </c>
      <c r="C38" s="93">
        <f>IF(список!C36="","",список!C36)</f>
        <v>0</v>
      </c>
      <c r="D38" s="83"/>
      <c r="E38" s="83"/>
      <c r="F38" s="83"/>
      <c r="G38" s="279"/>
      <c r="H38" s="255" t="str">
        <f t="shared" si="0"/>
        <v/>
      </c>
      <c r="I38" s="256" t="str">
        <f t="shared" si="1"/>
        <v/>
      </c>
      <c r="J38" s="276"/>
      <c r="K38" s="83"/>
      <c r="L38" s="83"/>
      <c r="M38" s="83"/>
      <c r="N38" s="279"/>
      <c r="O38" s="286" t="str">
        <f t="shared" si="2"/>
        <v/>
      </c>
      <c r="P38" s="256" t="str">
        <f t="shared" si="3"/>
        <v/>
      </c>
      <c r="Q38" s="121"/>
    </row>
    <row r="39" spans="1:18">
      <c r="H39" s="84"/>
      <c r="I39" s="84"/>
      <c r="O39" s="84"/>
      <c r="P39" s="84"/>
    </row>
  </sheetData>
  <sheetProtection password="CC6F" sheet="1" objects="1" scenarios="1" selectLockedCells="1"/>
  <mergeCells count="10">
    <mergeCell ref="A1:P1"/>
    <mergeCell ref="D2:I2"/>
    <mergeCell ref="J2:P2"/>
    <mergeCell ref="Q2:R2"/>
    <mergeCell ref="H3:I3"/>
    <mergeCell ref="O3:P3"/>
    <mergeCell ref="Q3:R3"/>
    <mergeCell ref="A2:A3"/>
    <mergeCell ref="B2:B3"/>
    <mergeCell ref="C2:C3"/>
  </mergeCells>
  <conditionalFormatting sqref="R4:R37">
    <cfRule type="containsText" dxfId="272" priority="7" operator="containsText" text="низкий">
      <formula>NOT(ISERROR(SEARCH("низкий",R4)))</formula>
    </cfRule>
    <cfRule type="containsText" dxfId="271" priority="8" operator="containsText" text="норма">
      <formula>NOT(ISERROR(SEARCH("норма",R4)))</formula>
    </cfRule>
    <cfRule type="containsText" dxfId="270" priority="9" operator="containsText" text="высокий">
      <formula>NOT(ISERROR(SEARCH("высокий",R4)))</formula>
    </cfRule>
  </conditionalFormatting>
  <conditionalFormatting sqref="R4:R37">
    <cfRule type="containsText" dxfId="269" priority="4" operator="containsText" text="высокий">
      <formula>NOT(ISERROR(SEARCH("высокий",R4)))</formula>
    </cfRule>
    <cfRule type="containsText" dxfId="268" priority="5" operator="containsText" text="норма">
      <formula>NOT(ISERROR(SEARCH("норма",R4)))</formula>
    </cfRule>
    <cfRule type="containsText" dxfId="267" priority="6" operator="containsText" text="низкий">
      <formula>NOT(ISERROR(SEARCH("низкий",R4)))</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V39"/>
  <sheetViews>
    <sheetView zoomScale="70" zoomScaleNormal="70" workbookViewId="0">
      <selection activeCell="D4" sqref="D4"/>
    </sheetView>
  </sheetViews>
  <sheetFormatPr defaultColWidth="9.140625" defaultRowHeight="15"/>
  <cols>
    <col min="1" max="1" width="9.140625" style="81"/>
    <col min="2" max="2" width="22.5703125" style="81" customWidth="1"/>
    <col min="3" max="16384" width="9.140625" style="81"/>
  </cols>
  <sheetData>
    <row r="1" spans="1:22">
      <c r="A1" s="344" t="s">
        <v>138</v>
      </c>
      <c r="B1" s="344"/>
      <c r="C1" s="344"/>
      <c r="D1" s="344"/>
      <c r="E1" s="344"/>
      <c r="F1" s="344"/>
      <c r="G1" s="344"/>
      <c r="H1" s="344"/>
      <c r="I1" s="344"/>
      <c r="J1" s="344"/>
      <c r="K1" s="344"/>
      <c r="L1" s="344"/>
      <c r="M1" s="344"/>
      <c r="N1" s="344"/>
      <c r="O1" s="344"/>
      <c r="P1" s="344"/>
      <c r="Q1" s="344"/>
      <c r="R1" s="344"/>
      <c r="S1" s="344"/>
      <c r="T1" s="344"/>
    </row>
    <row r="2" spans="1:22" ht="39" customHeight="1">
      <c r="A2" s="336" t="str">
        <f>список!A1</f>
        <v>№</v>
      </c>
      <c r="B2" s="354" t="str">
        <f>список!B1</f>
        <v>Фамилия, имя воспитанника</v>
      </c>
      <c r="C2" s="357" t="str">
        <f>список!C1</f>
        <v xml:space="preserve">дата </v>
      </c>
      <c r="D2" s="351" t="s">
        <v>139</v>
      </c>
      <c r="E2" s="352"/>
      <c r="F2" s="352"/>
      <c r="G2" s="352"/>
      <c r="H2" s="352"/>
      <c r="I2" s="352"/>
      <c r="J2" s="352"/>
      <c r="K2" s="352"/>
      <c r="L2" s="352"/>
      <c r="M2" s="352"/>
      <c r="N2" s="352"/>
      <c r="O2" s="353"/>
      <c r="P2" s="351" t="s">
        <v>140</v>
      </c>
      <c r="Q2" s="352"/>
      <c r="R2" s="352"/>
      <c r="S2" s="352"/>
      <c r="T2" s="353"/>
      <c r="U2" s="330"/>
      <c r="V2" s="330"/>
    </row>
    <row r="3" spans="1:22" ht="280.5" customHeight="1" thickBot="1">
      <c r="A3" s="338"/>
      <c r="B3" s="355"/>
      <c r="C3" s="358"/>
      <c r="D3" s="100" t="s">
        <v>216</v>
      </c>
      <c r="E3" s="100" t="s">
        <v>217</v>
      </c>
      <c r="F3" s="100" t="s">
        <v>218</v>
      </c>
      <c r="G3" s="100" t="s">
        <v>219</v>
      </c>
      <c r="H3" s="100" t="s">
        <v>220</v>
      </c>
      <c r="I3" s="100" t="s">
        <v>221</v>
      </c>
      <c r="J3" s="100" t="s">
        <v>267</v>
      </c>
      <c r="K3" s="100" t="s">
        <v>222</v>
      </c>
      <c r="L3" s="100" t="s">
        <v>268</v>
      </c>
      <c r="M3" s="100" t="s">
        <v>223</v>
      </c>
      <c r="N3" s="403" t="s">
        <v>0</v>
      </c>
      <c r="O3" s="404"/>
      <c r="P3" s="100" t="s">
        <v>224</v>
      </c>
      <c r="Q3" s="100" t="s">
        <v>269</v>
      </c>
      <c r="R3" s="100" t="s">
        <v>225</v>
      </c>
      <c r="S3" s="348" t="s">
        <v>0</v>
      </c>
      <c r="T3" s="348"/>
      <c r="U3" s="415"/>
      <c r="V3" s="415"/>
    </row>
    <row r="4" spans="1:22" ht="15.75">
      <c r="A4" s="81">
        <f>список!A2</f>
        <v>1</v>
      </c>
      <c r="B4" s="93" t="str">
        <f>IF(список!B2="","",список!B2)</f>
        <v/>
      </c>
      <c r="C4" s="93" t="str">
        <f>IF(список!C2="","",список!C2)</f>
        <v/>
      </c>
      <c r="D4" s="82"/>
      <c r="E4" s="82"/>
      <c r="F4" s="82"/>
      <c r="G4" s="82"/>
      <c r="H4" s="82"/>
      <c r="I4" s="82"/>
      <c r="J4" s="82"/>
      <c r="K4" s="82"/>
      <c r="L4" s="82"/>
      <c r="M4" s="212"/>
      <c r="N4" s="251" t="str">
        <f>IF(D4="","",IF(E4="","",IF(F4="","",IF(G4="","",IF(H4="","",IF(I4="","",IF(J4="","",IF(K4="","",IF(L4="","",IF(M4="","",SUM(D4:M4)/10))))))))))</f>
        <v/>
      </c>
      <c r="O4" s="252" t="str">
        <f>IF(N4="","",IF(N4&gt;1.5,"сформирован",IF(N4&lt;0.5,"не сформирован", "в стадии формирования")))</f>
        <v/>
      </c>
      <c r="P4" s="227"/>
      <c r="Q4" s="227"/>
      <c r="R4" s="227"/>
      <c r="S4" s="251" t="str">
        <f>IF(P4="","",IF(Q4="","",IF(R4="","",SUM(P4:R4)/3)))</f>
        <v/>
      </c>
      <c r="T4" s="252" t="str">
        <f>IF(S4="","",IF(S4&gt;1.5,"сформирован",IF(S4&lt;0.5,"не сформирован","в стадии формирования")))</f>
        <v/>
      </c>
      <c r="U4" s="280"/>
      <c r="V4" s="94"/>
    </row>
    <row r="5" spans="1:22" ht="15.75">
      <c r="A5" s="81">
        <f>список!A3</f>
        <v>2</v>
      </c>
      <c r="B5" s="93" t="str">
        <f>IF(список!B3="","",список!B3)</f>
        <v/>
      </c>
      <c r="C5" s="93">
        <f>IF(список!C3="","",список!C3)</f>
        <v>0</v>
      </c>
      <c r="D5" s="82"/>
      <c r="E5" s="82"/>
      <c r="F5" s="82"/>
      <c r="G5" s="82"/>
      <c r="H5" s="82"/>
      <c r="I5" s="82"/>
      <c r="J5" s="82"/>
      <c r="K5" s="82"/>
      <c r="L5" s="82"/>
      <c r="M5" s="212"/>
      <c r="N5" s="253" t="str">
        <f t="shared" ref="N5:N38" si="0">IF(D5="","",IF(E5="","",IF(F5="","",IF(G5="","",IF(H5="","",IF(I5="","",IF(J5="","",IF(K5="","",IF(L5="","",IF(M5="","",SUM(D5:M5)/10))))))))))</f>
        <v/>
      </c>
      <c r="O5" s="254" t="str">
        <f t="shared" ref="O5:O38" si="1">IF(N5="","",IF(N5&gt;1.5,"сформирован",IF(N5&lt;0.5,"не сформирован", "в стадии формирования")))</f>
        <v/>
      </c>
      <c r="P5" s="227"/>
      <c r="Q5" s="227"/>
      <c r="R5" s="227"/>
      <c r="S5" s="253" t="str">
        <f t="shared" ref="S5:S38" si="2">IF(P5="","",IF(Q5="","",IF(R5="","",SUM(P5:R5)/3)))</f>
        <v/>
      </c>
      <c r="T5" s="254" t="str">
        <f t="shared" ref="T5:T38" si="3">IF(S5="","",IF(S5&gt;1.5,"сформирован",IF(S5&lt;0.5,"не сформирован","в стадии формирования")))</f>
        <v/>
      </c>
      <c r="U5" s="280"/>
      <c r="V5" s="94"/>
    </row>
    <row r="6" spans="1:22" ht="15.75">
      <c r="A6" s="81">
        <f>список!A4</f>
        <v>3</v>
      </c>
      <c r="B6" s="93" t="str">
        <f>IF(список!B4="","",список!B4)</f>
        <v/>
      </c>
      <c r="C6" s="93">
        <f>IF(список!C4="","",список!C4)</f>
        <v>0</v>
      </c>
      <c r="D6" s="82"/>
      <c r="E6" s="82"/>
      <c r="F6" s="82"/>
      <c r="G6" s="82"/>
      <c r="H6" s="82"/>
      <c r="I6" s="82"/>
      <c r="J6" s="82"/>
      <c r="K6" s="82"/>
      <c r="L6" s="82"/>
      <c r="M6" s="212"/>
      <c r="N6" s="253" t="str">
        <f t="shared" si="0"/>
        <v/>
      </c>
      <c r="O6" s="254" t="str">
        <f t="shared" si="1"/>
        <v/>
      </c>
      <c r="P6" s="227"/>
      <c r="Q6" s="227"/>
      <c r="R6" s="227"/>
      <c r="S6" s="253" t="str">
        <f t="shared" si="2"/>
        <v/>
      </c>
      <c r="T6" s="254" t="str">
        <f t="shared" si="3"/>
        <v/>
      </c>
      <c r="U6" s="280"/>
      <c r="V6" s="94"/>
    </row>
    <row r="7" spans="1:22" ht="15.75">
      <c r="A7" s="81">
        <f>список!A5</f>
        <v>4</v>
      </c>
      <c r="B7" s="93" t="str">
        <f>IF(список!B5="","",список!B5)</f>
        <v/>
      </c>
      <c r="C7" s="93">
        <f>IF(список!C5="","",список!C5)</f>
        <v>0</v>
      </c>
      <c r="D7" s="82"/>
      <c r="E7" s="82"/>
      <c r="F7" s="82"/>
      <c r="G7" s="82"/>
      <c r="H7" s="82"/>
      <c r="I7" s="82"/>
      <c r="J7" s="82"/>
      <c r="K7" s="82"/>
      <c r="L7" s="82"/>
      <c r="M7" s="212"/>
      <c r="N7" s="253" t="str">
        <f t="shared" si="0"/>
        <v/>
      </c>
      <c r="O7" s="254" t="str">
        <f t="shared" si="1"/>
        <v/>
      </c>
      <c r="P7" s="227"/>
      <c r="Q7" s="227"/>
      <c r="R7" s="227"/>
      <c r="S7" s="253" t="str">
        <f t="shared" si="2"/>
        <v/>
      </c>
      <c r="T7" s="254" t="str">
        <f t="shared" si="3"/>
        <v/>
      </c>
      <c r="U7" s="280"/>
      <c r="V7" s="94"/>
    </row>
    <row r="8" spans="1:22" ht="15.75">
      <c r="A8" s="81">
        <f>список!A6</f>
        <v>5</v>
      </c>
      <c r="B8" s="93" t="str">
        <f>IF(список!B6="","",список!B6)</f>
        <v/>
      </c>
      <c r="C8" s="93">
        <f>IF(список!C6="","",список!C6)</f>
        <v>0</v>
      </c>
      <c r="D8" s="82"/>
      <c r="E8" s="82"/>
      <c r="F8" s="82"/>
      <c r="G8" s="82"/>
      <c r="H8" s="82"/>
      <c r="I8" s="82"/>
      <c r="J8" s="82"/>
      <c r="K8" s="82"/>
      <c r="L8" s="82"/>
      <c r="M8" s="212"/>
      <c r="N8" s="253" t="str">
        <f t="shared" si="0"/>
        <v/>
      </c>
      <c r="O8" s="254" t="str">
        <f t="shared" si="1"/>
        <v/>
      </c>
      <c r="P8" s="227"/>
      <c r="Q8" s="227"/>
      <c r="R8" s="227"/>
      <c r="S8" s="253" t="str">
        <f t="shared" si="2"/>
        <v/>
      </c>
      <c r="T8" s="254" t="str">
        <f t="shared" si="3"/>
        <v/>
      </c>
      <c r="U8" s="280"/>
      <c r="V8" s="94"/>
    </row>
    <row r="9" spans="1:22" ht="15.75">
      <c r="A9" s="81">
        <f>список!A7</f>
        <v>6</v>
      </c>
      <c r="B9" s="93" t="str">
        <f>IF(список!B7="","",список!B7)</f>
        <v/>
      </c>
      <c r="C9" s="93">
        <f>IF(список!C7="","",список!C7)</f>
        <v>0</v>
      </c>
      <c r="D9" s="82"/>
      <c r="E9" s="82"/>
      <c r="F9" s="82"/>
      <c r="G9" s="82"/>
      <c r="H9" s="82"/>
      <c r="I9" s="82"/>
      <c r="J9" s="82"/>
      <c r="K9" s="82"/>
      <c r="L9" s="82"/>
      <c r="M9" s="212"/>
      <c r="N9" s="253" t="str">
        <f t="shared" si="0"/>
        <v/>
      </c>
      <c r="O9" s="254" t="str">
        <f t="shared" si="1"/>
        <v/>
      </c>
      <c r="P9" s="227"/>
      <c r="Q9" s="227"/>
      <c r="R9" s="227"/>
      <c r="S9" s="253" t="str">
        <f t="shared" si="2"/>
        <v/>
      </c>
      <c r="T9" s="254" t="str">
        <f t="shared" si="3"/>
        <v/>
      </c>
      <c r="U9" s="280"/>
      <c r="V9" s="94"/>
    </row>
    <row r="10" spans="1:22" ht="15.75">
      <c r="A10" s="81">
        <f>список!A8</f>
        <v>7</v>
      </c>
      <c r="B10" s="93" t="str">
        <f>IF(список!B8="","",список!B8)</f>
        <v/>
      </c>
      <c r="C10" s="93">
        <f>IF(список!C8="","",список!C8)</f>
        <v>0</v>
      </c>
      <c r="D10" s="82"/>
      <c r="E10" s="82"/>
      <c r="F10" s="82"/>
      <c r="G10" s="82"/>
      <c r="H10" s="82"/>
      <c r="I10" s="82"/>
      <c r="J10" s="82"/>
      <c r="K10" s="82"/>
      <c r="L10" s="82"/>
      <c r="M10" s="212"/>
      <c r="N10" s="253" t="str">
        <f t="shared" si="0"/>
        <v/>
      </c>
      <c r="O10" s="254" t="str">
        <f t="shared" si="1"/>
        <v/>
      </c>
      <c r="P10" s="227"/>
      <c r="Q10" s="227"/>
      <c r="R10" s="227"/>
      <c r="S10" s="253" t="str">
        <f t="shared" si="2"/>
        <v/>
      </c>
      <c r="T10" s="254" t="str">
        <f t="shared" si="3"/>
        <v/>
      </c>
      <c r="U10" s="280"/>
      <c r="V10" s="94"/>
    </row>
    <row r="11" spans="1:22" ht="15.75">
      <c r="A11" s="81">
        <f>список!A9</f>
        <v>8</v>
      </c>
      <c r="B11" s="93" t="str">
        <f>IF(список!B9="","",список!B9)</f>
        <v/>
      </c>
      <c r="C11" s="93">
        <f>IF(список!C9="","",список!C9)</f>
        <v>0</v>
      </c>
      <c r="D11" s="82"/>
      <c r="E11" s="82"/>
      <c r="F11" s="82"/>
      <c r="G11" s="82"/>
      <c r="H11" s="82"/>
      <c r="I11" s="82"/>
      <c r="J11" s="82"/>
      <c r="K11" s="82"/>
      <c r="L11" s="82"/>
      <c r="M11" s="212"/>
      <c r="N11" s="253" t="str">
        <f t="shared" si="0"/>
        <v/>
      </c>
      <c r="O11" s="254" t="str">
        <f t="shared" si="1"/>
        <v/>
      </c>
      <c r="P11" s="227"/>
      <c r="Q11" s="227"/>
      <c r="R11" s="227"/>
      <c r="S11" s="253" t="str">
        <f t="shared" si="2"/>
        <v/>
      </c>
      <c r="T11" s="254" t="str">
        <f t="shared" si="3"/>
        <v/>
      </c>
      <c r="U11" s="280"/>
      <c r="V11" s="94"/>
    </row>
    <row r="12" spans="1:22" ht="15.75">
      <c r="A12" s="81">
        <f>список!A10</f>
        <v>9</v>
      </c>
      <c r="B12" s="93" t="str">
        <f>IF(список!B10="","",список!B10)</f>
        <v/>
      </c>
      <c r="C12" s="93">
        <f>IF(список!C10="","",список!C10)</f>
        <v>0</v>
      </c>
      <c r="D12" s="82"/>
      <c r="E12" s="82"/>
      <c r="F12" s="82"/>
      <c r="G12" s="82"/>
      <c r="H12" s="82"/>
      <c r="I12" s="82"/>
      <c r="J12" s="82"/>
      <c r="K12" s="82"/>
      <c r="L12" s="82"/>
      <c r="M12" s="212"/>
      <c r="N12" s="253" t="str">
        <f t="shared" si="0"/>
        <v/>
      </c>
      <c r="O12" s="254" t="str">
        <f t="shared" si="1"/>
        <v/>
      </c>
      <c r="P12" s="227"/>
      <c r="Q12" s="227"/>
      <c r="R12" s="227"/>
      <c r="S12" s="253" t="str">
        <f t="shared" si="2"/>
        <v/>
      </c>
      <c r="T12" s="254" t="str">
        <f t="shared" si="3"/>
        <v/>
      </c>
      <c r="U12" s="280"/>
      <c r="V12" s="94"/>
    </row>
    <row r="13" spans="1:22" ht="15.75">
      <c r="A13" s="81">
        <f>список!A11</f>
        <v>10</v>
      </c>
      <c r="B13" s="93" t="str">
        <f>IF(список!B11="","",список!B11)</f>
        <v/>
      </c>
      <c r="C13" s="93">
        <f>IF(список!C11="","",список!C11)</f>
        <v>0</v>
      </c>
      <c r="D13" s="82"/>
      <c r="E13" s="82"/>
      <c r="F13" s="82"/>
      <c r="G13" s="82"/>
      <c r="H13" s="82"/>
      <c r="I13" s="82"/>
      <c r="J13" s="82"/>
      <c r="K13" s="82"/>
      <c r="L13" s="82"/>
      <c r="M13" s="212"/>
      <c r="N13" s="253" t="str">
        <f t="shared" si="0"/>
        <v/>
      </c>
      <c r="O13" s="254" t="str">
        <f t="shared" si="1"/>
        <v/>
      </c>
      <c r="P13" s="227"/>
      <c r="Q13" s="227"/>
      <c r="R13" s="227"/>
      <c r="S13" s="253" t="str">
        <f t="shared" si="2"/>
        <v/>
      </c>
      <c r="T13" s="254" t="str">
        <f t="shared" si="3"/>
        <v/>
      </c>
      <c r="U13" s="280"/>
      <c r="V13" s="94"/>
    </row>
    <row r="14" spans="1:22" ht="15.75">
      <c r="A14" s="81">
        <f>список!A12</f>
        <v>11</v>
      </c>
      <c r="B14" s="93" t="str">
        <f>IF(список!B12="","",список!B12)</f>
        <v/>
      </c>
      <c r="C14" s="93">
        <f>IF(список!C12="","",список!C12)</f>
        <v>0</v>
      </c>
      <c r="D14" s="82"/>
      <c r="E14" s="82"/>
      <c r="F14" s="82"/>
      <c r="G14" s="82"/>
      <c r="H14" s="82"/>
      <c r="I14" s="82"/>
      <c r="J14" s="82"/>
      <c r="K14" s="82"/>
      <c r="L14" s="82"/>
      <c r="M14" s="212"/>
      <c r="N14" s="253" t="str">
        <f t="shared" si="0"/>
        <v/>
      </c>
      <c r="O14" s="254" t="str">
        <f t="shared" si="1"/>
        <v/>
      </c>
      <c r="P14" s="227"/>
      <c r="Q14" s="227"/>
      <c r="R14" s="227"/>
      <c r="S14" s="253" t="str">
        <f t="shared" si="2"/>
        <v/>
      </c>
      <c r="T14" s="254" t="str">
        <f t="shared" si="3"/>
        <v/>
      </c>
      <c r="U14" s="280"/>
      <c r="V14" s="94"/>
    </row>
    <row r="15" spans="1:22" ht="15.75">
      <c r="A15" s="81">
        <f>список!A13</f>
        <v>12</v>
      </c>
      <c r="B15" s="93" t="str">
        <f>IF(список!B13="","",список!B13)</f>
        <v/>
      </c>
      <c r="C15" s="93">
        <f>IF(список!C13="","",список!C13)</f>
        <v>0</v>
      </c>
      <c r="D15" s="82"/>
      <c r="E15" s="82"/>
      <c r="F15" s="82"/>
      <c r="G15" s="82"/>
      <c r="H15" s="82"/>
      <c r="I15" s="82"/>
      <c r="J15" s="82"/>
      <c r="K15" s="82"/>
      <c r="L15" s="82"/>
      <c r="M15" s="212"/>
      <c r="N15" s="253" t="str">
        <f t="shared" si="0"/>
        <v/>
      </c>
      <c r="O15" s="254" t="str">
        <f t="shared" si="1"/>
        <v/>
      </c>
      <c r="P15" s="227"/>
      <c r="Q15" s="227"/>
      <c r="R15" s="227"/>
      <c r="S15" s="253" t="str">
        <f t="shared" si="2"/>
        <v/>
      </c>
      <c r="T15" s="254" t="str">
        <f t="shared" si="3"/>
        <v/>
      </c>
      <c r="U15" s="280"/>
      <c r="V15" s="94"/>
    </row>
    <row r="16" spans="1:22" ht="15.75">
      <c r="A16" s="81">
        <f>список!A14</f>
        <v>13</v>
      </c>
      <c r="B16" s="93" t="str">
        <f>IF(список!B14="","",список!B14)</f>
        <v/>
      </c>
      <c r="C16" s="93">
        <f>IF(список!C14="","",список!C14)</f>
        <v>0</v>
      </c>
      <c r="D16" s="82"/>
      <c r="E16" s="82"/>
      <c r="F16" s="82"/>
      <c r="G16" s="82"/>
      <c r="H16" s="82"/>
      <c r="I16" s="82"/>
      <c r="J16" s="82"/>
      <c r="K16" s="82"/>
      <c r="L16" s="82"/>
      <c r="M16" s="212"/>
      <c r="N16" s="253" t="str">
        <f t="shared" si="0"/>
        <v/>
      </c>
      <c r="O16" s="254" t="str">
        <f t="shared" si="1"/>
        <v/>
      </c>
      <c r="P16" s="227"/>
      <c r="Q16" s="227"/>
      <c r="R16" s="227"/>
      <c r="S16" s="253" t="str">
        <f t="shared" si="2"/>
        <v/>
      </c>
      <c r="T16" s="254" t="str">
        <f t="shared" si="3"/>
        <v/>
      </c>
      <c r="U16" s="280"/>
      <c r="V16" s="94"/>
    </row>
    <row r="17" spans="1:22" ht="15.75">
      <c r="A17" s="81">
        <f>список!A15</f>
        <v>14</v>
      </c>
      <c r="B17" s="93" t="str">
        <f>IF(список!B15="","",список!B15)</f>
        <v/>
      </c>
      <c r="C17" s="93">
        <f>IF(список!C15="","",список!C15)</f>
        <v>0</v>
      </c>
      <c r="D17" s="82"/>
      <c r="E17" s="82"/>
      <c r="F17" s="82"/>
      <c r="G17" s="82"/>
      <c r="H17" s="82"/>
      <c r="I17" s="82"/>
      <c r="J17" s="82"/>
      <c r="K17" s="82"/>
      <c r="L17" s="82"/>
      <c r="M17" s="212"/>
      <c r="N17" s="253" t="str">
        <f t="shared" si="0"/>
        <v/>
      </c>
      <c r="O17" s="254" t="str">
        <f t="shared" si="1"/>
        <v/>
      </c>
      <c r="P17" s="227"/>
      <c r="Q17" s="227"/>
      <c r="R17" s="227"/>
      <c r="S17" s="253" t="str">
        <f t="shared" si="2"/>
        <v/>
      </c>
      <c r="T17" s="254" t="str">
        <f t="shared" si="3"/>
        <v/>
      </c>
      <c r="U17" s="280"/>
      <c r="V17" s="94"/>
    </row>
    <row r="18" spans="1:22" ht="15.75">
      <c r="A18" s="81">
        <f>список!A16</f>
        <v>15</v>
      </c>
      <c r="B18" s="93" t="str">
        <f>IF(список!B16="","",список!B16)</f>
        <v/>
      </c>
      <c r="C18" s="93">
        <f>IF(список!C16="","",список!C16)</f>
        <v>0</v>
      </c>
      <c r="D18" s="82"/>
      <c r="E18" s="82"/>
      <c r="F18" s="82"/>
      <c r="G18" s="82"/>
      <c r="H18" s="82"/>
      <c r="I18" s="82"/>
      <c r="J18" s="82"/>
      <c r="K18" s="82"/>
      <c r="L18" s="82"/>
      <c r="M18" s="212"/>
      <c r="N18" s="253" t="str">
        <f t="shared" si="0"/>
        <v/>
      </c>
      <c r="O18" s="254" t="str">
        <f t="shared" si="1"/>
        <v/>
      </c>
      <c r="P18" s="227"/>
      <c r="Q18" s="227"/>
      <c r="R18" s="227"/>
      <c r="S18" s="253" t="str">
        <f t="shared" si="2"/>
        <v/>
      </c>
      <c r="T18" s="254" t="str">
        <f t="shared" si="3"/>
        <v/>
      </c>
      <c r="U18" s="280"/>
      <c r="V18" s="94"/>
    </row>
    <row r="19" spans="1:22" ht="15.75">
      <c r="A19" s="81">
        <f>список!A17</f>
        <v>16</v>
      </c>
      <c r="B19" s="93" t="str">
        <f>IF(список!B17="","",список!B17)</f>
        <v/>
      </c>
      <c r="C19" s="93">
        <f>IF(список!C17="","",список!C17)</f>
        <v>0</v>
      </c>
      <c r="D19" s="82"/>
      <c r="E19" s="82"/>
      <c r="F19" s="82"/>
      <c r="G19" s="82"/>
      <c r="H19" s="82"/>
      <c r="I19" s="82"/>
      <c r="J19" s="82"/>
      <c r="K19" s="82"/>
      <c r="L19" s="82"/>
      <c r="M19" s="212"/>
      <c r="N19" s="253" t="str">
        <f t="shared" si="0"/>
        <v/>
      </c>
      <c r="O19" s="254" t="str">
        <f t="shared" si="1"/>
        <v/>
      </c>
      <c r="P19" s="227"/>
      <c r="Q19" s="227"/>
      <c r="R19" s="227"/>
      <c r="S19" s="253" t="str">
        <f t="shared" si="2"/>
        <v/>
      </c>
      <c r="T19" s="254" t="str">
        <f t="shared" si="3"/>
        <v/>
      </c>
      <c r="U19" s="280"/>
      <c r="V19" s="94"/>
    </row>
    <row r="20" spans="1:22" ht="15.75">
      <c r="A20" s="81">
        <f>список!A18</f>
        <v>17</v>
      </c>
      <c r="B20" s="93" t="str">
        <f>IF(список!B18="","",список!B18)</f>
        <v/>
      </c>
      <c r="C20" s="93">
        <f>IF(список!C18="","",список!C18)</f>
        <v>0</v>
      </c>
      <c r="D20" s="82"/>
      <c r="E20" s="82"/>
      <c r="F20" s="82"/>
      <c r="G20" s="82"/>
      <c r="H20" s="82"/>
      <c r="I20" s="82"/>
      <c r="J20" s="82"/>
      <c r="K20" s="82"/>
      <c r="L20" s="82"/>
      <c r="M20" s="212"/>
      <c r="N20" s="253" t="str">
        <f t="shared" si="0"/>
        <v/>
      </c>
      <c r="O20" s="254" t="str">
        <f t="shared" si="1"/>
        <v/>
      </c>
      <c r="P20" s="227"/>
      <c r="Q20" s="227"/>
      <c r="R20" s="227"/>
      <c r="S20" s="253" t="str">
        <f t="shared" si="2"/>
        <v/>
      </c>
      <c r="T20" s="254" t="str">
        <f t="shared" si="3"/>
        <v/>
      </c>
      <c r="U20" s="280"/>
      <c r="V20" s="94"/>
    </row>
    <row r="21" spans="1:22" ht="15.75">
      <c r="A21" s="81">
        <f>список!A19</f>
        <v>18</v>
      </c>
      <c r="B21" s="93" t="str">
        <f>IF(список!B19="","",список!B19)</f>
        <v/>
      </c>
      <c r="C21" s="93">
        <f>IF(список!C19="","",список!C19)</f>
        <v>0</v>
      </c>
      <c r="D21" s="82"/>
      <c r="E21" s="82"/>
      <c r="F21" s="82"/>
      <c r="G21" s="82"/>
      <c r="H21" s="82"/>
      <c r="I21" s="82"/>
      <c r="J21" s="82"/>
      <c r="K21" s="82"/>
      <c r="L21" s="82"/>
      <c r="M21" s="212"/>
      <c r="N21" s="253" t="str">
        <f t="shared" si="0"/>
        <v/>
      </c>
      <c r="O21" s="254" t="str">
        <f t="shared" si="1"/>
        <v/>
      </c>
      <c r="P21" s="227"/>
      <c r="Q21" s="227"/>
      <c r="R21" s="227"/>
      <c r="S21" s="253" t="str">
        <f t="shared" si="2"/>
        <v/>
      </c>
      <c r="T21" s="254" t="str">
        <f t="shared" si="3"/>
        <v/>
      </c>
      <c r="U21" s="280"/>
      <c r="V21" s="94"/>
    </row>
    <row r="22" spans="1:22" ht="15.75">
      <c r="A22" s="81">
        <f>список!A20</f>
        <v>19</v>
      </c>
      <c r="B22" s="93" t="str">
        <f>IF(список!B20="","",список!B20)</f>
        <v/>
      </c>
      <c r="C22" s="93">
        <f>IF(список!C20="","",список!C20)</f>
        <v>0</v>
      </c>
      <c r="D22" s="82"/>
      <c r="E22" s="82"/>
      <c r="F22" s="82"/>
      <c r="G22" s="82"/>
      <c r="H22" s="82"/>
      <c r="I22" s="82"/>
      <c r="J22" s="82"/>
      <c r="K22" s="82"/>
      <c r="L22" s="82"/>
      <c r="M22" s="212"/>
      <c r="N22" s="253" t="str">
        <f t="shared" si="0"/>
        <v/>
      </c>
      <c r="O22" s="254" t="str">
        <f t="shared" si="1"/>
        <v/>
      </c>
      <c r="P22" s="227"/>
      <c r="Q22" s="227"/>
      <c r="R22" s="227"/>
      <c r="S22" s="253" t="str">
        <f t="shared" si="2"/>
        <v/>
      </c>
      <c r="T22" s="254" t="str">
        <f t="shared" si="3"/>
        <v/>
      </c>
      <c r="U22" s="280"/>
      <c r="V22" s="94"/>
    </row>
    <row r="23" spans="1:22" ht="15.75">
      <c r="A23" s="81">
        <f>список!A21</f>
        <v>20</v>
      </c>
      <c r="B23" s="93" t="str">
        <f>IF(список!B21="","",список!B21)</f>
        <v/>
      </c>
      <c r="C23" s="93">
        <f>IF(список!C21="","",список!C21)</f>
        <v>0</v>
      </c>
      <c r="D23" s="82"/>
      <c r="E23" s="82"/>
      <c r="F23" s="82"/>
      <c r="G23" s="82"/>
      <c r="H23" s="82"/>
      <c r="I23" s="82"/>
      <c r="J23" s="82"/>
      <c r="K23" s="82"/>
      <c r="L23" s="82"/>
      <c r="M23" s="212"/>
      <c r="N23" s="253" t="str">
        <f t="shared" si="0"/>
        <v/>
      </c>
      <c r="O23" s="254" t="str">
        <f t="shared" si="1"/>
        <v/>
      </c>
      <c r="P23" s="227"/>
      <c r="Q23" s="227"/>
      <c r="R23" s="227"/>
      <c r="S23" s="253" t="str">
        <f t="shared" si="2"/>
        <v/>
      </c>
      <c r="T23" s="254" t="str">
        <f t="shared" si="3"/>
        <v/>
      </c>
      <c r="U23" s="280"/>
      <c r="V23" s="94"/>
    </row>
    <row r="24" spans="1:22" ht="15.75">
      <c r="A24" s="81">
        <f>список!A22</f>
        <v>21</v>
      </c>
      <c r="B24" s="93" t="str">
        <f>IF(список!B22="","",список!B22)</f>
        <v/>
      </c>
      <c r="C24" s="93">
        <f>IF(список!C22="","",список!C22)</f>
        <v>0</v>
      </c>
      <c r="D24" s="82"/>
      <c r="E24" s="82"/>
      <c r="F24" s="82"/>
      <c r="G24" s="82"/>
      <c r="H24" s="82"/>
      <c r="I24" s="82"/>
      <c r="J24" s="82"/>
      <c r="K24" s="82"/>
      <c r="L24" s="82"/>
      <c r="M24" s="212"/>
      <c r="N24" s="253" t="str">
        <f t="shared" si="0"/>
        <v/>
      </c>
      <c r="O24" s="254" t="str">
        <f t="shared" si="1"/>
        <v/>
      </c>
      <c r="P24" s="227"/>
      <c r="Q24" s="227"/>
      <c r="R24" s="227"/>
      <c r="S24" s="253" t="str">
        <f t="shared" si="2"/>
        <v/>
      </c>
      <c r="T24" s="254" t="str">
        <f t="shared" si="3"/>
        <v/>
      </c>
      <c r="U24" s="280"/>
      <c r="V24" s="94"/>
    </row>
    <row r="25" spans="1:22" ht="15.75">
      <c r="A25" s="81">
        <f>список!A23</f>
        <v>22</v>
      </c>
      <c r="B25" s="93" t="str">
        <f>IF(список!B23="","",список!B23)</f>
        <v/>
      </c>
      <c r="C25" s="93">
        <f>IF(список!C23="","",список!C23)</f>
        <v>0</v>
      </c>
      <c r="D25" s="82"/>
      <c r="E25" s="82"/>
      <c r="F25" s="82"/>
      <c r="G25" s="82"/>
      <c r="H25" s="82"/>
      <c r="I25" s="82"/>
      <c r="J25" s="82"/>
      <c r="K25" s="82"/>
      <c r="L25" s="82"/>
      <c r="M25" s="212"/>
      <c r="N25" s="253" t="str">
        <f t="shared" si="0"/>
        <v/>
      </c>
      <c r="O25" s="254" t="str">
        <f t="shared" si="1"/>
        <v/>
      </c>
      <c r="P25" s="227"/>
      <c r="Q25" s="227"/>
      <c r="R25" s="227"/>
      <c r="S25" s="253" t="str">
        <f t="shared" si="2"/>
        <v/>
      </c>
      <c r="T25" s="254" t="str">
        <f t="shared" si="3"/>
        <v/>
      </c>
      <c r="U25" s="280"/>
      <c r="V25" s="94"/>
    </row>
    <row r="26" spans="1:22" ht="15.75">
      <c r="A26" s="81">
        <f>список!A24</f>
        <v>23</v>
      </c>
      <c r="B26" s="93" t="str">
        <f>IF(список!B24="","",список!B24)</f>
        <v/>
      </c>
      <c r="C26" s="93">
        <f>IF(список!C24="","",список!C24)</f>
        <v>0</v>
      </c>
      <c r="D26" s="82"/>
      <c r="E26" s="82"/>
      <c r="F26" s="82"/>
      <c r="G26" s="82"/>
      <c r="H26" s="82"/>
      <c r="I26" s="82"/>
      <c r="J26" s="82"/>
      <c r="K26" s="82"/>
      <c r="L26" s="82"/>
      <c r="M26" s="212"/>
      <c r="N26" s="253" t="str">
        <f t="shared" si="0"/>
        <v/>
      </c>
      <c r="O26" s="254" t="str">
        <f t="shared" si="1"/>
        <v/>
      </c>
      <c r="P26" s="227"/>
      <c r="Q26" s="227"/>
      <c r="R26" s="227"/>
      <c r="S26" s="253" t="str">
        <f t="shared" si="2"/>
        <v/>
      </c>
      <c r="T26" s="254" t="str">
        <f t="shared" si="3"/>
        <v/>
      </c>
      <c r="U26" s="280"/>
      <c r="V26" s="94"/>
    </row>
    <row r="27" spans="1:22" ht="15.75">
      <c r="A27" s="81">
        <f>список!A25</f>
        <v>24</v>
      </c>
      <c r="B27" s="93" t="str">
        <f>IF(список!B25="","",список!B25)</f>
        <v/>
      </c>
      <c r="C27" s="93">
        <f>IF(список!C25="","",список!C25)</f>
        <v>0</v>
      </c>
      <c r="D27" s="82"/>
      <c r="E27" s="82"/>
      <c r="F27" s="82"/>
      <c r="G27" s="82"/>
      <c r="H27" s="82"/>
      <c r="I27" s="82"/>
      <c r="J27" s="82"/>
      <c r="K27" s="82"/>
      <c r="L27" s="82"/>
      <c r="M27" s="212"/>
      <c r="N27" s="253" t="str">
        <f t="shared" si="0"/>
        <v/>
      </c>
      <c r="O27" s="254" t="str">
        <f t="shared" si="1"/>
        <v/>
      </c>
      <c r="P27" s="227"/>
      <c r="Q27" s="227"/>
      <c r="R27" s="227"/>
      <c r="S27" s="253" t="str">
        <f t="shared" si="2"/>
        <v/>
      </c>
      <c r="T27" s="254" t="str">
        <f t="shared" si="3"/>
        <v/>
      </c>
      <c r="U27" s="280"/>
      <c r="V27" s="94"/>
    </row>
    <row r="28" spans="1:22" ht="15.75">
      <c r="A28" s="81">
        <f>список!A26</f>
        <v>25</v>
      </c>
      <c r="B28" s="93" t="str">
        <f>IF(список!B26="","",список!B26)</f>
        <v/>
      </c>
      <c r="C28" s="93">
        <f>IF(список!C26="","",список!C26)</f>
        <v>0</v>
      </c>
      <c r="D28" s="82"/>
      <c r="E28" s="82"/>
      <c r="F28" s="82"/>
      <c r="G28" s="82"/>
      <c r="H28" s="82"/>
      <c r="I28" s="82"/>
      <c r="J28" s="82"/>
      <c r="K28" s="82"/>
      <c r="L28" s="82"/>
      <c r="M28" s="212"/>
      <c r="N28" s="253" t="str">
        <f t="shared" si="0"/>
        <v/>
      </c>
      <c r="O28" s="254" t="str">
        <f t="shared" si="1"/>
        <v/>
      </c>
      <c r="P28" s="227"/>
      <c r="Q28" s="227"/>
      <c r="R28" s="227"/>
      <c r="S28" s="253" t="str">
        <f t="shared" si="2"/>
        <v/>
      </c>
      <c r="T28" s="254" t="str">
        <f t="shared" si="3"/>
        <v/>
      </c>
      <c r="U28" s="280"/>
      <c r="V28" s="94"/>
    </row>
    <row r="29" spans="1:22" ht="15.75">
      <c r="A29" s="81">
        <f>список!A27</f>
        <v>26</v>
      </c>
      <c r="B29" s="93" t="str">
        <f>IF(список!B27="","",список!B27)</f>
        <v/>
      </c>
      <c r="C29" s="93">
        <f>IF(список!C27="","",список!C27)</f>
        <v>0</v>
      </c>
      <c r="D29" s="82"/>
      <c r="E29" s="82"/>
      <c r="F29" s="82"/>
      <c r="G29" s="82"/>
      <c r="H29" s="82"/>
      <c r="I29" s="82"/>
      <c r="J29" s="82"/>
      <c r="K29" s="82"/>
      <c r="L29" s="82"/>
      <c r="M29" s="212"/>
      <c r="N29" s="253" t="str">
        <f t="shared" si="0"/>
        <v/>
      </c>
      <c r="O29" s="254" t="str">
        <f t="shared" si="1"/>
        <v/>
      </c>
      <c r="P29" s="227"/>
      <c r="Q29" s="227"/>
      <c r="R29" s="227"/>
      <c r="S29" s="253" t="str">
        <f t="shared" si="2"/>
        <v/>
      </c>
      <c r="T29" s="254" t="str">
        <f t="shared" si="3"/>
        <v/>
      </c>
      <c r="U29" s="280"/>
      <c r="V29" s="94"/>
    </row>
    <row r="30" spans="1:22" ht="15.75">
      <c r="A30" s="81">
        <f>список!A28</f>
        <v>27</v>
      </c>
      <c r="B30" s="93" t="str">
        <f>IF(список!B28="","",список!B28)</f>
        <v/>
      </c>
      <c r="C30" s="93">
        <f>IF(список!C28="","",список!C28)</f>
        <v>0</v>
      </c>
      <c r="D30" s="82"/>
      <c r="E30" s="82"/>
      <c r="F30" s="82"/>
      <c r="G30" s="82"/>
      <c r="H30" s="82"/>
      <c r="I30" s="82"/>
      <c r="J30" s="82"/>
      <c r="K30" s="82"/>
      <c r="L30" s="82"/>
      <c r="M30" s="212"/>
      <c r="N30" s="253" t="str">
        <f t="shared" si="0"/>
        <v/>
      </c>
      <c r="O30" s="254" t="str">
        <f t="shared" si="1"/>
        <v/>
      </c>
      <c r="P30" s="227"/>
      <c r="Q30" s="227"/>
      <c r="R30" s="227"/>
      <c r="S30" s="253" t="str">
        <f t="shared" si="2"/>
        <v/>
      </c>
      <c r="T30" s="254" t="str">
        <f t="shared" si="3"/>
        <v/>
      </c>
      <c r="U30" s="280"/>
      <c r="V30" s="94"/>
    </row>
    <row r="31" spans="1:22" ht="15.75">
      <c r="A31" s="81">
        <f>список!A29</f>
        <v>28</v>
      </c>
      <c r="B31" s="93" t="str">
        <f>IF(список!B29="","",список!B29)</f>
        <v/>
      </c>
      <c r="C31" s="93">
        <f>IF(список!C29="","",список!C29)</f>
        <v>0</v>
      </c>
      <c r="D31" s="82"/>
      <c r="E31" s="82"/>
      <c r="F31" s="82"/>
      <c r="G31" s="82"/>
      <c r="H31" s="82"/>
      <c r="I31" s="82"/>
      <c r="J31" s="82"/>
      <c r="K31" s="82"/>
      <c r="L31" s="82"/>
      <c r="M31" s="212"/>
      <c r="N31" s="253" t="str">
        <f t="shared" si="0"/>
        <v/>
      </c>
      <c r="O31" s="254" t="str">
        <f t="shared" si="1"/>
        <v/>
      </c>
      <c r="P31" s="227"/>
      <c r="Q31" s="227"/>
      <c r="R31" s="227"/>
      <c r="S31" s="253" t="str">
        <f t="shared" si="2"/>
        <v/>
      </c>
      <c r="T31" s="254" t="str">
        <f t="shared" si="3"/>
        <v/>
      </c>
      <c r="U31" s="280"/>
      <c r="V31" s="94"/>
    </row>
    <row r="32" spans="1:22" ht="15.75">
      <c r="A32" s="81">
        <f>список!A30</f>
        <v>29</v>
      </c>
      <c r="B32" s="93" t="str">
        <f>IF(список!B30="","",список!B30)</f>
        <v/>
      </c>
      <c r="C32" s="93">
        <f>IF(список!C30="","",список!C30)</f>
        <v>0</v>
      </c>
      <c r="D32" s="82"/>
      <c r="E32" s="82"/>
      <c r="F32" s="82"/>
      <c r="G32" s="82"/>
      <c r="H32" s="82"/>
      <c r="I32" s="82"/>
      <c r="J32" s="82"/>
      <c r="K32" s="82"/>
      <c r="L32" s="82"/>
      <c r="M32" s="212"/>
      <c r="N32" s="253" t="str">
        <f t="shared" si="0"/>
        <v/>
      </c>
      <c r="O32" s="254" t="str">
        <f t="shared" si="1"/>
        <v/>
      </c>
      <c r="P32" s="227"/>
      <c r="Q32" s="227"/>
      <c r="R32" s="227"/>
      <c r="S32" s="253" t="str">
        <f t="shared" si="2"/>
        <v/>
      </c>
      <c r="T32" s="254" t="str">
        <f t="shared" si="3"/>
        <v/>
      </c>
      <c r="U32" s="280"/>
      <c r="V32" s="94"/>
    </row>
    <row r="33" spans="1:22" ht="15.75">
      <c r="A33" s="81">
        <f>список!A31</f>
        <v>30</v>
      </c>
      <c r="B33" s="93" t="str">
        <f>IF(список!B31="","",список!B31)</f>
        <v/>
      </c>
      <c r="C33" s="93">
        <f>IF(список!C31="","",список!C31)</f>
        <v>0</v>
      </c>
      <c r="D33" s="82"/>
      <c r="E33" s="82"/>
      <c r="F33" s="82"/>
      <c r="G33" s="82"/>
      <c r="H33" s="82"/>
      <c r="I33" s="82"/>
      <c r="J33" s="82"/>
      <c r="K33" s="82"/>
      <c r="L33" s="82"/>
      <c r="M33" s="212"/>
      <c r="N33" s="253" t="str">
        <f t="shared" si="0"/>
        <v/>
      </c>
      <c r="O33" s="254" t="str">
        <f t="shared" si="1"/>
        <v/>
      </c>
      <c r="P33" s="227"/>
      <c r="Q33" s="227"/>
      <c r="R33" s="227"/>
      <c r="S33" s="253" t="str">
        <f t="shared" si="2"/>
        <v/>
      </c>
      <c r="T33" s="254" t="str">
        <f t="shared" si="3"/>
        <v/>
      </c>
      <c r="U33" s="280"/>
      <c r="V33" s="94"/>
    </row>
    <row r="34" spans="1:22" ht="15.75">
      <c r="A34" s="81">
        <f>список!A32</f>
        <v>31</v>
      </c>
      <c r="B34" s="93" t="str">
        <f>IF(список!B32="","",список!B32)</f>
        <v/>
      </c>
      <c r="C34" s="93">
        <f>IF(список!C32="","",список!C32)</f>
        <v>0</v>
      </c>
      <c r="D34" s="82"/>
      <c r="E34" s="82"/>
      <c r="F34" s="82"/>
      <c r="G34" s="82"/>
      <c r="H34" s="82"/>
      <c r="I34" s="82"/>
      <c r="J34" s="82"/>
      <c r="K34" s="82"/>
      <c r="L34" s="82"/>
      <c r="M34" s="212"/>
      <c r="N34" s="253" t="str">
        <f t="shared" si="0"/>
        <v/>
      </c>
      <c r="O34" s="254" t="str">
        <f t="shared" si="1"/>
        <v/>
      </c>
      <c r="P34" s="227"/>
      <c r="Q34" s="227"/>
      <c r="R34" s="227"/>
      <c r="S34" s="253" t="str">
        <f t="shared" si="2"/>
        <v/>
      </c>
      <c r="T34" s="254" t="str">
        <f t="shared" si="3"/>
        <v/>
      </c>
      <c r="U34" s="280"/>
      <c r="V34" s="94"/>
    </row>
    <row r="35" spans="1:22" ht="15.75">
      <c r="A35" s="81">
        <f>список!A33</f>
        <v>32</v>
      </c>
      <c r="B35" s="93" t="str">
        <f>IF(список!B33="","",список!B33)</f>
        <v/>
      </c>
      <c r="C35" s="93">
        <f>IF(список!C33="","",список!C33)</f>
        <v>0</v>
      </c>
      <c r="D35" s="82"/>
      <c r="E35" s="82"/>
      <c r="F35" s="82"/>
      <c r="G35" s="82"/>
      <c r="H35" s="82"/>
      <c r="I35" s="82"/>
      <c r="J35" s="82"/>
      <c r="K35" s="82"/>
      <c r="L35" s="82"/>
      <c r="M35" s="212"/>
      <c r="N35" s="253" t="str">
        <f t="shared" si="0"/>
        <v/>
      </c>
      <c r="O35" s="254" t="str">
        <f t="shared" si="1"/>
        <v/>
      </c>
      <c r="P35" s="227"/>
      <c r="Q35" s="227"/>
      <c r="R35" s="246"/>
      <c r="S35" s="253" t="str">
        <f t="shared" si="2"/>
        <v/>
      </c>
      <c r="T35" s="254" t="str">
        <f t="shared" si="3"/>
        <v/>
      </c>
      <c r="U35" s="280"/>
      <c r="V35" s="94"/>
    </row>
    <row r="36" spans="1:22" ht="15.75">
      <c r="A36" s="81">
        <f>список!A34</f>
        <v>33</v>
      </c>
      <c r="B36" s="93" t="str">
        <f>IF(список!B34="","",список!B34)</f>
        <v/>
      </c>
      <c r="C36" s="93">
        <f>IF(список!C34="","",список!C34)</f>
        <v>0</v>
      </c>
      <c r="D36" s="82"/>
      <c r="E36" s="82"/>
      <c r="F36" s="82"/>
      <c r="G36" s="82"/>
      <c r="H36" s="82"/>
      <c r="I36" s="82"/>
      <c r="J36" s="82"/>
      <c r="K36" s="82"/>
      <c r="L36" s="82"/>
      <c r="M36" s="212"/>
      <c r="N36" s="253" t="str">
        <f t="shared" si="0"/>
        <v/>
      </c>
      <c r="O36" s="254" t="str">
        <f t="shared" si="1"/>
        <v/>
      </c>
      <c r="P36" s="213"/>
      <c r="Q36" s="82"/>
      <c r="R36" s="212"/>
      <c r="S36" s="253" t="str">
        <f t="shared" si="2"/>
        <v/>
      </c>
      <c r="T36" s="254" t="str">
        <f t="shared" si="3"/>
        <v/>
      </c>
      <c r="U36" s="280"/>
      <c r="V36" s="94"/>
    </row>
    <row r="37" spans="1:22" ht="15.75">
      <c r="A37" s="81">
        <f>список!A35</f>
        <v>34</v>
      </c>
      <c r="B37" s="93" t="str">
        <f>IF(список!B35="","",список!B35)</f>
        <v/>
      </c>
      <c r="C37" s="93">
        <f>IF(список!C35="","",список!C35)</f>
        <v>0</v>
      </c>
      <c r="D37" s="83"/>
      <c r="E37" s="83"/>
      <c r="F37" s="83"/>
      <c r="G37" s="83"/>
      <c r="H37" s="83"/>
      <c r="I37" s="83"/>
      <c r="J37" s="83"/>
      <c r="K37" s="83"/>
      <c r="L37" s="83"/>
      <c r="M37" s="279"/>
      <c r="N37" s="253" t="str">
        <f t="shared" si="0"/>
        <v/>
      </c>
      <c r="O37" s="254" t="str">
        <f t="shared" si="1"/>
        <v/>
      </c>
      <c r="P37" s="276"/>
      <c r="Q37" s="83"/>
      <c r="R37" s="279"/>
      <c r="S37" s="253" t="str">
        <f t="shared" si="2"/>
        <v/>
      </c>
      <c r="T37" s="254" t="str">
        <f t="shared" si="3"/>
        <v/>
      </c>
      <c r="U37" s="280"/>
      <c r="V37" s="94"/>
    </row>
    <row r="38" spans="1:22" ht="15.75" thickBot="1">
      <c r="A38" s="81">
        <f>список!A36</f>
        <v>35</v>
      </c>
      <c r="B38" s="93" t="str">
        <f>IF(список!B36="","",список!B36)</f>
        <v/>
      </c>
      <c r="C38" s="93">
        <f>IF(список!C36="","",список!C36)</f>
        <v>0</v>
      </c>
      <c r="D38" s="83"/>
      <c r="E38" s="83"/>
      <c r="F38" s="83"/>
      <c r="G38" s="83"/>
      <c r="H38" s="83"/>
      <c r="I38" s="83"/>
      <c r="J38" s="83"/>
      <c r="K38" s="83"/>
      <c r="L38" s="83"/>
      <c r="M38" s="279"/>
      <c r="N38" s="255" t="str">
        <f t="shared" si="0"/>
        <v/>
      </c>
      <c r="O38" s="256" t="str">
        <f t="shared" si="1"/>
        <v/>
      </c>
      <c r="P38" s="276"/>
      <c r="Q38" s="83"/>
      <c r="R38" s="279"/>
      <c r="S38" s="255" t="str">
        <f t="shared" si="2"/>
        <v/>
      </c>
      <c r="T38" s="256" t="str">
        <f t="shared" si="3"/>
        <v/>
      </c>
      <c r="U38" s="121"/>
    </row>
    <row r="39" spans="1:22">
      <c r="N39" s="84"/>
      <c r="O39" s="84"/>
      <c r="S39" s="84"/>
      <c r="T39" s="84"/>
    </row>
  </sheetData>
  <sheetProtection password="CC6F" sheet="1" objects="1" scenarios="1" selectLockedCells="1"/>
  <mergeCells count="10">
    <mergeCell ref="U3:V3"/>
    <mergeCell ref="A1:T1"/>
    <mergeCell ref="D2:O2"/>
    <mergeCell ref="P2:T2"/>
    <mergeCell ref="U2:V2"/>
    <mergeCell ref="N3:O3"/>
    <mergeCell ref="S3:T3"/>
    <mergeCell ref="A2:A3"/>
    <mergeCell ref="B2:B3"/>
    <mergeCell ref="C2:C3"/>
  </mergeCells>
  <conditionalFormatting sqref="V4:V37">
    <cfRule type="containsText" dxfId="266" priority="7" operator="containsText" text="низкий">
      <formula>NOT(ISERROR(SEARCH("низкий",V4)))</formula>
    </cfRule>
    <cfRule type="containsText" dxfId="265" priority="8" operator="containsText" text="норма">
      <formula>NOT(ISERROR(SEARCH("норма",V4)))</formula>
    </cfRule>
    <cfRule type="containsText" dxfId="264" priority="9" operator="containsText" text="высокий">
      <formula>NOT(ISERROR(SEARCH("высокий",V4)))</formula>
    </cfRule>
  </conditionalFormatting>
  <conditionalFormatting sqref="V4:V37">
    <cfRule type="containsText" dxfId="263" priority="4" operator="containsText" text="высокий">
      <formula>NOT(ISERROR(SEARCH("высокий",V4)))</formula>
    </cfRule>
    <cfRule type="containsText" dxfId="262" priority="5" operator="containsText" text="норма">
      <formula>NOT(ISERROR(SEARCH("норма",V4)))</formula>
    </cfRule>
    <cfRule type="containsText" dxfId="261" priority="6" operator="containsText" text="низкий">
      <formula>NOT(ISERROR(SEARCH("низкий",V4)))</formula>
    </cfRule>
  </conditionalFormatting>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BB47"/>
  <sheetViews>
    <sheetView topLeftCell="A28" zoomScale="80" zoomScaleNormal="80" workbookViewId="0">
      <selection activeCell="C39" sqref="C39"/>
    </sheetView>
  </sheetViews>
  <sheetFormatPr defaultColWidth="9.140625" defaultRowHeight="15"/>
  <cols>
    <col min="1" max="1" width="9.140625" style="81"/>
    <col min="2" max="2" width="27.140625" style="81" customWidth="1"/>
    <col min="3" max="3" width="9.140625" style="81"/>
    <col min="4" max="4" width="16.42578125" style="81" customWidth="1"/>
    <col min="5" max="5" width="13" style="81" customWidth="1"/>
    <col min="6" max="6" width="14.140625" style="81" customWidth="1"/>
    <col min="7" max="7" width="12.140625" style="81" customWidth="1"/>
    <col min="8" max="8" width="10.140625" style="81" customWidth="1"/>
    <col min="9" max="9" width="9.140625" style="81"/>
    <col min="10" max="10" width="10.28515625" style="81" customWidth="1"/>
    <col min="11" max="11" width="9.140625" style="81"/>
    <col min="12" max="13" width="10.7109375" style="81" customWidth="1"/>
    <col min="14" max="14" width="12.28515625" style="81" customWidth="1"/>
    <col min="15" max="15" width="11.28515625" style="81" customWidth="1"/>
    <col min="16" max="16" width="11.42578125" style="81" customWidth="1"/>
    <col min="17" max="17" width="12.140625" style="81" customWidth="1"/>
    <col min="18" max="18" width="11.7109375" style="81" customWidth="1"/>
    <col min="19" max="19" width="10.85546875" style="81" customWidth="1"/>
    <col min="20" max="20" width="10.5703125" style="81" customWidth="1"/>
    <col min="21" max="21" width="11" style="81" customWidth="1"/>
    <col min="22" max="22" width="10.7109375" style="81" customWidth="1"/>
    <col min="23" max="16384" width="9.140625" style="81"/>
  </cols>
  <sheetData>
    <row r="1" spans="1:54" ht="15.75" thickBot="1">
      <c r="A1" s="336" t="s">
        <v>118</v>
      </c>
      <c r="B1" s="336"/>
      <c r="C1" s="336"/>
      <c r="D1" s="336"/>
      <c r="E1" s="336"/>
      <c r="F1" s="336"/>
      <c r="G1" s="336"/>
      <c r="H1" s="336"/>
      <c r="I1" s="336"/>
      <c r="J1" s="336"/>
      <c r="K1" s="336"/>
      <c r="L1" s="336"/>
      <c r="M1" s="336"/>
      <c r="N1" s="336"/>
      <c r="O1" s="336"/>
      <c r="P1" s="336"/>
      <c r="Q1" s="336"/>
      <c r="R1" s="336"/>
      <c r="S1" s="336"/>
      <c r="T1" s="336"/>
      <c r="U1" s="344"/>
      <c r="V1" s="344"/>
      <c r="W1" s="344"/>
      <c r="X1" s="344"/>
      <c r="Y1" s="344"/>
      <c r="Z1" s="344"/>
      <c r="AA1" s="344"/>
      <c r="AB1" s="344"/>
    </row>
    <row r="2" spans="1:54" ht="43.5" customHeight="1" thickBot="1">
      <c r="A2" s="416" t="str">
        <f>список!A1</f>
        <v>№</v>
      </c>
      <c r="B2" s="416" t="str">
        <f>список!B1</f>
        <v>Фамилия, имя воспитанника</v>
      </c>
      <c r="C2" s="416" t="str">
        <f>список!C1</f>
        <v xml:space="preserve">дата </v>
      </c>
      <c r="D2" s="433" t="s">
        <v>258</v>
      </c>
      <c r="E2" s="434"/>
      <c r="F2" s="434"/>
      <c r="G2" s="435"/>
      <c r="H2" s="421" t="s">
        <v>125</v>
      </c>
      <c r="I2" s="422"/>
      <c r="J2" s="422"/>
      <c r="K2" s="422"/>
      <c r="L2" s="422"/>
      <c r="M2" s="423"/>
      <c r="N2" s="424" t="s">
        <v>133</v>
      </c>
      <c r="O2" s="425"/>
      <c r="P2" s="425"/>
      <c r="Q2" s="426"/>
      <c r="R2" s="427" t="s">
        <v>136</v>
      </c>
      <c r="S2" s="428"/>
      <c r="T2" s="429"/>
      <c r="U2" s="430" t="s">
        <v>138</v>
      </c>
      <c r="V2" s="431"/>
      <c r="W2" s="432"/>
      <c r="X2" s="104"/>
      <c r="Y2" s="418"/>
      <c r="Z2" s="419"/>
      <c r="AA2" s="419"/>
      <c r="AB2" s="419"/>
      <c r="AC2" s="419"/>
      <c r="AD2" s="420"/>
      <c r="AE2" s="104"/>
      <c r="AF2" s="104"/>
      <c r="AG2" s="104"/>
      <c r="AH2" s="104"/>
      <c r="AI2" s="104"/>
      <c r="AJ2" s="104"/>
      <c r="AK2" s="104"/>
      <c r="AL2" s="104"/>
      <c r="AM2" s="105"/>
      <c r="AN2" s="105"/>
      <c r="AO2" s="418"/>
      <c r="AP2" s="419"/>
      <c r="AQ2" s="419"/>
      <c r="AR2" s="419"/>
      <c r="AS2" s="419"/>
      <c r="AT2" s="419"/>
      <c r="AU2" s="419"/>
      <c r="AV2" s="419"/>
      <c r="AW2" s="419"/>
      <c r="AX2" s="419"/>
      <c r="AY2" s="419"/>
      <c r="AZ2" s="419"/>
    </row>
    <row r="3" spans="1:54" ht="197.25" customHeight="1" thickBot="1">
      <c r="A3" s="417"/>
      <c r="B3" s="417"/>
      <c r="C3" s="417"/>
      <c r="D3" s="110" t="s">
        <v>147</v>
      </c>
      <c r="E3" s="102" t="s">
        <v>141</v>
      </c>
      <c r="F3" s="102" t="s">
        <v>124</v>
      </c>
      <c r="G3" s="199"/>
      <c r="H3" s="143" t="s">
        <v>126</v>
      </c>
      <c r="I3" s="103" t="s">
        <v>144</v>
      </c>
      <c r="J3" s="103" t="s">
        <v>145</v>
      </c>
      <c r="K3" s="103" t="s">
        <v>146</v>
      </c>
      <c r="L3" s="103" t="s">
        <v>129</v>
      </c>
      <c r="M3" s="202"/>
      <c r="N3" s="214" t="s">
        <v>148</v>
      </c>
      <c r="O3" s="215" t="s">
        <v>149</v>
      </c>
      <c r="P3" s="216" t="s">
        <v>213</v>
      </c>
      <c r="Q3" s="217"/>
      <c r="R3" s="218" t="s">
        <v>150</v>
      </c>
      <c r="S3" s="219" t="s">
        <v>151</v>
      </c>
      <c r="T3" s="220"/>
      <c r="U3" s="204" t="s">
        <v>152</v>
      </c>
      <c r="V3" s="208" t="s">
        <v>153</v>
      </c>
      <c r="W3" s="211"/>
      <c r="X3" s="209"/>
      <c r="Y3" s="106"/>
      <c r="Z3" s="106"/>
      <c r="AA3" s="106"/>
      <c r="AB3" s="106"/>
      <c r="AC3" s="106"/>
      <c r="AD3" s="106"/>
      <c r="AE3" s="106"/>
      <c r="AF3" s="106"/>
      <c r="AG3" s="106"/>
      <c r="AH3" s="106"/>
      <c r="AI3" s="106"/>
      <c r="AJ3" s="106"/>
      <c r="AK3" s="106"/>
      <c r="AL3" s="106"/>
      <c r="AM3" s="107"/>
      <c r="AN3" s="107"/>
      <c r="AO3" s="106"/>
      <c r="AP3" s="106"/>
      <c r="AQ3" s="106"/>
      <c r="AR3" s="106"/>
      <c r="AS3" s="106"/>
      <c r="AT3" s="106"/>
      <c r="AU3" s="106"/>
      <c r="AV3" s="106"/>
      <c r="AW3" s="106"/>
      <c r="AX3" s="106"/>
      <c r="AY3" s="106"/>
      <c r="AZ3" s="106"/>
      <c r="BA3" s="106"/>
      <c r="BB3" s="107"/>
    </row>
    <row r="4" spans="1:54">
      <c r="A4" s="111">
        <f>список!A2</f>
        <v>1</v>
      </c>
      <c r="B4" s="145" t="str">
        <f>IF(список!B2="","",список!B2)</f>
        <v/>
      </c>
      <c r="C4" s="112" t="str">
        <f>IF(список!C2="","",список!C2)</f>
        <v/>
      </c>
      <c r="D4" s="89" t="str">
        <f>'Социально-коммуникативное разви'!R5</f>
        <v/>
      </c>
      <c r="E4" s="81" t="str">
        <f>'Социально-коммуникативное разви'!W5</f>
        <v/>
      </c>
      <c r="F4" s="86" t="str">
        <f>'Социально-коммуникативное разви'!AG5</f>
        <v/>
      </c>
      <c r="G4" s="200"/>
      <c r="H4" s="152" t="str">
        <f>'Познавательное развитие'!H5</f>
        <v/>
      </c>
      <c r="I4" s="84" t="str">
        <f>'Познавательное развитие'!M5</f>
        <v/>
      </c>
      <c r="J4" s="84" t="str">
        <f>'Познавательное развитие'!R5</f>
        <v/>
      </c>
      <c r="K4" s="84" t="str">
        <f>'Познавательное развитие'!X5</f>
        <v/>
      </c>
      <c r="L4" s="112" t="str">
        <f>'Познавательное развитие'!AG5</f>
        <v/>
      </c>
      <c r="M4" s="200"/>
      <c r="N4" s="121" t="str">
        <f>'Художественно-эстетическое разв'!S5</f>
        <v/>
      </c>
      <c r="O4" s="117" t="str">
        <f>'Художественно-эстетическое разв'!Z5</f>
        <v/>
      </c>
      <c r="P4" s="86" t="str">
        <f>'Художественно-эстетическое разв'!Z5</f>
        <v/>
      </c>
      <c r="Q4" s="205"/>
      <c r="R4" s="121" t="str">
        <f>'Речевое развитие'!I4</f>
        <v/>
      </c>
      <c r="S4" s="86" t="str">
        <f>'Речевое развитие'!P4</f>
        <v/>
      </c>
      <c r="T4" s="205"/>
      <c r="U4" s="121" t="str">
        <f>'Физическое развитие'!O4</f>
        <v/>
      </c>
      <c r="V4" s="86" t="str">
        <f>'Физическое развитие'!T4</f>
        <v/>
      </c>
      <c r="W4" s="205"/>
      <c r="X4" s="121"/>
    </row>
    <row r="5" spans="1:54">
      <c r="A5" s="97">
        <f>список!A3</f>
        <v>2</v>
      </c>
      <c r="B5" s="145" t="str">
        <f>IF(список!B3="","",список!B3)</f>
        <v/>
      </c>
      <c r="C5" s="86">
        <f>IF(список!C3="","",список!C3)</f>
        <v>0</v>
      </c>
      <c r="D5" s="89" t="str">
        <f>'Социально-коммуникативное разви'!R6</f>
        <v/>
      </c>
      <c r="E5" s="81" t="str">
        <f>'Социально-коммуникативное разви'!W6</f>
        <v/>
      </c>
      <c r="F5" s="86" t="str">
        <f>'Социально-коммуникативное разви'!AG6</f>
        <v/>
      </c>
      <c r="G5" s="200"/>
      <c r="H5" s="152" t="str">
        <f>'Познавательное развитие'!H6</f>
        <v/>
      </c>
      <c r="I5" s="84" t="str">
        <f>'Познавательное развитие'!M6</f>
        <v/>
      </c>
      <c r="J5" s="84" t="str">
        <f>'Познавательное развитие'!R6</f>
        <v/>
      </c>
      <c r="K5" s="84" t="str">
        <f>'Познавательное развитие'!X6</f>
        <v/>
      </c>
      <c r="L5" s="112" t="str">
        <f>'Познавательное развитие'!AG6</f>
        <v/>
      </c>
      <c r="M5" s="200"/>
      <c r="N5" s="121" t="str">
        <f>'Художественно-эстетическое разв'!S6</f>
        <v/>
      </c>
      <c r="O5" s="117" t="str">
        <f>'Художественно-эстетическое разв'!Z6</f>
        <v/>
      </c>
      <c r="P5" s="86" t="str">
        <f>'Художественно-эстетическое разв'!Z6</f>
        <v/>
      </c>
      <c r="Q5" s="205"/>
      <c r="R5" s="121" t="str">
        <f>'Речевое развитие'!I5</f>
        <v/>
      </c>
      <c r="S5" s="86" t="str">
        <f>'Речевое развитие'!P5</f>
        <v/>
      </c>
      <c r="T5" s="205"/>
      <c r="U5" s="121" t="str">
        <f>'Физическое развитие'!O5</f>
        <v/>
      </c>
      <c r="V5" s="86" t="str">
        <f>'Физическое развитие'!T5</f>
        <v/>
      </c>
      <c r="W5" s="205"/>
      <c r="X5" s="121"/>
    </row>
    <row r="6" spans="1:54">
      <c r="A6" s="97">
        <f>список!A4</f>
        <v>3</v>
      </c>
      <c r="B6" s="145" t="str">
        <f>IF(список!B4="","",список!B4)</f>
        <v/>
      </c>
      <c r="C6" s="86">
        <f>IF(список!C4="","",список!C4)</f>
        <v>0</v>
      </c>
      <c r="D6" s="89" t="str">
        <f>'Социально-коммуникативное разви'!R7</f>
        <v/>
      </c>
      <c r="E6" s="81" t="str">
        <f>'Социально-коммуникативное разви'!W7</f>
        <v/>
      </c>
      <c r="F6" s="86" t="str">
        <f>'Социально-коммуникативное разви'!AG7</f>
        <v/>
      </c>
      <c r="G6" s="200"/>
      <c r="H6" s="152" t="str">
        <f>'Познавательное развитие'!H7</f>
        <v/>
      </c>
      <c r="I6" s="84" t="str">
        <f>'Познавательное развитие'!M7</f>
        <v/>
      </c>
      <c r="J6" s="84" t="str">
        <f>'Познавательное развитие'!R7</f>
        <v/>
      </c>
      <c r="K6" s="84" t="str">
        <f>'Познавательное развитие'!X7</f>
        <v/>
      </c>
      <c r="L6" s="112" t="str">
        <f>'Познавательное развитие'!AG7</f>
        <v/>
      </c>
      <c r="M6" s="200"/>
      <c r="N6" s="121" t="str">
        <f>'Художественно-эстетическое разв'!S7</f>
        <v/>
      </c>
      <c r="O6" s="117" t="str">
        <f>'Художественно-эстетическое разв'!Z7</f>
        <v/>
      </c>
      <c r="P6" s="86" t="str">
        <f>'Художественно-эстетическое разв'!Z7</f>
        <v/>
      </c>
      <c r="Q6" s="205"/>
      <c r="R6" s="121" t="str">
        <f>'Речевое развитие'!I6</f>
        <v/>
      </c>
      <c r="S6" s="86" t="str">
        <f>'Речевое развитие'!P6</f>
        <v/>
      </c>
      <c r="T6" s="205"/>
      <c r="U6" s="121" t="str">
        <f>'Физическое развитие'!O6</f>
        <v/>
      </c>
      <c r="V6" s="86" t="str">
        <f>'Физическое развитие'!T6</f>
        <v/>
      </c>
      <c r="W6" s="205"/>
      <c r="X6" s="121"/>
    </row>
    <row r="7" spans="1:54">
      <c r="A7" s="97">
        <f>список!A5</f>
        <v>4</v>
      </c>
      <c r="B7" s="145" t="str">
        <f>IF(список!B5="","",список!B5)</f>
        <v/>
      </c>
      <c r="C7" s="86">
        <f>IF(список!C5="","",список!C5)</f>
        <v>0</v>
      </c>
      <c r="D7" s="89" t="str">
        <f>'Социально-коммуникативное разви'!R8</f>
        <v/>
      </c>
      <c r="E7" s="81" t="str">
        <f>'Социально-коммуникативное разви'!W8</f>
        <v/>
      </c>
      <c r="F7" s="86" t="str">
        <f>'Социально-коммуникативное разви'!AG8</f>
        <v/>
      </c>
      <c r="G7" s="200"/>
      <c r="H7" s="152" t="str">
        <f>'Познавательное развитие'!H8</f>
        <v/>
      </c>
      <c r="I7" s="84" t="str">
        <f>'Познавательное развитие'!M8</f>
        <v/>
      </c>
      <c r="J7" s="84" t="str">
        <f>'Познавательное развитие'!R8</f>
        <v/>
      </c>
      <c r="K7" s="84" t="str">
        <f>'Познавательное развитие'!X8</f>
        <v/>
      </c>
      <c r="L7" s="112" t="str">
        <f>'Познавательное развитие'!AG8</f>
        <v/>
      </c>
      <c r="M7" s="200"/>
      <c r="N7" s="121" t="str">
        <f>'Художественно-эстетическое разв'!S8</f>
        <v/>
      </c>
      <c r="O7" s="117" t="str">
        <f>'Художественно-эстетическое разв'!Z8</f>
        <v/>
      </c>
      <c r="P7" s="86" t="str">
        <f>'Художественно-эстетическое разв'!Z8</f>
        <v/>
      </c>
      <c r="Q7" s="205"/>
      <c r="R7" s="121" t="str">
        <f>'Речевое развитие'!I7</f>
        <v/>
      </c>
      <c r="S7" s="86" t="str">
        <f>'Речевое развитие'!P7</f>
        <v/>
      </c>
      <c r="T7" s="205"/>
      <c r="U7" s="121" t="str">
        <f>'Физическое развитие'!O7</f>
        <v/>
      </c>
      <c r="V7" s="86" t="str">
        <f>'Физическое развитие'!T7</f>
        <v/>
      </c>
      <c r="W7" s="205"/>
      <c r="X7" s="121"/>
    </row>
    <row r="8" spans="1:54">
      <c r="A8" s="97">
        <f>список!A6</f>
        <v>5</v>
      </c>
      <c r="B8" s="145" t="str">
        <f>IF(список!B6="","",список!B6)</f>
        <v/>
      </c>
      <c r="C8" s="86">
        <f>IF(список!C6="","",список!C6)</f>
        <v>0</v>
      </c>
      <c r="D8" s="89" t="str">
        <f>'Социально-коммуникативное разви'!R9</f>
        <v/>
      </c>
      <c r="E8" s="81" t="str">
        <f>'Социально-коммуникативное разви'!W9</f>
        <v/>
      </c>
      <c r="F8" s="86" t="str">
        <f>'Социально-коммуникативное разви'!AG9</f>
        <v/>
      </c>
      <c r="G8" s="200"/>
      <c r="H8" s="152" t="str">
        <f>'Познавательное развитие'!H9</f>
        <v/>
      </c>
      <c r="I8" s="84" t="str">
        <f>'Познавательное развитие'!M9</f>
        <v/>
      </c>
      <c r="J8" s="84" t="str">
        <f>'Познавательное развитие'!R9</f>
        <v/>
      </c>
      <c r="K8" s="84" t="str">
        <f>'Познавательное развитие'!X9</f>
        <v/>
      </c>
      <c r="L8" s="112" t="str">
        <f>'Познавательное развитие'!AG9</f>
        <v/>
      </c>
      <c r="M8" s="200"/>
      <c r="N8" s="121" t="str">
        <f>'Художественно-эстетическое разв'!S9</f>
        <v/>
      </c>
      <c r="O8" s="117" t="str">
        <f>'Художественно-эстетическое разв'!Z9</f>
        <v/>
      </c>
      <c r="P8" s="86" t="str">
        <f>'Художественно-эстетическое разв'!Z9</f>
        <v/>
      </c>
      <c r="Q8" s="205"/>
      <c r="R8" s="121" t="str">
        <f>'Речевое развитие'!I8</f>
        <v/>
      </c>
      <c r="S8" s="86" t="str">
        <f>'Речевое развитие'!P8</f>
        <v/>
      </c>
      <c r="T8" s="205"/>
      <c r="U8" s="121" t="str">
        <f>'Физическое развитие'!O8</f>
        <v/>
      </c>
      <c r="V8" s="86" t="str">
        <f>'Физическое развитие'!T8</f>
        <v/>
      </c>
      <c r="W8" s="205"/>
      <c r="X8" s="121"/>
    </row>
    <row r="9" spans="1:54">
      <c r="A9" s="97">
        <f>список!A7</f>
        <v>6</v>
      </c>
      <c r="B9" s="145" t="str">
        <f>IF(список!B7="","",список!B7)</f>
        <v/>
      </c>
      <c r="C9" s="86">
        <f>IF(список!C7="","",список!C7)</f>
        <v>0</v>
      </c>
      <c r="D9" s="89" t="str">
        <f>'Социально-коммуникативное разви'!R10</f>
        <v/>
      </c>
      <c r="E9" s="81" t="str">
        <f>'Социально-коммуникативное разви'!W10</f>
        <v/>
      </c>
      <c r="F9" s="86" t="str">
        <f>'Социально-коммуникативное разви'!AG10</f>
        <v/>
      </c>
      <c r="G9" s="200"/>
      <c r="H9" s="152" t="str">
        <f>'Познавательное развитие'!H10</f>
        <v/>
      </c>
      <c r="I9" s="84" t="str">
        <f>'Познавательное развитие'!M10</f>
        <v/>
      </c>
      <c r="J9" s="84" t="str">
        <f>'Познавательное развитие'!R10</f>
        <v/>
      </c>
      <c r="K9" s="84" t="str">
        <f>'Познавательное развитие'!X10</f>
        <v/>
      </c>
      <c r="L9" s="112" t="str">
        <f>'Познавательное развитие'!AG10</f>
        <v/>
      </c>
      <c r="M9" s="200"/>
      <c r="N9" s="121" t="str">
        <f>'Художественно-эстетическое разв'!S10</f>
        <v/>
      </c>
      <c r="O9" s="117" t="str">
        <f>'Художественно-эстетическое разв'!Z10</f>
        <v/>
      </c>
      <c r="P9" s="86" t="str">
        <f>'Художественно-эстетическое разв'!Z10</f>
        <v/>
      </c>
      <c r="Q9" s="205"/>
      <c r="R9" s="121" t="str">
        <f>'Речевое развитие'!I9</f>
        <v/>
      </c>
      <c r="S9" s="86" t="str">
        <f>'Речевое развитие'!P9</f>
        <v/>
      </c>
      <c r="T9" s="205"/>
      <c r="U9" s="121" t="str">
        <f>'Физическое развитие'!O9</f>
        <v/>
      </c>
      <c r="V9" s="86" t="str">
        <f>'Физическое развитие'!T9</f>
        <v/>
      </c>
      <c r="W9" s="205"/>
      <c r="X9" s="121"/>
    </row>
    <row r="10" spans="1:54">
      <c r="A10" s="97">
        <f>список!A8</f>
        <v>7</v>
      </c>
      <c r="B10" s="145" t="str">
        <f>IF(список!B8="","",список!B8)</f>
        <v/>
      </c>
      <c r="C10" s="86">
        <f>IF(список!C8="","",список!C8)</f>
        <v>0</v>
      </c>
      <c r="D10" s="89" t="str">
        <f>'Социально-коммуникативное разви'!R11</f>
        <v/>
      </c>
      <c r="E10" s="81" t="str">
        <f>'Социально-коммуникативное разви'!W11</f>
        <v/>
      </c>
      <c r="F10" s="86" t="str">
        <f>'Социально-коммуникативное разви'!AG11</f>
        <v/>
      </c>
      <c r="G10" s="200"/>
      <c r="H10" s="152" t="str">
        <f>'Познавательное развитие'!H11</f>
        <v/>
      </c>
      <c r="I10" s="84" t="str">
        <f>'Познавательное развитие'!M11</f>
        <v/>
      </c>
      <c r="J10" s="84" t="str">
        <f>'Познавательное развитие'!R11</f>
        <v/>
      </c>
      <c r="K10" s="84" t="str">
        <f>'Познавательное развитие'!X11</f>
        <v/>
      </c>
      <c r="L10" s="112" t="str">
        <f>'Познавательное развитие'!AG11</f>
        <v/>
      </c>
      <c r="M10" s="200"/>
      <c r="N10" s="121" t="str">
        <f>'Художественно-эстетическое разв'!S11</f>
        <v/>
      </c>
      <c r="O10" s="117" t="str">
        <f>'Художественно-эстетическое разв'!Z11</f>
        <v/>
      </c>
      <c r="P10" s="86" t="str">
        <f>'Художественно-эстетическое разв'!Z11</f>
        <v/>
      </c>
      <c r="Q10" s="205"/>
      <c r="R10" s="121" t="str">
        <f>'Речевое развитие'!I10</f>
        <v/>
      </c>
      <c r="S10" s="86" t="str">
        <f>'Речевое развитие'!P10</f>
        <v/>
      </c>
      <c r="T10" s="205"/>
      <c r="U10" s="121" t="str">
        <f>'Физическое развитие'!O10</f>
        <v/>
      </c>
      <c r="V10" s="86" t="str">
        <f>'Физическое развитие'!T10</f>
        <v/>
      </c>
      <c r="W10" s="205"/>
      <c r="X10" s="121"/>
    </row>
    <row r="11" spans="1:54">
      <c r="A11" s="97">
        <f>список!A9</f>
        <v>8</v>
      </c>
      <c r="B11" s="145" t="str">
        <f>IF(список!B9="","",список!B9)</f>
        <v/>
      </c>
      <c r="C11" s="86">
        <f>IF(список!C9="","",список!C9)</f>
        <v>0</v>
      </c>
      <c r="D11" s="89" t="str">
        <f>'Социально-коммуникативное разви'!R12</f>
        <v/>
      </c>
      <c r="E11" s="81" t="str">
        <f>'Социально-коммуникативное разви'!W12</f>
        <v/>
      </c>
      <c r="F11" s="86" t="str">
        <f>'Социально-коммуникативное разви'!AG12</f>
        <v/>
      </c>
      <c r="G11" s="200"/>
      <c r="H11" s="152" t="str">
        <f>'Познавательное развитие'!H12</f>
        <v/>
      </c>
      <c r="I11" s="84" t="str">
        <f>'Познавательное развитие'!M12</f>
        <v/>
      </c>
      <c r="J11" s="84" t="str">
        <f>'Познавательное развитие'!R12</f>
        <v/>
      </c>
      <c r="K11" s="84" t="str">
        <f>'Познавательное развитие'!X12</f>
        <v/>
      </c>
      <c r="L11" s="112" t="str">
        <f>'Познавательное развитие'!AG12</f>
        <v/>
      </c>
      <c r="M11" s="200"/>
      <c r="N11" s="121" t="str">
        <f>'Художественно-эстетическое разв'!S12</f>
        <v/>
      </c>
      <c r="O11" s="117" t="str">
        <f>'Художественно-эстетическое разв'!Z12</f>
        <v/>
      </c>
      <c r="P11" s="86" t="str">
        <f>'Художественно-эстетическое разв'!Z12</f>
        <v/>
      </c>
      <c r="Q11" s="205"/>
      <c r="R11" s="121" t="str">
        <f>'Речевое развитие'!I11</f>
        <v/>
      </c>
      <c r="S11" s="86" t="str">
        <f>'Речевое развитие'!P11</f>
        <v/>
      </c>
      <c r="T11" s="205"/>
      <c r="U11" s="121" t="str">
        <f>'Физическое развитие'!O11</f>
        <v/>
      </c>
      <c r="V11" s="86" t="str">
        <f>'Физическое развитие'!T11</f>
        <v/>
      </c>
      <c r="W11" s="205"/>
      <c r="X11" s="121"/>
    </row>
    <row r="12" spans="1:54">
      <c r="A12" s="97">
        <f>список!A10</f>
        <v>9</v>
      </c>
      <c r="B12" s="145" t="str">
        <f>IF(список!B10="","",список!B10)</f>
        <v/>
      </c>
      <c r="C12" s="86">
        <f>IF(список!C10="","",список!C10)</f>
        <v>0</v>
      </c>
      <c r="D12" s="89" t="str">
        <f>'Социально-коммуникативное разви'!R13</f>
        <v/>
      </c>
      <c r="E12" s="81" t="str">
        <f>'Социально-коммуникативное разви'!W13</f>
        <v/>
      </c>
      <c r="F12" s="86" t="str">
        <f>'Социально-коммуникативное разви'!AG13</f>
        <v/>
      </c>
      <c r="G12" s="200"/>
      <c r="H12" s="152" t="str">
        <f>'Познавательное развитие'!H13</f>
        <v/>
      </c>
      <c r="I12" s="84" t="str">
        <f>'Познавательное развитие'!M13</f>
        <v/>
      </c>
      <c r="J12" s="84" t="str">
        <f>'Познавательное развитие'!R13</f>
        <v/>
      </c>
      <c r="K12" s="84" t="str">
        <f>'Познавательное развитие'!X13</f>
        <v/>
      </c>
      <c r="L12" s="112" t="str">
        <f>'Познавательное развитие'!AG13</f>
        <v/>
      </c>
      <c r="M12" s="200"/>
      <c r="N12" s="121" t="str">
        <f>'Художественно-эстетическое разв'!S13</f>
        <v/>
      </c>
      <c r="O12" s="117" t="str">
        <f>'Художественно-эстетическое разв'!Z13</f>
        <v/>
      </c>
      <c r="P12" s="86" t="str">
        <f>'Художественно-эстетическое разв'!Z13</f>
        <v/>
      </c>
      <c r="Q12" s="205"/>
      <c r="R12" s="121" t="str">
        <f>'Речевое развитие'!I12</f>
        <v/>
      </c>
      <c r="S12" s="86" t="str">
        <f>'Речевое развитие'!P12</f>
        <v/>
      </c>
      <c r="T12" s="205"/>
      <c r="U12" s="121" t="str">
        <f>'Физическое развитие'!O12</f>
        <v/>
      </c>
      <c r="V12" s="86" t="str">
        <f>'Физическое развитие'!T12</f>
        <v/>
      </c>
      <c r="W12" s="205"/>
      <c r="X12" s="121"/>
    </row>
    <row r="13" spans="1:54">
      <c r="A13" s="97">
        <f>список!A11</f>
        <v>10</v>
      </c>
      <c r="B13" s="145" t="str">
        <f>IF(список!B11="","",список!B11)</f>
        <v/>
      </c>
      <c r="C13" s="86">
        <f>IF(список!C11="","",список!C11)</f>
        <v>0</v>
      </c>
      <c r="D13" s="89" t="str">
        <f>'Социально-коммуникативное разви'!R14</f>
        <v/>
      </c>
      <c r="E13" s="81" t="str">
        <f>'Социально-коммуникативное разви'!W14</f>
        <v/>
      </c>
      <c r="F13" s="86" t="str">
        <f>'Социально-коммуникативное разви'!AG14</f>
        <v/>
      </c>
      <c r="G13" s="200"/>
      <c r="H13" s="152" t="str">
        <f>'Познавательное развитие'!H14</f>
        <v/>
      </c>
      <c r="I13" s="84" t="str">
        <f>'Познавательное развитие'!M14</f>
        <v/>
      </c>
      <c r="J13" s="84" t="str">
        <f>'Познавательное развитие'!R14</f>
        <v/>
      </c>
      <c r="K13" s="84" t="str">
        <f>'Познавательное развитие'!X14</f>
        <v/>
      </c>
      <c r="L13" s="112" t="str">
        <f>'Познавательное развитие'!AG14</f>
        <v/>
      </c>
      <c r="M13" s="200"/>
      <c r="N13" s="121" t="str">
        <f>'Художественно-эстетическое разв'!S14</f>
        <v/>
      </c>
      <c r="O13" s="117" t="str">
        <f>'Художественно-эстетическое разв'!Z14</f>
        <v/>
      </c>
      <c r="P13" s="86" t="str">
        <f>'Художественно-эстетическое разв'!Z14</f>
        <v/>
      </c>
      <c r="Q13" s="205"/>
      <c r="R13" s="121" t="str">
        <f>'Речевое развитие'!I13</f>
        <v/>
      </c>
      <c r="S13" s="86" t="str">
        <f>'Речевое развитие'!P13</f>
        <v/>
      </c>
      <c r="T13" s="205"/>
      <c r="U13" s="121" t="str">
        <f>'Физическое развитие'!O13</f>
        <v/>
      </c>
      <c r="V13" s="86" t="str">
        <f>'Физическое развитие'!T13</f>
        <v/>
      </c>
      <c r="W13" s="205"/>
      <c r="X13" s="121"/>
    </row>
    <row r="14" spans="1:54">
      <c r="A14" s="97">
        <f>список!A12</f>
        <v>11</v>
      </c>
      <c r="B14" s="145" t="str">
        <f>IF(список!B12="","",список!B12)</f>
        <v/>
      </c>
      <c r="C14" s="86">
        <f>IF(список!C12="","",список!C12)</f>
        <v>0</v>
      </c>
      <c r="D14" s="89" t="str">
        <f>'Социально-коммуникативное разви'!R15</f>
        <v/>
      </c>
      <c r="E14" s="81" t="str">
        <f>'Социально-коммуникативное разви'!W15</f>
        <v/>
      </c>
      <c r="F14" s="86" t="str">
        <f>'Социально-коммуникативное разви'!AG15</f>
        <v/>
      </c>
      <c r="G14" s="200"/>
      <c r="H14" s="152" t="str">
        <f>'Познавательное развитие'!H15</f>
        <v/>
      </c>
      <c r="I14" s="84" t="str">
        <f>'Познавательное развитие'!M15</f>
        <v/>
      </c>
      <c r="J14" s="84" t="str">
        <f>'Познавательное развитие'!R15</f>
        <v/>
      </c>
      <c r="K14" s="84" t="str">
        <f>'Познавательное развитие'!X15</f>
        <v/>
      </c>
      <c r="L14" s="112" t="str">
        <f>'Познавательное развитие'!AG15</f>
        <v/>
      </c>
      <c r="M14" s="200"/>
      <c r="N14" s="121" t="str">
        <f>'Художественно-эстетическое разв'!S15</f>
        <v/>
      </c>
      <c r="O14" s="117" t="str">
        <f>'Художественно-эстетическое разв'!Z15</f>
        <v/>
      </c>
      <c r="P14" s="86" t="str">
        <f>'Художественно-эстетическое разв'!Z15</f>
        <v/>
      </c>
      <c r="Q14" s="205"/>
      <c r="R14" s="121" t="str">
        <f>'Речевое развитие'!I14</f>
        <v/>
      </c>
      <c r="S14" s="86" t="str">
        <f>'Речевое развитие'!P14</f>
        <v/>
      </c>
      <c r="T14" s="205"/>
      <c r="U14" s="121" t="str">
        <f>'Физическое развитие'!O14</f>
        <v/>
      </c>
      <c r="V14" s="86" t="str">
        <f>'Физическое развитие'!T14</f>
        <v/>
      </c>
      <c r="W14" s="205"/>
      <c r="X14" s="121"/>
    </row>
    <row r="15" spans="1:54">
      <c r="A15" s="97">
        <f>список!A13</f>
        <v>12</v>
      </c>
      <c r="B15" s="145" t="str">
        <f>IF(список!B13="","",список!B13)</f>
        <v/>
      </c>
      <c r="C15" s="86">
        <f>IF(список!C13="","",список!C13)</f>
        <v>0</v>
      </c>
      <c r="D15" s="89" t="str">
        <f>'Социально-коммуникативное разви'!R16</f>
        <v/>
      </c>
      <c r="E15" s="81" t="str">
        <f>'Социально-коммуникативное разви'!W16</f>
        <v/>
      </c>
      <c r="F15" s="86" t="str">
        <f>'Социально-коммуникативное разви'!AG16</f>
        <v/>
      </c>
      <c r="G15" s="200"/>
      <c r="H15" s="152" t="str">
        <f>'Познавательное развитие'!H16</f>
        <v/>
      </c>
      <c r="I15" s="84" t="str">
        <f>'Познавательное развитие'!M16</f>
        <v/>
      </c>
      <c r="J15" s="84" t="str">
        <f>'Познавательное развитие'!R16</f>
        <v/>
      </c>
      <c r="K15" s="84" t="str">
        <f>'Познавательное развитие'!X16</f>
        <v/>
      </c>
      <c r="L15" s="112" t="str">
        <f>'Познавательное развитие'!AG16</f>
        <v/>
      </c>
      <c r="M15" s="200"/>
      <c r="N15" s="121" t="str">
        <f>'Художественно-эстетическое разв'!S16</f>
        <v/>
      </c>
      <c r="O15" s="117" t="str">
        <f>'Художественно-эстетическое разв'!Z16</f>
        <v/>
      </c>
      <c r="P15" s="86" t="str">
        <f>'Художественно-эстетическое разв'!Z16</f>
        <v/>
      </c>
      <c r="Q15" s="205"/>
      <c r="R15" s="121" t="str">
        <f>'Речевое развитие'!I15</f>
        <v/>
      </c>
      <c r="S15" s="86" t="str">
        <f>'Речевое развитие'!P15</f>
        <v/>
      </c>
      <c r="T15" s="205"/>
      <c r="U15" s="121" t="str">
        <f>'Физическое развитие'!O15</f>
        <v/>
      </c>
      <c r="V15" s="86" t="str">
        <f>'Физическое развитие'!T15</f>
        <v/>
      </c>
      <c r="W15" s="205"/>
      <c r="X15" s="121"/>
    </row>
    <row r="16" spans="1:54">
      <c r="A16" s="97">
        <f>список!A14</f>
        <v>13</v>
      </c>
      <c r="B16" s="145" t="str">
        <f>IF(список!B14="","",список!B14)</f>
        <v/>
      </c>
      <c r="C16" s="86">
        <f>IF(список!C14="","",список!C14)</f>
        <v>0</v>
      </c>
      <c r="D16" s="89" t="str">
        <f>'Социально-коммуникативное разви'!R17</f>
        <v/>
      </c>
      <c r="E16" s="81" t="str">
        <f>'Социально-коммуникативное разви'!W17</f>
        <v/>
      </c>
      <c r="F16" s="86" t="str">
        <f>'Социально-коммуникативное разви'!AG17</f>
        <v/>
      </c>
      <c r="G16" s="200"/>
      <c r="H16" s="152" t="str">
        <f>'Познавательное развитие'!H17</f>
        <v/>
      </c>
      <c r="I16" s="84" t="str">
        <f>'Познавательное развитие'!M17</f>
        <v/>
      </c>
      <c r="J16" s="84" t="str">
        <f>'Познавательное развитие'!R17</f>
        <v/>
      </c>
      <c r="K16" s="84" t="str">
        <f>'Познавательное развитие'!X17</f>
        <v/>
      </c>
      <c r="L16" s="112" t="str">
        <f>'Познавательное развитие'!AG17</f>
        <v/>
      </c>
      <c r="M16" s="200"/>
      <c r="N16" s="121" t="str">
        <f>'Художественно-эстетическое разв'!S17</f>
        <v/>
      </c>
      <c r="O16" s="117" t="str">
        <f>'Художественно-эстетическое разв'!Z17</f>
        <v/>
      </c>
      <c r="P16" s="86" t="str">
        <f>'Художественно-эстетическое разв'!Z17</f>
        <v/>
      </c>
      <c r="Q16" s="205"/>
      <c r="R16" s="121" t="str">
        <f>'Речевое развитие'!I16</f>
        <v/>
      </c>
      <c r="S16" s="86" t="str">
        <f>'Речевое развитие'!P16</f>
        <v/>
      </c>
      <c r="T16" s="205"/>
      <c r="U16" s="121" t="str">
        <f>'Физическое развитие'!O16</f>
        <v/>
      </c>
      <c r="V16" s="86" t="str">
        <f>'Физическое развитие'!T16</f>
        <v/>
      </c>
      <c r="W16" s="205"/>
      <c r="X16" s="121"/>
    </row>
    <row r="17" spans="1:24">
      <c r="A17" s="97">
        <f>список!A15</f>
        <v>14</v>
      </c>
      <c r="B17" s="145" t="str">
        <f>IF(список!B15="","",список!B15)</f>
        <v/>
      </c>
      <c r="C17" s="86">
        <f>IF(список!C15="","",список!C15)</f>
        <v>0</v>
      </c>
      <c r="D17" s="89" t="str">
        <f>'Социально-коммуникативное разви'!R18</f>
        <v/>
      </c>
      <c r="E17" s="81" t="str">
        <f>'Социально-коммуникативное разви'!W18</f>
        <v/>
      </c>
      <c r="F17" s="86" t="str">
        <f>'Социально-коммуникативное разви'!AG18</f>
        <v/>
      </c>
      <c r="G17" s="200"/>
      <c r="H17" s="152" t="str">
        <f>'Познавательное развитие'!H18</f>
        <v/>
      </c>
      <c r="I17" s="84" t="str">
        <f>'Познавательное развитие'!M18</f>
        <v/>
      </c>
      <c r="J17" s="84" t="str">
        <f>'Познавательное развитие'!R18</f>
        <v/>
      </c>
      <c r="K17" s="84" t="str">
        <f>'Познавательное развитие'!X18</f>
        <v/>
      </c>
      <c r="L17" s="112" t="str">
        <f>'Познавательное развитие'!AG18</f>
        <v/>
      </c>
      <c r="M17" s="200"/>
      <c r="N17" s="121" t="str">
        <f>'Художественно-эстетическое разв'!S18</f>
        <v/>
      </c>
      <c r="O17" s="117" t="str">
        <f>'Художественно-эстетическое разв'!Z18</f>
        <v/>
      </c>
      <c r="P17" s="86" t="str">
        <f>'Художественно-эстетическое разв'!Z18</f>
        <v/>
      </c>
      <c r="Q17" s="205"/>
      <c r="R17" s="121" t="str">
        <f>'Речевое развитие'!I17</f>
        <v/>
      </c>
      <c r="S17" s="86" t="str">
        <f>'Речевое развитие'!P17</f>
        <v/>
      </c>
      <c r="T17" s="205"/>
      <c r="U17" s="121" t="str">
        <f>'Физическое развитие'!O17</f>
        <v/>
      </c>
      <c r="V17" s="86" t="str">
        <f>'Физическое развитие'!T17</f>
        <v/>
      </c>
      <c r="W17" s="205"/>
      <c r="X17" s="121"/>
    </row>
    <row r="18" spans="1:24">
      <c r="A18" s="97">
        <f>список!A16</f>
        <v>15</v>
      </c>
      <c r="B18" s="145" t="str">
        <f>IF(список!B16="","",список!B16)</f>
        <v/>
      </c>
      <c r="C18" s="86">
        <f>IF(список!C16="","",список!C16)</f>
        <v>0</v>
      </c>
      <c r="D18" s="89" t="str">
        <f>'Социально-коммуникативное разви'!R19</f>
        <v/>
      </c>
      <c r="E18" s="81" t="str">
        <f>'Социально-коммуникативное разви'!W19</f>
        <v/>
      </c>
      <c r="F18" s="86" t="str">
        <f>'Социально-коммуникативное разви'!AG19</f>
        <v/>
      </c>
      <c r="G18" s="200"/>
      <c r="H18" s="152" t="str">
        <f>'Познавательное развитие'!H19</f>
        <v/>
      </c>
      <c r="I18" s="84" t="str">
        <f>'Познавательное развитие'!M19</f>
        <v/>
      </c>
      <c r="J18" s="84" t="str">
        <f>'Познавательное развитие'!R19</f>
        <v/>
      </c>
      <c r="K18" s="84" t="str">
        <f>'Познавательное развитие'!X19</f>
        <v/>
      </c>
      <c r="L18" s="112" t="str">
        <f>'Познавательное развитие'!AG19</f>
        <v/>
      </c>
      <c r="M18" s="200"/>
      <c r="N18" s="121" t="str">
        <f>'Художественно-эстетическое разв'!S19</f>
        <v/>
      </c>
      <c r="O18" s="117" t="str">
        <f>'Художественно-эстетическое разв'!Z19</f>
        <v/>
      </c>
      <c r="P18" s="86" t="str">
        <f>'Художественно-эстетическое разв'!Z19</f>
        <v/>
      </c>
      <c r="Q18" s="205"/>
      <c r="R18" s="121" t="str">
        <f>'Речевое развитие'!I18</f>
        <v/>
      </c>
      <c r="S18" s="86" t="str">
        <f>'Речевое развитие'!P18</f>
        <v/>
      </c>
      <c r="T18" s="205"/>
      <c r="U18" s="121" t="str">
        <f>'Физическое развитие'!O18</f>
        <v/>
      </c>
      <c r="V18" s="86" t="str">
        <f>'Физическое развитие'!T18</f>
        <v/>
      </c>
      <c r="W18" s="205"/>
      <c r="X18" s="121"/>
    </row>
    <row r="19" spans="1:24">
      <c r="A19" s="97">
        <f>список!A17</f>
        <v>16</v>
      </c>
      <c r="B19" s="145" t="str">
        <f>IF(список!B17="","",список!B17)</f>
        <v/>
      </c>
      <c r="C19" s="86">
        <f>IF(список!C17="","",список!C17)</f>
        <v>0</v>
      </c>
      <c r="D19" s="89" t="str">
        <f>'Социально-коммуникативное разви'!R20</f>
        <v/>
      </c>
      <c r="E19" s="81" t="str">
        <f>'Социально-коммуникативное разви'!W20</f>
        <v/>
      </c>
      <c r="F19" s="86" t="str">
        <f>'Социально-коммуникативное разви'!AG20</f>
        <v/>
      </c>
      <c r="G19" s="200"/>
      <c r="H19" s="152" t="str">
        <f>'Познавательное развитие'!H20</f>
        <v/>
      </c>
      <c r="I19" s="84" t="str">
        <f>'Познавательное развитие'!M20</f>
        <v/>
      </c>
      <c r="J19" s="84" t="str">
        <f>'Познавательное развитие'!R20</f>
        <v/>
      </c>
      <c r="K19" s="84" t="str">
        <f>'Познавательное развитие'!X20</f>
        <v/>
      </c>
      <c r="L19" s="112" t="str">
        <f>'Познавательное развитие'!AG20</f>
        <v/>
      </c>
      <c r="M19" s="200"/>
      <c r="N19" s="121" t="str">
        <f>'Художественно-эстетическое разв'!S20</f>
        <v/>
      </c>
      <c r="O19" s="117" t="str">
        <f>'Художественно-эстетическое разв'!Z20</f>
        <v/>
      </c>
      <c r="P19" s="86" t="str">
        <f>'Художественно-эстетическое разв'!Z20</f>
        <v/>
      </c>
      <c r="Q19" s="205"/>
      <c r="R19" s="121" t="str">
        <f>'Речевое развитие'!I19</f>
        <v/>
      </c>
      <c r="S19" s="86" t="str">
        <f>'Речевое развитие'!P19</f>
        <v/>
      </c>
      <c r="T19" s="205"/>
      <c r="U19" s="121" t="str">
        <f>'Физическое развитие'!O19</f>
        <v/>
      </c>
      <c r="V19" s="86" t="str">
        <f>'Физическое развитие'!T19</f>
        <v/>
      </c>
      <c r="W19" s="205"/>
      <c r="X19" s="121"/>
    </row>
    <row r="20" spans="1:24">
      <c r="A20" s="97">
        <f>список!A18</f>
        <v>17</v>
      </c>
      <c r="B20" s="145" t="str">
        <f>IF(список!B18="","",список!B18)</f>
        <v/>
      </c>
      <c r="C20" s="86">
        <f>IF(список!C18="","",список!C18)</f>
        <v>0</v>
      </c>
      <c r="D20" s="89" t="str">
        <f>'Социально-коммуникативное разви'!R21</f>
        <v/>
      </c>
      <c r="E20" s="81" t="str">
        <f>'Социально-коммуникативное разви'!W21</f>
        <v/>
      </c>
      <c r="F20" s="86" t="str">
        <f>'Социально-коммуникативное разви'!AG21</f>
        <v/>
      </c>
      <c r="G20" s="200"/>
      <c r="H20" s="152" t="str">
        <f>'Познавательное развитие'!H21</f>
        <v/>
      </c>
      <c r="I20" s="84" t="str">
        <f>'Познавательное развитие'!M21</f>
        <v/>
      </c>
      <c r="J20" s="84" t="str">
        <f>'Познавательное развитие'!R21</f>
        <v/>
      </c>
      <c r="K20" s="84" t="str">
        <f>'Познавательное развитие'!X21</f>
        <v/>
      </c>
      <c r="L20" s="112" t="str">
        <f>'Познавательное развитие'!AG21</f>
        <v/>
      </c>
      <c r="M20" s="200"/>
      <c r="N20" s="121" t="str">
        <f>'Художественно-эстетическое разв'!S21</f>
        <v/>
      </c>
      <c r="O20" s="117" t="str">
        <f>'Художественно-эстетическое разв'!Z21</f>
        <v/>
      </c>
      <c r="P20" s="86" t="str">
        <f>'Художественно-эстетическое разв'!Z21</f>
        <v/>
      </c>
      <c r="Q20" s="205"/>
      <c r="R20" s="121" t="str">
        <f>'Речевое развитие'!I20</f>
        <v/>
      </c>
      <c r="S20" s="86" t="str">
        <f>'Речевое развитие'!P20</f>
        <v/>
      </c>
      <c r="T20" s="205"/>
      <c r="U20" s="121" t="str">
        <f>'Физическое развитие'!O20</f>
        <v/>
      </c>
      <c r="V20" s="86" t="str">
        <f>'Физическое развитие'!T20</f>
        <v/>
      </c>
      <c r="W20" s="205"/>
      <c r="X20" s="121"/>
    </row>
    <row r="21" spans="1:24">
      <c r="A21" s="97">
        <f>список!A19</f>
        <v>18</v>
      </c>
      <c r="B21" s="145" t="str">
        <f>IF(список!B19="","",список!B19)</f>
        <v/>
      </c>
      <c r="C21" s="86">
        <f>IF(список!C19="","",список!C19)</f>
        <v>0</v>
      </c>
      <c r="D21" s="89" t="str">
        <f>'Социально-коммуникативное разви'!R22</f>
        <v/>
      </c>
      <c r="E21" s="81" t="str">
        <f>'Социально-коммуникативное разви'!W22</f>
        <v/>
      </c>
      <c r="F21" s="86" t="str">
        <f>'Социально-коммуникативное разви'!AG22</f>
        <v/>
      </c>
      <c r="G21" s="200"/>
      <c r="H21" s="152" t="str">
        <f>'Познавательное развитие'!H22</f>
        <v/>
      </c>
      <c r="I21" s="84" t="str">
        <f>'Познавательное развитие'!M22</f>
        <v/>
      </c>
      <c r="J21" s="84" t="str">
        <f>'Познавательное развитие'!R22</f>
        <v/>
      </c>
      <c r="K21" s="84" t="str">
        <f>'Познавательное развитие'!X22</f>
        <v/>
      </c>
      <c r="L21" s="112" t="str">
        <f>'Познавательное развитие'!AG22</f>
        <v/>
      </c>
      <c r="M21" s="200"/>
      <c r="N21" s="121" t="str">
        <f>'Художественно-эстетическое разв'!S22</f>
        <v/>
      </c>
      <c r="O21" s="117" t="str">
        <f>'Художественно-эстетическое разв'!Z22</f>
        <v/>
      </c>
      <c r="P21" s="86" t="str">
        <f>'Художественно-эстетическое разв'!Z22</f>
        <v/>
      </c>
      <c r="Q21" s="205"/>
      <c r="R21" s="121" t="str">
        <f>'Речевое развитие'!I21</f>
        <v/>
      </c>
      <c r="S21" s="86" t="str">
        <f>'Речевое развитие'!P21</f>
        <v/>
      </c>
      <c r="T21" s="205"/>
      <c r="U21" s="121" t="str">
        <f>'Физическое развитие'!O21</f>
        <v/>
      </c>
      <c r="V21" s="86" t="str">
        <f>'Физическое развитие'!T21</f>
        <v/>
      </c>
      <c r="W21" s="205"/>
      <c r="X21" s="121"/>
    </row>
    <row r="22" spans="1:24">
      <c r="A22" s="97">
        <f>список!A20</f>
        <v>19</v>
      </c>
      <c r="B22" s="145" t="str">
        <f>IF(список!B20="","",список!B20)</f>
        <v/>
      </c>
      <c r="C22" s="86">
        <f>IF(список!C20="","",список!C20)</f>
        <v>0</v>
      </c>
      <c r="D22" s="89" t="str">
        <f>'Социально-коммуникативное разви'!R23</f>
        <v/>
      </c>
      <c r="E22" s="81" t="str">
        <f>'Социально-коммуникативное разви'!W23</f>
        <v/>
      </c>
      <c r="F22" s="86" t="str">
        <f>'Социально-коммуникативное разви'!AG23</f>
        <v/>
      </c>
      <c r="G22" s="200"/>
      <c r="H22" s="152" t="str">
        <f>'Познавательное развитие'!H23</f>
        <v/>
      </c>
      <c r="I22" s="84" t="str">
        <f>'Познавательное развитие'!M23</f>
        <v/>
      </c>
      <c r="J22" s="84" t="str">
        <f>'Познавательное развитие'!R23</f>
        <v/>
      </c>
      <c r="K22" s="84" t="str">
        <f>'Познавательное развитие'!X23</f>
        <v/>
      </c>
      <c r="L22" s="112" t="str">
        <f>'Познавательное развитие'!AG23</f>
        <v/>
      </c>
      <c r="M22" s="200"/>
      <c r="N22" s="121" t="str">
        <f>'Художественно-эстетическое разв'!S23</f>
        <v/>
      </c>
      <c r="O22" s="117" t="str">
        <f>'Художественно-эстетическое разв'!Z23</f>
        <v/>
      </c>
      <c r="P22" s="86" t="str">
        <f>'Художественно-эстетическое разв'!Z23</f>
        <v/>
      </c>
      <c r="Q22" s="205"/>
      <c r="R22" s="121" t="str">
        <f>'Речевое развитие'!I22</f>
        <v/>
      </c>
      <c r="S22" s="86" t="str">
        <f>'Речевое развитие'!P22</f>
        <v/>
      </c>
      <c r="T22" s="205"/>
      <c r="U22" s="121" t="str">
        <f>'Физическое развитие'!O22</f>
        <v/>
      </c>
      <c r="V22" s="86" t="str">
        <f>'Физическое развитие'!T22</f>
        <v/>
      </c>
      <c r="W22" s="205"/>
      <c r="X22" s="121"/>
    </row>
    <row r="23" spans="1:24">
      <c r="A23" s="97">
        <f>список!A21</f>
        <v>20</v>
      </c>
      <c r="B23" s="145" t="str">
        <f>IF(список!B21="","",список!B21)</f>
        <v/>
      </c>
      <c r="C23" s="86">
        <f>IF(список!C21="","",список!C21)</f>
        <v>0</v>
      </c>
      <c r="D23" s="89" t="str">
        <f>'Социально-коммуникативное разви'!R24</f>
        <v/>
      </c>
      <c r="E23" s="81" t="str">
        <f>'Социально-коммуникативное разви'!W24</f>
        <v/>
      </c>
      <c r="F23" s="86" t="str">
        <f>'Социально-коммуникативное разви'!AG24</f>
        <v/>
      </c>
      <c r="G23" s="200"/>
      <c r="H23" s="152" t="str">
        <f>'Познавательное развитие'!H24</f>
        <v/>
      </c>
      <c r="I23" s="84" t="str">
        <f>'Познавательное развитие'!M24</f>
        <v/>
      </c>
      <c r="J23" s="84" t="str">
        <f>'Познавательное развитие'!R24</f>
        <v/>
      </c>
      <c r="K23" s="84" t="str">
        <f>'Познавательное развитие'!X24</f>
        <v/>
      </c>
      <c r="L23" s="112" t="str">
        <f>'Познавательное развитие'!AG24</f>
        <v/>
      </c>
      <c r="M23" s="200"/>
      <c r="N23" s="121" t="str">
        <f>'Художественно-эстетическое разв'!S24</f>
        <v/>
      </c>
      <c r="O23" s="117" t="str">
        <f>'Художественно-эстетическое разв'!Z24</f>
        <v/>
      </c>
      <c r="P23" s="86" t="str">
        <f>'Художественно-эстетическое разв'!Z24</f>
        <v/>
      </c>
      <c r="Q23" s="205"/>
      <c r="R23" s="121" t="str">
        <f>'Речевое развитие'!I23</f>
        <v/>
      </c>
      <c r="S23" s="86" t="str">
        <f>'Речевое развитие'!P23</f>
        <v/>
      </c>
      <c r="T23" s="205"/>
      <c r="U23" s="121" t="str">
        <f>'Физическое развитие'!O23</f>
        <v/>
      </c>
      <c r="V23" s="86" t="str">
        <f>'Физическое развитие'!T23</f>
        <v/>
      </c>
      <c r="W23" s="205"/>
      <c r="X23" s="121"/>
    </row>
    <row r="24" spans="1:24">
      <c r="A24" s="97">
        <f>список!A22</f>
        <v>21</v>
      </c>
      <c r="B24" s="145" t="str">
        <f>IF(список!B22="","",список!B22)</f>
        <v/>
      </c>
      <c r="C24" s="86">
        <f>IF(список!C22="","",список!C22)</f>
        <v>0</v>
      </c>
      <c r="D24" s="89" t="str">
        <f>'Социально-коммуникативное разви'!R25</f>
        <v/>
      </c>
      <c r="E24" s="81" t="str">
        <f>'Социально-коммуникативное разви'!W25</f>
        <v/>
      </c>
      <c r="F24" s="86" t="str">
        <f>'Социально-коммуникативное разви'!AG25</f>
        <v/>
      </c>
      <c r="G24" s="200"/>
      <c r="H24" s="152" t="str">
        <f>'Познавательное развитие'!H25</f>
        <v/>
      </c>
      <c r="I24" s="84" t="str">
        <f>'Познавательное развитие'!M25</f>
        <v/>
      </c>
      <c r="J24" s="84" t="str">
        <f>'Познавательное развитие'!R25</f>
        <v/>
      </c>
      <c r="K24" s="84" t="str">
        <f>'Познавательное развитие'!X25</f>
        <v/>
      </c>
      <c r="L24" s="112" t="str">
        <f>'Познавательное развитие'!AG25</f>
        <v/>
      </c>
      <c r="M24" s="200"/>
      <c r="N24" s="121" t="str">
        <f>'Художественно-эстетическое разв'!S25</f>
        <v/>
      </c>
      <c r="O24" s="117" t="str">
        <f>'Художественно-эстетическое разв'!Z25</f>
        <v/>
      </c>
      <c r="P24" s="86" t="str">
        <f>'Художественно-эстетическое разв'!Z25</f>
        <v/>
      </c>
      <c r="Q24" s="205"/>
      <c r="R24" s="121" t="str">
        <f>'Речевое развитие'!I24</f>
        <v/>
      </c>
      <c r="S24" s="86" t="str">
        <f>'Речевое развитие'!P24</f>
        <v/>
      </c>
      <c r="T24" s="205"/>
      <c r="U24" s="121" t="str">
        <f>'Физическое развитие'!O24</f>
        <v/>
      </c>
      <c r="V24" s="86" t="str">
        <f>'Физическое развитие'!T24</f>
        <v/>
      </c>
      <c r="W24" s="205"/>
      <c r="X24" s="121"/>
    </row>
    <row r="25" spans="1:24">
      <c r="A25" s="97">
        <f>список!A23</f>
        <v>22</v>
      </c>
      <c r="B25" s="145" t="str">
        <f>IF(список!B23="","",список!B23)</f>
        <v/>
      </c>
      <c r="C25" s="86">
        <f>IF(список!C23="","",список!C23)</f>
        <v>0</v>
      </c>
      <c r="D25" s="89" t="str">
        <f>'Социально-коммуникативное разви'!R26</f>
        <v/>
      </c>
      <c r="E25" s="81" t="str">
        <f>'Социально-коммуникативное разви'!W26</f>
        <v/>
      </c>
      <c r="F25" s="86" t="str">
        <f>'Социально-коммуникативное разви'!AG26</f>
        <v/>
      </c>
      <c r="G25" s="200"/>
      <c r="H25" s="152" t="str">
        <f>'Познавательное развитие'!H26</f>
        <v/>
      </c>
      <c r="I25" s="84" t="str">
        <f>'Познавательное развитие'!M26</f>
        <v/>
      </c>
      <c r="J25" s="84" t="str">
        <f>'Познавательное развитие'!R26</f>
        <v/>
      </c>
      <c r="K25" s="84" t="str">
        <f>'Познавательное развитие'!X26</f>
        <v/>
      </c>
      <c r="L25" s="112" t="str">
        <f>'Познавательное развитие'!AG26</f>
        <v/>
      </c>
      <c r="M25" s="200"/>
      <c r="N25" s="121" t="str">
        <f>'Художественно-эстетическое разв'!S26</f>
        <v/>
      </c>
      <c r="O25" s="117" t="str">
        <f>'Художественно-эстетическое разв'!Z26</f>
        <v/>
      </c>
      <c r="P25" s="86" t="str">
        <f>'Художественно-эстетическое разв'!Z26</f>
        <v/>
      </c>
      <c r="Q25" s="205"/>
      <c r="R25" s="121" t="str">
        <f>'Речевое развитие'!I25</f>
        <v/>
      </c>
      <c r="S25" s="86" t="str">
        <f>'Речевое развитие'!P25</f>
        <v/>
      </c>
      <c r="T25" s="205"/>
      <c r="U25" s="121" t="str">
        <f>'Физическое развитие'!O25</f>
        <v/>
      </c>
      <c r="V25" s="86" t="str">
        <f>'Физическое развитие'!T25</f>
        <v/>
      </c>
      <c r="W25" s="205"/>
      <c r="X25" s="121"/>
    </row>
    <row r="26" spans="1:24">
      <c r="A26" s="97">
        <f>список!A24</f>
        <v>23</v>
      </c>
      <c r="B26" s="145" t="str">
        <f>IF(список!B24="","",список!B24)</f>
        <v/>
      </c>
      <c r="C26" s="86">
        <f>IF(список!C24="","",список!C24)</f>
        <v>0</v>
      </c>
      <c r="D26" s="89" t="str">
        <f>'Социально-коммуникативное разви'!R27</f>
        <v/>
      </c>
      <c r="E26" s="81" t="str">
        <f>'Социально-коммуникативное разви'!W27</f>
        <v/>
      </c>
      <c r="F26" s="86" t="str">
        <f>'Социально-коммуникативное разви'!AG27</f>
        <v/>
      </c>
      <c r="G26" s="200"/>
      <c r="H26" s="152" t="str">
        <f>'Познавательное развитие'!H27</f>
        <v/>
      </c>
      <c r="I26" s="84" t="str">
        <f>'Познавательное развитие'!M27</f>
        <v/>
      </c>
      <c r="J26" s="84" t="str">
        <f>'Познавательное развитие'!R27</f>
        <v/>
      </c>
      <c r="K26" s="84" t="str">
        <f>'Познавательное развитие'!X27</f>
        <v/>
      </c>
      <c r="L26" s="112" t="str">
        <f>'Познавательное развитие'!AG27</f>
        <v/>
      </c>
      <c r="M26" s="200"/>
      <c r="N26" s="121" t="str">
        <f>'Художественно-эстетическое разв'!S27</f>
        <v/>
      </c>
      <c r="O26" s="117" t="str">
        <f>'Художественно-эстетическое разв'!Z27</f>
        <v/>
      </c>
      <c r="P26" s="86" t="str">
        <f>'Художественно-эстетическое разв'!Z27</f>
        <v/>
      </c>
      <c r="Q26" s="205"/>
      <c r="R26" s="121" t="str">
        <f>'Речевое развитие'!I26</f>
        <v/>
      </c>
      <c r="S26" s="86" t="str">
        <f>'Речевое развитие'!P26</f>
        <v/>
      </c>
      <c r="T26" s="205"/>
      <c r="U26" s="121" t="str">
        <f>'Физическое развитие'!O26</f>
        <v/>
      </c>
      <c r="V26" s="86" t="str">
        <f>'Физическое развитие'!T26</f>
        <v/>
      </c>
      <c r="W26" s="205"/>
      <c r="X26" s="121"/>
    </row>
    <row r="27" spans="1:24">
      <c r="A27" s="97">
        <f>список!A25</f>
        <v>24</v>
      </c>
      <c r="B27" s="145" t="str">
        <f>IF(список!B25="","",список!B25)</f>
        <v/>
      </c>
      <c r="C27" s="86">
        <f>IF(список!C25="","",список!C25)</f>
        <v>0</v>
      </c>
      <c r="D27" s="89" t="str">
        <f>'Социально-коммуникативное разви'!R28</f>
        <v/>
      </c>
      <c r="E27" s="81" t="str">
        <f>'Социально-коммуникативное разви'!W28</f>
        <v/>
      </c>
      <c r="F27" s="86" t="str">
        <f>'Социально-коммуникативное разви'!AG28</f>
        <v/>
      </c>
      <c r="G27" s="200"/>
      <c r="H27" s="152" t="str">
        <f>'Познавательное развитие'!H28</f>
        <v/>
      </c>
      <c r="I27" s="84" t="str">
        <f>'Познавательное развитие'!M28</f>
        <v/>
      </c>
      <c r="J27" s="84" t="str">
        <f>'Познавательное развитие'!R28</f>
        <v/>
      </c>
      <c r="K27" s="84" t="str">
        <f>'Познавательное развитие'!X28</f>
        <v/>
      </c>
      <c r="L27" s="112" t="str">
        <f>'Познавательное развитие'!AG28</f>
        <v/>
      </c>
      <c r="M27" s="200"/>
      <c r="N27" s="121" t="str">
        <f>'Художественно-эстетическое разв'!S28</f>
        <v/>
      </c>
      <c r="O27" s="117" t="str">
        <f>'Художественно-эстетическое разв'!Z28</f>
        <v/>
      </c>
      <c r="P27" s="86" t="str">
        <f>'Художественно-эстетическое разв'!Z28</f>
        <v/>
      </c>
      <c r="Q27" s="205"/>
      <c r="R27" s="121" t="str">
        <f>'Речевое развитие'!I27</f>
        <v/>
      </c>
      <c r="S27" s="86" t="str">
        <f>'Речевое развитие'!P27</f>
        <v/>
      </c>
      <c r="T27" s="205"/>
      <c r="U27" s="121" t="str">
        <f>'Физическое развитие'!O27</f>
        <v/>
      </c>
      <c r="V27" s="86" t="str">
        <f>'Физическое развитие'!T27</f>
        <v/>
      </c>
      <c r="W27" s="205"/>
      <c r="X27" s="121"/>
    </row>
    <row r="28" spans="1:24">
      <c r="A28" s="97">
        <f>список!A26</f>
        <v>25</v>
      </c>
      <c r="B28" s="145" t="str">
        <f>IF(список!B26="","",список!B26)</f>
        <v/>
      </c>
      <c r="C28" s="86">
        <f>IF(список!C26="","",список!C26)</f>
        <v>0</v>
      </c>
      <c r="D28" s="89" t="str">
        <f>'Социально-коммуникативное разви'!R29</f>
        <v/>
      </c>
      <c r="E28" s="81" t="str">
        <f>'Социально-коммуникативное разви'!W29</f>
        <v/>
      </c>
      <c r="F28" s="86" t="str">
        <f>'Социально-коммуникативное разви'!AG29</f>
        <v/>
      </c>
      <c r="G28" s="200"/>
      <c r="H28" s="152" t="str">
        <f>'Познавательное развитие'!H29</f>
        <v/>
      </c>
      <c r="I28" s="84" t="str">
        <f>'Познавательное развитие'!M29</f>
        <v/>
      </c>
      <c r="J28" s="84" t="str">
        <f>'Познавательное развитие'!R29</f>
        <v/>
      </c>
      <c r="K28" s="84" t="str">
        <f>'Познавательное развитие'!X29</f>
        <v/>
      </c>
      <c r="L28" s="112" t="str">
        <f>'Познавательное развитие'!AG29</f>
        <v/>
      </c>
      <c r="M28" s="200"/>
      <c r="N28" s="121" t="str">
        <f>'Художественно-эстетическое разв'!S29</f>
        <v/>
      </c>
      <c r="O28" s="117" t="str">
        <f>'Художественно-эстетическое разв'!Z29</f>
        <v/>
      </c>
      <c r="P28" s="86" t="str">
        <f>'Художественно-эстетическое разв'!Z29</f>
        <v/>
      </c>
      <c r="Q28" s="205"/>
      <c r="R28" s="121" t="str">
        <f>'Речевое развитие'!I28</f>
        <v/>
      </c>
      <c r="S28" s="86" t="str">
        <f>'Речевое развитие'!P28</f>
        <v/>
      </c>
      <c r="T28" s="205"/>
      <c r="U28" s="121" t="str">
        <f>'Физическое развитие'!O28</f>
        <v/>
      </c>
      <c r="V28" s="86" t="str">
        <f>'Физическое развитие'!T28</f>
        <v/>
      </c>
      <c r="W28" s="205"/>
      <c r="X28" s="121"/>
    </row>
    <row r="29" spans="1:24">
      <c r="A29" s="97">
        <f>список!A27</f>
        <v>26</v>
      </c>
      <c r="B29" s="145" t="str">
        <f>IF(список!B27="","",список!B27)</f>
        <v/>
      </c>
      <c r="C29" s="86">
        <f>IF(список!C27="","",список!C27)</f>
        <v>0</v>
      </c>
      <c r="D29" s="89" t="str">
        <f>'Социально-коммуникативное разви'!R30</f>
        <v/>
      </c>
      <c r="E29" s="81" t="str">
        <f>'Социально-коммуникативное разви'!W30</f>
        <v/>
      </c>
      <c r="F29" s="86" t="str">
        <f>'Социально-коммуникативное разви'!AG30</f>
        <v/>
      </c>
      <c r="G29" s="200"/>
      <c r="H29" s="152" t="str">
        <f>'Познавательное развитие'!H30</f>
        <v/>
      </c>
      <c r="I29" s="84" t="str">
        <f>'Познавательное развитие'!M30</f>
        <v/>
      </c>
      <c r="J29" s="84" t="str">
        <f>'Познавательное развитие'!R30</f>
        <v/>
      </c>
      <c r="K29" s="84" t="str">
        <f>'Познавательное развитие'!X30</f>
        <v/>
      </c>
      <c r="L29" s="112" t="str">
        <f>'Познавательное развитие'!AG30</f>
        <v/>
      </c>
      <c r="M29" s="200"/>
      <c r="N29" s="121" t="str">
        <f>'Художественно-эстетическое разв'!S30</f>
        <v/>
      </c>
      <c r="O29" s="117" t="str">
        <f>'Художественно-эстетическое разв'!Z30</f>
        <v/>
      </c>
      <c r="P29" s="86" t="str">
        <f>'Художественно-эстетическое разв'!Z30</f>
        <v/>
      </c>
      <c r="Q29" s="205"/>
      <c r="R29" s="121" t="str">
        <f>'Речевое развитие'!I29</f>
        <v/>
      </c>
      <c r="S29" s="86" t="str">
        <f>'Речевое развитие'!P29</f>
        <v/>
      </c>
      <c r="T29" s="205"/>
      <c r="U29" s="121" t="str">
        <f>'Физическое развитие'!O29</f>
        <v/>
      </c>
      <c r="V29" s="86" t="str">
        <f>'Физическое развитие'!T29</f>
        <v/>
      </c>
      <c r="W29" s="205"/>
      <c r="X29" s="121"/>
    </row>
    <row r="30" spans="1:24">
      <c r="A30" s="97">
        <f>список!A28</f>
        <v>27</v>
      </c>
      <c r="B30" s="145" t="str">
        <f>IF(список!B28="","",список!B28)</f>
        <v/>
      </c>
      <c r="C30" s="86">
        <f>IF(список!C28="","",список!C28)</f>
        <v>0</v>
      </c>
      <c r="D30" s="89" t="str">
        <f>'Социально-коммуникативное разви'!R31</f>
        <v/>
      </c>
      <c r="E30" s="81" t="str">
        <f>'Социально-коммуникативное разви'!W31</f>
        <v/>
      </c>
      <c r="F30" s="86" t="str">
        <f>'Социально-коммуникативное разви'!AG31</f>
        <v/>
      </c>
      <c r="G30" s="200"/>
      <c r="H30" s="152" t="str">
        <f>'Познавательное развитие'!H31</f>
        <v/>
      </c>
      <c r="I30" s="84" t="str">
        <f>'Познавательное развитие'!M31</f>
        <v/>
      </c>
      <c r="J30" s="84" t="str">
        <f>'Познавательное развитие'!R31</f>
        <v/>
      </c>
      <c r="K30" s="84" t="str">
        <f>'Познавательное развитие'!X31</f>
        <v/>
      </c>
      <c r="L30" s="112" t="str">
        <f>'Познавательное развитие'!AG31</f>
        <v/>
      </c>
      <c r="M30" s="200"/>
      <c r="N30" s="121" t="str">
        <f>'Художественно-эстетическое разв'!S31</f>
        <v/>
      </c>
      <c r="O30" s="117" t="str">
        <f>'Художественно-эстетическое разв'!Z31</f>
        <v/>
      </c>
      <c r="P30" s="86" t="str">
        <f>'Художественно-эстетическое разв'!Z31</f>
        <v/>
      </c>
      <c r="Q30" s="205"/>
      <c r="R30" s="121" t="str">
        <f>'Речевое развитие'!I30</f>
        <v/>
      </c>
      <c r="S30" s="86" t="str">
        <f>'Речевое развитие'!P30</f>
        <v/>
      </c>
      <c r="T30" s="205"/>
      <c r="U30" s="121" t="str">
        <f>'Физическое развитие'!O30</f>
        <v/>
      </c>
      <c r="V30" s="86" t="str">
        <f>'Физическое развитие'!T30</f>
        <v/>
      </c>
      <c r="W30" s="205"/>
      <c r="X30" s="121"/>
    </row>
    <row r="31" spans="1:24">
      <c r="A31" s="97">
        <f>список!A29</f>
        <v>28</v>
      </c>
      <c r="B31" s="145" t="str">
        <f>IF(список!B29="","",список!B29)</f>
        <v/>
      </c>
      <c r="C31" s="86">
        <f>IF(список!C29="","",список!C29)</f>
        <v>0</v>
      </c>
      <c r="D31" s="89" t="str">
        <f>'Социально-коммуникативное разви'!R32</f>
        <v/>
      </c>
      <c r="E31" s="81" t="str">
        <f>'Социально-коммуникативное разви'!W32</f>
        <v/>
      </c>
      <c r="F31" s="86" t="str">
        <f>'Социально-коммуникативное разви'!AG32</f>
        <v/>
      </c>
      <c r="G31" s="200"/>
      <c r="H31" s="152" t="str">
        <f>'Познавательное развитие'!H32</f>
        <v/>
      </c>
      <c r="I31" s="84" t="str">
        <f>'Познавательное развитие'!M32</f>
        <v/>
      </c>
      <c r="J31" s="84" t="str">
        <f>'Познавательное развитие'!R32</f>
        <v/>
      </c>
      <c r="K31" s="84" t="str">
        <f>'Познавательное развитие'!X32</f>
        <v/>
      </c>
      <c r="L31" s="112" t="str">
        <f>'Познавательное развитие'!AG32</f>
        <v/>
      </c>
      <c r="M31" s="200"/>
      <c r="N31" s="121" t="str">
        <f>'Художественно-эстетическое разв'!S32</f>
        <v/>
      </c>
      <c r="O31" s="117" t="str">
        <f>'Художественно-эстетическое разв'!Z32</f>
        <v/>
      </c>
      <c r="P31" s="86" t="str">
        <f>'Художественно-эстетическое разв'!Z32</f>
        <v/>
      </c>
      <c r="Q31" s="205"/>
      <c r="R31" s="121" t="str">
        <f>'Речевое развитие'!I31</f>
        <v/>
      </c>
      <c r="S31" s="86" t="str">
        <f>'Речевое развитие'!P31</f>
        <v/>
      </c>
      <c r="T31" s="205"/>
      <c r="U31" s="121" t="str">
        <f>'Физическое развитие'!O31</f>
        <v/>
      </c>
      <c r="V31" s="86" t="str">
        <f>'Физическое развитие'!T31</f>
        <v/>
      </c>
      <c r="W31" s="205"/>
      <c r="X31" s="121"/>
    </row>
    <row r="32" spans="1:24">
      <c r="A32" s="97">
        <f>список!A30</f>
        <v>29</v>
      </c>
      <c r="B32" s="145" t="str">
        <f>IF(список!B30="","",список!B30)</f>
        <v/>
      </c>
      <c r="C32" s="86">
        <f>IF(список!C30="","",список!C30)</f>
        <v>0</v>
      </c>
      <c r="D32" s="89" t="str">
        <f>'Социально-коммуникативное разви'!R33</f>
        <v/>
      </c>
      <c r="E32" s="81" t="str">
        <f>'Социально-коммуникативное разви'!W33</f>
        <v/>
      </c>
      <c r="F32" s="86" t="str">
        <f>'Социально-коммуникативное разви'!AG33</f>
        <v/>
      </c>
      <c r="G32" s="200"/>
      <c r="H32" s="152" t="str">
        <f>'Познавательное развитие'!H33</f>
        <v/>
      </c>
      <c r="I32" s="84" t="str">
        <f>'Познавательное развитие'!M33</f>
        <v/>
      </c>
      <c r="J32" s="84" t="str">
        <f>'Познавательное развитие'!R33</f>
        <v/>
      </c>
      <c r="K32" s="84" t="str">
        <f>'Познавательное развитие'!X33</f>
        <v/>
      </c>
      <c r="L32" s="112" t="str">
        <f>'Познавательное развитие'!AG33</f>
        <v/>
      </c>
      <c r="M32" s="200"/>
      <c r="N32" s="121" t="str">
        <f>'Художественно-эстетическое разв'!S33</f>
        <v/>
      </c>
      <c r="O32" s="117" t="str">
        <f>'Художественно-эстетическое разв'!Z33</f>
        <v/>
      </c>
      <c r="P32" s="86" t="str">
        <f>'Художественно-эстетическое разв'!Z33</f>
        <v/>
      </c>
      <c r="Q32" s="205"/>
      <c r="R32" s="121" t="str">
        <f>'Речевое развитие'!I32</f>
        <v/>
      </c>
      <c r="S32" s="86" t="str">
        <f>'Речевое развитие'!P32</f>
        <v/>
      </c>
      <c r="T32" s="205"/>
      <c r="U32" s="121" t="str">
        <f>'Физическое развитие'!O32</f>
        <v/>
      </c>
      <c r="V32" s="86" t="str">
        <f>'Физическое развитие'!T32</f>
        <v/>
      </c>
      <c r="W32" s="205"/>
      <c r="X32" s="121"/>
    </row>
    <row r="33" spans="1:24">
      <c r="A33" s="97">
        <f>список!A31</f>
        <v>30</v>
      </c>
      <c r="B33" s="145" t="str">
        <f>IF(список!B31="","",список!B31)</f>
        <v/>
      </c>
      <c r="C33" s="86">
        <f>IF(список!C31="","",список!C31)</f>
        <v>0</v>
      </c>
      <c r="D33" s="89" t="str">
        <f>'Социально-коммуникативное разви'!R34</f>
        <v/>
      </c>
      <c r="E33" s="81" t="str">
        <f>'Социально-коммуникативное разви'!W34</f>
        <v/>
      </c>
      <c r="F33" s="86" t="str">
        <f>'Социально-коммуникативное разви'!AG34</f>
        <v/>
      </c>
      <c r="G33" s="200"/>
      <c r="H33" s="152" t="str">
        <f>'Познавательное развитие'!H34</f>
        <v/>
      </c>
      <c r="I33" s="84" t="str">
        <f>'Познавательное развитие'!M34</f>
        <v/>
      </c>
      <c r="J33" s="84" t="str">
        <f>'Познавательное развитие'!R34</f>
        <v/>
      </c>
      <c r="K33" s="84" t="str">
        <f>'Познавательное развитие'!X34</f>
        <v/>
      </c>
      <c r="L33" s="112" t="str">
        <f>'Познавательное развитие'!AG34</f>
        <v/>
      </c>
      <c r="M33" s="200"/>
      <c r="N33" s="121" t="str">
        <f>'Художественно-эстетическое разв'!S34</f>
        <v/>
      </c>
      <c r="O33" s="117" t="str">
        <f>'Художественно-эстетическое разв'!Z34</f>
        <v/>
      </c>
      <c r="P33" s="86" t="str">
        <f>'Художественно-эстетическое разв'!Z34</f>
        <v/>
      </c>
      <c r="Q33" s="205"/>
      <c r="R33" s="121" t="str">
        <f>'Речевое развитие'!I33</f>
        <v/>
      </c>
      <c r="S33" s="86" t="str">
        <f>'Речевое развитие'!P33</f>
        <v/>
      </c>
      <c r="T33" s="205"/>
      <c r="U33" s="121" t="str">
        <f>'Физическое развитие'!O33</f>
        <v/>
      </c>
      <c r="V33" s="86" t="str">
        <f>'Физическое развитие'!T33</f>
        <v/>
      </c>
      <c r="W33" s="205"/>
      <c r="X33" s="121"/>
    </row>
    <row r="34" spans="1:24">
      <c r="A34" s="97">
        <f>список!A32</f>
        <v>31</v>
      </c>
      <c r="B34" s="145" t="str">
        <f>IF(список!B32="","",список!B32)</f>
        <v/>
      </c>
      <c r="C34" s="86">
        <f>IF(список!C32="","",список!C32)</f>
        <v>0</v>
      </c>
      <c r="D34" s="89" t="str">
        <f>'Социально-коммуникативное разви'!R35</f>
        <v/>
      </c>
      <c r="E34" s="81" t="str">
        <f>'Социально-коммуникативное разви'!W35</f>
        <v/>
      </c>
      <c r="F34" s="86" t="str">
        <f>'Социально-коммуникативное разви'!AG35</f>
        <v/>
      </c>
      <c r="G34" s="200"/>
      <c r="H34" s="152" t="str">
        <f>'Познавательное развитие'!H35</f>
        <v/>
      </c>
      <c r="I34" s="84" t="str">
        <f>'Познавательное развитие'!M35</f>
        <v/>
      </c>
      <c r="J34" s="84" t="str">
        <f>'Познавательное развитие'!R35</f>
        <v/>
      </c>
      <c r="K34" s="84" t="str">
        <f>'Познавательное развитие'!X35</f>
        <v/>
      </c>
      <c r="L34" s="112" t="str">
        <f>'Познавательное развитие'!AG35</f>
        <v/>
      </c>
      <c r="M34" s="200"/>
      <c r="N34" s="121" t="str">
        <f>'Художественно-эстетическое разв'!S35</f>
        <v/>
      </c>
      <c r="O34" s="117" t="str">
        <f>'Художественно-эстетическое разв'!Z35</f>
        <v/>
      </c>
      <c r="P34" s="86" t="str">
        <f>'Художественно-эстетическое разв'!Z35</f>
        <v/>
      </c>
      <c r="Q34" s="205"/>
      <c r="R34" s="121" t="str">
        <f>'Речевое развитие'!I34</f>
        <v/>
      </c>
      <c r="S34" s="86" t="str">
        <f>'Речевое развитие'!P34</f>
        <v/>
      </c>
      <c r="T34" s="205"/>
      <c r="U34" s="121" t="str">
        <f>'Физическое развитие'!O34</f>
        <v/>
      </c>
      <c r="V34" s="86" t="str">
        <f>'Физическое развитие'!T34</f>
        <v/>
      </c>
      <c r="W34" s="205"/>
      <c r="X34" s="121"/>
    </row>
    <row r="35" spans="1:24">
      <c r="A35" s="97">
        <f>список!A33</f>
        <v>32</v>
      </c>
      <c r="B35" s="145" t="str">
        <f>IF(список!B33="","",список!B33)</f>
        <v/>
      </c>
      <c r="C35" s="86">
        <f>IF(список!C33="","",список!C33)</f>
        <v>0</v>
      </c>
      <c r="D35" s="89" t="str">
        <f>'Социально-коммуникативное разви'!R36</f>
        <v/>
      </c>
      <c r="E35" s="81" t="str">
        <f>'Социально-коммуникативное разви'!W36</f>
        <v/>
      </c>
      <c r="F35" s="86" t="str">
        <f>'Социально-коммуникативное разви'!AG36</f>
        <v/>
      </c>
      <c r="G35" s="200"/>
      <c r="H35" s="152" t="str">
        <f>'Познавательное развитие'!H36</f>
        <v/>
      </c>
      <c r="I35" s="84" t="str">
        <f>'Познавательное развитие'!M36</f>
        <v/>
      </c>
      <c r="J35" s="84" t="str">
        <f>'Познавательное развитие'!R36</f>
        <v/>
      </c>
      <c r="K35" s="84" t="str">
        <f>'Познавательное развитие'!X36</f>
        <v/>
      </c>
      <c r="L35" s="112" t="str">
        <f>'Познавательное развитие'!AG36</f>
        <v/>
      </c>
      <c r="M35" s="200"/>
      <c r="N35" s="121" t="str">
        <f>'Художественно-эстетическое разв'!S36</f>
        <v/>
      </c>
      <c r="O35" s="117" t="str">
        <f>'Художественно-эстетическое разв'!Z36</f>
        <v/>
      </c>
      <c r="P35" s="86" t="str">
        <f>'Художественно-эстетическое разв'!Z36</f>
        <v/>
      </c>
      <c r="Q35" s="205"/>
      <c r="R35" s="121" t="str">
        <f>'Речевое развитие'!I35</f>
        <v/>
      </c>
      <c r="S35" s="86" t="str">
        <f>'Речевое развитие'!P35</f>
        <v/>
      </c>
      <c r="T35" s="205"/>
      <c r="U35" s="121" t="str">
        <f>'Физическое развитие'!O35</f>
        <v/>
      </c>
      <c r="V35" s="86" t="str">
        <f>'Физическое развитие'!T35</f>
        <v/>
      </c>
      <c r="W35" s="205"/>
      <c r="X35" s="121"/>
    </row>
    <row r="36" spans="1:24">
      <c r="A36" s="97">
        <f>список!A34</f>
        <v>33</v>
      </c>
      <c r="B36" s="145" t="str">
        <f>IF(список!B34="","",список!B34)</f>
        <v/>
      </c>
      <c r="C36" s="86">
        <f>IF(список!C34="","",список!C34)</f>
        <v>0</v>
      </c>
      <c r="D36" s="89" t="str">
        <f>'Социально-коммуникативное разви'!R37</f>
        <v/>
      </c>
      <c r="E36" s="81" t="str">
        <f>'Социально-коммуникативное разви'!W37</f>
        <v/>
      </c>
      <c r="F36" s="86" t="str">
        <f>'Социально-коммуникативное разви'!AG37</f>
        <v/>
      </c>
      <c r="G36" s="200"/>
      <c r="H36" s="152" t="str">
        <f>'Познавательное развитие'!H37</f>
        <v/>
      </c>
      <c r="I36" s="84" t="str">
        <f>'Познавательное развитие'!M37</f>
        <v/>
      </c>
      <c r="J36" s="84" t="str">
        <f>'Познавательное развитие'!R37</f>
        <v/>
      </c>
      <c r="K36" s="84" t="str">
        <f>'Познавательное развитие'!X37</f>
        <v/>
      </c>
      <c r="L36" s="112" t="str">
        <f>'Познавательное развитие'!AG37</f>
        <v/>
      </c>
      <c r="M36" s="200"/>
      <c r="N36" s="121" t="str">
        <f>'Художественно-эстетическое разв'!S37</f>
        <v/>
      </c>
      <c r="O36" s="117" t="str">
        <f>'Художественно-эстетическое разв'!Z37</f>
        <v/>
      </c>
      <c r="P36" s="86" t="str">
        <f>'Художественно-эстетическое разв'!Z37</f>
        <v/>
      </c>
      <c r="Q36" s="205"/>
      <c r="R36" s="121" t="str">
        <f>'Речевое развитие'!I36</f>
        <v/>
      </c>
      <c r="S36" s="86" t="str">
        <f>'Речевое развитие'!P36</f>
        <v/>
      </c>
      <c r="T36" s="205"/>
      <c r="U36" s="121" t="str">
        <f>'Физическое развитие'!O36</f>
        <v/>
      </c>
      <c r="V36" s="86" t="str">
        <f>'Физическое развитие'!T36</f>
        <v/>
      </c>
      <c r="W36" s="205"/>
      <c r="X36" s="121"/>
    </row>
    <row r="37" spans="1:24">
      <c r="A37" s="97">
        <f>список!A35</f>
        <v>34</v>
      </c>
      <c r="B37" s="145" t="str">
        <f>IF(список!B35="","",список!B35)</f>
        <v/>
      </c>
      <c r="C37" s="86">
        <f>IF(список!C35="","",список!C35)</f>
        <v>0</v>
      </c>
      <c r="D37" s="89" t="str">
        <f>'Социально-коммуникативное разви'!R38</f>
        <v/>
      </c>
      <c r="E37" s="81" t="str">
        <f>'Социально-коммуникативное разви'!W38</f>
        <v/>
      </c>
      <c r="F37" s="86" t="str">
        <f>'Социально-коммуникативное разви'!AG38</f>
        <v/>
      </c>
      <c r="G37" s="200"/>
      <c r="H37" s="152" t="str">
        <f>'Познавательное развитие'!H38</f>
        <v/>
      </c>
      <c r="I37" s="84" t="str">
        <f>'Познавательное развитие'!M38</f>
        <v/>
      </c>
      <c r="J37" s="84" t="str">
        <f>'Познавательное развитие'!R38</f>
        <v/>
      </c>
      <c r="K37" s="84" t="str">
        <f>'Познавательное развитие'!X38</f>
        <v/>
      </c>
      <c r="L37" s="112" t="str">
        <f>'Познавательное развитие'!AG38</f>
        <v/>
      </c>
      <c r="M37" s="200"/>
      <c r="N37" s="121" t="str">
        <f>'Художественно-эстетическое разв'!S38</f>
        <v/>
      </c>
      <c r="O37" s="117" t="str">
        <f>'Художественно-эстетическое разв'!Z38</f>
        <v/>
      </c>
      <c r="P37" s="86" t="str">
        <f>'Художественно-эстетическое разв'!Z38</f>
        <v/>
      </c>
      <c r="Q37" s="205"/>
      <c r="R37" s="121" t="str">
        <f>'Речевое развитие'!I37</f>
        <v/>
      </c>
      <c r="S37" s="86" t="str">
        <f>'Речевое развитие'!P37</f>
        <v/>
      </c>
      <c r="T37" s="205"/>
      <c r="U37" s="121" t="str">
        <f>'Физическое развитие'!O37</f>
        <v/>
      </c>
      <c r="V37" s="86" t="str">
        <f>'Физическое развитие'!T37</f>
        <v/>
      </c>
      <c r="W37" s="205"/>
      <c r="X37" s="121"/>
    </row>
    <row r="38" spans="1:24">
      <c r="A38" s="97">
        <f>список!A36</f>
        <v>35</v>
      </c>
      <c r="B38" s="145" t="str">
        <f>IF(список!B36="","",список!B36)</f>
        <v/>
      </c>
      <c r="C38" s="86">
        <f>IF(список!C36="","",список!C36)</f>
        <v>0</v>
      </c>
      <c r="D38" s="89" t="str">
        <f>'Социально-коммуникативное разви'!R39</f>
        <v/>
      </c>
      <c r="E38" s="81" t="str">
        <f>'Социально-коммуникативное разви'!W39</f>
        <v/>
      </c>
      <c r="F38" s="86" t="str">
        <f>'Социально-коммуникативное разви'!AG39</f>
        <v/>
      </c>
      <c r="G38" s="200"/>
      <c r="H38" s="152" t="str">
        <f>'Познавательное развитие'!H39</f>
        <v/>
      </c>
      <c r="I38" s="84" t="str">
        <f>'Познавательное развитие'!M39</f>
        <v/>
      </c>
      <c r="J38" s="84" t="str">
        <f>'Познавательное развитие'!R39</f>
        <v/>
      </c>
      <c r="K38" s="84" t="str">
        <f>'Познавательное развитие'!X39</f>
        <v/>
      </c>
      <c r="L38" s="112" t="str">
        <f>'Познавательное развитие'!AG39</f>
        <v/>
      </c>
      <c r="M38" s="200"/>
      <c r="N38" s="121" t="str">
        <f>'Художественно-эстетическое разв'!S39</f>
        <v/>
      </c>
      <c r="O38" s="117" t="str">
        <f>'Художественно-эстетическое разв'!Z39</f>
        <v/>
      </c>
      <c r="P38" s="86" t="str">
        <f>'Художественно-эстетическое разв'!Z39</f>
        <v/>
      </c>
      <c r="Q38" s="205"/>
      <c r="R38" s="121" t="str">
        <f>'Речевое развитие'!I38</f>
        <v/>
      </c>
      <c r="S38" s="86" t="str">
        <f>'Речевое развитие'!P38</f>
        <v/>
      </c>
      <c r="T38" s="205"/>
      <c r="U38" s="121" t="str">
        <f>'Физическое развитие'!O38</f>
        <v/>
      </c>
      <c r="V38" s="86" t="str">
        <f>'Физическое развитие'!T38</f>
        <v/>
      </c>
      <c r="W38" s="205"/>
      <c r="X38" s="121"/>
    </row>
    <row r="39" spans="1:24" ht="29.25">
      <c r="A39" s="97"/>
      <c r="B39" s="228" t="s">
        <v>259</v>
      </c>
      <c r="C39" s="229"/>
      <c r="D39" s="89"/>
      <c r="F39" s="86"/>
      <c r="G39" s="200"/>
      <c r="H39" s="152"/>
      <c r="I39" s="84"/>
      <c r="J39" s="84"/>
      <c r="K39" s="84"/>
      <c r="L39" s="112"/>
      <c r="M39" s="200"/>
      <c r="N39" s="121"/>
      <c r="O39" s="117"/>
      <c r="P39" s="86"/>
      <c r="Q39" s="205"/>
      <c r="R39" s="121"/>
      <c r="S39" s="86"/>
      <c r="T39" s="205"/>
      <c r="U39" s="121"/>
      <c r="V39" s="86"/>
      <c r="W39" s="205"/>
      <c r="X39" s="121"/>
    </row>
    <row r="40" spans="1:24">
      <c r="C40" s="86" t="s">
        <v>228</v>
      </c>
      <c r="D40" s="89">
        <f>COUNTIF(D$4:D$38,$C$40)</f>
        <v>0</v>
      </c>
      <c r="E40" s="89">
        <f t="shared" ref="E40:F40" si="0">COUNTIF(E$4:E$38,$C$40)</f>
        <v>0</v>
      </c>
      <c r="F40" s="89">
        <f t="shared" si="0"/>
        <v>0</v>
      </c>
      <c r="G40" s="201">
        <f>AVERAGE(D40:F40)</f>
        <v>0</v>
      </c>
      <c r="H40" s="152">
        <f>COUNTIF(H$4:H$38,$C$40)</f>
        <v>0</v>
      </c>
      <c r="I40" s="152">
        <f t="shared" ref="I40:L40" si="1">COUNTIF(I$4:I$38,$C$40)</f>
        <v>0</v>
      </c>
      <c r="J40" s="152">
        <f t="shared" si="1"/>
        <v>0</v>
      </c>
      <c r="K40" s="152">
        <f t="shared" si="1"/>
        <v>0</v>
      </c>
      <c r="L40" s="152">
        <f t="shared" si="1"/>
        <v>0</v>
      </c>
      <c r="M40" s="203">
        <f>AVERAGE(H40:L40)</f>
        <v>0</v>
      </c>
      <c r="N40" s="121">
        <f>COUNTIF(N$4:N$38,$C$40)</f>
        <v>0</v>
      </c>
      <c r="O40" s="121">
        <f t="shared" ref="O40:P40" si="2">COUNTIF(O$4:O$38,$C$40)</f>
        <v>0</v>
      </c>
      <c r="P40" s="121">
        <f t="shared" si="2"/>
        <v>0</v>
      </c>
      <c r="Q40" s="206">
        <f>AVERAGE(N40:P40)</f>
        <v>0</v>
      </c>
      <c r="R40" s="121">
        <f>COUNTIF(R$4:R$38,$C$40)</f>
        <v>0</v>
      </c>
      <c r="S40" s="121">
        <f>COUNTIF(S$4:S$38,$C$40)</f>
        <v>0</v>
      </c>
      <c r="T40" s="207">
        <f>AVERAGE(R40:S40)</f>
        <v>0</v>
      </c>
      <c r="U40" s="121">
        <f>COUNTIF(U$4:U$38,$C$40)</f>
        <v>0</v>
      </c>
      <c r="V40" s="121">
        <f>COUNTIF(V$4:V$38,$C$40)</f>
        <v>0</v>
      </c>
      <c r="W40" s="206">
        <f>AVERAGE(U40:V40)</f>
        <v>0</v>
      </c>
      <c r="X40" s="121"/>
    </row>
    <row r="41" spans="1:24">
      <c r="C41" s="81" t="s">
        <v>229</v>
      </c>
      <c r="D41" s="81">
        <f>COUNTIF(D$4:D$38,$C$41)</f>
        <v>0</v>
      </c>
      <c r="E41" s="81">
        <f t="shared" ref="E41:F41" si="3">COUNTIF(E$4:E$38,$C$41)</f>
        <v>0</v>
      </c>
      <c r="F41" s="81">
        <f t="shared" si="3"/>
        <v>0</v>
      </c>
      <c r="G41" s="201">
        <f t="shared" ref="G41:G42" si="4">AVERAGE(D41:F41)</f>
        <v>0</v>
      </c>
      <c r="H41" s="152">
        <f>COUNTIF(H$4:H$38,$C$41)</f>
        <v>0</v>
      </c>
      <c r="I41" s="152">
        <f t="shared" ref="I41:L41" si="5">COUNTIF(I$4:I$38,$C$41)</f>
        <v>0</v>
      </c>
      <c r="J41" s="152">
        <f t="shared" si="5"/>
        <v>0</v>
      </c>
      <c r="K41" s="152">
        <f t="shared" si="5"/>
        <v>0</v>
      </c>
      <c r="L41" s="152">
        <f t="shared" si="5"/>
        <v>0</v>
      </c>
      <c r="M41" s="203">
        <f t="shared" ref="M41:M42" si="6">AVERAGE(H41:L41)</f>
        <v>0</v>
      </c>
      <c r="N41" s="152">
        <f>COUNTIF(N$4:N$38,$C$41)</f>
        <v>0</v>
      </c>
      <c r="O41" s="152">
        <f t="shared" ref="O41:P41" si="7">COUNTIF(O$4:O$38,$C$41)</f>
        <v>0</v>
      </c>
      <c r="P41" s="152">
        <f t="shared" si="7"/>
        <v>0</v>
      </c>
      <c r="Q41" s="206">
        <f t="shared" ref="Q41:Q42" si="8">AVERAGE(N41:P41)</f>
        <v>0</v>
      </c>
      <c r="R41" s="121">
        <f>COUNTIF(R$4:R$38,$C$41)</f>
        <v>0</v>
      </c>
      <c r="S41" s="121">
        <f>COUNTIF(S$4:S$38,$C$41)</f>
        <v>0</v>
      </c>
      <c r="T41" s="206">
        <f t="shared" ref="T41:T42" si="9">AVERAGE(R41:S41)</f>
        <v>0</v>
      </c>
      <c r="U41" s="121">
        <f>COUNTIF(U$4:U$38,$C$41)</f>
        <v>0</v>
      </c>
      <c r="V41" s="121">
        <f>COUNTIF(V$4:V$38,$C$41)</f>
        <v>0</v>
      </c>
      <c r="W41" s="206">
        <f t="shared" ref="W41:W42" si="10">AVERAGE(U41:V41)</f>
        <v>0</v>
      </c>
      <c r="X41" s="121"/>
    </row>
    <row r="42" spans="1:24">
      <c r="C42" s="81" t="s">
        <v>230</v>
      </c>
      <c r="D42" s="81">
        <f>COUNTIF(D$4:D$38,$C$42)</f>
        <v>0</v>
      </c>
      <c r="E42" s="81">
        <f t="shared" ref="E42:F42" si="11">COUNTIF(E$4:E$38,$C$42)</f>
        <v>0</v>
      </c>
      <c r="F42" s="81">
        <f t="shared" si="11"/>
        <v>0</v>
      </c>
      <c r="G42" s="230">
        <f t="shared" si="4"/>
        <v>0</v>
      </c>
      <c r="H42" s="121">
        <f>COUNTIF(H$4:H$38,$C$42)</f>
        <v>0</v>
      </c>
      <c r="I42" s="121">
        <f t="shared" ref="I42:L42" si="12">COUNTIF(I$4:I$38,$C$42)</f>
        <v>0</v>
      </c>
      <c r="J42" s="121">
        <f t="shared" si="12"/>
        <v>0</v>
      </c>
      <c r="K42" s="121">
        <f t="shared" si="12"/>
        <v>0</v>
      </c>
      <c r="L42" s="121">
        <f t="shared" si="12"/>
        <v>0</v>
      </c>
      <c r="M42" s="232">
        <f t="shared" si="6"/>
        <v>0</v>
      </c>
      <c r="N42" s="121">
        <f>COUNTIF(N$4:N$38,$C$42)</f>
        <v>0</v>
      </c>
      <c r="O42" s="121">
        <f t="shared" ref="O42:P42" si="13">COUNTIF(O$4:O$38,$C$42)</f>
        <v>0</v>
      </c>
      <c r="P42" s="121">
        <f t="shared" si="13"/>
        <v>0</v>
      </c>
      <c r="Q42" s="233">
        <f t="shared" si="8"/>
        <v>0</v>
      </c>
      <c r="R42" s="121">
        <f>COUNTIF(R$4:R$38,$C$42)</f>
        <v>0</v>
      </c>
      <c r="S42" s="121">
        <f>COUNTIF(S$4:S$38,$C$42)</f>
        <v>0</v>
      </c>
      <c r="T42" s="234">
        <f t="shared" si="9"/>
        <v>0</v>
      </c>
      <c r="U42" s="121">
        <f>COUNTIF(U$4:U$38,$C$42)</f>
        <v>0</v>
      </c>
      <c r="V42" s="121">
        <f>COUNTIF(V$4:V$38,$C$42)</f>
        <v>0</v>
      </c>
      <c r="W42" s="234">
        <f t="shared" si="10"/>
        <v>0</v>
      </c>
      <c r="X42" s="121"/>
    </row>
    <row r="43" spans="1:24">
      <c r="F43" s="86"/>
      <c r="G43" s="231"/>
      <c r="H43" s="121"/>
      <c r="L43" s="86"/>
      <c r="M43" s="137"/>
      <c r="N43" s="121"/>
      <c r="P43" s="86"/>
      <c r="Q43" s="233"/>
      <c r="R43" s="121"/>
      <c r="S43" s="86"/>
      <c r="T43" s="233"/>
      <c r="U43" s="121"/>
      <c r="V43" s="86"/>
      <c r="W43" s="233"/>
      <c r="X43" s="121"/>
    </row>
    <row r="44" spans="1:24">
      <c r="C44" s="86" t="s">
        <v>228</v>
      </c>
      <c r="F44" s="235"/>
      <c r="G44" s="235" t="e">
        <f>G40/$C$39</f>
        <v>#DIV/0!</v>
      </c>
      <c r="H44" s="235"/>
      <c r="I44" s="235"/>
      <c r="J44" s="235"/>
      <c r="K44" s="235"/>
      <c r="L44" s="235"/>
      <c r="M44" s="235" t="e">
        <f t="shared" ref="M44:W46" si="14">M40/$C$39</f>
        <v>#DIV/0!</v>
      </c>
      <c r="N44" s="235"/>
      <c r="O44" s="235"/>
      <c r="P44" s="235"/>
      <c r="Q44" s="235" t="e">
        <f t="shared" si="14"/>
        <v>#DIV/0!</v>
      </c>
      <c r="R44" s="235"/>
      <c r="S44" s="235"/>
      <c r="T44" s="235" t="e">
        <f t="shared" si="14"/>
        <v>#DIV/0!</v>
      </c>
      <c r="U44" s="235"/>
      <c r="V44" s="235"/>
      <c r="W44" s="235" t="e">
        <f t="shared" si="14"/>
        <v>#DIV/0!</v>
      </c>
      <c r="X44" s="121"/>
    </row>
    <row r="45" spans="1:24">
      <c r="C45" s="81" t="s">
        <v>229</v>
      </c>
      <c r="F45" s="235"/>
      <c r="G45" s="235" t="e">
        <f t="shared" ref="G45:T46" si="15">G41/$C$39</f>
        <v>#DIV/0!</v>
      </c>
      <c r="H45" s="235"/>
      <c r="I45" s="235"/>
      <c r="J45" s="235"/>
      <c r="K45" s="235"/>
      <c r="L45" s="235"/>
      <c r="M45" s="235" t="e">
        <f t="shared" si="15"/>
        <v>#DIV/0!</v>
      </c>
      <c r="N45" s="235"/>
      <c r="O45" s="235"/>
      <c r="P45" s="235"/>
      <c r="Q45" s="235" t="e">
        <f t="shared" si="15"/>
        <v>#DIV/0!</v>
      </c>
      <c r="R45" s="235"/>
      <c r="S45" s="235"/>
      <c r="T45" s="235" t="e">
        <f t="shared" si="15"/>
        <v>#DIV/0!</v>
      </c>
      <c r="U45" s="235"/>
      <c r="V45" s="235"/>
      <c r="W45" s="235" t="e">
        <f t="shared" si="14"/>
        <v>#DIV/0!</v>
      </c>
      <c r="X45" s="121"/>
    </row>
    <row r="46" spans="1:24">
      <c r="C46" s="81" t="s">
        <v>230</v>
      </c>
      <c r="F46" s="235"/>
      <c r="G46" s="235" t="e">
        <f t="shared" si="15"/>
        <v>#DIV/0!</v>
      </c>
      <c r="H46" s="235"/>
      <c r="I46" s="235"/>
      <c r="J46" s="235"/>
      <c r="K46" s="235"/>
      <c r="L46" s="235"/>
      <c r="M46" s="235" t="e">
        <f t="shared" si="15"/>
        <v>#DIV/0!</v>
      </c>
      <c r="N46" s="235"/>
      <c r="O46" s="235"/>
      <c r="P46" s="235"/>
      <c r="Q46" s="235" t="e">
        <f t="shared" si="15"/>
        <v>#DIV/0!</v>
      </c>
      <c r="R46" s="235"/>
      <c r="S46" s="235"/>
      <c r="T46" s="235" t="e">
        <f t="shared" si="15"/>
        <v>#DIV/0!</v>
      </c>
      <c r="U46" s="235"/>
      <c r="V46" s="235"/>
      <c r="W46" s="235" t="e">
        <f t="shared" si="14"/>
        <v>#DIV/0!</v>
      </c>
      <c r="X46" s="121"/>
    </row>
    <row r="47" spans="1:24">
      <c r="G47" s="84"/>
      <c r="M47" s="84"/>
      <c r="Q47" s="84"/>
      <c r="T47" s="84"/>
      <c r="W47" s="210"/>
    </row>
  </sheetData>
  <sheetProtection selectLockedCells="1"/>
  <mergeCells count="11">
    <mergeCell ref="B2:B3"/>
    <mergeCell ref="C2:C3"/>
    <mergeCell ref="AO2:AZ2"/>
    <mergeCell ref="Y2:AD2"/>
    <mergeCell ref="A1:AB1"/>
    <mergeCell ref="A2:A3"/>
    <mergeCell ref="H2:M2"/>
    <mergeCell ref="N2:Q2"/>
    <mergeCell ref="R2:T2"/>
    <mergeCell ref="U2:W2"/>
    <mergeCell ref="D2:G2"/>
  </mergeCells>
  <phoneticPr fontId="0" type="noConversion"/>
  <conditionalFormatting sqref="Q41:Q46 D4:Q40">
    <cfRule type="containsText" dxfId="260" priority="63" operator="containsText" text="норма, средний, 3 уровень">
      <formula>NOT(ISERROR(SEARCH("норма, средний, 3 уровень",D4)))</formula>
    </cfRule>
  </conditionalFormatting>
  <conditionalFormatting sqref="Q41:Q46 D4:Q40">
    <cfRule type="containsText" dxfId="259" priority="56" operator="containsText" text="низкий">
      <formula>NOT(ISERROR(SEARCH("низкий",D4)))</formula>
    </cfRule>
    <cfRule type="containsText" dxfId="258" priority="57" operator="containsText" text="сниженный">
      <formula>NOT(ISERROR(SEARCH("сниженный",D4)))</formula>
    </cfRule>
    <cfRule type="containsText" dxfId="257" priority="58" operator="containsText" text="очень высокий">
      <formula>NOT(ISERROR(SEARCH("очень высокий",D4)))</formula>
    </cfRule>
    <cfRule type="containsText" dxfId="256" priority="59" operator="containsText" text="высокий">
      <formula>NOT(ISERROR(SEARCH("высокий",D4)))</formula>
    </cfRule>
    <cfRule type="containsText" dxfId="255" priority="60" operator="containsText" text="средний">
      <formula>NOT(ISERROR(SEARCH("средний",D4)))</formula>
    </cfRule>
    <cfRule type="containsText" dxfId="254" priority="61" operator="containsText" text="3 уровень">
      <formula>NOT(ISERROR(SEARCH("3 уровень",D4)))</formula>
    </cfRule>
    <cfRule type="containsText" dxfId="253" priority="62" operator="containsText" text="норма">
      <formula>NOT(ISERROR(SEARCH("норма",D4)))</formula>
    </cfRule>
  </conditionalFormatting>
  <conditionalFormatting sqref="B40:B46 Q41:Q46 D4:Q41">
    <cfRule type="containsText" dxfId="252" priority="41" operator="containsText" text="очень высокий">
      <formula>NOT(ISERROR(SEARCH("очень высокий",B4)))</formula>
    </cfRule>
  </conditionalFormatting>
  <conditionalFormatting sqref="Q41:Q46 N4:Q40">
    <cfRule type="containsText" dxfId="251" priority="39" stopIfTrue="1" operator="containsText" text="ниже среднего">
      <formula>NOT(ISERROR(SEARCH("ниже среднего",N4)))</formula>
    </cfRule>
  </conditionalFormatting>
  <conditionalFormatting sqref="Q41:Q46 D4:Q40">
    <cfRule type="containsText" dxfId="250" priority="29" operator="containsText" text="низкий">
      <formula>NOT(ISERROR(SEARCH("низкий",D4)))</formula>
    </cfRule>
    <cfRule type="containsText" dxfId="249" priority="30" operator="containsText" text="норма">
      <formula>NOT(ISERROR(SEARCH("норма",D4)))</formula>
    </cfRule>
    <cfRule type="containsText" dxfId="248" priority="31" operator="containsText" text="низкий">
      <formula>NOT(ISERROR(SEARCH("низкий",D4)))</formula>
    </cfRule>
  </conditionalFormatting>
  <conditionalFormatting sqref="G44:W46 D4:Q87">
    <cfRule type="containsText" dxfId="247" priority="26" operator="containsText" text="очень высокий">
      <formula>NOT(ISERROR(SEARCH("очень высокий",D4)))</formula>
    </cfRule>
    <cfRule type="containsText" dxfId="246" priority="27" operator="containsText" text="ниже нормы">
      <formula>NOT(ISERROR(SEARCH("ниже нормы",D4)))</formula>
    </cfRule>
    <cfRule type="containsText" dxfId="245" priority="28" operator="containsText" text="сниженный">
      <formula>NOT(ISERROR(SEARCH("сниженный",D4)))</formula>
    </cfRule>
  </conditionalFormatting>
  <conditionalFormatting sqref="Q41:Q46 D4:Q40">
    <cfRule type="containsText" dxfId="244" priority="24" operator="containsText" text="высокий">
      <formula>NOT(ISERROR(SEARCH("высокий",D4)))</formula>
    </cfRule>
    <cfRule type="containsText" dxfId="243" priority="25" operator="containsText" text="низкий">
      <formula>NOT(ISERROR(SEARCH("низкий",D4)))</formula>
    </cfRule>
  </conditionalFormatting>
  <conditionalFormatting sqref="D4:F39">
    <cfRule type="containsText" dxfId="242" priority="5" operator="containsText" text="не сформирован">
      <formula>NOT(ISERROR(SEARCH("не сформирован",D4)))</formula>
    </cfRule>
    <cfRule type="containsText" dxfId="241" priority="18" operator="containsText" text="сформирован">
      <formula>NOT(ISERROR(SEARCH("сформирован",D4)))</formula>
    </cfRule>
    <cfRule type="containsText" dxfId="240" priority="19" operator="containsText" text="в стадии формирования">
      <formula>NOT(ISERROR(SEARCH("в стадии формирования",D4)))</formula>
    </cfRule>
    <cfRule type="containsText" dxfId="239" priority="20" operator="containsText" text="не сформирован">
      <formula>NOT(ISERROR(SEARCH("не сформирован",D4)))</formula>
    </cfRule>
  </conditionalFormatting>
  <conditionalFormatting sqref="H4:L39">
    <cfRule type="containsText" dxfId="238" priority="4" operator="containsText" text="не сформирован">
      <formula>NOT(ISERROR(SEARCH("не сформирован",H4)))</formula>
    </cfRule>
    <cfRule type="containsText" dxfId="237" priority="15" operator="containsText" text="сформирован">
      <formula>NOT(ISERROR(SEARCH("сформирован",H4)))</formula>
    </cfRule>
    <cfRule type="containsText" dxfId="236" priority="16" operator="containsText" text="в стадии формирования">
      <formula>NOT(ISERROR(SEARCH("в стадии формирования",H4)))</formula>
    </cfRule>
    <cfRule type="containsText" dxfId="235" priority="17" operator="containsText" text="не сформирован">
      <formula>NOT(ISERROR(SEARCH("не сформирован",H4)))</formula>
    </cfRule>
  </conditionalFormatting>
  <conditionalFormatting sqref="N4:P39">
    <cfRule type="containsText" dxfId="234" priority="3" operator="containsText" text="не сформирован">
      <formula>NOT(ISERROR(SEARCH("не сформирован",N4)))</formula>
    </cfRule>
    <cfRule type="containsText" dxfId="233" priority="12" operator="containsText" text="сформирован">
      <formula>NOT(ISERROR(SEARCH("сформирован",N4)))</formula>
    </cfRule>
    <cfRule type="containsText" dxfId="232" priority="13" operator="containsText" text="в стадии формирования">
      <formula>NOT(ISERROR(SEARCH("в стадии формирования",N4)))</formula>
    </cfRule>
    <cfRule type="containsText" dxfId="231" priority="14" operator="containsText" text="не сформирован">
      <formula>NOT(ISERROR(SEARCH("не сформирован",N4)))</formula>
    </cfRule>
  </conditionalFormatting>
  <conditionalFormatting sqref="R4:S39">
    <cfRule type="containsText" dxfId="230" priority="2" operator="containsText" text="не сформирован">
      <formula>NOT(ISERROR(SEARCH("не сформирован",R4)))</formula>
    </cfRule>
    <cfRule type="containsText" dxfId="229" priority="9" operator="containsText" text="сформирован">
      <formula>NOT(ISERROR(SEARCH("сформирован",R4)))</formula>
    </cfRule>
    <cfRule type="containsText" dxfId="228" priority="10" operator="containsText" text="в стадии формирования">
      <formula>NOT(ISERROR(SEARCH("в стадии формирования",R4)))</formula>
    </cfRule>
    <cfRule type="containsText" dxfId="227" priority="11" operator="containsText" text="не сформирован">
      <formula>NOT(ISERROR(SEARCH("не сформирован",R4)))</formula>
    </cfRule>
  </conditionalFormatting>
  <conditionalFormatting sqref="U4:V39">
    <cfRule type="containsText" dxfId="226" priority="1" operator="containsText" text="не сформирован">
      <formula>NOT(ISERROR(SEARCH("не сформирован",U4)))</formula>
    </cfRule>
    <cfRule type="containsText" dxfId="225" priority="6" operator="containsText" text="сформирован">
      <formula>NOT(ISERROR(SEARCH("сформирован",U4)))</formula>
    </cfRule>
    <cfRule type="containsText" dxfId="224" priority="7" operator="containsText" text="в стадии формирования">
      <formula>NOT(ISERROR(SEARCH("в стадии формирования",U4)))</formula>
    </cfRule>
    <cfRule type="containsText" dxfId="223" priority="8" operator="containsText" text="не сформирован">
      <formula>NOT(ISERROR(SEARCH("не сформирован",U4)))</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U72"/>
  <sheetViews>
    <sheetView view="pageBreakPreview" zoomScale="70" zoomScaleSheetLayoutView="70" workbookViewId="0">
      <selection activeCell="H2" sqref="H2"/>
    </sheetView>
  </sheetViews>
  <sheetFormatPr defaultColWidth="9.140625" defaultRowHeight="15"/>
  <cols>
    <col min="1" max="1" width="8.5703125" style="81" customWidth="1"/>
    <col min="2" max="2" width="32.42578125" style="81" customWidth="1"/>
    <col min="3" max="3" width="11.28515625" style="81" customWidth="1"/>
    <col min="4" max="4" width="12.85546875" style="81" customWidth="1"/>
    <col min="5" max="5" width="16.28515625" style="81" customWidth="1"/>
    <col min="6" max="6" width="8.28515625" style="81" customWidth="1"/>
    <col min="7" max="7" width="23" style="81" customWidth="1"/>
    <col min="8" max="8" width="10.42578125" style="81" customWidth="1"/>
    <col min="9" max="9" width="22" style="81" customWidth="1"/>
    <col min="10" max="10" width="40.5703125" style="81" customWidth="1"/>
    <col min="11" max="11" width="36.85546875" style="81" customWidth="1"/>
    <col min="12" max="12" width="41.85546875" style="81" customWidth="1"/>
    <col min="13" max="13" width="37.7109375" style="81" customWidth="1"/>
    <col min="14" max="14" width="37.140625" style="81" customWidth="1"/>
    <col min="15" max="15" width="39.28515625" style="81" customWidth="1"/>
    <col min="16" max="16" width="36.140625" style="81" customWidth="1"/>
    <col min="17" max="17" width="27.7109375" style="81" customWidth="1"/>
    <col min="18" max="18" width="37.140625" style="81" customWidth="1"/>
    <col min="19" max="19" width="36.28515625" style="81" customWidth="1"/>
    <col min="20" max="20" width="34.140625" style="81" customWidth="1"/>
    <col min="21" max="21" width="32.7109375" style="81" customWidth="1"/>
    <col min="22" max="16384" width="9.140625" style="81"/>
  </cols>
  <sheetData>
    <row r="1" spans="1:21" ht="53.25" customHeight="1">
      <c r="A1" s="448"/>
      <c r="B1" s="448"/>
      <c r="C1" s="448"/>
      <c r="D1" s="448"/>
      <c r="E1" s="448"/>
      <c r="F1" s="448"/>
      <c r="G1" s="448"/>
      <c r="H1" s="448"/>
      <c r="I1" s="120"/>
      <c r="J1" s="121"/>
    </row>
    <row r="2" spans="1:21" ht="37.5" customHeight="1">
      <c r="A2" s="120"/>
      <c r="B2" s="452" t="s">
        <v>155</v>
      </c>
      <c r="C2" s="452"/>
      <c r="D2" s="452"/>
      <c r="E2" s="452"/>
      <c r="F2" s="452"/>
      <c r="G2" s="122"/>
      <c r="H2" s="131">
        <v>1</v>
      </c>
      <c r="I2" s="124"/>
      <c r="J2" s="121"/>
      <c r="P2" s="344"/>
      <c r="Q2" s="344"/>
      <c r="R2" s="344"/>
      <c r="S2" s="344"/>
      <c r="T2" s="344"/>
      <c r="U2" s="344"/>
    </row>
    <row r="3" spans="1:21" ht="27.75" customHeight="1">
      <c r="A3" s="122"/>
      <c r="B3" s="451">
        <f>INDEX(список!B2:B36,H2,1)</f>
        <v>0</v>
      </c>
      <c r="C3" s="451"/>
      <c r="D3" s="451"/>
      <c r="E3" s="451"/>
      <c r="F3" s="451"/>
      <c r="G3" s="451"/>
      <c r="H3" s="123"/>
      <c r="I3" s="124"/>
      <c r="J3" s="121"/>
      <c r="P3" s="154"/>
      <c r="Q3" s="154"/>
      <c r="R3" s="154"/>
      <c r="S3" s="154"/>
      <c r="T3" s="154"/>
      <c r="U3" s="154"/>
    </row>
    <row r="4" spans="1:21" ht="18.75">
      <c r="A4" s="443"/>
      <c r="B4" s="443"/>
      <c r="C4" s="314"/>
      <c r="D4" s="324" t="str">
        <f>INDEX(список!D2:D34,H2)</f>
        <v>средняя группа</v>
      </c>
      <c r="E4" s="324"/>
      <c r="F4" s="324"/>
      <c r="G4" s="324"/>
      <c r="H4" s="125"/>
      <c r="I4" s="126"/>
      <c r="J4" s="121"/>
      <c r="P4" s="20"/>
      <c r="Q4" s="20"/>
      <c r="R4" s="20"/>
      <c r="S4" s="20"/>
      <c r="T4" s="21"/>
      <c r="U4" s="21"/>
    </row>
    <row r="5" spans="1:21" ht="27.75" customHeight="1">
      <c r="A5" s="128"/>
      <c r="B5" s="128"/>
      <c r="C5" s="446">
        <f>список!C2</f>
        <v>0</v>
      </c>
      <c r="D5" s="446"/>
      <c r="E5" s="446"/>
      <c r="F5" s="127"/>
      <c r="G5" s="128"/>
      <c r="H5" s="128"/>
      <c r="I5" s="126"/>
      <c r="J5" s="121"/>
      <c r="P5" s="22"/>
      <c r="Q5" s="21"/>
      <c r="R5" s="22"/>
      <c r="S5" s="21"/>
      <c r="T5" s="21"/>
      <c r="U5" s="21"/>
    </row>
    <row r="6" spans="1:21" ht="33" customHeight="1">
      <c r="A6" s="444" t="s">
        <v>246</v>
      </c>
      <c r="B6" s="444"/>
      <c r="C6" s="444"/>
      <c r="D6" s="318" t="e">
        <f>AVERAGE(D7:D9)</f>
        <v>#DIV/0!</v>
      </c>
      <c r="E6" s="447" t="e">
        <f>IF(D6="","",IF(D6&gt;1.5,"сформирован",IF(D6&lt;0.5,"не сформирован", "в стадии формирования")))</f>
        <v>#DIV/0!</v>
      </c>
      <c r="F6" s="447"/>
      <c r="G6" s="196"/>
      <c r="H6" s="196"/>
      <c r="I6" s="196"/>
      <c r="J6" s="121"/>
      <c r="P6" s="22"/>
      <c r="Q6" s="22"/>
      <c r="R6" s="22"/>
      <c r="S6" s="21"/>
      <c r="T6" s="21"/>
      <c r="U6" s="21"/>
    </row>
    <row r="7" spans="1:21" ht="29.25" customHeight="1">
      <c r="A7" s="445" t="s">
        <v>247</v>
      </c>
      <c r="B7" s="445"/>
      <c r="C7" s="445"/>
      <c r="D7" s="316" t="str">
        <f>INDEX('Социально-коммуникативное разви'!Q5:Q39,H2,1)</f>
        <v/>
      </c>
      <c r="E7" s="450" t="str">
        <f>INDEX('Социально-коммуникативное разви'!R5:R39,H2,1)</f>
        <v/>
      </c>
      <c r="F7" s="450"/>
      <c r="G7" s="194"/>
      <c r="H7" s="194"/>
      <c r="I7" s="194"/>
      <c r="J7" s="121"/>
      <c r="M7" s="21"/>
      <c r="N7" s="22"/>
      <c r="O7" s="22"/>
      <c r="P7" s="21"/>
      <c r="Q7" s="21"/>
      <c r="R7" s="21"/>
    </row>
    <row r="8" spans="1:21" ht="18.75" customHeight="1">
      <c r="A8" s="449" t="s">
        <v>248</v>
      </c>
      <c r="B8" s="449"/>
      <c r="C8" s="449"/>
      <c r="D8" s="317" t="str">
        <f>INDEX('Социально-коммуникативное разви'!V5:V39,H2,1)</f>
        <v/>
      </c>
      <c r="E8" s="441" t="str">
        <f>INDEX('Социально-коммуникативное разви'!W5:W39,H2,1)</f>
        <v/>
      </c>
      <c r="F8" s="442"/>
      <c r="G8" s="194"/>
      <c r="H8" s="194"/>
      <c r="I8" s="194"/>
      <c r="J8" s="121"/>
      <c r="M8" s="22"/>
      <c r="N8" s="22"/>
      <c r="O8" s="22"/>
      <c r="P8" s="21"/>
      <c r="Q8" s="21"/>
      <c r="R8" s="21"/>
    </row>
    <row r="9" spans="1:21" ht="22.5" customHeight="1">
      <c r="A9" s="436" t="s">
        <v>249</v>
      </c>
      <c r="B9" s="436"/>
      <c r="C9" s="436"/>
      <c r="D9" s="316" t="str">
        <f>INDEX('Социально-коммуникативное разви'!AF5:AF39,H2,1)</f>
        <v/>
      </c>
      <c r="E9" s="441" t="str">
        <f>INDEX('Социально-коммуникативное разви'!AG5:AG39,H2,1)</f>
        <v/>
      </c>
      <c r="F9" s="442"/>
      <c r="G9" s="194"/>
      <c r="H9" s="194"/>
      <c r="I9" s="194"/>
      <c r="J9" s="121"/>
      <c r="M9" s="22"/>
      <c r="N9" s="22"/>
      <c r="O9" s="22"/>
      <c r="P9" s="21"/>
      <c r="Q9" s="21"/>
      <c r="R9" s="21"/>
    </row>
    <row r="10" spans="1:21" ht="39.75" customHeight="1">
      <c r="A10" s="439" t="s">
        <v>250</v>
      </c>
      <c r="B10" s="439"/>
      <c r="C10" s="439"/>
      <c r="D10" s="315" t="e">
        <f>AVERAGE(D11:D15)</f>
        <v>#DIV/0!</v>
      </c>
      <c r="E10" s="437" t="e">
        <f>IF(D10="","",IF(D10&gt;1.5,"сформирован",IF(D10&lt;0.5,"не сформирован", "в стадии формирования")))</f>
        <v>#DIV/0!</v>
      </c>
      <c r="F10" s="438"/>
      <c r="G10" s="195"/>
      <c r="H10" s="196"/>
      <c r="I10" s="196"/>
      <c r="J10" s="121"/>
    </row>
    <row r="11" spans="1:21" ht="23.25" customHeight="1">
      <c r="A11" s="440" t="s">
        <v>126</v>
      </c>
      <c r="B11" s="440"/>
      <c r="C11" s="440"/>
      <c r="D11" s="316" t="str">
        <f>INDEX('Познавательное развитие'!Q5:Q39,H2,1)</f>
        <v/>
      </c>
      <c r="E11" s="441" t="str">
        <f>INDEX('Познавательное развитие'!H5:H39,H2,1)</f>
        <v/>
      </c>
      <c r="F11" s="442"/>
      <c r="G11" s="127"/>
      <c r="H11" s="127"/>
      <c r="I11" s="127"/>
      <c r="J11" s="121"/>
    </row>
    <row r="12" spans="1:21" ht="31.5" customHeight="1">
      <c r="A12" s="436" t="s">
        <v>144</v>
      </c>
      <c r="B12" s="436"/>
      <c r="C12" s="436"/>
      <c r="D12" s="316" t="str">
        <f>INDEX('Познавательное развитие'!L5:L39,H2,1)</f>
        <v/>
      </c>
      <c r="E12" s="441" t="str">
        <f>INDEX('Познавательное развитие'!M5:M39,H2,1)</f>
        <v/>
      </c>
      <c r="F12" s="442"/>
      <c r="G12" s="127"/>
      <c r="H12" s="127"/>
      <c r="I12" s="127"/>
      <c r="J12" s="121"/>
    </row>
    <row r="13" spans="1:21" ht="24.75" customHeight="1">
      <c r="A13" s="436" t="str">
        <f>'[3]сводная по группе'!J3</f>
        <v>Конструирование</v>
      </c>
      <c r="B13" s="436"/>
      <c r="C13" s="436"/>
      <c r="D13" s="316" t="str">
        <f>INDEX('Познавательное развитие'!Q5:Q39,H2,1)</f>
        <v/>
      </c>
      <c r="E13" s="441" t="str">
        <f>INDEX('Познавательное развитие'!R5:R39,H2,1)</f>
        <v/>
      </c>
      <c r="F13" s="442"/>
      <c r="G13" s="127"/>
      <c r="H13" s="127"/>
      <c r="I13" s="127"/>
      <c r="J13" s="121"/>
    </row>
    <row r="14" spans="1:21" ht="21.75" customHeight="1">
      <c r="A14" s="440" t="s">
        <v>146</v>
      </c>
      <c r="B14" s="440"/>
      <c r="C14" s="440"/>
      <c r="D14" s="317" t="str">
        <f>INDEX('Познавательное развитие'!W5:W39,H2,1)</f>
        <v/>
      </c>
      <c r="E14" s="441" t="str">
        <f>INDEX('Познавательное развитие'!X5:X39,H2,1)</f>
        <v/>
      </c>
      <c r="F14" s="442"/>
      <c r="G14" s="127"/>
      <c r="H14" s="127"/>
      <c r="I14" s="127"/>
      <c r="J14" s="121"/>
    </row>
    <row r="15" spans="1:21" ht="21" customHeight="1">
      <c r="A15" s="436" t="str">
        <f>'[3]сводная по группе'!L3</f>
        <v>Развитие элементарных математических представлений</v>
      </c>
      <c r="B15" s="436"/>
      <c r="C15" s="436"/>
      <c r="D15" s="316" t="str">
        <f>INDEX('Познавательное развитие'!AF5:AF39,H2,1)</f>
        <v/>
      </c>
      <c r="E15" s="441" t="str">
        <f>INDEX('Познавательное развитие'!AG5:AG39,H2,1)</f>
        <v/>
      </c>
      <c r="F15" s="442"/>
      <c r="G15" s="127"/>
      <c r="H15" s="127"/>
      <c r="I15" s="127"/>
      <c r="J15" s="121"/>
    </row>
    <row r="16" spans="1:21" ht="38.25" customHeight="1">
      <c r="A16" s="458" t="s">
        <v>251</v>
      </c>
      <c r="B16" s="458"/>
      <c r="C16" s="458"/>
      <c r="D16" s="319" t="e">
        <f>AVERAGE(D17:D19)</f>
        <v>#DIV/0!</v>
      </c>
      <c r="E16" s="437" t="e">
        <f>IF(D16="","",IF(D16&gt;1.5,"сформирован",IF(D16&lt;0.5,"не сформирован", "в стадии формирования")))</f>
        <v>#DIV/0!</v>
      </c>
      <c r="F16" s="438"/>
      <c r="G16" s="197"/>
      <c r="H16" s="196"/>
      <c r="I16" s="196"/>
      <c r="J16" s="121"/>
    </row>
    <row r="17" spans="1:18" ht="29.25" customHeight="1">
      <c r="A17" s="436" t="s">
        <v>148</v>
      </c>
      <c r="B17" s="436"/>
      <c r="C17" s="436"/>
      <c r="D17" s="320" t="str">
        <f>INDEX('Художественно-эстетическое разв'!R5:R39,H2,1)</f>
        <v/>
      </c>
      <c r="E17" s="441" t="str">
        <f>INDEX('Художественно-эстетическое разв'!S5:S39,H2,1)</f>
        <v/>
      </c>
      <c r="F17" s="442"/>
      <c r="G17" s="168"/>
      <c r="H17" s="168"/>
      <c r="I17" s="168"/>
      <c r="J17" s="121"/>
    </row>
    <row r="18" spans="1:18" ht="24.75" customHeight="1">
      <c r="A18" s="436" t="s">
        <v>252</v>
      </c>
      <c r="B18" s="436"/>
      <c r="C18" s="436"/>
      <c r="D18" s="320" t="str">
        <f>INDEX('Художественно-эстетическое разв'!Y5:Y39,H2,1)</f>
        <v/>
      </c>
      <c r="E18" s="441" t="str">
        <f>INDEX('Художественно-эстетическое разв'!Z5:Z39,H2,1)</f>
        <v/>
      </c>
      <c r="F18" s="442"/>
      <c r="G18" s="168"/>
      <c r="H18" s="168"/>
      <c r="I18" s="168"/>
      <c r="J18" s="121"/>
    </row>
    <row r="19" spans="1:18" ht="24.75" customHeight="1">
      <c r="A19" s="436" t="s">
        <v>253</v>
      </c>
      <c r="B19" s="436"/>
      <c r="C19" s="436"/>
      <c r="D19" s="321" t="str">
        <f>INDEX('Художественно-эстетическое разв'!AC5:AC39,H2,1)</f>
        <v/>
      </c>
      <c r="E19" s="441" t="str">
        <f>INDEX('Художественно-эстетическое разв'!AD5:AD39,H2,1)</f>
        <v/>
      </c>
      <c r="F19" s="442"/>
      <c r="G19" s="168"/>
      <c r="H19" s="168"/>
      <c r="I19" s="168"/>
      <c r="J19" s="121"/>
    </row>
    <row r="20" spans="1:18" ht="33" customHeight="1">
      <c r="A20" s="439" t="s">
        <v>254</v>
      </c>
      <c r="B20" s="439"/>
      <c r="C20" s="439"/>
      <c r="D20" s="315" t="e">
        <f>AVERAGE(D21:D22)</f>
        <v>#DIV/0!</v>
      </c>
      <c r="E20" s="464" t="e">
        <f>IF(D20="","",IF(D20&gt;1.5,"сформирован",IF(D20&lt;0.5,"не сформирован", "в стадии формирования")))</f>
        <v>#DIV/0!</v>
      </c>
      <c r="F20" s="465"/>
      <c r="G20" s="195"/>
      <c r="H20" s="195"/>
      <c r="I20" s="195"/>
      <c r="J20" s="121"/>
    </row>
    <row r="21" spans="1:18" ht="23.25" customHeight="1">
      <c r="A21" s="436" t="s">
        <v>150</v>
      </c>
      <c r="B21" s="436"/>
      <c r="C21" s="436"/>
      <c r="D21" s="321" t="str">
        <f>INDEX('Речевое развитие'!H4:H38,H2,1)</f>
        <v/>
      </c>
      <c r="E21" s="476" t="str">
        <f>INDEX('Речевое развитие'!I4:I39,H2,1)</f>
        <v/>
      </c>
      <c r="F21" s="477"/>
      <c r="G21" s="168"/>
      <c r="H21" s="168"/>
      <c r="I21" s="168"/>
      <c r="J21" s="121"/>
    </row>
    <row r="22" spans="1:18" ht="27" customHeight="1" thickBot="1">
      <c r="A22" s="436" t="s">
        <v>255</v>
      </c>
      <c r="B22" s="436"/>
      <c r="C22" s="436"/>
      <c r="D22" s="321" t="str">
        <f>INDEX('Речевое развитие'!O4:O38,H2,1)</f>
        <v/>
      </c>
      <c r="E22" s="478" t="str">
        <f>INDEX('Речевое развитие'!P4:P39,H2,1)</f>
        <v/>
      </c>
      <c r="F22" s="479"/>
      <c r="G22" s="168"/>
      <c r="H22" s="168"/>
      <c r="I22" s="168"/>
      <c r="J22" s="121"/>
    </row>
    <row r="23" spans="1:18" ht="39" customHeight="1" thickBot="1">
      <c r="A23" s="439" t="s">
        <v>256</v>
      </c>
      <c r="B23" s="439"/>
      <c r="C23" s="439"/>
      <c r="D23" s="315" t="e">
        <f>AVERAGE(D24:D25)</f>
        <v>#DIV/0!</v>
      </c>
      <c r="E23" s="466" t="e">
        <f>IF(D23="","",IF(D23&gt;1.5,"сформирован",IF(D23&lt;0.5,"не сформирован", "в стадии формирования")))</f>
        <v>#DIV/0!</v>
      </c>
      <c r="F23" s="467"/>
      <c r="G23" s="198"/>
      <c r="H23" s="198"/>
      <c r="I23" s="198"/>
      <c r="J23" s="169"/>
      <c r="K23" s="170"/>
      <c r="L23" s="170"/>
      <c r="M23" s="170"/>
      <c r="N23" s="170"/>
      <c r="O23" s="170"/>
    </row>
    <row r="24" spans="1:18" ht="22.5" customHeight="1" thickBot="1">
      <c r="A24" s="480" t="s">
        <v>152</v>
      </c>
      <c r="B24" s="481"/>
      <c r="C24" s="482"/>
      <c r="D24" s="323" t="str">
        <f>INDEX('Физическое развитие'!N4:N39,H2,1)</f>
        <v/>
      </c>
      <c r="E24" s="471" t="str">
        <f>INDEX('Физическое развитие'!O4:O39,H2,1)</f>
        <v/>
      </c>
      <c r="F24" s="472"/>
      <c r="G24" s="171"/>
      <c r="H24" s="171"/>
      <c r="I24" s="171"/>
      <c r="J24" s="172"/>
      <c r="K24" s="173"/>
      <c r="L24" s="173"/>
      <c r="M24" s="173"/>
      <c r="N24" s="173"/>
      <c r="O24" s="173"/>
    </row>
    <row r="25" spans="1:18" ht="31.5" customHeight="1" thickBot="1">
      <c r="A25" s="436" t="s">
        <v>257</v>
      </c>
      <c r="B25" s="436"/>
      <c r="C25" s="436"/>
      <c r="D25" s="322" t="str">
        <f>INDEX('Физическое развитие'!S4:S39,H2,1)</f>
        <v/>
      </c>
      <c r="E25" s="469" t="str">
        <f>INDEX('Физическое развитие'!T4:T39,H2,1)</f>
        <v/>
      </c>
      <c r="F25" s="470"/>
      <c r="G25" s="171"/>
      <c r="H25" s="171"/>
      <c r="I25" s="171"/>
      <c r="J25" s="172"/>
      <c r="K25" s="173"/>
      <c r="L25" s="173"/>
      <c r="M25" s="173"/>
      <c r="N25" s="173"/>
      <c r="O25" s="173"/>
    </row>
    <row r="26" spans="1:18" ht="104.25" customHeight="1">
      <c r="A26" s="475"/>
      <c r="B26" s="475"/>
      <c r="C26" s="475"/>
      <c r="D26" s="475"/>
      <c r="E26" s="475"/>
      <c r="F26" s="468"/>
      <c r="G26" s="468"/>
      <c r="H26" s="468"/>
      <c r="I26" s="468"/>
      <c r="J26" s="121"/>
      <c r="M26" s="21"/>
      <c r="N26" s="22"/>
      <c r="O26" s="22"/>
      <c r="P26" s="21"/>
      <c r="Q26" s="21"/>
      <c r="R26" s="21"/>
    </row>
    <row r="27" spans="1:18" ht="156" customHeight="1">
      <c r="A27" s="475"/>
      <c r="B27" s="475"/>
      <c r="C27" s="475"/>
      <c r="D27" s="475"/>
      <c r="E27" s="475"/>
      <c r="F27" s="468"/>
      <c r="G27" s="468"/>
      <c r="H27" s="468"/>
      <c r="I27" s="468"/>
      <c r="J27" s="121"/>
      <c r="M27" s="22"/>
      <c r="N27" s="22"/>
      <c r="O27" s="22"/>
      <c r="P27" s="21"/>
      <c r="Q27" s="21"/>
      <c r="R27" s="21"/>
    </row>
    <row r="28" spans="1:18" ht="102" customHeight="1">
      <c r="A28" s="475"/>
      <c r="B28" s="475"/>
      <c r="C28" s="475"/>
      <c r="D28" s="475"/>
      <c r="E28" s="475"/>
      <c r="F28" s="468"/>
      <c r="G28" s="468"/>
      <c r="H28" s="468"/>
      <c r="I28" s="468"/>
      <c r="J28" s="121"/>
      <c r="M28" s="22"/>
      <c r="N28" s="22"/>
      <c r="O28" s="22"/>
      <c r="P28" s="21"/>
      <c r="Q28" s="21"/>
      <c r="R28" s="21"/>
    </row>
    <row r="29" spans="1:18" ht="105.75" customHeight="1">
      <c r="A29" s="475"/>
      <c r="B29" s="475"/>
      <c r="C29" s="475"/>
      <c r="D29" s="475"/>
      <c r="E29" s="475"/>
      <c r="F29" s="474"/>
      <c r="G29" s="474"/>
      <c r="H29" s="474"/>
      <c r="I29" s="474"/>
      <c r="J29" s="121"/>
    </row>
    <row r="30" spans="1:18" ht="64.5" customHeight="1">
      <c r="A30" s="460"/>
      <c r="B30" s="460"/>
      <c r="C30" s="460"/>
      <c r="D30" s="188" t="str">
        <f>INDEX('Познавательное развитие'!L5:L37,H2,1)</f>
        <v/>
      </c>
      <c r="E30" s="189"/>
      <c r="F30" s="474"/>
      <c r="G30" s="474"/>
      <c r="H30" s="474"/>
      <c r="I30" s="474"/>
      <c r="J30" s="121"/>
    </row>
    <row r="31" spans="1:18" ht="90.75" customHeight="1">
      <c r="A31" s="460"/>
      <c r="B31" s="460"/>
      <c r="C31" s="460"/>
      <c r="D31" s="188" t="str">
        <f>INDEX('Познавательное развитие'!Q5:Q37,H2,1)</f>
        <v/>
      </c>
      <c r="E31" s="189"/>
      <c r="F31" s="474"/>
      <c r="G31" s="474"/>
      <c r="H31" s="474"/>
      <c r="I31" s="474"/>
      <c r="J31" s="121"/>
    </row>
    <row r="32" spans="1:18" ht="207" customHeight="1">
      <c r="A32" s="461"/>
      <c r="B32" s="461"/>
      <c r="C32" s="461"/>
      <c r="D32" s="191" t="str">
        <f>INDEX('Познавательное развитие'!W5:W37,H2,1)</f>
        <v/>
      </c>
      <c r="E32" s="189"/>
      <c r="F32" s="474"/>
      <c r="G32" s="474"/>
      <c r="H32" s="474"/>
      <c r="I32" s="474"/>
      <c r="J32" s="121"/>
    </row>
    <row r="33" spans="1:10" ht="15.75">
      <c r="A33" s="462"/>
      <c r="B33" s="462"/>
      <c r="C33" s="79"/>
      <c r="D33" s="79"/>
      <c r="E33" s="77"/>
      <c r="F33" s="80"/>
      <c r="G33" s="80"/>
      <c r="H33" s="80"/>
      <c r="I33" s="192"/>
      <c r="J33" s="121"/>
    </row>
    <row r="34" spans="1:10" ht="15.75">
      <c r="A34" s="462"/>
      <c r="B34" s="462"/>
      <c r="C34" s="79"/>
      <c r="D34" s="79"/>
      <c r="E34" s="80"/>
      <c r="F34" s="80"/>
      <c r="G34" s="80"/>
      <c r="H34" s="80"/>
      <c r="I34" s="80"/>
      <c r="J34" s="121"/>
    </row>
    <row r="35" spans="1:10" ht="15.75">
      <c r="A35" s="462"/>
      <c r="B35" s="462"/>
      <c r="C35" s="79"/>
      <c r="D35" s="79"/>
      <c r="E35" s="80"/>
      <c r="F35" s="80"/>
      <c r="G35" s="80"/>
      <c r="H35" s="80"/>
      <c r="I35" s="80"/>
      <c r="J35" s="121"/>
    </row>
    <row r="36" spans="1:10" ht="15.75">
      <c r="A36" s="463"/>
      <c r="B36" s="463"/>
      <c r="C36" s="79"/>
      <c r="D36" s="80"/>
      <c r="E36" s="80"/>
      <c r="F36" s="157"/>
      <c r="G36" s="157"/>
      <c r="H36" s="80"/>
      <c r="I36" s="80"/>
      <c r="J36" s="121"/>
    </row>
    <row r="37" spans="1:10" ht="15.75">
      <c r="A37" s="459"/>
      <c r="B37" s="459"/>
      <c r="C37" s="79"/>
      <c r="D37" s="157"/>
      <c r="E37" s="157"/>
      <c r="F37" s="158"/>
      <c r="G37" s="158"/>
      <c r="H37" s="80"/>
      <c r="I37" s="80"/>
      <c r="J37" s="121"/>
    </row>
    <row r="38" spans="1:10" ht="15.75">
      <c r="A38" s="459"/>
      <c r="B38" s="459"/>
      <c r="C38" s="79"/>
      <c r="D38" s="78"/>
      <c r="E38" s="158"/>
      <c r="F38" s="78"/>
      <c r="G38" s="78"/>
      <c r="H38" s="80"/>
      <c r="I38" s="80"/>
      <c r="J38" s="121"/>
    </row>
    <row r="39" spans="1:10" ht="15.75">
      <c r="A39" s="459"/>
      <c r="B39" s="459"/>
      <c r="C39" s="80"/>
      <c r="D39" s="78"/>
      <c r="E39" s="78"/>
      <c r="F39" s="78"/>
      <c r="G39" s="78"/>
      <c r="H39" s="80"/>
      <c r="I39" s="80"/>
      <c r="J39" s="121"/>
    </row>
    <row r="40" spans="1:10" ht="15.75">
      <c r="A40" s="459"/>
      <c r="B40" s="459"/>
      <c r="C40" s="459"/>
      <c r="D40" s="78"/>
      <c r="E40" s="78"/>
      <c r="F40" s="78"/>
      <c r="G40" s="78"/>
      <c r="H40" s="80"/>
      <c r="I40" s="80"/>
      <c r="J40" s="121"/>
    </row>
    <row r="41" spans="1:10" ht="15.75">
      <c r="A41" s="473"/>
      <c r="B41" s="473"/>
      <c r="C41" s="78"/>
      <c r="D41" s="78"/>
      <c r="E41" s="78"/>
      <c r="F41" s="78"/>
      <c r="G41" s="78"/>
      <c r="H41" s="80"/>
      <c r="I41" s="80"/>
      <c r="J41" s="121"/>
    </row>
    <row r="42" spans="1:10" ht="15.75">
      <c r="A42" s="78"/>
      <c r="B42" s="78"/>
      <c r="C42" s="78"/>
      <c r="D42" s="78"/>
      <c r="E42" s="78"/>
      <c r="F42" s="78"/>
      <c r="G42" s="78"/>
      <c r="H42" s="80"/>
      <c r="I42" s="80"/>
      <c r="J42" s="121"/>
    </row>
    <row r="43" spans="1:10" ht="15.75">
      <c r="A43" s="78"/>
      <c r="B43" s="78"/>
      <c r="C43" s="78"/>
      <c r="D43" s="78"/>
      <c r="E43" s="78"/>
      <c r="F43" s="80"/>
      <c r="G43" s="80"/>
      <c r="H43" s="80"/>
      <c r="I43" s="80"/>
      <c r="J43" s="121"/>
    </row>
    <row r="44" spans="1:10" ht="15.75">
      <c r="A44" s="78"/>
      <c r="B44" s="78"/>
      <c r="C44" s="78"/>
      <c r="D44" s="78"/>
      <c r="E44" s="80"/>
      <c r="F44" s="80"/>
      <c r="G44" s="80"/>
      <c r="H44" s="80"/>
      <c r="I44" s="80"/>
      <c r="J44" s="121"/>
    </row>
    <row r="45" spans="1:10" ht="15.75">
      <c r="A45" s="78"/>
      <c r="B45" s="78"/>
      <c r="C45" s="78"/>
      <c r="D45" s="159"/>
      <c r="E45" s="80"/>
      <c r="F45" s="80"/>
      <c r="G45" s="80"/>
      <c r="H45" s="80"/>
      <c r="I45" s="80"/>
      <c r="J45" s="121"/>
    </row>
    <row r="46" spans="1:10" ht="15.75">
      <c r="A46" s="78"/>
      <c r="B46" s="78"/>
      <c r="C46" s="78"/>
      <c r="D46" s="158"/>
      <c r="E46" s="80"/>
      <c r="F46" s="80"/>
      <c r="G46" s="80"/>
      <c r="H46" s="80"/>
      <c r="I46" s="80"/>
      <c r="J46" s="121"/>
    </row>
    <row r="47" spans="1:10" ht="15.75">
      <c r="A47" s="78"/>
      <c r="B47" s="78"/>
      <c r="C47" s="78"/>
      <c r="D47" s="78"/>
      <c r="E47" s="80"/>
      <c r="F47" s="80"/>
      <c r="G47" s="80"/>
      <c r="H47" s="80"/>
      <c r="I47" s="80"/>
      <c r="J47" s="121"/>
    </row>
    <row r="48" spans="1:10" ht="15.75">
      <c r="A48" s="453"/>
      <c r="B48" s="453"/>
      <c r="C48" s="454"/>
      <c r="D48" s="129"/>
      <c r="E48" s="84"/>
      <c r="F48" s="84"/>
      <c r="G48" s="84"/>
      <c r="H48" s="84"/>
      <c r="I48" s="84"/>
    </row>
    <row r="49" spans="1:6" ht="15.75">
      <c r="A49" s="158"/>
      <c r="B49" s="158"/>
      <c r="C49" s="158"/>
      <c r="D49" s="21"/>
    </row>
    <row r="50" spans="1:6" ht="15.75">
      <c r="A50" s="78"/>
      <c r="B50" s="78"/>
      <c r="C50" s="78"/>
      <c r="D50" s="21"/>
    </row>
    <row r="51" spans="1:6" ht="15.75">
      <c r="A51" s="129"/>
      <c r="B51" s="129"/>
      <c r="C51" s="129"/>
      <c r="D51" s="21"/>
    </row>
    <row r="52" spans="1:6" ht="15.75">
      <c r="A52" s="21"/>
      <c r="B52" s="21"/>
      <c r="C52" s="21"/>
      <c r="D52" s="154"/>
    </row>
    <row r="53" spans="1:6" ht="15.75">
      <c r="A53" s="21"/>
      <c r="B53" s="21"/>
      <c r="C53" s="21"/>
      <c r="D53" s="20"/>
    </row>
    <row r="54" spans="1:6" ht="15.75">
      <c r="A54" s="21"/>
      <c r="B54" s="21"/>
      <c r="C54" s="21"/>
      <c r="D54" s="22"/>
    </row>
    <row r="55" spans="1:6" ht="15.75">
      <c r="A55" s="455"/>
      <c r="B55" s="456"/>
      <c r="C55" s="457"/>
      <c r="D55" s="22"/>
    </row>
    <row r="56" spans="1:6" ht="15.75">
      <c r="A56" s="20"/>
      <c r="B56" s="20"/>
      <c r="C56" s="20"/>
      <c r="D56" s="22"/>
      <c r="F56" s="22"/>
    </row>
    <row r="57" spans="1:6" ht="15.75">
      <c r="A57" s="22"/>
      <c r="B57" s="22"/>
      <c r="C57" s="22"/>
      <c r="D57" s="21"/>
      <c r="E57" s="22"/>
      <c r="F57" s="22"/>
    </row>
    <row r="58" spans="1:6" ht="15.75">
      <c r="A58" s="22"/>
      <c r="B58" s="21"/>
      <c r="C58" s="22"/>
      <c r="D58" s="22"/>
      <c r="E58" s="22"/>
      <c r="F58" s="22"/>
    </row>
    <row r="59" spans="1:6" ht="15.75">
      <c r="A59" s="22"/>
      <c r="B59" s="22"/>
      <c r="C59" s="22"/>
      <c r="D59" s="22"/>
      <c r="E59" s="22"/>
      <c r="F59" s="154"/>
    </row>
    <row r="60" spans="1:6" ht="15.75">
      <c r="C60" s="21"/>
      <c r="D60" s="154"/>
      <c r="E60" s="154"/>
      <c r="F60" s="21"/>
    </row>
    <row r="61" spans="1:6" ht="15.75">
      <c r="C61" s="22"/>
      <c r="D61" s="20"/>
      <c r="E61" s="21"/>
    </row>
    <row r="62" spans="1:6" ht="15.75">
      <c r="C62" s="22"/>
      <c r="D62" s="21"/>
    </row>
    <row r="63" spans="1:6" ht="15.75">
      <c r="C63" s="154"/>
      <c r="D63" s="21"/>
    </row>
    <row r="64" spans="1:6" ht="15.75">
      <c r="C64" s="20"/>
      <c r="D64" s="21"/>
    </row>
    <row r="65" spans="1:4" ht="15.75">
      <c r="A65" s="21"/>
      <c r="B65" s="21"/>
      <c r="C65" s="21"/>
      <c r="D65" s="21"/>
    </row>
    <row r="66" spans="1:4" ht="15.75">
      <c r="A66" s="21"/>
      <c r="B66" s="21"/>
      <c r="C66" s="21"/>
      <c r="D66" s="21"/>
    </row>
    <row r="67" spans="1:4" ht="15.75">
      <c r="A67" s="21"/>
      <c r="B67" s="21"/>
      <c r="C67" s="21"/>
      <c r="D67" s="21"/>
    </row>
    <row r="68" spans="1:4" ht="15.75">
      <c r="A68" s="21"/>
      <c r="B68" s="21"/>
      <c r="C68" s="21"/>
      <c r="D68" s="154"/>
    </row>
    <row r="69" spans="1:4" ht="15.75">
      <c r="A69" s="21"/>
      <c r="B69" s="21"/>
      <c r="C69" s="21"/>
    </row>
    <row r="70" spans="1:4" ht="15.75">
      <c r="A70" s="21"/>
      <c r="B70" s="21"/>
      <c r="C70" s="21"/>
    </row>
    <row r="71" spans="1:4">
      <c r="A71" s="455"/>
      <c r="B71" s="456"/>
      <c r="C71" s="457"/>
    </row>
    <row r="72" spans="1:4">
      <c r="A72" s="130"/>
      <c r="B72" s="130"/>
    </row>
  </sheetData>
  <sheetProtection password="CC6F" sheet="1" objects="1" scenarios="1" selectLockedCells="1"/>
  <mergeCells count="65">
    <mergeCell ref="A41:B41"/>
    <mergeCell ref="F29:I32"/>
    <mergeCell ref="A19:C19"/>
    <mergeCell ref="A20:C20"/>
    <mergeCell ref="A25:C25"/>
    <mergeCell ref="A26:E29"/>
    <mergeCell ref="A21:C21"/>
    <mergeCell ref="A22:C22"/>
    <mergeCell ref="A23:C23"/>
    <mergeCell ref="E19:F19"/>
    <mergeCell ref="E21:F21"/>
    <mergeCell ref="E22:F22"/>
    <mergeCell ref="A24:C24"/>
    <mergeCell ref="E16:F16"/>
    <mergeCell ref="E20:F20"/>
    <mergeCell ref="E23:F23"/>
    <mergeCell ref="A40:C40"/>
    <mergeCell ref="F26:I28"/>
    <mergeCell ref="E17:F17"/>
    <mergeCell ref="E18:F18"/>
    <mergeCell ref="E25:F25"/>
    <mergeCell ref="E24:F24"/>
    <mergeCell ref="A48:C48"/>
    <mergeCell ref="A55:C55"/>
    <mergeCell ref="A71:C71"/>
    <mergeCell ref="A16:C16"/>
    <mergeCell ref="A39:B39"/>
    <mergeCell ref="A30:C30"/>
    <mergeCell ref="A31:C31"/>
    <mergeCell ref="A32:C32"/>
    <mergeCell ref="A33:B33"/>
    <mergeCell ref="A34:B34"/>
    <mergeCell ref="A35:B35"/>
    <mergeCell ref="A36:B36"/>
    <mergeCell ref="A37:B37"/>
    <mergeCell ref="A38:B38"/>
    <mergeCell ref="A17:C17"/>
    <mergeCell ref="A18:C18"/>
    <mergeCell ref="A1:H1"/>
    <mergeCell ref="P2:R2"/>
    <mergeCell ref="A8:C8"/>
    <mergeCell ref="A9:C9"/>
    <mergeCell ref="E7:F7"/>
    <mergeCell ref="E8:F8"/>
    <mergeCell ref="E9:F9"/>
    <mergeCell ref="B3:G3"/>
    <mergeCell ref="B2:F2"/>
    <mergeCell ref="S2:U2"/>
    <mergeCell ref="A4:B4"/>
    <mergeCell ref="A6:C6"/>
    <mergeCell ref="A7:C7"/>
    <mergeCell ref="C5:E5"/>
    <mergeCell ref="E6:F6"/>
    <mergeCell ref="A15:C15"/>
    <mergeCell ref="E10:F10"/>
    <mergeCell ref="A10:C10"/>
    <mergeCell ref="A11:C11"/>
    <mergeCell ref="A12:C12"/>
    <mergeCell ref="A13:C13"/>
    <mergeCell ref="A14:C14"/>
    <mergeCell ref="E12:F12"/>
    <mergeCell ref="E13:F13"/>
    <mergeCell ref="E14:F14"/>
    <mergeCell ref="E15:F15"/>
    <mergeCell ref="E11:F11"/>
  </mergeCells>
  <conditionalFormatting sqref="E30:E32 E11:E15">
    <cfRule type="containsText" dxfId="222" priority="105" operator="containsText" text="сниженный">
      <formula>NOT(ISERROR(SEARCH("сниженный",E11)))</formula>
    </cfRule>
    <cfRule type="containsText" dxfId="221" priority="106" operator="containsText" text="высокий">
      <formula>NOT(ISERROR(SEARCH("высокий",E11)))</formula>
    </cfRule>
    <cfRule type="containsText" dxfId="220" priority="107" operator="containsText" text="норма">
      <formula>NOT(ISERROR(SEARCH("норма",E11)))</formula>
    </cfRule>
    <cfRule type="containsText" dxfId="219" priority="108" operator="containsText" text="низкий">
      <formula>NOT(ISERROR(SEARCH("низкий",E11)))</formula>
    </cfRule>
    <cfRule type="containsText" dxfId="218" priority="112" stopIfTrue="1" operator="containsText" text="ниже среднего">
      <formula>NOT(ISERROR(SEARCH("ниже среднего",E11)))</formula>
    </cfRule>
    <cfRule type="containsText" dxfId="217" priority="123" operator="containsText" text="низкий">
      <formula>NOT(ISERROR(SEARCH("низкий",E11)))</formula>
    </cfRule>
    <cfRule type="containsText" dxfId="216" priority="124" operator="containsText" text="норма">
      <formula>NOT(ISERROR(SEARCH("норма",E11)))</formula>
    </cfRule>
    <cfRule type="containsText" dxfId="215" priority="125" operator="containsText" text="высокий">
      <formula>NOT(ISERROR(SEARCH("высокий",E11)))</formula>
    </cfRule>
    <cfRule type="containsText" dxfId="214" priority="126" operator="containsText" text="норма">
      <formula>NOT(ISERROR(SEARCH("норма",E11)))</formula>
    </cfRule>
  </conditionalFormatting>
  <conditionalFormatting sqref="E30:E32 E11:E15 E17:E22">
    <cfRule type="containsText" dxfId="213" priority="119" operator="containsText" text="низкий">
      <formula>NOT(ISERROR(SEARCH("низкий",E11)))</formula>
    </cfRule>
    <cfRule type="containsText" dxfId="212" priority="120" operator="containsText" text="низкий">
      <formula>NOT(ISERROR(SEARCH("низкий",E11)))</formula>
    </cfRule>
    <cfRule type="containsText" dxfId="211" priority="121" operator="containsText" text="норма">
      <formula>NOT(ISERROR(SEARCH("норма",E11)))</formula>
    </cfRule>
    <cfRule type="containsText" dxfId="210" priority="122" operator="containsText" text="высокий">
      <formula>NOT(ISERROR(SEARCH("высокий",E11)))</formula>
    </cfRule>
  </conditionalFormatting>
  <conditionalFormatting sqref="A26 D30:E32 A30:A31 B8:E8 D7:E7 D9:E9 B13:C13 A7:A10 D11:E14 A12:A13 A15:E15 B17:C17 A16:A19 D17:E22 A20:C20 B23:D23 A25:C25 A21:A24 E23:E25">
    <cfRule type="containsText" dxfId="209" priority="116" stopIfTrue="1" operator="containsText" text="низкий">
      <formula>NOT(ISERROR(SEARCH("низкий",A7)))</formula>
    </cfRule>
    <cfRule type="containsText" dxfId="208" priority="117" stopIfTrue="1" operator="containsText" text="средний">
      <formula>NOT(ISERROR(SEARCH("средний",A7)))</formula>
    </cfRule>
    <cfRule type="containsText" dxfId="207" priority="118" stopIfTrue="1" operator="containsText" text="высокий">
      <formula>NOT(ISERROR(SEARCH("высокий",A7)))</formula>
    </cfRule>
  </conditionalFormatting>
  <conditionalFormatting sqref="E7:E9">
    <cfRule type="containsText" dxfId="206" priority="96" operator="containsText" text="высокий">
      <formula>NOT(ISERROR(SEARCH("высокий",E7)))</formula>
    </cfRule>
    <cfRule type="containsText" dxfId="205" priority="97" operator="containsText" text="норма">
      <formula>NOT(ISERROR(SEARCH("норма",E7)))</formula>
    </cfRule>
    <cfRule type="containsText" dxfId="204" priority="98" operator="containsText" text="низкий">
      <formula>NOT(ISERROR(SEARCH("низкий",E7)))</formula>
    </cfRule>
    <cfRule type="containsText" dxfId="203" priority="99" stopIfTrue="1" operator="containsText" text="норма">
      <formula>NOT(ISERROR(SEARCH("норма",E7)))</formula>
    </cfRule>
    <cfRule type="containsText" dxfId="202" priority="100" stopIfTrue="1" operator="containsText" text="низкий">
      <formula>NOT(ISERROR(SEARCH("низкий",E7)))</formula>
    </cfRule>
    <cfRule type="containsText" dxfId="201" priority="101" stopIfTrue="1" operator="containsText" text="норма">
      <formula>NOT(ISERROR(SEARCH("норма",E7)))</formula>
    </cfRule>
  </conditionalFormatting>
  <conditionalFormatting sqref="E17:E22">
    <cfRule type="containsText" dxfId="200" priority="57" stopIfTrue="1" operator="containsText" text="низкий">
      <formula>NOT(ISERROR(SEARCH("низкий",E17)))</formula>
    </cfRule>
    <cfRule type="containsText" dxfId="199" priority="58" stopIfTrue="1" operator="containsText" text="норма">
      <formula>NOT(ISERROR(SEARCH("норма",E17)))</formula>
    </cfRule>
    <cfRule type="containsText" dxfId="198" priority="59" stopIfTrue="1" operator="containsText" text="высокий">
      <formula>NOT(ISERROR(SEARCH("высокий",E17)))</formula>
    </cfRule>
    <cfRule type="containsText" dxfId="197" priority="60" stopIfTrue="1" operator="containsText" text="очень высокий">
      <formula>NOT(ISERROR(SEARCH("очень высокий",E17)))</formula>
    </cfRule>
    <cfRule type="containsText" dxfId="196" priority="61" stopIfTrue="1" operator="containsText" text="низкий">
      <formula>NOT(ISERROR(SEARCH("низкий",E17)))</formula>
    </cfRule>
    <cfRule type="containsText" dxfId="195" priority="62" stopIfTrue="1" operator="containsText" text="сниженный">
      <formula>NOT(ISERROR(SEARCH("сниженный",E17)))</formula>
    </cfRule>
    <cfRule type="containsText" dxfId="194" priority="63" stopIfTrue="1" operator="containsText" text="норма">
      <formula>NOT(ISERROR(SEARCH("норма",E17)))</formula>
    </cfRule>
    <cfRule type="containsText" dxfId="193" priority="64" stopIfTrue="1" operator="containsText" text="высокий">
      <formula>NOT(ISERROR(SEARCH("высокий",E17)))</formula>
    </cfRule>
    <cfRule type="containsText" dxfId="192" priority="72" operator="containsText" text="низкий">
      <formula>NOT(ISERROR(SEARCH("низкий",E17)))</formula>
    </cfRule>
    <cfRule type="containsText" dxfId="191" priority="73" operator="containsText" text="средний">
      <formula>NOT(ISERROR(SEARCH("средний",E17)))</formula>
    </cfRule>
    <cfRule type="containsText" dxfId="190" priority="74" operator="containsText" text="норма">
      <formula>NOT(ISERROR(SEARCH("норма",E17)))</formula>
    </cfRule>
    <cfRule type="containsText" dxfId="189" priority="75" operator="containsText" text="высокий">
      <formula>NOT(ISERROR(SEARCH("высокий",E17)))</formula>
    </cfRule>
  </conditionalFormatting>
  <conditionalFormatting sqref="E17:E22">
    <cfRule type="containsText" dxfId="188" priority="68" operator="containsText" text="нужна консуль">
      <formula>NOT(ISERROR(SEARCH("нужна консуль",E17)))</formula>
    </cfRule>
    <cfRule type="containsText" dxfId="187" priority="69" operator="containsText" text="средний">
      <formula>NOT(ISERROR(SEARCH("средний",E17)))</formula>
    </cfRule>
    <cfRule type="containsText" dxfId="186" priority="70" operator="containsText" text="норма">
      <formula>NOT(ISERROR(SEARCH("норма",E17)))</formula>
    </cfRule>
    <cfRule type="containsText" dxfId="185" priority="71" operator="containsText" text="высокий">
      <formula>NOT(ISERROR(SEARCH("высокий",E17)))</formula>
    </cfRule>
  </conditionalFormatting>
  <conditionalFormatting sqref="E17:E19">
    <cfRule type="containsText" dxfId="184" priority="50" operator="containsText" text="высокий">
      <formula>NOT(ISERROR(SEARCH("высокий",E17)))</formula>
    </cfRule>
    <cfRule type="containsText" dxfId="183" priority="51" operator="containsText" text="норма">
      <formula>NOT(ISERROR(SEARCH("норма",E17)))</formula>
    </cfRule>
    <cfRule type="containsText" dxfId="182" priority="52" operator="containsText" text="низкий">
      <formula>NOT(ISERROR(SEARCH("низкий",E17)))</formula>
    </cfRule>
    <cfRule type="containsText" dxfId="181" priority="53" operator="containsText" text="очень высокий">
      <formula>NOT(ISERROR(SEARCH("очень высокий",E17)))</formula>
    </cfRule>
    <cfRule type="containsText" dxfId="180" priority="54" operator="containsText" text="ниже нормы">
      <formula>NOT(ISERROR(SEARCH("ниже нормы",E17)))</formula>
    </cfRule>
    <cfRule type="containsText" dxfId="179" priority="55" operator="containsText" text="очень высокий">
      <formula>NOT(ISERROR(SEARCH("очень высокий",E17)))</formula>
    </cfRule>
    <cfRule type="containsText" dxfId="178" priority="56" operator="containsText" text="очень высокий">
      <formula>NOT(ISERROR(SEARCH("очень высокий",E17)))</formula>
    </cfRule>
  </conditionalFormatting>
  <conditionalFormatting sqref="E20">
    <cfRule type="containsText" dxfId="177" priority="25" operator="containsText" text="высокий">
      <formula>NOT(ISERROR(SEARCH("высокий",E20)))</formula>
    </cfRule>
    <cfRule type="containsText" dxfId="176" priority="26" operator="containsText" text="низкий">
      <formula>NOT(ISERROR(SEARCH("низкий",E20)))</formula>
    </cfRule>
  </conditionalFormatting>
  <conditionalFormatting sqref="E23">
    <cfRule type="containsText" dxfId="175" priority="19" operator="containsText" text="высокий">
      <formula>NOT(ISERROR(SEARCH("высокий",E23)))</formula>
    </cfRule>
    <cfRule type="containsText" dxfId="174" priority="20" operator="containsText" text="норма">
      <formula>NOT(ISERROR(SEARCH("норма",E23)))</formula>
    </cfRule>
    <cfRule type="containsText" dxfId="173" priority="21" operator="containsText" text="низкий">
      <formula>NOT(ISERROR(SEARCH("низкий",E23)))</formula>
    </cfRule>
  </conditionalFormatting>
  <conditionalFormatting sqref="E7:F9 E25:F25">
    <cfRule type="containsText" dxfId="172" priority="16" operator="containsText" text="сформирован">
      <formula>NOT(ISERROR(SEARCH("сформирован",E7)))</formula>
    </cfRule>
    <cfRule type="containsText" dxfId="171" priority="17" operator="containsText" text="в стадии формирования">
      <formula>NOT(ISERROR(SEARCH("в стадии формирования",E7)))</formula>
    </cfRule>
    <cfRule type="containsText" dxfId="170" priority="18" operator="containsText" text="не сформирован">
      <formula>NOT(ISERROR(SEARCH("не сформирован",E7)))</formula>
    </cfRule>
  </conditionalFormatting>
  <conditionalFormatting sqref="E11:F15">
    <cfRule type="containsText" dxfId="169" priority="13" operator="containsText" text="сформирован">
      <formula>NOT(ISERROR(SEARCH("сформирован",E11)))</formula>
    </cfRule>
    <cfRule type="containsText" dxfId="168" priority="14" operator="containsText" text="в стадии формирования">
      <formula>NOT(ISERROR(SEARCH("в стадии формирования",E11)))</formula>
    </cfRule>
    <cfRule type="containsText" dxfId="167" priority="15" operator="containsText" text="не сформирован">
      <formula>NOT(ISERROR(SEARCH("не сформирован",E11)))</formula>
    </cfRule>
  </conditionalFormatting>
  <conditionalFormatting sqref="E17:F19">
    <cfRule type="containsText" dxfId="166" priority="10" operator="containsText" text="сформирован">
      <formula>NOT(ISERROR(SEARCH("сформирован",E17)))</formula>
    </cfRule>
    <cfRule type="containsText" dxfId="165" priority="11" operator="containsText" text="в стадии формирования">
      <formula>NOT(ISERROR(SEARCH("в стадии формирования",E17)))</formula>
    </cfRule>
    <cfRule type="containsText" dxfId="164" priority="12" operator="containsText" text="не сформирован">
      <formula>NOT(ISERROR(SEARCH("не сформирован",E17)))</formula>
    </cfRule>
  </conditionalFormatting>
  <conditionalFormatting sqref="E21:F22">
    <cfRule type="containsText" dxfId="163" priority="7" operator="containsText" text="сформирован">
      <formula>NOT(ISERROR(SEARCH("сформирован",E21)))</formula>
    </cfRule>
    <cfRule type="containsText" dxfId="162" priority="8" operator="containsText" text="в стадии формирования">
      <formula>NOT(ISERROR(SEARCH("в стадии формирования",E21)))</formula>
    </cfRule>
    <cfRule type="containsText" dxfId="161" priority="9" operator="containsText" text="не сформирован">
      <formula>NOT(ISERROR(SEARCH("не сформирован",E21)))</formula>
    </cfRule>
  </conditionalFormatting>
  <conditionalFormatting sqref="E24">
    <cfRule type="containsText" dxfId="160" priority="4" operator="containsText" text="сформирован">
      <formula>NOT(ISERROR(SEARCH("сформирован",E24)))</formula>
    </cfRule>
    <cfRule type="containsText" dxfId="159" priority="5" operator="containsText" text="в стадии формирования">
      <formula>NOT(ISERROR(SEARCH("в стадии формирования",E24)))</formula>
    </cfRule>
    <cfRule type="containsText" dxfId="158" priority="6" operator="containsText" text="не сформирован">
      <formula>NOT(ISERROR(SEARCH("не сформирован",E24)))</formula>
    </cfRule>
  </conditionalFormatting>
  <conditionalFormatting sqref="E6:F23 E24 E25:F25">
    <cfRule type="containsText" dxfId="157" priority="1" operator="containsText" text="не сформирован">
      <formula>NOT(ISERROR(SEARCH("не сформирован",E6)))</formula>
    </cfRule>
    <cfRule type="containsText" dxfId="156" priority="2" operator="containsText" text="в стадии формирования">
      <formula>NOT(ISERROR(SEARCH("в стадии формирования",E6)))</formula>
    </cfRule>
    <cfRule type="containsText" dxfId="155" priority="3" operator="containsText" text="сформирован">
      <formula>NOT(ISERROR(SEARCH("сформирован",E6)))</formula>
    </cfRule>
  </conditionalFormatting>
  <pageMargins left="0.61" right="0.31496062992125984" top="0.52" bottom="0.35433070866141736" header="0" footer="0"/>
  <pageSetup paperSize="9" orientation="portrait" r:id="rId1"/>
  <colBreaks count="1" manualBreakCount="1">
    <brk id="9" max="1048575" man="1"/>
  </colBreaks>
  <drawing r:id="rId2"/>
</worksheet>
</file>

<file path=xl/worksheets/sheet19.xml><?xml version="1.0" encoding="utf-8"?>
<worksheet xmlns="http://schemas.openxmlformats.org/spreadsheetml/2006/main" xmlns:r="http://schemas.openxmlformats.org/officeDocument/2006/relationships">
  <dimension ref="A1:EL44"/>
  <sheetViews>
    <sheetView tabSelected="1" topLeftCell="AE1" zoomScale="80" zoomScaleNormal="80" workbookViewId="0">
      <selection activeCell="BE3" sqref="BE3"/>
    </sheetView>
  </sheetViews>
  <sheetFormatPr defaultColWidth="9.140625" defaultRowHeight="15"/>
  <cols>
    <col min="1" max="1" width="9.140625" style="81"/>
    <col min="2" max="2" width="27.140625" style="81" customWidth="1"/>
    <col min="3" max="3" width="9.140625" style="81"/>
    <col min="4" max="4" width="8.140625" style="81" customWidth="1"/>
    <col min="5" max="5" width="6.5703125" style="81" customWidth="1"/>
    <col min="6" max="8" width="10.140625" style="81" customWidth="1"/>
    <col min="9" max="12" width="7.28515625" style="81" customWidth="1"/>
    <col min="13" max="13" width="8.28515625" style="81" customWidth="1"/>
    <col min="14" max="14" width="6.85546875" style="81" customWidth="1"/>
    <col min="15" max="15" width="7" style="81" customWidth="1"/>
    <col min="16" max="16" width="5.28515625" style="81" hidden="1" customWidth="1"/>
    <col min="17" max="17" width="9.28515625" style="81" customWidth="1"/>
    <col min="18" max="21" width="8.85546875" style="81" customWidth="1"/>
    <col min="22" max="22" width="12" style="81" customWidth="1"/>
    <col min="23" max="23" width="10.5703125" style="81" customWidth="1"/>
    <col min="24" max="24" width="8" style="81" customWidth="1"/>
    <col min="25" max="25" width="9.140625" style="81"/>
    <col min="26" max="26" width="8.85546875" style="81" customWidth="1"/>
    <col min="27" max="27" width="7.28515625" style="81" hidden="1" customWidth="1"/>
    <col min="28" max="28" width="10.7109375" style="81" customWidth="1"/>
    <col min="29" max="30" width="7.5703125" style="81" customWidth="1"/>
    <col min="31" max="32" width="7" style="81" customWidth="1"/>
    <col min="33" max="33" width="8.5703125" style="81" customWidth="1"/>
    <col min="34" max="34" width="6.5703125" style="81" customWidth="1"/>
    <col min="35" max="35" width="8" style="81" customWidth="1"/>
    <col min="36" max="36" width="7.7109375" style="81" customWidth="1"/>
    <col min="37" max="37" width="11" style="81" customWidth="1"/>
    <col min="38" max="38" width="8.42578125" style="81" hidden="1" customWidth="1"/>
    <col min="39" max="39" width="12.140625" style="81" customWidth="1"/>
    <col min="40" max="40" width="7.5703125" style="81" customWidth="1"/>
    <col min="41" max="41" width="6.7109375" style="81" customWidth="1"/>
    <col min="42" max="42" width="8.7109375" style="81" customWidth="1"/>
    <col min="43" max="43" width="9.140625" style="81" customWidth="1"/>
    <col min="44" max="44" width="7.85546875" style="81" customWidth="1"/>
    <col min="45" max="45" width="7.28515625" style="81" customWidth="1"/>
    <col min="46" max="46" width="8.5703125" style="81" customWidth="1"/>
    <col min="47" max="47" width="6.42578125" style="81" hidden="1" customWidth="1"/>
    <col min="48" max="49" width="9.140625" style="81"/>
    <col min="50" max="50" width="8.28515625" style="81" customWidth="1"/>
    <col min="51" max="51" width="8.140625" style="81" customWidth="1"/>
    <col min="52" max="52" width="6.7109375" style="81" customWidth="1"/>
    <col min="53" max="53" width="6.140625" style="81" customWidth="1"/>
    <col min="54" max="55" width="9.140625" style="81"/>
    <col min="56" max="56" width="6.5703125" style="81" customWidth="1"/>
    <col min="57" max="57" width="6.42578125" style="81" customWidth="1"/>
    <col min="58" max="59" width="9.140625" style="81"/>
    <col min="60" max="60" width="10.140625" style="81" customWidth="1"/>
    <col min="61" max="61" width="0.28515625" style="81" customWidth="1"/>
    <col min="62" max="62" width="9.140625" style="81"/>
    <col min="63" max="63" width="6.7109375" style="81" customWidth="1"/>
    <col min="64" max="64" width="10.140625" style="81" customWidth="1"/>
    <col min="65" max="65" width="7.5703125" style="81" customWidth="1"/>
    <col min="66" max="66" width="9.140625" style="81"/>
    <col min="67" max="67" width="7.140625" style="81" customWidth="1"/>
    <col min="68" max="68" width="7.28515625" style="81" customWidth="1"/>
    <col min="69" max="70" width="9.140625" style="81"/>
    <col min="71" max="71" width="7.42578125" style="81" customWidth="1"/>
    <col min="72" max="72" width="7" style="81" customWidth="1"/>
    <col min="73" max="73" width="5.5703125" style="81" customWidth="1"/>
    <col min="74" max="74" width="8" style="81" customWidth="1"/>
    <col min="75" max="75" width="0.140625" style="81" customWidth="1"/>
    <col min="76" max="84" width="9.140625" style="81"/>
    <col min="85" max="85" width="9.85546875" style="81" customWidth="1"/>
    <col min="86" max="87" width="9.140625" style="81"/>
    <col min="88" max="89" width="6.140625" style="81" customWidth="1"/>
    <col min="90" max="90" width="6.85546875" style="81" customWidth="1"/>
    <col min="91" max="91" width="7" style="81" customWidth="1"/>
    <col min="92" max="97" width="9.140625" style="81"/>
    <col min="98" max="98" width="8.28515625" style="81" customWidth="1"/>
    <col min="99" max="99" width="7" style="81" customWidth="1"/>
    <col min="100" max="100" width="6.140625" style="81" customWidth="1"/>
    <col min="101" max="101" width="9.140625" style="81"/>
    <col min="102" max="102" width="6.28515625" style="86" customWidth="1"/>
    <col min="103" max="103" width="0.42578125" style="86" hidden="1" customWidth="1"/>
    <col min="104" max="104" width="9.140625" style="81"/>
    <col min="105" max="105" width="9.140625" style="121"/>
    <col min="106" max="16384" width="9.140625" style="81"/>
  </cols>
  <sheetData>
    <row r="1" spans="1:142" s="147" customFormat="1" ht="19.5" thickBot="1">
      <c r="A1" s="148" t="s">
        <v>237</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287"/>
      <c r="BB1"/>
      <c r="BC1" s="287"/>
      <c r="BD1" s="287"/>
      <c r="BE1" s="287"/>
      <c r="BF1" s="287"/>
      <c r="BG1" s="287"/>
      <c r="BH1" s="287"/>
      <c r="BI1" s="287"/>
      <c r="BJ1" s="287"/>
      <c r="BK1" s="287"/>
      <c r="BL1" s="287"/>
      <c r="BM1" s="287"/>
      <c r="BN1" s="287"/>
      <c r="BO1" s="287"/>
      <c r="BP1" s="287"/>
      <c r="BQ1" s="287"/>
      <c r="BR1" s="287"/>
      <c r="BS1" s="287"/>
      <c r="BT1" s="287"/>
      <c r="BU1" s="287"/>
      <c r="BV1" s="287"/>
      <c r="BW1" s="287"/>
      <c r="BX1" s="287"/>
      <c r="BY1" s="287"/>
      <c r="BZ1" s="287"/>
      <c r="CA1" s="287"/>
      <c r="CB1" s="287"/>
      <c r="CC1" s="287"/>
      <c r="CD1" s="287"/>
      <c r="CE1" s="287"/>
      <c r="CF1" s="287"/>
      <c r="CG1" s="287"/>
      <c r="CH1" s="287"/>
      <c r="CI1" s="287"/>
      <c r="CJ1" s="287"/>
      <c r="CK1" s="287"/>
      <c r="CL1" s="287"/>
      <c r="CM1" s="287"/>
      <c r="CN1" s="287"/>
      <c r="CO1" s="287"/>
      <c r="CP1" s="287"/>
      <c r="CQ1" s="287"/>
      <c r="CR1" s="287"/>
      <c r="CS1" s="287"/>
      <c r="CT1" s="287"/>
      <c r="CU1" s="287"/>
      <c r="CV1" s="287"/>
      <c r="CW1" s="287"/>
      <c r="CX1" s="288"/>
      <c r="CY1" s="288"/>
      <c r="CZ1" s="287"/>
      <c r="DA1" s="289"/>
      <c r="DB1" s="287"/>
      <c r="DC1" s="287"/>
      <c r="DD1" s="287"/>
      <c r="DE1" s="287"/>
      <c r="DF1" s="287"/>
      <c r="DG1" s="287"/>
      <c r="DH1" s="287"/>
      <c r="DI1" s="287"/>
      <c r="DJ1" s="287"/>
      <c r="DK1" s="287"/>
      <c r="DL1" s="287"/>
      <c r="DM1" s="287"/>
      <c r="DN1" s="287"/>
      <c r="DO1" s="287"/>
      <c r="DP1" s="287"/>
      <c r="DQ1" s="287"/>
      <c r="DR1" s="287"/>
      <c r="DS1" s="287"/>
      <c r="DT1" s="287"/>
      <c r="DU1" s="287"/>
      <c r="DV1" s="287"/>
      <c r="DW1" s="287"/>
      <c r="DX1" s="287"/>
      <c r="DY1" s="287"/>
      <c r="DZ1" s="287"/>
      <c r="EA1" s="287"/>
      <c r="EB1" s="287"/>
      <c r="EC1" s="287"/>
      <c r="ED1" s="287"/>
      <c r="EE1" s="287"/>
      <c r="EF1" s="287"/>
      <c r="EG1" s="287"/>
      <c r="EH1" s="287"/>
      <c r="EI1" s="287"/>
      <c r="EJ1" s="287"/>
      <c r="EK1" s="287"/>
      <c r="EL1" s="287"/>
    </row>
    <row r="2" spans="1:142" ht="75" customHeight="1">
      <c r="A2" s="174" t="str">
        <f>список!A1</f>
        <v>№</v>
      </c>
      <c r="B2" s="174" t="str">
        <f>список!B1</f>
        <v>Фамилия, имя воспитанника</v>
      </c>
      <c r="C2" s="174" t="str">
        <f>список!C1</f>
        <v xml:space="preserve">дата </v>
      </c>
      <c r="D2" s="483" t="s">
        <v>236</v>
      </c>
      <c r="E2" s="484"/>
      <c r="F2" s="484"/>
      <c r="G2" s="484"/>
      <c r="H2" s="484"/>
      <c r="I2" s="484"/>
      <c r="J2" s="484"/>
      <c r="K2" s="484"/>
      <c r="L2" s="484"/>
      <c r="M2" s="484"/>
      <c r="N2" s="484"/>
      <c r="O2" s="484"/>
      <c r="P2" s="484"/>
      <c r="Q2" s="485"/>
      <c r="R2" s="492" t="s">
        <v>238</v>
      </c>
      <c r="S2" s="493"/>
      <c r="T2" s="493"/>
      <c r="U2" s="493"/>
      <c r="V2" s="493"/>
      <c r="W2" s="493"/>
      <c r="X2" s="493"/>
      <c r="Y2" s="493"/>
      <c r="Z2" s="493"/>
      <c r="AA2" s="493"/>
      <c r="AB2" s="494"/>
      <c r="AC2" s="492" t="s">
        <v>239</v>
      </c>
      <c r="AD2" s="493"/>
      <c r="AE2" s="493"/>
      <c r="AF2" s="493"/>
      <c r="AG2" s="493"/>
      <c r="AH2" s="493"/>
      <c r="AI2" s="493"/>
      <c r="AJ2" s="493"/>
      <c r="AK2" s="493"/>
      <c r="AL2" s="493"/>
      <c r="AM2" s="494"/>
      <c r="AN2" s="495" t="s">
        <v>241</v>
      </c>
      <c r="AO2" s="496"/>
      <c r="AP2" s="496"/>
      <c r="AQ2" s="496"/>
      <c r="AR2" s="496"/>
      <c r="AS2" s="496"/>
      <c r="AT2" s="496"/>
      <c r="AU2" s="496"/>
      <c r="AV2" s="497"/>
      <c r="AW2" s="498" t="s">
        <v>242</v>
      </c>
      <c r="AX2" s="493"/>
      <c r="AY2" s="493"/>
      <c r="AZ2" s="493"/>
      <c r="BA2" s="493"/>
      <c r="BB2" s="493"/>
      <c r="BC2" s="493"/>
      <c r="BD2" s="493"/>
      <c r="BE2" s="493"/>
      <c r="BF2" s="493"/>
      <c r="BG2" s="493"/>
      <c r="BH2" s="493"/>
      <c r="BI2" s="493"/>
      <c r="BJ2" s="499"/>
      <c r="BK2" s="489" t="s">
        <v>243</v>
      </c>
      <c r="BL2" s="490"/>
      <c r="BM2" s="490"/>
      <c r="BN2" s="490"/>
      <c r="BO2" s="490"/>
      <c r="BP2" s="490"/>
      <c r="BQ2" s="490"/>
      <c r="BR2" s="490"/>
      <c r="BS2" s="490"/>
      <c r="BT2" s="490"/>
      <c r="BU2" s="490"/>
      <c r="BV2" s="490"/>
      <c r="BW2" s="490"/>
      <c r="BX2" s="491"/>
      <c r="BY2" s="486" t="s">
        <v>244</v>
      </c>
      <c r="BZ2" s="487"/>
      <c r="CA2" s="487"/>
      <c r="CB2" s="487"/>
      <c r="CC2" s="487"/>
      <c r="CD2" s="487"/>
      <c r="CE2" s="487"/>
      <c r="CF2" s="487"/>
      <c r="CG2" s="487"/>
      <c r="CH2" s="487"/>
      <c r="CI2" s="487"/>
      <c r="CJ2" s="487"/>
      <c r="CK2" s="487"/>
      <c r="CL2" s="487"/>
      <c r="CM2" s="487"/>
      <c r="CN2" s="487"/>
      <c r="CO2" s="487"/>
      <c r="CP2" s="487"/>
      <c r="CQ2" s="487"/>
      <c r="CR2" s="487"/>
      <c r="CS2" s="487"/>
      <c r="CT2" s="487"/>
      <c r="CU2" s="487"/>
      <c r="CV2" s="487"/>
      <c r="CW2" s="487"/>
      <c r="CX2" s="487"/>
      <c r="CY2" s="487"/>
      <c r="CZ2" s="488"/>
      <c r="DA2" s="294"/>
      <c r="DB2" s="294"/>
      <c r="DC2" s="294"/>
      <c r="DD2" s="294"/>
      <c r="DE2" s="294"/>
      <c r="DF2" s="294"/>
      <c r="DG2" s="294"/>
      <c r="DH2" s="294"/>
      <c r="DI2" s="294"/>
      <c r="DJ2" s="294"/>
      <c r="DK2" s="294"/>
      <c r="DL2" s="294"/>
      <c r="DM2" s="294"/>
      <c r="DN2" s="294"/>
      <c r="DO2" s="294"/>
      <c r="DP2" s="294"/>
      <c r="DQ2" s="294"/>
      <c r="DR2" s="294"/>
      <c r="DS2" s="294"/>
      <c r="DT2" s="294"/>
      <c r="DU2" s="294"/>
      <c r="DV2" s="294"/>
      <c r="DW2" s="294"/>
      <c r="DX2" s="294"/>
      <c r="DY2" s="294"/>
      <c r="DZ2" s="294"/>
      <c r="EA2" s="294"/>
      <c r="EB2" s="294"/>
      <c r="EC2" s="294"/>
      <c r="ED2" s="294"/>
      <c r="EE2" s="294"/>
      <c r="EF2" s="294"/>
      <c r="EG2" s="294"/>
      <c r="EH2" s="294"/>
      <c r="EI2" s="294"/>
      <c r="EJ2" s="294"/>
      <c r="EK2" s="295"/>
      <c r="EL2" s="296"/>
    </row>
    <row r="3" spans="1:142" ht="270" customHeight="1">
      <c r="A3" s="297"/>
      <c r="B3" s="281"/>
      <c r="C3" s="281"/>
      <c r="D3" s="116" t="s">
        <v>161</v>
      </c>
      <c r="E3" s="116" t="s">
        <v>261</v>
      </c>
      <c r="F3" s="116" t="s">
        <v>231</v>
      </c>
      <c r="G3" s="116" t="s">
        <v>164</v>
      </c>
      <c r="H3" s="116" t="s">
        <v>165</v>
      </c>
      <c r="I3" s="149" t="s">
        <v>180</v>
      </c>
      <c r="J3" s="149" t="s">
        <v>181</v>
      </c>
      <c r="K3" s="116" t="s">
        <v>182</v>
      </c>
      <c r="L3" s="115" t="s">
        <v>240</v>
      </c>
      <c r="M3" s="116" t="s">
        <v>187</v>
      </c>
      <c r="N3" s="116" t="s">
        <v>198</v>
      </c>
      <c r="O3" s="151" t="s">
        <v>203</v>
      </c>
      <c r="P3" s="150"/>
      <c r="Q3" s="150"/>
      <c r="R3" s="115" t="s">
        <v>159</v>
      </c>
      <c r="S3" s="116" t="s">
        <v>245</v>
      </c>
      <c r="T3" s="116" t="s">
        <v>231</v>
      </c>
      <c r="U3" s="116" t="s">
        <v>163</v>
      </c>
      <c r="V3" s="151" t="s">
        <v>167</v>
      </c>
      <c r="W3" s="151" t="s">
        <v>168</v>
      </c>
      <c r="X3" s="151" t="s">
        <v>169</v>
      </c>
      <c r="Y3" s="151" t="s">
        <v>186</v>
      </c>
      <c r="Z3" s="151" t="s">
        <v>198</v>
      </c>
      <c r="AA3" s="151"/>
      <c r="AB3" s="144"/>
      <c r="AC3" s="151" t="s">
        <v>166</v>
      </c>
      <c r="AD3" s="116" t="s">
        <v>184</v>
      </c>
      <c r="AE3" s="151" t="s">
        <v>197</v>
      </c>
      <c r="AF3" s="151" t="s">
        <v>198</v>
      </c>
      <c r="AG3" s="151" t="s">
        <v>265</v>
      </c>
      <c r="AH3" s="151" t="s">
        <v>266</v>
      </c>
      <c r="AI3" s="149" t="s">
        <v>204</v>
      </c>
      <c r="AJ3" s="149" t="s">
        <v>206</v>
      </c>
      <c r="AK3" s="149" t="s">
        <v>215</v>
      </c>
      <c r="AL3" s="149"/>
      <c r="AM3" s="144"/>
      <c r="AN3" s="151" t="s">
        <v>188</v>
      </c>
      <c r="AO3" s="151" t="s">
        <v>195</v>
      </c>
      <c r="AP3" s="151" t="s">
        <v>196</v>
      </c>
      <c r="AQ3" s="151" t="s">
        <v>197</v>
      </c>
      <c r="AR3" s="151" t="s">
        <v>198</v>
      </c>
      <c r="AS3" s="151" t="s">
        <v>199</v>
      </c>
      <c r="AT3" s="151" t="s">
        <v>202</v>
      </c>
      <c r="AU3" s="151"/>
      <c r="AV3" s="106"/>
      <c r="AW3" s="151" t="s">
        <v>209</v>
      </c>
      <c r="AX3" s="151" t="s">
        <v>210</v>
      </c>
      <c r="AY3" s="151" t="s">
        <v>264</v>
      </c>
      <c r="AZ3" s="151" t="s">
        <v>216</v>
      </c>
      <c r="BA3" s="151" t="s">
        <v>217</v>
      </c>
      <c r="BB3" s="151" t="s">
        <v>218</v>
      </c>
      <c r="BC3" s="151" t="s">
        <v>219</v>
      </c>
      <c r="BD3" s="151" t="s">
        <v>220</v>
      </c>
      <c r="BE3" s="151" t="s">
        <v>221</v>
      </c>
      <c r="BF3" s="151" t="s">
        <v>267</v>
      </c>
      <c r="BG3" s="151" t="s">
        <v>222</v>
      </c>
      <c r="BH3" s="151" t="s">
        <v>223</v>
      </c>
      <c r="BI3" s="151"/>
      <c r="BJ3" s="106"/>
      <c r="BK3" s="149" t="s">
        <v>156</v>
      </c>
      <c r="BL3" s="149" t="s">
        <v>270</v>
      </c>
      <c r="BM3" s="151" t="s">
        <v>162</v>
      </c>
      <c r="BN3" s="151" t="s">
        <v>163</v>
      </c>
      <c r="BO3" s="151" t="s">
        <v>262</v>
      </c>
      <c r="BP3" s="151" t="s">
        <v>170</v>
      </c>
      <c r="BQ3" s="151" t="s">
        <v>171</v>
      </c>
      <c r="BR3" s="151" t="s">
        <v>174</v>
      </c>
      <c r="BS3" s="151" t="s">
        <v>268</v>
      </c>
      <c r="BT3" s="151" t="s">
        <v>224</v>
      </c>
      <c r="BU3" s="151" t="s">
        <v>269</v>
      </c>
      <c r="BV3" s="151" t="s">
        <v>225</v>
      </c>
      <c r="BW3" s="151"/>
      <c r="BX3" s="150"/>
      <c r="BY3" s="151" t="s">
        <v>157</v>
      </c>
      <c r="BZ3" s="151" t="s">
        <v>158</v>
      </c>
      <c r="CA3" s="151" t="s">
        <v>159</v>
      </c>
      <c r="CB3" s="151" t="s">
        <v>160</v>
      </c>
      <c r="CC3" s="151" t="s">
        <v>172</v>
      </c>
      <c r="CD3" s="151" t="s">
        <v>173</v>
      </c>
      <c r="CE3" s="151" t="s">
        <v>175</v>
      </c>
      <c r="CF3" s="151" t="s">
        <v>176</v>
      </c>
      <c r="CG3" s="151" t="s">
        <v>271</v>
      </c>
      <c r="CH3" s="151" t="s">
        <v>177</v>
      </c>
      <c r="CI3" s="151" t="s">
        <v>178</v>
      </c>
      <c r="CJ3" s="151" t="s">
        <v>179</v>
      </c>
      <c r="CK3" s="151" t="s">
        <v>181</v>
      </c>
      <c r="CL3" s="151" t="s">
        <v>185</v>
      </c>
      <c r="CM3" s="151" t="s">
        <v>187</v>
      </c>
      <c r="CN3" s="151" t="s">
        <v>232</v>
      </c>
      <c r="CO3" s="151" t="s">
        <v>189</v>
      </c>
      <c r="CP3" s="151" t="s">
        <v>190</v>
      </c>
      <c r="CQ3" s="151" t="s">
        <v>191</v>
      </c>
      <c r="CR3" s="151" t="s">
        <v>192</v>
      </c>
      <c r="CS3" s="151" t="s">
        <v>193</v>
      </c>
      <c r="CT3" s="151" t="s">
        <v>194</v>
      </c>
      <c r="CU3" s="151" t="s">
        <v>199</v>
      </c>
      <c r="CV3" s="151" t="s">
        <v>200</v>
      </c>
      <c r="CW3" s="151" t="s">
        <v>201</v>
      </c>
      <c r="CX3" s="151" t="s">
        <v>214</v>
      </c>
      <c r="CY3" s="81"/>
      <c r="EL3" s="90"/>
    </row>
    <row r="4" spans="1:142">
      <c r="A4" s="298">
        <f>список!A2</f>
        <v>1</v>
      </c>
      <c r="B4" s="165" t="str">
        <f>IF(список!B2="","",список!B2)</f>
        <v/>
      </c>
      <c r="C4" s="81" t="str">
        <f>IF(список!C2="","",список!C2)</f>
        <v/>
      </c>
      <c r="D4" s="81" t="str">
        <f>IF('Социально-коммуникативное разви'!J5="","",IF('Социально-коммуникативное разви'!J5&gt;1.5,"сформирован",IF('Социально-коммуникативное разви'!J5&lt;0.5,"не сформирован", "в стадии формирования")))</f>
        <v/>
      </c>
      <c r="E4" s="81" t="str">
        <f>IF('Социально-коммуникативное разви'!K5="","",IF('Социально-коммуникативное разви'!K5&gt;1.5,"сформирован",IF('Социально-коммуникативное разви'!K5&lt;0.5,"не сформирован", "в стадии формирования")))</f>
        <v/>
      </c>
      <c r="F4" s="81" t="str">
        <f>IF('Социально-коммуникативное разви'!L5="","",IF('Социально-коммуникативное разви'!L5&gt;1.5,"сформирован",IF('Социально-коммуникативное разви'!L5&lt;0.5,"не сформирован", "в стадии формирования")))</f>
        <v/>
      </c>
      <c r="G4" s="81" t="str">
        <f>IF('Социально-коммуникативное разви'!N5="","",IF('Социально-коммуникативное разви'!N5&gt;1.5,"сформирован",IF('Социально-коммуникативное разви'!N5&lt;0.5,"не сформирован", "в стадии формирования")))</f>
        <v/>
      </c>
      <c r="H4" s="81" t="str">
        <f>IF('Социально-коммуникативное разви'!O5="","",IF('Социально-коммуникативное разви'!O5&gt;1.5,"сформирован",IF('Социально-коммуникативное разви'!O5&lt;0.5,"не сформирован", "в стадии формирования")))</f>
        <v/>
      </c>
      <c r="I4" s="81" t="str">
        <f>IF('Познавательное развитие'!J5="","",IF('Познавательное развитие'!J5&gt;1.5,"сформирован",IF('Познавательное развитие'!J5&lt;0.5,"не сформирован", "в стадии формирования")))</f>
        <v/>
      </c>
      <c r="J4" s="81" t="str">
        <f>IF('Познавательное развитие'!K5="","",IF('Познавательное развитие'!K5&gt;1.5,"сформирован",IF('Познавательное развитие'!K5&lt;0.5,"не сформирован", "в стадии формирования")))</f>
        <v/>
      </c>
      <c r="K4" s="81" t="str">
        <f>IF('Познавательное развитие'!N5="","",IF('Познавательное развитие'!N5&gt;1.5,"сформирован",IF('Познавательное развитие'!N5&lt;0.5,"не сформирован", "в стадии формирования")))</f>
        <v/>
      </c>
      <c r="L4" s="81" t="str">
        <f>IF('Познавательное развитие'!O5="","",IF('Познавательное развитие'!O5&gt;1.5,"сформирован",IF('Познавательное развитие'!O5&lt;0.5,"не сформирован", "в стадии формирования")))</f>
        <v/>
      </c>
      <c r="M4" s="81" t="str">
        <f>IF('Познавательное развитие'!U5="","",IF('Познавательное развитие'!U5&gt;1.5,"сформирован",IF('Познавательное развитие'!U5&lt;0.5,"не сформирован", "в стадии формирования")))</f>
        <v/>
      </c>
      <c r="N4" s="81" t="str">
        <f>IF('Речевое развитие'!G4="","",IF('Речевое развитие'!G4&gt;1.5,"сформирован",IF('Речевое развитие'!G4&lt;0.5,"не сформирован", "в стадии формирования")))</f>
        <v/>
      </c>
      <c r="O4" s="81" t="str">
        <f>IF('Художественно-эстетическое разв'!D5="","",IF('Художественно-эстетическое разв'!D5&gt;1.5,"сформирован",IF('Художественно-эстетическое разв'!D5&lt;0.5,"не сформирован", "в стадии формирования")))</f>
        <v/>
      </c>
      <c r="P4" s="136" t="str">
        <f>IF('Социально-коммуникативное разви'!J5="","",IF('Социально-коммуникативное разви'!K5="","",IF('Социально-коммуникативное разви'!L5="","",IF('Социально-коммуникативное разви'!N5="","",IF('Социально-коммуникативное разви'!O5="","",IF('Познавательное развитие'!J5="","",IF('Познавательное развитие'!K5="","",IF('Познавательное развитие'!N5="","",IF('Познавательное развитие'!O5="","",IF('Познавательное развитие'!U5="","",IF('Речевое развитие'!G4="","",IF('Художественно-эстетическое разв'!D5="","",('Социально-коммуникативное разви'!J5+'Социально-коммуникативное разви'!K5+'Социально-коммуникативное разви'!L5+'Социально-коммуникативное разви'!N5+'Социально-коммуникативное разви'!O5+'Познавательное развитие'!J5+'Познавательное развитие'!K5+'Познавательное развитие'!N5+'Познавательное развитие'!O5+'Познавательное развитие'!U5+'Речевое развитие'!G4+'Художественно-эстетическое разв'!D5)/12))))))))))))</f>
        <v/>
      </c>
      <c r="Q4" s="81" t="str">
        <f>IF(P4="","",IF(P4&gt;1.5,"сформирован",IF(P4&lt;0.5,"не сформирован","в стадии формирования")))</f>
        <v/>
      </c>
      <c r="R4" s="81" t="str">
        <f>IF('Социально-коммуникативное разви'!H5="","",IF('Социально-коммуникативное разви'!H5&gt;1.5,"сформирован",IF('Социально-коммуникативное разви'!H5&lt;0.5,"не сформирован", "в стадии формирования")))</f>
        <v/>
      </c>
      <c r="S4" s="81" t="str">
        <f>IF('Социально-коммуникативное разви'!K5="","",IF('Социально-коммуникативное разви'!K5&gt;1.5,"сформирован",IF('Социально-коммуникативное разви'!K5&lt;0.5,"не сформирован", "в стадии формирования")))</f>
        <v/>
      </c>
      <c r="T4" s="81" t="str">
        <f>IF('Социально-коммуникативное разви'!L5="","",IF('Социально-коммуникативное разви'!L5&gt;1.5,"сформирован",IF('Социально-коммуникативное разви'!L5&lt;0.5,"не сформирован", "в стадии формирования")))</f>
        <v/>
      </c>
      <c r="U4" s="81" t="str">
        <f>IF('Социально-коммуникативное разви'!M5="","",IF('Социально-коммуникативное разви'!M5&gt;1.5,"сформирован",IF('Социально-коммуникативное разви'!M5&lt;0.5,"не сформирован", "в стадии формирования")))</f>
        <v/>
      </c>
      <c r="V4" s="81" t="str">
        <f>IF('Социально-коммуникативное разви'!S5="","",IF('Социально-коммуникативное разви'!S5&gt;1.5,"сформирован",IF('Социально-коммуникативное разви'!S5&lt;0.5,"не сформирован", "в стадии формирования")))</f>
        <v/>
      </c>
      <c r="W4" s="81" t="str">
        <f>IF('Социально-коммуникативное разви'!T5="","",IF('Социально-коммуникативное разви'!T5&gt;1.5,"сформирован",IF('Социально-коммуникативное разви'!T5&lt;0.5,"не сформирован", "в стадии формирования")))</f>
        <v/>
      </c>
      <c r="X4" s="81" t="str">
        <f>IF('Социально-коммуникативное разви'!U5="","",IF('Социально-коммуникативное разви'!U5&gt;1.5,"сформирован",IF('Социально-коммуникативное разви'!U5&lt;0.5,"не сформирован", "в стадии формирования")))</f>
        <v/>
      </c>
      <c r="Y4" s="81" t="str">
        <f>IF('Познавательное развитие'!T5="","",IF('Познавательное развитие'!T5&gt;1.5,"сформирован",IF('Познавательное развитие'!T5&lt;0.5,"не сформирован", "в стадии формирования")))</f>
        <v/>
      </c>
      <c r="Z4" s="81" t="str">
        <f>IF('Речевое развитие'!G4="","",IF('Речевое развитие'!G4&gt;1.5,"сформирован",IF('Речевое развитие'!G4&lt;0.5,"не сформирован", "в стадии формирования")))</f>
        <v/>
      </c>
      <c r="AA4" s="136" t="str">
        <f>IF('Социально-коммуникативное разви'!H5="","",IF('Социально-коммуникативное разви'!K5="","",IF('Социально-коммуникативное разви'!L5="","",IF('Социально-коммуникативное разви'!M5="","",IF('Социально-коммуникативное разви'!S5="","",IF('Социально-коммуникативное разви'!T5="","",IF('Социально-коммуникативное разви'!U5="","",IF('Познавательное развитие'!T5="","",IF('Речевое развитие'!G4="","",('Социально-коммуникативное разви'!H5+'Социально-коммуникативное разви'!K5+'Социально-коммуникативное разви'!L5+'Социально-коммуникативное разви'!M5+'Социально-коммуникативное разви'!S5+'Социально-коммуникативное разви'!T5++'Социально-коммуникативное разви'!U5+'Познавательное развитие'!T5+'Речевое развитие'!G4)/9)))))))))</f>
        <v/>
      </c>
      <c r="AB4" s="81" t="str">
        <f>IF(AA4="","",IF(AA4&gt;1.5,"сформирован",IF(AA4&lt;0.5,"не сформирован","в стадии формирования")))</f>
        <v/>
      </c>
      <c r="AC4" s="81" t="str">
        <f>IF('Социально-коммуникативное разви'!P5="","",IF('Социально-коммуникативное разви'!P5&gt;1.5,"сформирован",IF('Социально-коммуникативное разви'!P5&lt;0.5,"не сформирован", "в стадии формирования")))</f>
        <v/>
      </c>
      <c r="AD4" s="81" t="str">
        <f>IF('Познавательное развитие'!P5="","",IF('Познавательное развитие'!P5&gt;1.5,"сформирован",IF('Познавательное развитие'!P5&lt;0.5,"не сформирован", "в стадии формирования")))</f>
        <v/>
      </c>
      <c r="AE4" s="81" t="str">
        <f>IF('Речевое развитие'!F4="","",IF('Речевое развитие'!F4&gt;1.5,"сформирован",IF('Речевое развитие'!GG4&lt;0.5,"не сформирован", "в стадии формирования")))</f>
        <v/>
      </c>
      <c r="AF4" s="81" t="str">
        <f>IF('Речевое развитие'!G4="","",IF('Речевое развитие'!G4&gt;1.5,"сформирован",IF('Речевое развитие'!GH4&lt;0.5,"не сформирован", "в стадии формирования")))</f>
        <v/>
      </c>
      <c r="AG4" s="81" t="str">
        <f>IF('Речевое развитие'!M4="","",IF('Речевое развитие'!M4&gt;1.5,"сформирован",IF('Речевое развитие'!M4&lt;0.5,"не сформирован", "в стадии формирования")))</f>
        <v/>
      </c>
      <c r="AH4" s="81" t="str">
        <f>IF('Речевое развитие'!N4="","",IF('Речевое развитие'!N4&gt;1.5,"сформирован",IF('Речевое развитие'!N4&lt;0.5,"не сформирован", "в стадии формирования")))</f>
        <v/>
      </c>
      <c r="AI4" s="81" t="str">
        <f>IF('Художественно-эстетическое разв'!E5="","",IF('Художественно-эстетическое разв'!E5&gt;1.5,"сформирован",IF('Художественно-эстетическое разв'!E5&lt;0.5,"не сформирован", "в стадии формирования")))</f>
        <v/>
      </c>
      <c r="AJ4" s="81" t="str">
        <f>IF('Художественно-эстетическое разв'!H5="","",IF('Художественно-эстетическое разв'!H5&gt;1.5,"сформирован",IF('Художественно-эстетическое разв'!H5&lt;0.5,"не сформирован", "в стадии формирования")))</f>
        <v/>
      </c>
      <c r="AK4" s="81" t="str">
        <f>IF('Художественно-эстетическое разв'!AB5="","",IF('Художественно-эстетическое разв'!AB5&gt;1.5,"сформирован",IF('Художественно-эстетическое разв'!AB5&lt;0.5,"не сформирован", "в стадии формирования")))</f>
        <v/>
      </c>
      <c r="AL4" s="166" t="str">
        <f>IF('Социально-коммуникативное разви'!P5="","",IF('Познавательное развитие'!P5="","",IF('Речевое развитие'!F4="","",IF('Речевое развитие'!G4="","",IF('Речевое развитие'!M4="","",IF('Речевое развитие'!N4="","",IF('Художественно-эстетическое разв'!E5="","",IF('Художественно-эстетическое разв'!H5="","",IF('Художественно-эстетическое разв'!AB5="","",('Социально-коммуникативное разви'!P5+'Познавательное развитие'!P5+'Речевое развитие'!F4+'Речевое развитие'!G4+'Речевое развитие'!M4+'Речевое развитие'!N4+'Художественно-эстетическое разв'!E5+'Художественно-эстетическое разв'!H5+'Художественно-эстетическое разв'!AB5)/9)))))))))</f>
        <v/>
      </c>
      <c r="AM4" s="81" t="str">
        <f>IF(AL4="","",IF(AL4&gt;1.5,"сформирован",IF(AL4&lt;0.5,"не сформирован","в стадии формирования")))</f>
        <v/>
      </c>
      <c r="AN4" s="81" t="str">
        <f>IF('Познавательное развитие'!V5="","",IF('Познавательное развитие'!V5&gt;1.5,"сформирован",IF('Познавательное развитие'!V5&lt;0.5,"не сформирован", "в стадии формирования")))</f>
        <v/>
      </c>
      <c r="AO4" s="81" t="str">
        <f>IF('Речевое развитие'!D4="","",IF('Речевое развитие'!D4&gt;1.5,"сформирован",IF('Речевое развитие'!D4&lt;0.5,"не сформирован", "в стадии формирования")))</f>
        <v/>
      </c>
      <c r="AP4" s="81" t="str">
        <f>IF('Речевое развитие'!E4="","",IF('Речевое развитие'!E4&gt;1.5,"сформирован",IF('Речевое развитие'!E4&lt;0.5,"не сформирован", "в стадии формирования")))</f>
        <v/>
      </c>
      <c r="AQ4" s="81" t="str">
        <f>IF('Речевое развитие'!F4="","",IF('Речевое развитие'!F4&gt;1.5,"сформирован",IF('Речевое развитие'!F4&lt;0.5,"не сформирован", "в стадии формирования")))</f>
        <v/>
      </c>
      <c r="AR4" s="81" t="str">
        <f>IF('Речевое развитие'!G4="","",IF('Речевое развитие'!G4&gt;1.5,"сформирован",IF('Речевое развитие'!G4&lt;0.5,"не сформирован", "в стадии формирования")))</f>
        <v/>
      </c>
      <c r="AS4" s="81" t="str">
        <f>IF('Речевое развитие'!J4="","",IF('Речевое развитие'!J4&gt;1.5,"сформирован",IF('Речевое развитие'!J4&lt;0.5,"не сформирован", "в стадии формирования")))</f>
        <v/>
      </c>
      <c r="AT4" s="81" t="str">
        <f>IF('Речевое развитие'!M4="","",IF('Речевое развитие'!M4&gt;1.5,"сформирован",IF('Речевое развитие'!M4&lt;0.5,"не сформирован", "в стадии формирования")))</f>
        <v/>
      </c>
      <c r="AU4" s="136" t="str">
        <f>IF('Познавательное развитие'!V5="","",IF('Речевое развитие'!D4="","",IF('Речевое развитие'!E4="","",IF('Речевое развитие'!F4="","",IF('Речевое развитие'!G4="","",IF('Речевое развитие'!J4="","",IF('Речевое развитие'!M4="","",('Познавательное развитие'!V5+'Речевое развитие'!D4+'Речевое развитие'!E4+'Речевое развитие'!F4+'Речевое развитие'!G4+'Речевое развитие'!J4+'Речевое развитие'!M4)/7)))))))</f>
        <v/>
      </c>
      <c r="AV4" s="81" t="str">
        <f>IF(AU4="","",IF(AU4&gt;1.5,"сформирован",IF(AU4&lt;0.5,"не сформирован","в стадии формирования")))</f>
        <v/>
      </c>
      <c r="AW4" s="98" t="str">
        <f>IF('Художественно-эстетическое разв'!M5="","",IF('Художественно-эстетическое разв'!M5&gt;1.5,"сформирован",IF('Художественно-эстетическое разв'!M5&lt;0.5,"не сформирован", "в стадии формирования")))</f>
        <v/>
      </c>
      <c r="AX4" s="98" t="str">
        <f>IF('Художественно-эстетическое разв'!N5="","",IF('Художественно-эстетическое разв'!N5&gt;1.5,"сформирован",IF('Художественно-эстетическое разв'!N5&lt;0.5,"не сформирован", "в стадии формирования")))</f>
        <v/>
      </c>
      <c r="AY4" s="167" t="str">
        <f>IF('Художественно-эстетическое разв'!V5="","",IF('Художественно-эстетическое разв'!V5&gt;1.5,"сформирован",IF('Художественно-эстетическое разв'!V5&lt;0.5,"не сформирован", "в стадии формирования")))</f>
        <v/>
      </c>
      <c r="AZ4" s="98" t="str">
        <f>IF('Физическое развитие'!D4="","",IF('Физическое развитие'!D4&gt;1.5,"сформирован",IF('Физическое развитие'!D4&lt;0.5,"не сформирован", "в стадии формирования")))</f>
        <v/>
      </c>
      <c r="BA4" s="98" t="str">
        <f>IF('Физическое развитие'!E4="","",IF('Физическое развитие'!E4&gt;1.5,"сформирован",IF('Физическое развитие'!E4&lt;0.5,"не сформирован", "в стадии формирования")))</f>
        <v/>
      </c>
      <c r="BB4" s="98" t="str">
        <f>IF('Физическое развитие'!F4="","",IF('Физическое развитие'!F4&gt;1.5,"сформирован",IF('Физическое развитие'!F4&lt;0.5,"не сформирован", "в стадии формирования")))</f>
        <v/>
      </c>
      <c r="BC4" s="98" t="str">
        <f>IF('Физическое развитие'!G4="","",IF('Физическое развитие'!G4&gt;1.5,"сформирован",IF('Физическое развитие'!G4&lt;0.5,"не сформирован", "в стадии формирования")))</f>
        <v/>
      </c>
      <c r="BD4" s="98" t="str">
        <f>IF('Физическое развитие'!H4="","",IF('Физическое развитие'!H4&gt;1.5,"сформирован",IF('Физическое развитие'!H4&lt;0.5,"не сформирован", "в стадии формирования")))</f>
        <v/>
      </c>
      <c r="BE4" s="98" t="str">
        <f>IF('Физическое развитие'!I4="","",IF('Физическое развитие'!I4&gt;1.5,"сформирован",IF('Физическое развитие'!I4&lt;0.5,"не сформирован", "в стадии формирования")))</f>
        <v/>
      </c>
      <c r="BF4" s="98" t="str">
        <f>IF('Физическое развитие'!J4="","",IF('Физическое развитие'!J4&gt;1.5,"сформирован",IF('Физическое развитие'!J4&lt;0.5,"не сформирован", "в стадии формирования")))</f>
        <v/>
      </c>
      <c r="BG4" s="98" t="str">
        <f>IF('Физическое развитие'!K4="","",IF('Физическое развитие'!K4&gt;1.5,"сформирован",IF('Физическое развитие'!K4&lt;0.5,"не сформирован", "в стадии формирования")))</f>
        <v/>
      </c>
      <c r="BH4" s="98" t="str">
        <f>IF('Физическое развитие'!L4="","",IF('Физическое развитие'!L4&gt;1.5,"сформирован",IF('Физическое развитие'!L4&lt;0.5,"не сформирован", "в стадии формирования")))</f>
        <v/>
      </c>
      <c r="BI4" s="136" t="str">
        <f>IF('Художественно-эстетическое разв'!M5="","",IF('Художественно-эстетическое разв'!N5="","",IF('Художественно-эстетическое разв'!V5="","",IF('Физическое развитие'!D4="","",IF('Физическое развитие'!E4="","",IF('Физическое развитие'!F4="","",IF('Физическое развитие'!G4="","",IF('Физическое развитие'!H4="","",IF('Физическое развитие'!I4="","",IF('Физическое развитие'!J4="","",IF('Физическое развитие'!K4="","",IF('Физическое развитие'!M4="","",('Художественно-эстетическое разв'!M5+'Художественно-эстетическое разв'!N5+'Художественно-эстетическое разв'!V5+'Физическое развитие'!D4+'Физическое развитие'!E4+'Физическое развитие'!F4+'Физическое развитие'!G4+'Физическое развитие'!H4+'Физическое развитие'!I4+'Физическое развитие'!J4+'Физическое развитие'!K4+'Физическое развитие'!M4)/12))))))))))))</f>
        <v/>
      </c>
      <c r="BJ4" s="81" t="str">
        <f>IF(BI4="","",IF(BI4&gt;1.5,"сформирован",IF(BI4&lt;0.5,"не сформирован","в стадии формирования")))</f>
        <v/>
      </c>
      <c r="BK4" s="81" t="str">
        <f>IF('Социально-коммуникативное разви'!D5="","",IF('Социально-коммуникативное разви'!D5&gt;1.5,"сформирован",IF('Социально-коммуникативное разви'!D5&lt;0.5,"не сформирован", "в стадии формирования")))</f>
        <v/>
      </c>
      <c r="BL4" s="81" t="str">
        <f>IF('Социально-коммуникативное разви'!E5="","",IF('Социально-коммуникативное разви'!E5&gt;1.5,"сформирован",IF('Социально-коммуникативное разви'!E5&lt;0.5,"не сформирован", "в стадии формирования")))</f>
        <v/>
      </c>
      <c r="BM4" s="81" t="str">
        <f>IF('Социально-коммуникативное разви'!F5="","",IF('Социально-коммуникативное разви'!F5&gt;1.5,"сформирован",IF('Социально-коммуникативное разви'!F5&lt;0.5,"не сформирован", "в стадии формирования")))</f>
        <v/>
      </c>
      <c r="BN4" s="81" t="str">
        <f>IF('Социально-коммуникативное разви'!G5="","",IF('Социально-коммуникативное разви'!G5&gt;1.5,"сформирован",IF('Социально-коммуникативное разви'!G5&lt;0.5,"не сформирован", "в стадии формирования")))</f>
        <v/>
      </c>
      <c r="BO4" s="81" t="str">
        <f>IF('Социально-коммуникативное разви'!H5="","",IF('Социально-коммуникативное разви'!H5&gt;1.5,"сформирован",IF('Социально-коммуникативное разви'!H5&lt;0.5,"не сформирован", "в стадии формирования")))</f>
        <v/>
      </c>
      <c r="BP4" s="81" t="str">
        <f>IF('Социально-коммуникативное разви'!I5="","",IF('Социально-коммуникативное разви'!I5&gt;1.5,"сформирован",IF('Социально-коммуникативное разви'!I5&lt;0.5,"не сформирован", "в стадии формирования")))</f>
        <v/>
      </c>
      <c r="BQ4" s="81" t="str">
        <f>IF('Социально-коммуникативное разви'!J5="","",IF('Социально-коммуникативное разви'!J5&gt;1.5,"сформирован",IF('Социально-коммуникативное разви'!J5&lt;0.5,"не сформирован", "в стадии формирования")))</f>
        <v/>
      </c>
      <c r="BR4" s="81" t="str">
        <f>IF('Социально-коммуникативное разви'!K5="","",IF('Социально-коммуникативное разви'!K5&gt;1.5,"сформирован",IF('Социально-коммуникативное разви'!K5&lt;0.5,"не сформирован", "в стадии формирования")))</f>
        <v/>
      </c>
      <c r="BS4" s="81" t="str">
        <f>IF('Физическое развитие'!L4="","",IF('Физическое развитие'!L4&gt;1.5,"сформирован",IF('Физическое развитие'!L4&lt;0.5,"не сформирован", "в стадии формирования")))</f>
        <v/>
      </c>
      <c r="BT4" s="81" t="str">
        <f>IF('Физическое развитие'!M4="","",IF('Физическое развитие'!M4&gt;1.5,"сформирован",IF('Физическое развитие'!M4&lt;0.5,"не сформирован", "в стадии формирования")))</f>
        <v/>
      </c>
      <c r="BU4" s="81" t="str">
        <f>IF('Физическое развитие'!N4="","",IF('Физическое развитие'!N4&gt;1.5,"сформирован",IF('Физическое развитие'!N4&lt;0.5,"не сформирован", "в стадии формирования")))</f>
        <v/>
      </c>
      <c r="BV4" s="81" t="str">
        <f>IF('Физическое развитие'!O4="","",IF('Физическое развитие'!O4&gt;1.5,"сформирован",IF('Физическое развитие'!O4&lt;0.5,"не сформирован", "в стадии формирования")))</f>
        <v/>
      </c>
      <c r="BW4" s="136" t="str">
        <f>IF('Социально-коммуникативное разви'!D5="","",IF('Социально-коммуникативное разви'!G5="","",IF('Социально-коммуникативное разви'!K5="","",IF('Социально-коммуникативное разви'!M5="","",IF('Социально-коммуникативное разви'!X5="","",IF('Социально-коммуникативное разви'!Y5="","",IF('Социально-коммуникативное разви'!Z5="","",IF('Социально-коммуникативное разви'!AA5="","",IF('Физическое развитие'!L4="","",IF('Физическое развитие'!P4="","",IF('Физическое развитие'!Q4="","",IF('Физическое развитие'!R4="","",('Социально-коммуникативное разви'!D5+'Социально-коммуникативное разви'!G5+'Социально-коммуникативное разви'!K5+'Социально-коммуникативное разви'!M5+'Социально-коммуникативное разви'!X5+'Социально-коммуникативное разви'!Y5+'Социально-коммуникативное разви'!Z5+'Социально-коммуникативное разви'!AA5+'Физическое развитие'!L4+'Физическое развитие'!P4+'Физическое развитие'!Q4+'Физическое развитие'!R4)/12))))))))))))</f>
        <v/>
      </c>
      <c r="BX4" s="81" t="str">
        <f>IF(BW4="","",IF(BW4&gt;1.5,"сформирован",IF(BW4&lt;0.5,"не сформирован","в стадии формирования")))</f>
        <v/>
      </c>
      <c r="BY4" s="81" t="str">
        <f>IF('Социально-коммуникативное разви'!E5="","",IF('Социально-коммуникативное разви'!E5&gt;1.5,"сформирован",IF('Социально-коммуникативное разви'!E5&lt;0.5,"не сформирован", "в стадии формирования")))</f>
        <v/>
      </c>
      <c r="BZ4" s="81" t="str">
        <f>IF('Социально-коммуникативное разви'!F5="","",IF('Социально-коммуникативное разви'!F5&gt;1.5,"сформирован",IF('Социально-коммуникативное разви'!F5&lt;0.5,"не сформирован", "в стадии формирования")))</f>
        <v/>
      </c>
      <c r="CA4" s="81" t="str">
        <f>IF('Социально-коммуникативное разви'!G5="","",IF('Социально-коммуникативное разви'!G5&gt;1.5,"сформирован",IF('Социально-коммуникативное разви'!G5&lt;0.5,"не сформирован", "в стадии формирования")))</f>
        <v/>
      </c>
      <c r="CB4" s="81" t="str">
        <f>IF('Социально-коммуникативное разви'!H5="","",IF('Социально-коммуникативное разви'!H5&gt;1.5,"сформирован",IF('Социально-коммуникативное разви'!H5&lt;0.5,"не сформирован", "в стадии формирования")))</f>
        <v/>
      </c>
      <c r="CC4" s="81" t="str">
        <f>IF('Социально-коммуникативное разви'!I5="","",IF('Социально-коммуникативное разви'!I5&gt;1.5,"сформирован",IF('Социально-коммуникативное разви'!I5&lt;0.5,"не сформирован", "в стадии формирования")))</f>
        <v/>
      </c>
      <c r="CD4" s="81" t="str">
        <f>IF('Социально-коммуникативное разви'!J5="","",IF('Социально-коммуникативное разви'!J5&gt;1.5,"сформирован",IF('Социально-коммуникативное разви'!J5&lt;0.5,"не сформирован", "в стадии формирования")))</f>
        <v/>
      </c>
      <c r="CE4" s="81" t="str">
        <f>IF('Социально-коммуникативное разви'!K5="","",IF('Социально-коммуникативное разви'!K5&gt;1.5,"сформирован",IF('Социально-коммуникативное разви'!K5&lt;0.5,"не сформирован", "в стадии формирования")))</f>
        <v/>
      </c>
      <c r="CF4" s="81" t="str">
        <f>IF('Социально-коммуникативное разви'!L5="","",IF('Социально-коммуникативное разви'!L5&gt;1.5,"сформирован",IF('Социально-коммуникативное разви'!L5&lt;0.5,"не сформирован", "в стадии формирования")))</f>
        <v/>
      </c>
      <c r="CG4" s="81" t="str">
        <f>IF('Познавательное развитие'!D5="","",IF('Познавательное развитие'!D5&gt;1.5,"сформирован",IF('Познавательное развитие'!D5&lt;0.5,"не сформирован", "в стадии формирования")))</f>
        <v/>
      </c>
      <c r="CH4" s="81" t="str">
        <f>IF('Познавательное развитие'!E5="","",IF('Познавательное развитие'!E5&gt;1.5,"сформирован",IF('Познавательное развитие'!E5&lt;0.5,"не сформирован", "в стадии формирования")))</f>
        <v/>
      </c>
      <c r="CI4" s="81" t="str">
        <f>IF('Познавательное развитие'!F5="","",IF('Познавательное развитие'!F5&gt;1.5,"сформирован",IF('Познавательное развитие'!F5&lt;0.5,"не сформирован", "в стадии формирования")))</f>
        <v/>
      </c>
      <c r="CJ4" s="81" t="str">
        <f>IF('Познавательное развитие'!G5="","",IF('Познавательное развитие'!G5&gt;1.5,"сформирован",IF('Познавательное развитие'!G5&lt;0.5,"не сформирован", "в стадии формирования")))</f>
        <v/>
      </c>
      <c r="CK4" s="81" t="str">
        <f>IF('Познавательное развитие'!H5="","",IF('Познавательное развитие'!H5&gt;1.5,"сформирован",IF('Познавательное развитие'!H5&lt;0.5,"не сформирован", "в стадии формирования")))</f>
        <v/>
      </c>
      <c r="CL4" s="81" t="str">
        <f>IF('Познавательное развитие'!I5="","",IF('Познавательное развитие'!I5&gt;1.5,"сформирован",IF('Познавательное развитие'!I5&lt;0.5,"не сформирован", "в стадии формирования")))</f>
        <v/>
      </c>
      <c r="CM4" s="81" t="str">
        <f>IF('Познавательное развитие'!J5="","",IF('Познавательное развитие'!J5&gt;1.5,"сформирован",IF('Познавательное развитие'!J5&lt;0.5,"не сформирован", "в стадии формирования")))</f>
        <v/>
      </c>
      <c r="CN4" s="81" t="str">
        <f>IF('Познавательное развитие'!K5="","",IF('Познавательное развитие'!K5&gt;1.5,"сформирован",IF('Познавательное развитие'!K5&lt;0.5,"не сформирован", "в стадии формирования")))</f>
        <v/>
      </c>
      <c r="CO4" s="81" t="str">
        <f>IF('Познавательное развитие'!L5="","",IF('Познавательное развитие'!L5&gt;1.5,"сформирован",IF('Познавательное развитие'!L5&lt;0.5,"не сформирован", "в стадии формирования")))</f>
        <v/>
      </c>
      <c r="CP4" s="81" t="str">
        <f>IF('Познавательное развитие'!M5="","",IF('Познавательное развитие'!M5&gt;1.5,"сформирован",IF('Познавательное развитие'!M5&lt;0.5,"не сформирован", "в стадии формирования")))</f>
        <v/>
      </c>
      <c r="CQ4" s="81" t="str">
        <f>IF('Познавательное развитие'!N5="","",IF('Познавательное развитие'!N5&gt;1.5,"сформирован",IF('Познавательное развитие'!N5&lt;0.5,"не сформирован", "в стадии формирования")))</f>
        <v/>
      </c>
      <c r="CR4" s="81" t="str">
        <f>IF('Познавательное развитие'!O5="","",IF('Познавательное развитие'!O5&gt;1.5,"сформирован",IF('Познавательное развитие'!O5&lt;0.5,"не сформирован", "в стадии формирования")))</f>
        <v/>
      </c>
      <c r="CS4" s="81" t="str">
        <f>IF('Познавательное развитие'!P5="","",IF('Познавательное развитие'!P5&gt;1.5,"сформирован",IF('Познавательное развитие'!P5&lt;0.5,"не сформирован", "в стадии формирования")))</f>
        <v/>
      </c>
      <c r="CT4" s="81" t="str">
        <f>IF('Познавательное развитие'!Q5="","",IF('Познавательное развитие'!Q5&gt;1.5,"сформирован",IF('Познавательное развитие'!Q5&lt;0.5,"не сформирован", "в стадии формирования")))</f>
        <v/>
      </c>
      <c r="CU4" s="81" t="str">
        <f>IF('Речевое развитие'!J4="","",IF('Речевое развитие'!J4&gt;1.5,"сформирован",IF('Речевое развитие'!J4&lt;0.5,"не сформирован", "в стадии формирования")))</f>
        <v/>
      </c>
      <c r="CV4" s="81" t="str">
        <f>IF('Речевое развитие'!K4="","",IF('Речевое развитие'!K4&gt;1.5,"сформирован",IF('Речевое развитие'!K4&lt;0.5,"не сформирован", "в стадии формирования")))</f>
        <v/>
      </c>
      <c r="CW4" s="81" t="str">
        <f>IF('Речевое развитие'!L4="","",IF('Речевое развитие'!L4&gt;1.5,"сформирован",IF('Речевое развитие'!L4&lt;0.5,"не сформирован", "в стадии формирования")))</f>
        <v/>
      </c>
      <c r="CX4" s="167" t="str">
        <f>IF('Художественно-эстетическое разв'!AA5="","",IF('Художественно-эстетическое разв'!AA5&gt;1.5,"сформирован",IF('Художественно-эстетическое разв'!AA5&lt;0.5,"не сформирован", "в стадии формирования")))</f>
        <v/>
      </c>
      <c r="CY4" s="136" t="str">
        <f>IF('Социально-коммуникативное разви'!E5="","",IF('Социально-коммуникативное разви'!F5="","",IF('Социально-коммуникативное разви'!H5="","",IF('Социально-коммуникативное разви'!I5="","",IF('Социально-коммуникативное разви'!AB5="","",IF('Социально-коммуникативное разви'!AC5="","",IF('Социально-коммуникативное разви'!AD5="","",IF('Социально-коммуникативное разви'!AE5="","",IF('Познавательное развитие'!D5="","",IF('Познавательное развитие'!E5="","",IF('Познавательное развитие'!F5="","",IF('Познавательное развитие'!I5="","",IF('Познавательное развитие'!K5="","",IF('Познавательное развитие'!S5="","",IF('Познавательное развитие'!U5="","",IF('Познавательное развитие'!Y5="","",IF('Познавательное развитие'!Z5="","",IF('Познавательное развитие'!AA5="","",IF('Познавательное развитие'!AB5="","",IF('Познавательное развитие'!AC5="","",IF('Познавательное развитие'!AD5="","",IF('Познавательное развитие'!AE5="","",IF('Речевое развитие'!J4="","",IF('Речевое развитие'!K4="","",IF('Речевое развитие'!L4="","",IF('Художественно-эстетическое разв'!AA5="","",('Социально-коммуникативное разви'!E5+'Социально-коммуникативное разви'!F5+'Социально-коммуникативное разви'!H5+'Социально-коммуникативное разви'!I5+'Социально-коммуникативное разви'!AB5+'Социально-коммуникативное разви'!AC5+'Социально-коммуникативное разви'!AD5+'Социально-коммуникативное разви'!AE5+'Познавательное развитие'!D5+'Познавательное развитие'!E5+'Познавательное развитие'!F5+'Познавательное развитие'!I5+'Познавательное развитие'!K5+'Познавательное развитие'!S5+'Познавательное развитие'!U5+'Познавательное развитие'!Y5+'Познавательное развитие'!Z5+'Познавательное развитие'!AA5+'Познавательное развитие'!AB5+'Познавательное развитие'!AC5+'Познавательное развитие'!AD5+'Познавательное развитие'!AE5+'Речевое развитие'!J4+'Речевое развитие'!K4+'Речевое развитие'!L4+'Художественно-эстетическое разв'!AA5)/26))))))))))))))))))))))))))</f>
        <v/>
      </c>
      <c r="CZ4" s="81" t="str">
        <f>IF(CY4="","",IF(CY4&gt;1.5,"сформирован",IF(CY4&lt;0.5,"не сформирован","в стадии формирования")))</f>
        <v/>
      </c>
      <c r="EL4" s="90"/>
    </row>
    <row r="5" spans="1:142">
      <c r="A5" s="298">
        <f>список!A3</f>
        <v>2</v>
      </c>
      <c r="B5" s="165" t="str">
        <f>IF(список!B3="","",список!B3)</f>
        <v/>
      </c>
      <c r="C5" s="81">
        <f>IF(список!C3="","",список!C3)</f>
        <v>0</v>
      </c>
      <c r="D5" s="81" t="str">
        <f>IF('Социально-коммуникативное разви'!J6="","",IF('Социально-коммуникативное разви'!J6&gt;1.5,"сформирован",IF('Социально-коммуникативное разви'!J6&lt;0.5,"не сформирован", "в стадии формирования")))</f>
        <v/>
      </c>
      <c r="E5" s="81" t="str">
        <f>IF('Социально-коммуникативное разви'!K6="","",IF('Социально-коммуникативное разви'!K6&gt;1.5,"сформирован",IF('Социально-коммуникативное разви'!K6&lt;0.5,"не сформирован", "в стадии формирования")))</f>
        <v/>
      </c>
      <c r="F5" s="81" t="str">
        <f>IF('Социально-коммуникативное разви'!L6="","",IF('Социально-коммуникативное разви'!L6&gt;1.5,"сформирован",IF('Социально-коммуникативное разви'!L6&lt;0.5,"не сформирован", "в стадии формирования")))</f>
        <v/>
      </c>
      <c r="G5" s="81" t="str">
        <f>IF('Социально-коммуникативное разви'!N6="","",IF('Социально-коммуникативное разви'!N6&gt;1.5,"сформирован",IF('Социально-коммуникативное разви'!N6&lt;0.5,"не сформирован", "в стадии формирования")))</f>
        <v/>
      </c>
      <c r="H5" s="81" t="str">
        <f>IF('Социально-коммуникативное разви'!O6="","",IF('Социально-коммуникативное разви'!O6&gt;1.5,"сформирован",IF('Социально-коммуникативное разви'!O6&lt;0.5,"не сформирован", "в стадии формирования")))</f>
        <v/>
      </c>
      <c r="I5" s="81" t="str">
        <f>IF('Познавательное развитие'!J6="","",IF('Познавательное развитие'!J6&gt;1.5,"сформирован",IF('Познавательное развитие'!J6&lt;0.5,"не сформирован", "в стадии формирования")))</f>
        <v/>
      </c>
      <c r="J5" s="81" t="str">
        <f>IF('Познавательное развитие'!K6="","",IF('Познавательное развитие'!K6&gt;1.5,"сформирован",IF('Познавательное развитие'!K6&lt;0.5,"не сформирован", "в стадии формирования")))</f>
        <v/>
      </c>
      <c r="K5" s="81" t="str">
        <f>IF('Познавательное развитие'!N6="","",IF('Познавательное развитие'!N6&gt;1.5,"сформирован",IF('Познавательное развитие'!N6&lt;0.5,"не сформирован", "в стадии формирования")))</f>
        <v/>
      </c>
      <c r="L5" s="81" t="str">
        <f>IF('Познавательное развитие'!O6="","",IF('Познавательное развитие'!O6&gt;1.5,"сформирован",IF('Познавательное развитие'!O6&lt;0.5,"не сформирован", "в стадии формирования")))</f>
        <v/>
      </c>
      <c r="M5" s="81" t="str">
        <f>IF('Познавательное развитие'!U6="","",IF('Познавательное развитие'!U6&gt;1.5,"сформирован",IF('Познавательное развитие'!U6&lt;0.5,"не сформирован", "в стадии формирования")))</f>
        <v/>
      </c>
      <c r="N5" s="81" t="str">
        <f>IF('Речевое развитие'!G5="","",IF('Речевое развитие'!G5&gt;1.5,"сформирован",IF('Речевое развитие'!G5&lt;0.5,"не сформирован", "в стадии формирования")))</f>
        <v/>
      </c>
      <c r="O5" s="81" t="str">
        <f>IF('Художественно-эстетическое разв'!D6="","",IF('Художественно-эстетическое разв'!D6&gt;1.5,"сформирован",IF('Художественно-эстетическое разв'!D6&lt;0.5,"не сформирован", "в стадии формирования")))</f>
        <v/>
      </c>
      <c r="P5" s="136" t="str">
        <f>IF('Социально-коммуникативное разви'!J6="","",IF('Социально-коммуникативное разви'!K6="","",IF('Социально-коммуникативное разви'!L6="","",IF('Социально-коммуникативное разви'!N6="","",IF('Социально-коммуникативное разви'!O6="","",IF('Познавательное развитие'!J6="","",IF('Познавательное развитие'!K6="","",IF('Познавательное развитие'!N6="","",IF('Познавательное развитие'!O6="","",IF('Познавательное развитие'!U6="","",IF('Речевое развитие'!G5="","",IF('Художественно-эстетическое разв'!D6="","",('Социально-коммуникативное разви'!J6+'Социально-коммуникативное разви'!K6+'Социально-коммуникативное разви'!L6+'Социально-коммуникативное разви'!N6+'Социально-коммуникативное разви'!O6+'Познавательное развитие'!J6+'Познавательное развитие'!K6+'Познавательное развитие'!N6+'Познавательное развитие'!O6+'Познавательное развитие'!U6+'Речевое развитие'!G5+'Художественно-эстетическое разв'!D6)/12))))))))))))</f>
        <v/>
      </c>
      <c r="Q5" s="81" t="str">
        <f t="shared" ref="Q5:Q38" si="0">IF(P5="","",IF(P5&gt;1.5,"сформирован",IF(P5&lt;0.5,"не сформирован","в стадии формирования")))</f>
        <v/>
      </c>
      <c r="R5" s="81" t="str">
        <f>IF('Социально-коммуникативное разви'!H6="","",IF('Социально-коммуникативное разви'!H6&gt;1.5,"сформирован",IF('Социально-коммуникативное разви'!H6&lt;0.5,"не сформирован", "в стадии формирования")))</f>
        <v/>
      </c>
      <c r="S5" s="81" t="str">
        <f>IF('Социально-коммуникативное разви'!K6="","",IF('Социально-коммуникативное разви'!K6&gt;1.5,"сформирован",IF('Социально-коммуникативное разви'!K6&lt;0.5,"не сформирован", "в стадии формирования")))</f>
        <v/>
      </c>
      <c r="T5" s="81" t="str">
        <f>IF('Социально-коммуникативное разви'!L6="","",IF('Социально-коммуникативное разви'!L6&gt;1.5,"сформирован",IF('Социально-коммуникативное разви'!L6&lt;0.5,"не сформирован", "в стадии формирования")))</f>
        <v/>
      </c>
      <c r="U5" s="81" t="str">
        <f>IF('Социально-коммуникативное разви'!M6="","",IF('Социально-коммуникативное разви'!M6&gt;1.5,"сформирован",IF('Социально-коммуникативное разви'!M6&lt;0.5,"не сформирован", "в стадии формирования")))</f>
        <v/>
      </c>
      <c r="V5" s="81" t="str">
        <f>IF('Социально-коммуникативное разви'!S6="","",IF('Социально-коммуникативное разви'!S6&gt;1.5,"сформирован",IF('Социально-коммуникативное разви'!S6&lt;0.5,"не сформирован", "в стадии формирования")))</f>
        <v/>
      </c>
      <c r="W5" s="81" t="str">
        <f>IF('Социально-коммуникативное разви'!T6="","",IF('Социально-коммуникативное разви'!T6&gt;1.5,"сформирован",IF('Социально-коммуникативное разви'!T6&lt;0.5,"не сформирован", "в стадии формирования")))</f>
        <v/>
      </c>
      <c r="X5" s="81" t="str">
        <f>IF('Социально-коммуникативное разви'!U6="","",IF('Социально-коммуникативное разви'!U6&gt;1.5,"сформирован",IF('Социально-коммуникативное разви'!U6&lt;0.5,"не сформирован", "в стадии формирования")))</f>
        <v/>
      </c>
      <c r="Y5" s="81" t="str">
        <f>IF('Познавательное развитие'!T6="","",IF('Познавательное развитие'!T6&gt;1.5,"сформирован",IF('Познавательное развитие'!T6&lt;0.5,"не сформирован", "в стадии формирования")))</f>
        <v/>
      </c>
      <c r="Z5" s="81" t="str">
        <f>IF('Речевое развитие'!G5="","",IF('Речевое развитие'!G5&gt;1.5,"сформирован",IF('Речевое развитие'!G5&lt;0.5,"не сформирован", "в стадии формирования")))</f>
        <v/>
      </c>
      <c r="AA5" s="136" t="str">
        <f>IF('Социально-коммуникативное разви'!H6="","",IF('Социально-коммуникативное разви'!K6="","",IF('Социально-коммуникативное разви'!L6="","",IF('Социально-коммуникативное разви'!M6="","",IF('Социально-коммуникативное разви'!S6="","",IF('Социально-коммуникативное разви'!T6="","",IF('Социально-коммуникативное разви'!U6="","",IF('Познавательное развитие'!T6="","",IF('Речевое развитие'!G5="","",('Социально-коммуникативное разви'!H6+'Социально-коммуникативное разви'!K6+'Социально-коммуникативное разви'!L6+'Социально-коммуникативное разви'!M6+'Социально-коммуникативное разви'!S6+'Социально-коммуникативное разви'!T6++'Социально-коммуникативное разви'!U6+'Познавательное развитие'!T6+'Речевое развитие'!G5)/9)))))))))</f>
        <v/>
      </c>
      <c r="AB5" s="81" t="str">
        <f t="shared" ref="AB5:AB38" si="1">IF(AA5="","",IF(AA5&gt;1.5,"сформирован",IF(AA5&lt;0.5,"не сформирован","в стадии формирования")))</f>
        <v/>
      </c>
      <c r="AC5" s="81" t="str">
        <f>IF('Социально-коммуникативное разви'!P6="","",IF('Социально-коммуникативное разви'!P6&gt;1.5,"сформирован",IF('Социально-коммуникативное разви'!P6&lt;0.5,"не сформирован", "в стадии формирования")))</f>
        <v/>
      </c>
      <c r="AD5" s="81" t="str">
        <f>IF('Познавательное развитие'!P6="","",IF('Познавательное развитие'!P6&gt;1.5,"сформирован",IF('Познавательное развитие'!P6&lt;0.5,"не сформирован", "в стадии формирования")))</f>
        <v/>
      </c>
      <c r="AE5" s="81" t="str">
        <f>IF('Речевое развитие'!F5="","",IF('Речевое развитие'!F5&gt;1.5,"сформирован",IF('Речевое развитие'!GG5&lt;0.5,"не сформирован", "в стадии формирования")))</f>
        <v/>
      </c>
      <c r="AF5" s="81" t="str">
        <f>IF('Речевое развитие'!G5="","",IF('Речевое развитие'!G5&gt;1.5,"сформирован",IF('Речевое развитие'!GH5&lt;0.5,"не сформирован", "в стадии формирования")))</f>
        <v/>
      </c>
      <c r="AG5" s="81" t="str">
        <f>IF('Речевое развитие'!M5="","",IF('Речевое развитие'!M5&gt;1.5,"сформирован",IF('Речевое развитие'!M5&lt;0.5,"не сформирован", "в стадии формирования")))</f>
        <v/>
      </c>
      <c r="AH5" s="81" t="str">
        <f>IF('Речевое развитие'!N5="","",IF('Речевое развитие'!N5&gt;1.5,"сформирован",IF('Речевое развитие'!N5&lt;0.5,"не сформирован", "в стадии формирования")))</f>
        <v/>
      </c>
      <c r="AI5" s="81" t="str">
        <f>IF('Художественно-эстетическое разв'!E6="","",IF('Художественно-эстетическое разв'!E6&gt;1.5,"сформирован",IF('Художественно-эстетическое разв'!E6&lt;0.5,"не сформирован", "в стадии формирования")))</f>
        <v/>
      </c>
      <c r="AJ5" s="81" t="str">
        <f>IF('Художественно-эстетическое разв'!H6="","",IF('Художественно-эстетическое разв'!H6&gt;1.5,"сформирован",IF('Художественно-эстетическое разв'!H6&lt;0.5,"не сформирован", "в стадии формирования")))</f>
        <v/>
      </c>
      <c r="AK5" s="81" t="str">
        <f>IF('Художественно-эстетическое разв'!AB6="","",IF('Художественно-эстетическое разв'!AB6&gt;1.5,"сформирован",IF('Художественно-эстетическое разв'!AB6&lt;0.5,"не сформирован", "в стадии формирования")))</f>
        <v/>
      </c>
      <c r="AL5" s="166" t="str">
        <f>IF('Социально-коммуникативное разви'!P6="","",IF('Познавательное развитие'!P6="","",IF('Речевое развитие'!F5="","",IF('Речевое развитие'!G5="","",IF('Речевое развитие'!M5="","",IF('Речевое развитие'!N5="","",IF('Художественно-эстетическое разв'!E6="","",IF('Художественно-эстетическое разв'!H6="","",IF('Художественно-эстетическое разв'!AB6="","",('Социально-коммуникативное разви'!P6+'Познавательное развитие'!P6+'Речевое развитие'!F5+'Речевое развитие'!G5+'Речевое развитие'!M5+'Речевое развитие'!N5+'Художественно-эстетическое разв'!E6+'Художественно-эстетическое разв'!H6+'Художественно-эстетическое разв'!AB6)/9)))))))))</f>
        <v/>
      </c>
      <c r="AM5" s="81" t="str">
        <f t="shared" ref="AM5:AM38" si="2">IF(AL5="","",IF(AL5&gt;1.5,"сформирован",IF(AL5&lt;0.5,"не сформирован","в стадии формирования")))</f>
        <v/>
      </c>
      <c r="AN5" s="81" t="str">
        <f>IF('Познавательное развитие'!V6="","",IF('Познавательное развитие'!V6&gt;1.5,"сформирован",IF('Познавательное развитие'!V6&lt;0.5,"не сформирован", "в стадии формирования")))</f>
        <v/>
      </c>
      <c r="AO5" s="81" t="str">
        <f>IF('Речевое развитие'!D5="","",IF('Речевое развитие'!D5&gt;1.5,"сформирован",IF('Речевое развитие'!D5&lt;0.5,"не сформирован", "в стадии формирования")))</f>
        <v/>
      </c>
      <c r="AP5" s="81" t="str">
        <f>IF('Речевое развитие'!E5="","",IF('Речевое развитие'!E5&gt;1.5,"сформирован",IF('Речевое развитие'!E5&lt;0.5,"не сформирован", "в стадии формирования")))</f>
        <v/>
      </c>
      <c r="AQ5" s="81" t="str">
        <f>IF('Речевое развитие'!F5="","",IF('Речевое развитие'!F5&gt;1.5,"сформирован",IF('Речевое развитие'!F5&lt;0.5,"не сформирован", "в стадии формирования")))</f>
        <v/>
      </c>
      <c r="AR5" s="81" t="str">
        <f>IF('Речевое развитие'!G5="","",IF('Речевое развитие'!G5&gt;1.5,"сформирован",IF('Речевое развитие'!G5&lt;0.5,"не сформирован", "в стадии формирования")))</f>
        <v/>
      </c>
      <c r="AS5" s="81" t="str">
        <f>IF('Речевое развитие'!J5="","",IF('Речевое развитие'!J5&gt;1.5,"сформирован",IF('Речевое развитие'!J5&lt;0.5,"не сформирован", "в стадии формирования")))</f>
        <v/>
      </c>
      <c r="AT5" s="81" t="str">
        <f>IF('Речевое развитие'!M5="","",IF('Речевое развитие'!M5&gt;1.5,"сформирован",IF('Речевое развитие'!M5&lt;0.5,"не сформирован", "в стадии формирования")))</f>
        <v/>
      </c>
      <c r="AU5" s="136" t="str">
        <f>IF('Познавательное развитие'!V6="","",IF('Речевое развитие'!D5="","",IF('Речевое развитие'!E5="","",IF('Речевое развитие'!F5="","",IF('Речевое развитие'!G5="","",IF('Речевое развитие'!J5="","",IF('Речевое развитие'!M5="","",('Познавательное развитие'!V6+'Речевое развитие'!D5+'Речевое развитие'!E5+'Речевое развитие'!F5+'Речевое развитие'!G5+'Речевое развитие'!J5+'Речевое развитие'!M5)/7)))))))</f>
        <v/>
      </c>
      <c r="AV5" s="81" t="str">
        <f t="shared" ref="AV5:AV38" si="3">IF(AU5="","",IF(AU5&gt;1.5,"сформирован",IF(AU5&lt;0.5,"не сформирован","в стадии формирования")))</f>
        <v/>
      </c>
      <c r="AW5" s="98" t="str">
        <f>IF('Художественно-эстетическое разв'!M6="","",IF('Художественно-эстетическое разв'!M6&gt;1.5,"сформирован",IF('Художественно-эстетическое разв'!M6&lt;0.5,"не сформирован", "в стадии формирования")))</f>
        <v/>
      </c>
      <c r="AX5" s="98" t="str">
        <f>IF('Художественно-эстетическое разв'!N6="","",IF('Художественно-эстетическое разв'!N6&gt;1.5,"сформирован",IF('Художественно-эстетическое разв'!N6&lt;0.5,"не сформирован", "в стадии формирования")))</f>
        <v/>
      </c>
      <c r="AY5" s="167" t="str">
        <f>IF('Художественно-эстетическое разв'!V6="","",IF('Художественно-эстетическое разв'!V6&gt;1.5,"сформирован",IF('Художественно-эстетическое разв'!V6&lt;0.5,"не сформирован", "в стадии формирования")))</f>
        <v/>
      </c>
      <c r="AZ5" s="98" t="str">
        <f>IF('Физическое развитие'!D5="","",IF('Физическое развитие'!D5&gt;1.5,"сформирован",IF('Физическое развитие'!D5&lt;0.5,"не сформирован", "в стадии формирования")))</f>
        <v/>
      </c>
      <c r="BA5" s="98" t="str">
        <f>IF('Физическое развитие'!E5="","",IF('Физическое развитие'!E5&gt;1.5,"сформирован",IF('Физическое развитие'!E5&lt;0.5,"не сформирован", "в стадии формирования")))</f>
        <v/>
      </c>
      <c r="BB5" s="98" t="str">
        <f>IF('Физическое развитие'!F5="","",IF('Физическое развитие'!F5&gt;1.5,"сформирован",IF('Физическое развитие'!F5&lt;0.5,"не сформирован", "в стадии формирования")))</f>
        <v/>
      </c>
      <c r="BC5" s="98" t="str">
        <f>IF('Физическое развитие'!G5="","",IF('Физическое развитие'!G5&gt;1.5,"сформирован",IF('Физическое развитие'!G5&lt;0.5,"не сформирован", "в стадии формирования")))</f>
        <v/>
      </c>
      <c r="BD5" s="98" t="str">
        <f>IF('Физическое развитие'!H5="","",IF('Физическое развитие'!H5&gt;1.5,"сформирован",IF('Физическое развитие'!H5&lt;0.5,"не сформирован", "в стадии формирования")))</f>
        <v/>
      </c>
      <c r="BE5" s="98" t="str">
        <f>IF('Физическое развитие'!I5="","",IF('Физическое развитие'!I5&gt;1.5,"сформирован",IF('Физическое развитие'!I5&lt;0.5,"не сформирован", "в стадии формирования")))</f>
        <v/>
      </c>
      <c r="BF5" s="98" t="str">
        <f>IF('Физическое развитие'!J5="","",IF('Физическое развитие'!J5&gt;1.5,"сформирован",IF('Физическое развитие'!J5&lt;0.5,"не сформирован", "в стадии формирования")))</f>
        <v/>
      </c>
      <c r="BG5" s="98" t="str">
        <f>IF('Физическое развитие'!K5="","",IF('Физическое развитие'!K5&gt;1.5,"сформирован",IF('Физическое развитие'!K5&lt;0.5,"не сформирован", "в стадии формирования")))</f>
        <v/>
      </c>
      <c r="BH5" s="98" t="str">
        <f>IF('Физическое развитие'!L5="","",IF('Физическое развитие'!L5&gt;1.5,"сформирован",IF('Физическое развитие'!L5&lt;0.5,"не сформирован", "в стадии формирования")))</f>
        <v/>
      </c>
      <c r="BI5" s="136" t="str">
        <f>IF('Художественно-эстетическое разв'!M6="","",IF('Художественно-эстетическое разв'!N6="","",IF('Художественно-эстетическое разв'!V6="","",IF('Физическое развитие'!D5="","",IF('Физическое развитие'!E5="","",IF('Физическое развитие'!F5="","",IF('Физическое развитие'!G5="","",IF('Физическое развитие'!H5="","",IF('Физическое развитие'!I5="","",IF('Физическое развитие'!J5="","",IF('Физическое развитие'!K5="","",IF('Физическое развитие'!M5="","",('Художественно-эстетическое разв'!M6+'Художественно-эстетическое разв'!N6+'Художественно-эстетическое разв'!V6+'Физическое развитие'!D5+'Физическое развитие'!E5+'Физическое развитие'!F5+'Физическое развитие'!G5+'Физическое развитие'!H5+'Физическое развитие'!I5+'Физическое развитие'!J5+'Физическое развитие'!K5+'Физическое развитие'!M5)/12))))))))))))</f>
        <v/>
      </c>
      <c r="BJ5" s="81" t="str">
        <f t="shared" ref="BJ5:BJ38" si="4">IF(BI5="","",IF(BI5&gt;1.5,"сформирован",IF(BI5&lt;0.5,"не сформирован","в стадии формирования")))</f>
        <v/>
      </c>
      <c r="BK5" s="81" t="str">
        <f>IF('Социально-коммуникативное разви'!D6="","",IF('Социально-коммуникативное разви'!D6&gt;1.5,"сформирован",IF('Социально-коммуникативное разви'!D6&lt;0.5,"не сформирован", "в стадии формирования")))</f>
        <v/>
      </c>
      <c r="BL5" s="81" t="str">
        <f>IF('Социально-коммуникативное разви'!E6="","",IF('Социально-коммуникативное разви'!E6&gt;1.5,"сформирован",IF('Социально-коммуникативное разви'!E6&lt;0.5,"не сформирован", "в стадии формирования")))</f>
        <v/>
      </c>
      <c r="BM5" s="81" t="str">
        <f>IF('Социально-коммуникативное разви'!F6="","",IF('Социально-коммуникативное разви'!F6&gt;1.5,"сформирован",IF('Социально-коммуникативное разви'!F6&lt;0.5,"не сформирован", "в стадии формирования")))</f>
        <v/>
      </c>
      <c r="BN5" s="81" t="str">
        <f>IF('Социально-коммуникативное разви'!G6="","",IF('Социально-коммуникативное разви'!G6&gt;1.5,"сформирован",IF('Социально-коммуникативное разви'!G6&lt;0.5,"не сформирован", "в стадии формирования")))</f>
        <v/>
      </c>
      <c r="BO5" s="81" t="str">
        <f>IF('Социально-коммуникативное разви'!H6="","",IF('Социально-коммуникативное разви'!H6&gt;1.5,"сформирован",IF('Социально-коммуникативное разви'!H6&lt;0.5,"не сформирован", "в стадии формирования")))</f>
        <v/>
      </c>
      <c r="BP5" s="81" t="str">
        <f>IF('Социально-коммуникативное разви'!I6="","",IF('Социально-коммуникативное разви'!I6&gt;1.5,"сформирован",IF('Социально-коммуникативное разви'!I6&lt;0.5,"не сформирован", "в стадии формирования")))</f>
        <v/>
      </c>
      <c r="BQ5" s="81" t="str">
        <f>IF('Социально-коммуникативное разви'!J6="","",IF('Социально-коммуникативное разви'!J6&gt;1.5,"сформирован",IF('Социально-коммуникативное разви'!J6&lt;0.5,"не сформирован", "в стадии формирования")))</f>
        <v/>
      </c>
      <c r="BR5" s="81" t="str">
        <f>IF('Социально-коммуникативное разви'!K6="","",IF('Социально-коммуникативное разви'!K6&gt;1.5,"сформирован",IF('Социально-коммуникативное разви'!K6&lt;0.5,"не сформирован", "в стадии формирования")))</f>
        <v/>
      </c>
      <c r="BS5" s="81" t="str">
        <f>IF('Физическое развитие'!L5="","",IF('Физическое развитие'!L5&gt;1.5,"сформирован",IF('Физическое развитие'!L5&lt;0.5,"не сформирован", "в стадии формирования")))</f>
        <v/>
      </c>
      <c r="BT5" s="81" t="str">
        <f>IF('Физическое развитие'!M5="","",IF('Физическое развитие'!M5&gt;1.5,"сформирован",IF('Физическое развитие'!M5&lt;0.5,"не сформирован", "в стадии формирования")))</f>
        <v/>
      </c>
      <c r="BU5" s="81" t="str">
        <f>IF('Физическое развитие'!N5="","",IF('Физическое развитие'!N5&gt;1.5,"сформирован",IF('Физическое развитие'!N5&lt;0.5,"не сформирован", "в стадии формирования")))</f>
        <v/>
      </c>
      <c r="BV5" s="81" t="str">
        <f>IF('Физическое развитие'!O5="","",IF('Физическое развитие'!O5&gt;1.5,"сформирован",IF('Физическое развитие'!O5&lt;0.5,"не сформирован", "в стадии формирования")))</f>
        <v/>
      </c>
      <c r="BW5" s="136" t="str">
        <f>IF('Социально-коммуникативное разви'!D6="","",IF('Социально-коммуникативное разви'!G6="","",IF('Социально-коммуникативное разви'!K6="","",IF('Социально-коммуникативное разви'!M6="","",IF('Социально-коммуникативное разви'!X6="","",IF('Социально-коммуникативное разви'!Y6="","",IF('Социально-коммуникативное разви'!Z6="","",IF('Социально-коммуникативное разви'!AA6="","",IF('Физическое развитие'!L5="","",IF('Физическое развитие'!P5="","",IF('Физическое развитие'!Q5="","",IF('Физическое развитие'!R5="","",('Социально-коммуникативное разви'!D6+'Социально-коммуникативное разви'!G6+'Социально-коммуникативное разви'!K6+'Социально-коммуникативное разви'!M6+'Социально-коммуникативное разви'!X6+'Социально-коммуникативное разви'!Y6+'Социально-коммуникативное разви'!Z6+'Социально-коммуникативное разви'!AA6+'Физическое развитие'!L5+'Физическое развитие'!P5+'Физическое развитие'!Q5+'Физическое развитие'!R5)/12))))))))))))</f>
        <v/>
      </c>
      <c r="BX5" s="81" t="str">
        <f t="shared" ref="BX5:BX38" si="5">IF(BW5="","",IF(BW5&gt;1.5,"сформирован",IF(BW5&lt;0.5,"не сформирован","в стадии формирования")))</f>
        <v/>
      </c>
      <c r="BY5" s="81" t="str">
        <f>IF('Социально-коммуникативное разви'!E6="","",IF('Социально-коммуникативное разви'!E6&gt;1.5,"сформирован",IF('Социально-коммуникативное разви'!E6&lt;0.5,"не сформирован", "в стадии формирования")))</f>
        <v/>
      </c>
      <c r="BZ5" s="81" t="str">
        <f>IF('Социально-коммуникативное разви'!F6="","",IF('Социально-коммуникативное разви'!F6&gt;1.5,"сформирован",IF('Социально-коммуникативное разви'!F6&lt;0.5,"не сформирован", "в стадии формирования")))</f>
        <v/>
      </c>
      <c r="CA5" s="81" t="str">
        <f>IF('Социально-коммуникативное разви'!G6="","",IF('Социально-коммуникативное разви'!G6&gt;1.5,"сформирован",IF('Социально-коммуникативное разви'!G6&lt;0.5,"не сформирован", "в стадии формирования")))</f>
        <v/>
      </c>
      <c r="CB5" s="81" t="str">
        <f>IF('Социально-коммуникативное разви'!H6="","",IF('Социально-коммуникативное разви'!H6&gt;1.5,"сформирован",IF('Социально-коммуникативное разви'!H6&lt;0.5,"не сформирован", "в стадии формирования")))</f>
        <v/>
      </c>
      <c r="CC5" s="81" t="str">
        <f>IF('Социально-коммуникативное разви'!I6="","",IF('Социально-коммуникативное разви'!I6&gt;1.5,"сформирован",IF('Социально-коммуникативное разви'!I6&lt;0.5,"не сформирован", "в стадии формирования")))</f>
        <v/>
      </c>
      <c r="CD5" s="81" t="str">
        <f>IF('Социально-коммуникативное разви'!J6="","",IF('Социально-коммуникативное разви'!J6&gt;1.5,"сформирован",IF('Социально-коммуникативное разви'!J6&lt;0.5,"не сформирован", "в стадии формирования")))</f>
        <v/>
      </c>
      <c r="CE5" s="81" t="str">
        <f>IF('Социально-коммуникативное разви'!K6="","",IF('Социально-коммуникативное разви'!K6&gt;1.5,"сформирован",IF('Социально-коммуникативное разви'!K6&lt;0.5,"не сформирован", "в стадии формирования")))</f>
        <v/>
      </c>
      <c r="CF5" s="81" t="str">
        <f>IF('Социально-коммуникативное разви'!L6="","",IF('Социально-коммуникативное разви'!L6&gt;1.5,"сформирован",IF('Социально-коммуникативное разви'!L6&lt;0.5,"не сформирован", "в стадии формирования")))</f>
        <v/>
      </c>
      <c r="CG5" s="81" t="str">
        <f>IF('Познавательное развитие'!D6="","",IF('Познавательное развитие'!D6&gt;1.5,"сформирован",IF('Познавательное развитие'!D6&lt;0.5,"не сформирован", "в стадии формирования")))</f>
        <v/>
      </c>
      <c r="CH5" s="81" t="str">
        <f>IF('Познавательное развитие'!E6="","",IF('Познавательное развитие'!E6&gt;1.5,"сформирован",IF('Познавательное развитие'!E6&lt;0.5,"не сформирован", "в стадии формирования")))</f>
        <v/>
      </c>
      <c r="CI5" s="81" t="str">
        <f>IF('Познавательное развитие'!F6="","",IF('Познавательное развитие'!F6&gt;1.5,"сформирован",IF('Познавательное развитие'!F6&lt;0.5,"не сформирован", "в стадии формирования")))</f>
        <v/>
      </c>
      <c r="CJ5" s="81" t="str">
        <f>IF('Познавательное развитие'!G6="","",IF('Познавательное развитие'!G6&gt;1.5,"сформирован",IF('Познавательное развитие'!G6&lt;0.5,"не сформирован", "в стадии формирования")))</f>
        <v/>
      </c>
      <c r="CK5" s="81" t="str">
        <f>IF('Познавательное развитие'!H6="","",IF('Познавательное развитие'!H6&gt;1.5,"сформирован",IF('Познавательное развитие'!H6&lt;0.5,"не сформирован", "в стадии формирования")))</f>
        <v/>
      </c>
      <c r="CL5" s="81" t="str">
        <f>IF('Познавательное развитие'!I6="","",IF('Познавательное развитие'!I6&gt;1.5,"сформирован",IF('Познавательное развитие'!I6&lt;0.5,"не сформирован", "в стадии формирования")))</f>
        <v/>
      </c>
      <c r="CM5" s="81" t="str">
        <f>IF('Познавательное развитие'!J6="","",IF('Познавательное развитие'!J6&gt;1.5,"сформирован",IF('Познавательное развитие'!J6&lt;0.5,"не сформирован", "в стадии формирования")))</f>
        <v/>
      </c>
      <c r="CN5" s="81" t="str">
        <f>IF('Познавательное развитие'!K6="","",IF('Познавательное развитие'!K6&gt;1.5,"сформирован",IF('Познавательное развитие'!K6&lt;0.5,"не сформирован", "в стадии формирования")))</f>
        <v/>
      </c>
      <c r="CO5" s="81" t="str">
        <f>IF('Познавательное развитие'!L6="","",IF('Познавательное развитие'!L6&gt;1.5,"сформирован",IF('Познавательное развитие'!L6&lt;0.5,"не сформирован", "в стадии формирования")))</f>
        <v/>
      </c>
      <c r="CP5" s="81" t="str">
        <f>IF('Познавательное развитие'!M6="","",IF('Познавательное развитие'!M6&gt;1.5,"сформирован",IF('Познавательное развитие'!M6&lt;0.5,"не сформирован", "в стадии формирования")))</f>
        <v/>
      </c>
      <c r="CQ5" s="81" t="str">
        <f>IF('Познавательное развитие'!N6="","",IF('Познавательное развитие'!N6&gt;1.5,"сформирован",IF('Познавательное развитие'!N6&lt;0.5,"не сформирован", "в стадии формирования")))</f>
        <v/>
      </c>
      <c r="CR5" s="81" t="str">
        <f>IF('Познавательное развитие'!O6="","",IF('Познавательное развитие'!O6&gt;1.5,"сформирован",IF('Познавательное развитие'!O6&lt;0.5,"не сформирован", "в стадии формирования")))</f>
        <v/>
      </c>
      <c r="CS5" s="81" t="str">
        <f>IF('Познавательное развитие'!P6="","",IF('Познавательное развитие'!P6&gt;1.5,"сформирован",IF('Познавательное развитие'!P6&lt;0.5,"не сформирован", "в стадии формирования")))</f>
        <v/>
      </c>
      <c r="CT5" s="81" t="str">
        <f>IF('Познавательное развитие'!Q6="","",IF('Познавательное развитие'!Q6&gt;1.5,"сформирован",IF('Познавательное развитие'!Q6&lt;0.5,"не сформирован", "в стадии формирования")))</f>
        <v/>
      </c>
      <c r="CU5" s="81" t="str">
        <f>IF('Речевое развитие'!J5="","",IF('Речевое развитие'!J5&gt;1.5,"сформирован",IF('Речевое развитие'!J5&lt;0.5,"не сформирован", "в стадии формирования")))</f>
        <v/>
      </c>
      <c r="CV5" s="81" t="str">
        <f>IF('Речевое развитие'!K5="","",IF('Речевое развитие'!K5&gt;1.5,"сформирован",IF('Речевое развитие'!K5&lt;0.5,"не сформирован", "в стадии формирования")))</f>
        <v/>
      </c>
      <c r="CW5" s="81" t="str">
        <f>IF('Речевое развитие'!L5="","",IF('Речевое развитие'!L5&gt;1.5,"сформирован",IF('Речевое развитие'!L5&lt;0.5,"не сформирован", "в стадии формирования")))</f>
        <v/>
      </c>
      <c r="CX5" s="167" t="str">
        <f>IF('Художественно-эстетическое разв'!AA6="","",IF('Художественно-эстетическое разв'!AA6&gt;1.5,"сформирован",IF('Художественно-эстетическое разв'!AA6&lt;0.5,"не сформирован", "в стадии формирования")))</f>
        <v/>
      </c>
      <c r="CY5" s="136" t="str">
        <f>IF('Социально-коммуникативное разви'!E6="","",IF('Социально-коммуникативное разви'!F6="","",IF('Социально-коммуникативное разви'!H6="","",IF('Социально-коммуникативное разви'!I6="","",IF('Социально-коммуникативное разви'!AB6="","",IF('Социально-коммуникативное разви'!AC6="","",IF('Социально-коммуникативное разви'!AD6="","",IF('Социально-коммуникативное разви'!AE6="","",IF('Познавательное развитие'!D6="","",IF('Познавательное развитие'!E6="","",IF('Познавательное развитие'!F6="","",IF('Познавательное развитие'!I6="","",IF('Познавательное развитие'!K6="","",IF('Познавательное развитие'!S6="","",IF('Познавательное развитие'!U6="","",IF('Познавательное развитие'!Y6="","",IF('Познавательное развитие'!Z6="","",IF('Познавательное развитие'!AA6="","",IF('Познавательное развитие'!AB6="","",IF('Познавательное развитие'!AC6="","",IF('Познавательное развитие'!AD6="","",IF('Познавательное развитие'!AE6="","",IF('Речевое развитие'!J5="","",IF('Речевое развитие'!K5="","",IF('Речевое развитие'!L5="","",IF('Художественно-эстетическое разв'!AA6="","",('Социально-коммуникативное разви'!E6+'Социально-коммуникативное разви'!F6+'Социально-коммуникативное разви'!H6+'Социально-коммуникативное разви'!I6+'Социально-коммуникативное разви'!AB6+'Социально-коммуникативное разви'!AC6+'Социально-коммуникативное разви'!AD6+'Социально-коммуникативное разви'!AE6+'Познавательное развитие'!D6+'Познавательное развитие'!E6+'Познавательное развитие'!F6+'Познавательное развитие'!I6+'Познавательное развитие'!K6+'Познавательное развитие'!S6+'Познавательное развитие'!U6+'Познавательное развитие'!Y6+'Познавательное развитие'!Z6+'Познавательное развитие'!AA6+'Познавательное развитие'!AB6+'Познавательное развитие'!AC6+'Познавательное развитие'!AD6+'Познавательное развитие'!AE6+'Речевое развитие'!J5+'Речевое развитие'!K5+'Речевое развитие'!L5+'Художественно-эстетическое разв'!AA6)/26))))))))))))))))))))))))))</f>
        <v/>
      </c>
      <c r="CZ5" s="81" t="str">
        <f t="shared" ref="CZ5:CZ38" si="6">IF(CY5="","",IF(CY5&gt;1.5,"сформирован",IF(CY5&lt;0.5,"не сформирован","в стадии формирования")))</f>
        <v/>
      </c>
      <c r="EL5" s="90"/>
    </row>
    <row r="6" spans="1:142">
      <c r="A6" s="298">
        <f>список!A4</f>
        <v>3</v>
      </c>
      <c r="B6" s="165" t="str">
        <f>IF(список!B4="","",список!B4)</f>
        <v/>
      </c>
      <c r="C6" s="81">
        <f>IF(список!C4="","",список!C4)</f>
        <v>0</v>
      </c>
      <c r="D6" s="81" t="str">
        <f>IF('Социально-коммуникативное разви'!J7="","",IF('Социально-коммуникативное разви'!J7&gt;1.5,"сформирован",IF('Социально-коммуникативное разви'!J7&lt;0.5,"не сформирован", "в стадии формирования")))</f>
        <v/>
      </c>
      <c r="E6" s="81" t="str">
        <f>IF('Социально-коммуникативное разви'!K7="","",IF('Социально-коммуникативное разви'!K7&gt;1.5,"сформирован",IF('Социально-коммуникативное разви'!K7&lt;0.5,"не сформирован", "в стадии формирования")))</f>
        <v/>
      </c>
      <c r="F6" s="81" t="str">
        <f>IF('Социально-коммуникативное разви'!L7="","",IF('Социально-коммуникативное разви'!L7&gt;1.5,"сформирован",IF('Социально-коммуникативное разви'!L7&lt;0.5,"не сформирован", "в стадии формирования")))</f>
        <v/>
      </c>
      <c r="G6" s="81" t="str">
        <f>IF('Социально-коммуникативное разви'!N7="","",IF('Социально-коммуникативное разви'!N7&gt;1.5,"сформирован",IF('Социально-коммуникативное разви'!N7&lt;0.5,"не сформирован", "в стадии формирования")))</f>
        <v/>
      </c>
      <c r="H6" s="81" t="str">
        <f>IF('Социально-коммуникативное разви'!O7="","",IF('Социально-коммуникативное разви'!O7&gt;1.5,"сформирован",IF('Социально-коммуникативное разви'!O7&lt;0.5,"не сформирован", "в стадии формирования")))</f>
        <v/>
      </c>
      <c r="I6" s="81" t="str">
        <f>IF('Познавательное развитие'!J7="","",IF('Познавательное развитие'!J7&gt;1.5,"сформирован",IF('Познавательное развитие'!J7&lt;0.5,"не сформирован", "в стадии формирования")))</f>
        <v/>
      </c>
      <c r="J6" s="81" t="str">
        <f>IF('Познавательное развитие'!K7="","",IF('Познавательное развитие'!K7&gt;1.5,"сформирован",IF('Познавательное развитие'!K7&lt;0.5,"не сформирован", "в стадии формирования")))</f>
        <v/>
      </c>
      <c r="K6" s="81" t="str">
        <f>IF('Познавательное развитие'!N7="","",IF('Познавательное развитие'!N7&gt;1.5,"сформирован",IF('Познавательное развитие'!N7&lt;0.5,"не сформирован", "в стадии формирования")))</f>
        <v/>
      </c>
      <c r="L6" s="81" t="str">
        <f>IF('Познавательное развитие'!O7="","",IF('Познавательное развитие'!O7&gt;1.5,"сформирован",IF('Познавательное развитие'!O7&lt;0.5,"не сформирован", "в стадии формирования")))</f>
        <v/>
      </c>
      <c r="M6" s="81" t="str">
        <f>IF('Познавательное развитие'!U7="","",IF('Познавательное развитие'!U7&gt;1.5,"сформирован",IF('Познавательное развитие'!U7&lt;0.5,"не сформирован", "в стадии формирования")))</f>
        <v/>
      </c>
      <c r="N6" s="81" t="str">
        <f>IF('Речевое развитие'!G6="","",IF('Речевое развитие'!G6&gt;1.5,"сформирован",IF('Речевое развитие'!G6&lt;0.5,"не сформирован", "в стадии формирования")))</f>
        <v/>
      </c>
      <c r="O6" s="81" t="str">
        <f>IF('Художественно-эстетическое разв'!D7="","",IF('Художественно-эстетическое разв'!D7&gt;1.5,"сформирован",IF('Художественно-эстетическое разв'!D7&lt;0.5,"не сформирован", "в стадии формирования")))</f>
        <v/>
      </c>
      <c r="P6" s="136" t="str">
        <f>IF('Социально-коммуникативное разви'!J7="","",IF('Социально-коммуникативное разви'!K7="","",IF('Социально-коммуникативное разви'!L7="","",IF('Социально-коммуникативное разви'!N7="","",IF('Социально-коммуникативное разви'!O7="","",IF('Познавательное развитие'!J7="","",IF('Познавательное развитие'!K7="","",IF('Познавательное развитие'!N7="","",IF('Познавательное развитие'!O7="","",IF('Познавательное развитие'!U7="","",IF('Речевое развитие'!G6="","",IF('Художественно-эстетическое разв'!D7="","",('Социально-коммуникативное разви'!J7+'Социально-коммуникативное разви'!K7+'Социально-коммуникативное разви'!L7+'Социально-коммуникативное разви'!N7+'Социально-коммуникативное разви'!O7+'Познавательное развитие'!J7+'Познавательное развитие'!K7+'Познавательное развитие'!N7+'Познавательное развитие'!O7+'Познавательное развитие'!U7+'Речевое развитие'!G6+'Художественно-эстетическое разв'!D7)/12))))))))))))</f>
        <v/>
      </c>
      <c r="Q6" s="81" t="str">
        <f t="shared" si="0"/>
        <v/>
      </c>
      <c r="R6" s="81" t="str">
        <f>IF('Социально-коммуникативное разви'!H7="","",IF('Социально-коммуникативное разви'!H7&gt;1.5,"сформирован",IF('Социально-коммуникативное разви'!H7&lt;0.5,"не сформирован", "в стадии формирования")))</f>
        <v/>
      </c>
      <c r="S6" s="81" t="str">
        <f>IF('Социально-коммуникативное разви'!K7="","",IF('Социально-коммуникативное разви'!K7&gt;1.5,"сформирован",IF('Социально-коммуникативное разви'!K7&lt;0.5,"не сформирован", "в стадии формирования")))</f>
        <v/>
      </c>
      <c r="T6" s="81" t="str">
        <f>IF('Социально-коммуникативное разви'!L7="","",IF('Социально-коммуникативное разви'!L7&gt;1.5,"сформирован",IF('Социально-коммуникативное разви'!L7&lt;0.5,"не сформирован", "в стадии формирования")))</f>
        <v/>
      </c>
      <c r="U6" s="81" t="str">
        <f>IF('Социально-коммуникативное разви'!M7="","",IF('Социально-коммуникативное разви'!M7&gt;1.5,"сформирован",IF('Социально-коммуникативное разви'!M7&lt;0.5,"не сформирован", "в стадии формирования")))</f>
        <v/>
      </c>
      <c r="V6" s="81" t="str">
        <f>IF('Социально-коммуникативное разви'!S7="","",IF('Социально-коммуникативное разви'!S7&gt;1.5,"сформирован",IF('Социально-коммуникативное разви'!S7&lt;0.5,"не сформирован", "в стадии формирования")))</f>
        <v/>
      </c>
      <c r="W6" s="81" t="str">
        <f>IF('Социально-коммуникативное разви'!T7="","",IF('Социально-коммуникативное разви'!T7&gt;1.5,"сформирован",IF('Социально-коммуникативное разви'!T7&lt;0.5,"не сформирован", "в стадии формирования")))</f>
        <v/>
      </c>
      <c r="X6" s="81" t="str">
        <f>IF('Социально-коммуникативное разви'!U7="","",IF('Социально-коммуникативное разви'!U7&gt;1.5,"сформирован",IF('Социально-коммуникативное разви'!U7&lt;0.5,"не сформирован", "в стадии формирования")))</f>
        <v/>
      </c>
      <c r="Y6" s="81" t="str">
        <f>IF('Познавательное развитие'!T7="","",IF('Познавательное развитие'!T7&gt;1.5,"сформирован",IF('Познавательное развитие'!T7&lt;0.5,"не сформирован", "в стадии формирования")))</f>
        <v/>
      </c>
      <c r="Z6" s="81" t="str">
        <f>IF('Речевое развитие'!G6="","",IF('Речевое развитие'!G6&gt;1.5,"сформирован",IF('Речевое развитие'!G6&lt;0.5,"не сформирован", "в стадии формирования")))</f>
        <v/>
      </c>
      <c r="AA6" s="136" t="str">
        <f>IF('Социально-коммуникативное разви'!H7="","",IF('Социально-коммуникативное разви'!K7="","",IF('Социально-коммуникативное разви'!L7="","",IF('Социально-коммуникативное разви'!M7="","",IF('Социально-коммуникативное разви'!S7="","",IF('Социально-коммуникативное разви'!T7="","",IF('Социально-коммуникативное разви'!U7="","",IF('Познавательное развитие'!T7="","",IF('Речевое развитие'!G6="","",('Социально-коммуникативное разви'!H7+'Социально-коммуникативное разви'!K7+'Социально-коммуникативное разви'!L7+'Социально-коммуникативное разви'!M7+'Социально-коммуникативное разви'!S7+'Социально-коммуникативное разви'!T7++'Социально-коммуникативное разви'!U7+'Познавательное развитие'!T7+'Речевое развитие'!G6)/9)))))))))</f>
        <v/>
      </c>
      <c r="AB6" s="81" t="str">
        <f t="shared" si="1"/>
        <v/>
      </c>
      <c r="AC6" s="81" t="str">
        <f>IF('Социально-коммуникативное разви'!P7="","",IF('Социально-коммуникативное разви'!P7&gt;1.5,"сформирован",IF('Социально-коммуникативное разви'!P7&lt;0.5,"не сформирован", "в стадии формирования")))</f>
        <v/>
      </c>
      <c r="AD6" s="81" t="str">
        <f>IF('Познавательное развитие'!P7="","",IF('Познавательное развитие'!P7&gt;1.5,"сформирован",IF('Познавательное развитие'!P7&lt;0.5,"не сформирован", "в стадии формирования")))</f>
        <v/>
      </c>
      <c r="AE6" s="81" t="str">
        <f>IF('Речевое развитие'!F6="","",IF('Речевое развитие'!F6&gt;1.5,"сформирован",IF('Речевое развитие'!GG6&lt;0.5,"не сформирован", "в стадии формирования")))</f>
        <v/>
      </c>
      <c r="AF6" s="81" t="str">
        <f>IF('Речевое развитие'!G6="","",IF('Речевое развитие'!G6&gt;1.5,"сформирован",IF('Речевое развитие'!GH6&lt;0.5,"не сформирован", "в стадии формирования")))</f>
        <v/>
      </c>
      <c r="AG6" s="81" t="str">
        <f>IF('Речевое развитие'!M6="","",IF('Речевое развитие'!M6&gt;1.5,"сформирован",IF('Речевое развитие'!M6&lt;0.5,"не сформирован", "в стадии формирования")))</f>
        <v/>
      </c>
      <c r="AH6" s="81" t="str">
        <f>IF('Речевое развитие'!N6="","",IF('Речевое развитие'!N6&gt;1.5,"сформирован",IF('Речевое развитие'!N6&lt;0.5,"не сформирован", "в стадии формирования")))</f>
        <v/>
      </c>
      <c r="AI6" s="81" t="str">
        <f>IF('Художественно-эстетическое разв'!E7="","",IF('Художественно-эстетическое разв'!E7&gt;1.5,"сформирован",IF('Художественно-эстетическое разв'!E7&lt;0.5,"не сформирован", "в стадии формирования")))</f>
        <v/>
      </c>
      <c r="AJ6" s="81" t="str">
        <f>IF('Художественно-эстетическое разв'!H7="","",IF('Художественно-эстетическое разв'!H7&gt;1.5,"сформирован",IF('Художественно-эстетическое разв'!H7&lt;0.5,"не сформирован", "в стадии формирования")))</f>
        <v/>
      </c>
      <c r="AK6" s="81" t="str">
        <f>IF('Художественно-эстетическое разв'!AB7="","",IF('Художественно-эстетическое разв'!AB7&gt;1.5,"сформирован",IF('Художественно-эстетическое разв'!AB7&lt;0.5,"не сформирован", "в стадии формирования")))</f>
        <v/>
      </c>
      <c r="AL6" s="166" t="str">
        <f>IF('Социально-коммуникативное разви'!P7="","",IF('Познавательное развитие'!P7="","",IF('Речевое развитие'!F6="","",IF('Речевое развитие'!G6="","",IF('Речевое развитие'!M6="","",IF('Речевое развитие'!N6="","",IF('Художественно-эстетическое разв'!E7="","",IF('Художественно-эстетическое разв'!H7="","",IF('Художественно-эстетическое разв'!AB7="","",('Социально-коммуникативное разви'!P7+'Познавательное развитие'!P7+'Речевое развитие'!F6+'Речевое развитие'!G6+'Речевое развитие'!M6+'Речевое развитие'!N6+'Художественно-эстетическое разв'!E7+'Художественно-эстетическое разв'!H7+'Художественно-эстетическое разв'!AB7)/9)))))))))</f>
        <v/>
      </c>
      <c r="AM6" s="81" t="str">
        <f t="shared" si="2"/>
        <v/>
      </c>
      <c r="AN6" s="81" t="str">
        <f>IF('Познавательное развитие'!V7="","",IF('Познавательное развитие'!V7&gt;1.5,"сформирован",IF('Познавательное развитие'!V7&lt;0.5,"не сформирован", "в стадии формирования")))</f>
        <v/>
      </c>
      <c r="AO6" s="81" t="str">
        <f>IF('Речевое развитие'!D6="","",IF('Речевое развитие'!D6&gt;1.5,"сформирован",IF('Речевое развитие'!D6&lt;0.5,"не сформирован", "в стадии формирования")))</f>
        <v/>
      </c>
      <c r="AP6" s="81" t="str">
        <f>IF('Речевое развитие'!E6="","",IF('Речевое развитие'!E6&gt;1.5,"сформирован",IF('Речевое развитие'!E6&lt;0.5,"не сформирован", "в стадии формирования")))</f>
        <v/>
      </c>
      <c r="AQ6" s="81" t="str">
        <f>IF('Речевое развитие'!F6="","",IF('Речевое развитие'!F6&gt;1.5,"сформирован",IF('Речевое развитие'!F6&lt;0.5,"не сформирован", "в стадии формирования")))</f>
        <v/>
      </c>
      <c r="AR6" s="81" t="str">
        <f>IF('Речевое развитие'!G6="","",IF('Речевое развитие'!G6&gt;1.5,"сформирован",IF('Речевое развитие'!G6&lt;0.5,"не сформирован", "в стадии формирования")))</f>
        <v/>
      </c>
      <c r="AS6" s="81" t="str">
        <f>IF('Речевое развитие'!J6="","",IF('Речевое развитие'!J6&gt;1.5,"сформирован",IF('Речевое развитие'!J6&lt;0.5,"не сформирован", "в стадии формирования")))</f>
        <v/>
      </c>
      <c r="AT6" s="81" t="str">
        <f>IF('Речевое развитие'!M6="","",IF('Речевое развитие'!M6&gt;1.5,"сформирован",IF('Речевое развитие'!M6&lt;0.5,"не сформирован", "в стадии формирования")))</f>
        <v/>
      </c>
      <c r="AU6" s="136" t="str">
        <f>IF('Познавательное развитие'!V7="","",IF('Речевое развитие'!D6="","",IF('Речевое развитие'!E6="","",IF('Речевое развитие'!F6="","",IF('Речевое развитие'!G6="","",IF('Речевое развитие'!J6="","",IF('Речевое развитие'!M6="","",('Познавательное развитие'!V7+'Речевое развитие'!D6+'Речевое развитие'!E6+'Речевое развитие'!F6+'Речевое развитие'!G6+'Речевое развитие'!J6+'Речевое развитие'!M6)/7)))))))</f>
        <v/>
      </c>
      <c r="AV6" s="81" t="str">
        <f t="shared" si="3"/>
        <v/>
      </c>
      <c r="AW6" s="98" t="str">
        <f>IF('Художественно-эстетическое разв'!M7="","",IF('Художественно-эстетическое разв'!M7&gt;1.5,"сформирован",IF('Художественно-эстетическое разв'!M7&lt;0.5,"не сформирован", "в стадии формирования")))</f>
        <v/>
      </c>
      <c r="AX6" s="98" t="str">
        <f>IF('Художественно-эстетическое разв'!N7="","",IF('Художественно-эстетическое разв'!N7&gt;1.5,"сформирован",IF('Художественно-эстетическое разв'!N7&lt;0.5,"не сформирован", "в стадии формирования")))</f>
        <v/>
      </c>
      <c r="AY6" s="167" t="str">
        <f>IF('Художественно-эстетическое разв'!V7="","",IF('Художественно-эстетическое разв'!V7&gt;1.5,"сформирован",IF('Художественно-эстетическое разв'!V7&lt;0.5,"не сформирован", "в стадии формирования")))</f>
        <v/>
      </c>
      <c r="AZ6" s="98" t="str">
        <f>IF('Физическое развитие'!D6="","",IF('Физическое развитие'!D6&gt;1.5,"сформирован",IF('Физическое развитие'!D6&lt;0.5,"не сформирован", "в стадии формирования")))</f>
        <v/>
      </c>
      <c r="BA6" s="98" t="str">
        <f>IF('Физическое развитие'!E6="","",IF('Физическое развитие'!E6&gt;1.5,"сформирован",IF('Физическое развитие'!E6&lt;0.5,"не сформирован", "в стадии формирования")))</f>
        <v/>
      </c>
      <c r="BB6" s="98" t="str">
        <f>IF('Физическое развитие'!F6="","",IF('Физическое развитие'!F6&gt;1.5,"сформирован",IF('Физическое развитие'!F6&lt;0.5,"не сформирован", "в стадии формирования")))</f>
        <v/>
      </c>
      <c r="BC6" s="98" t="str">
        <f>IF('Физическое развитие'!G6="","",IF('Физическое развитие'!G6&gt;1.5,"сформирован",IF('Физическое развитие'!G6&lt;0.5,"не сформирован", "в стадии формирования")))</f>
        <v/>
      </c>
      <c r="BD6" s="98" t="str">
        <f>IF('Физическое развитие'!H6="","",IF('Физическое развитие'!H6&gt;1.5,"сформирован",IF('Физическое развитие'!H6&lt;0.5,"не сформирован", "в стадии формирования")))</f>
        <v/>
      </c>
      <c r="BE6" s="98" t="str">
        <f>IF('Физическое развитие'!I6="","",IF('Физическое развитие'!I6&gt;1.5,"сформирован",IF('Физическое развитие'!I6&lt;0.5,"не сформирован", "в стадии формирования")))</f>
        <v/>
      </c>
      <c r="BF6" s="98" t="str">
        <f>IF('Физическое развитие'!J6="","",IF('Физическое развитие'!J6&gt;1.5,"сформирован",IF('Физическое развитие'!J6&lt;0.5,"не сформирован", "в стадии формирования")))</f>
        <v/>
      </c>
      <c r="BG6" s="98" t="str">
        <f>IF('Физическое развитие'!K6="","",IF('Физическое развитие'!K6&gt;1.5,"сформирован",IF('Физическое развитие'!K6&lt;0.5,"не сформирован", "в стадии формирования")))</f>
        <v/>
      </c>
      <c r="BH6" s="98" t="str">
        <f>IF('Физическое развитие'!L6="","",IF('Физическое развитие'!L6&gt;1.5,"сформирован",IF('Физическое развитие'!L6&lt;0.5,"не сформирован", "в стадии формирования")))</f>
        <v/>
      </c>
      <c r="BI6" s="136" t="str">
        <f>IF('Художественно-эстетическое разв'!M7="","",IF('Художественно-эстетическое разв'!N7="","",IF('Художественно-эстетическое разв'!V7="","",IF('Физическое развитие'!D6="","",IF('Физическое развитие'!E6="","",IF('Физическое развитие'!F6="","",IF('Физическое развитие'!G6="","",IF('Физическое развитие'!H6="","",IF('Физическое развитие'!I6="","",IF('Физическое развитие'!J6="","",IF('Физическое развитие'!K6="","",IF('Физическое развитие'!M6="","",('Художественно-эстетическое разв'!M7+'Художественно-эстетическое разв'!N7+'Художественно-эстетическое разв'!V7+'Физическое развитие'!D6+'Физическое развитие'!E6+'Физическое развитие'!F6+'Физическое развитие'!G6+'Физическое развитие'!H6+'Физическое развитие'!I6+'Физическое развитие'!J6+'Физическое развитие'!K6+'Физическое развитие'!M6)/12))))))))))))</f>
        <v/>
      </c>
      <c r="BJ6" s="81" t="str">
        <f t="shared" si="4"/>
        <v/>
      </c>
      <c r="BK6" s="81" t="str">
        <f>IF('Социально-коммуникативное разви'!D7="","",IF('Социально-коммуникативное разви'!D7&gt;1.5,"сформирован",IF('Социально-коммуникативное разви'!D7&lt;0.5,"не сформирован", "в стадии формирования")))</f>
        <v/>
      </c>
      <c r="BL6" s="81" t="str">
        <f>IF('Социально-коммуникативное разви'!E7="","",IF('Социально-коммуникативное разви'!E7&gt;1.5,"сформирован",IF('Социально-коммуникативное разви'!E7&lt;0.5,"не сформирован", "в стадии формирования")))</f>
        <v/>
      </c>
      <c r="BM6" s="81" t="str">
        <f>IF('Социально-коммуникативное разви'!F7="","",IF('Социально-коммуникативное разви'!F7&gt;1.5,"сформирован",IF('Социально-коммуникативное разви'!F7&lt;0.5,"не сформирован", "в стадии формирования")))</f>
        <v/>
      </c>
      <c r="BN6" s="81" t="str">
        <f>IF('Социально-коммуникативное разви'!G7="","",IF('Социально-коммуникативное разви'!G7&gt;1.5,"сформирован",IF('Социально-коммуникативное разви'!G7&lt;0.5,"не сформирован", "в стадии формирования")))</f>
        <v/>
      </c>
      <c r="BO6" s="81" t="str">
        <f>IF('Социально-коммуникативное разви'!H7="","",IF('Социально-коммуникативное разви'!H7&gt;1.5,"сформирован",IF('Социально-коммуникативное разви'!H7&lt;0.5,"не сформирован", "в стадии формирования")))</f>
        <v/>
      </c>
      <c r="BP6" s="81" t="str">
        <f>IF('Социально-коммуникативное разви'!I7="","",IF('Социально-коммуникативное разви'!I7&gt;1.5,"сформирован",IF('Социально-коммуникативное разви'!I7&lt;0.5,"не сформирован", "в стадии формирования")))</f>
        <v/>
      </c>
      <c r="BQ6" s="81" t="str">
        <f>IF('Социально-коммуникативное разви'!J7="","",IF('Социально-коммуникативное разви'!J7&gt;1.5,"сформирован",IF('Социально-коммуникативное разви'!J7&lt;0.5,"не сформирован", "в стадии формирования")))</f>
        <v/>
      </c>
      <c r="BR6" s="81" t="str">
        <f>IF('Социально-коммуникативное разви'!K7="","",IF('Социально-коммуникативное разви'!K7&gt;1.5,"сформирован",IF('Социально-коммуникативное разви'!K7&lt;0.5,"не сформирован", "в стадии формирования")))</f>
        <v/>
      </c>
      <c r="BS6" s="81" t="str">
        <f>IF('Физическое развитие'!L6="","",IF('Физическое развитие'!L6&gt;1.5,"сформирован",IF('Физическое развитие'!L6&lt;0.5,"не сформирован", "в стадии формирования")))</f>
        <v/>
      </c>
      <c r="BT6" s="81" t="str">
        <f>IF('Физическое развитие'!M6="","",IF('Физическое развитие'!M6&gt;1.5,"сформирован",IF('Физическое развитие'!M6&lt;0.5,"не сформирован", "в стадии формирования")))</f>
        <v/>
      </c>
      <c r="BU6" s="81" t="str">
        <f>IF('Физическое развитие'!N6="","",IF('Физическое развитие'!N6&gt;1.5,"сформирован",IF('Физическое развитие'!N6&lt;0.5,"не сформирован", "в стадии формирования")))</f>
        <v/>
      </c>
      <c r="BV6" s="81" t="str">
        <f>IF('Физическое развитие'!O6="","",IF('Физическое развитие'!O6&gt;1.5,"сформирован",IF('Физическое развитие'!O6&lt;0.5,"не сформирован", "в стадии формирования")))</f>
        <v/>
      </c>
      <c r="BW6" s="136" t="str">
        <f>IF('Социально-коммуникативное разви'!D7="","",IF('Социально-коммуникативное разви'!G7="","",IF('Социально-коммуникативное разви'!K7="","",IF('Социально-коммуникативное разви'!M7="","",IF('Социально-коммуникативное разви'!X7="","",IF('Социально-коммуникативное разви'!Y7="","",IF('Социально-коммуникативное разви'!Z7="","",IF('Социально-коммуникативное разви'!AA7="","",IF('Физическое развитие'!L6="","",IF('Физическое развитие'!P6="","",IF('Физическое развитие'!Q6="","",IF('Физическое развитие'!R6="","",('Социально-коммуникативное разви'!D7+'Социально-коммуникативное разви'!G7+'Социально-коммуникативное разви'!K7+'Социально-коммуникативное разви'!M7+'Социально-коммуникативное разви'!X7+'Социально-коммуникативное разви'!Y7+'Социально-коммуникативное разви'!Z7+'Социально-коммуникативное разви'!AA7+'Физическое развитие'!L6+'Физическое развитие'!P6+'Физическое развитие'!Q6+'Физическое развитие'!R6)/12))))))))))))</f>
        <v/>
      </c>
      <c r="BX6" s="81" t="str">
        <f t="shared" si="5"/>
        <v/>
      </c>
      <c r="BY6" s="81" t="str">
        <f>IF('Социально-коммуникативное разви'!E7="","",IF('Социально-коммуникативное разви'!E7&gt;1.5,"сформирован",IF('Социально-коммуникативное разви'!E7&lt;0.5,"не сформирован", "в стадии формирования")))</f>
        <v/>
      </c>
      <c r="BZ6" s="81" t="str">
        <f>IF('Социально-коммуникативное разви'!F7="","",IF('Социально-коммуникативное разви'!F7&gt;1.5,"сформирован",IF('Социально-коммуникативное разви'!F7&lt;0.5,"не сформирован", "в стадии формирования")))</f>
        <v/>
      </c>
      <c r="CA6" s="81" t="str">
        <f>IF('Социально-коммуникативное разви'!G7="","",IF('Социально-коммуникативное разви'!G7&gt;1.5,"сформирован",IF('Социально-коммуникативное разви'!G7&lt;0.5,"не сформирован", "в стадии формирования")))</f>
        <v/>
      </c>
      <c r="CB6" s="81" t="str">
        <f>IF('Социально-коммуникативное разви'!H7="","",IF('Социально-коммуникативное разви'!H7&gt;1.5,"сформирован",IF('Социально-коммуникативное разви'!H7&lt;0.5,"не сформирован", "в стадии формирования")))</f>
        <v/>
      </c>
      <c r="CC6" s="81" t="str">
        <f>IF('Социально-коммуникативное разви'!I7="","",IF('Социально-коммуникативное разви'!I7&gt;1.5,"сформирован",IF('Социально-коммуникативное разви'!I7&lt;0.5,"не сформирован", "в стадии формирования")))</f>
        <v/>
      </c>
      <c r="CD6" s="81" t="str">
        <f>IF('Социально-коммуникативное разви'!J7="","",IF('Социально-коммуникативное разви'!J7&gt;1.5,"сформирован",IF('Социально-коммуникативное разви'!J7&lt;0.5,"не сформирован", "в стадии формирования")))</f>
        <v/>
      </c>
      <c r="CE6" s="81" t="str">
        <f>IF('Социально-коммуникативное разви'!K7="","",IF('Социально-коммуникативное разви'!K7&gt;1.5,"сформирован",IF('Социально-коммуникативное разви'!K7&lt;0.5,"не сформирован", "в стадии формирования")))</f>
        <v/>
      </c>
      <c r="CF6" s="81" t="str">
        <f>IF('Социально-коммуникативное разви'!L7="","",IF('Социально-коммуникативное разви'!L7&gt;1.5,"сформирован",IF('Социально-коммуникативное разви'!L7&lt;0.5,"не сформирован", "в стадии формирования")))</f>
        <v/>
      </c>
      <c r="CG6" s="81" t="str">
        <f>IF('Познавательное развитие'!D7="","",IF('Познавательное развитие'!D7&gt;1.5,"сформирован",IF('Познавательное развитие'!D7&lt;0.5,"не сформирован", "в стадии формирования")))</f>
        <v/>
      </c>
      <c r="CH6" s="81" t="str">
        <f>IF('Познавательное развитие'!E7="","",IF('Познавательное развитие'!E7&gt;1.5,"сформирован",IF('Познавательное развитие'!E7&lt;0.5,"не сформирован", "в стадии формирования")))</f>
        <v/>
      </c>
      <c r="CI6" s="81" t="str">
        <f>IF('Познавательное развитие'!F7="","",IF('Познавательное развитие'!F7&gt;1.5,"сформирован",IF('Познавательное развитие'!F7&lt;0.5,"не сформирован", "в стадии формирования")))</f>
        <v/>
      </c>
      <c r="CJ6" s="81" t="str">
        <f>IF('Познавательное развитие'!G7="","",IF('Познавательное развитие'!G7&gt;1.5,"сформирован",IF('Познавательное развитие'!G7&lt;0.5,"не сформирован", "в стадии формирования")))</f>
        <v/>
      </c>
      <c r="CK6" s="81" t="str">
        <f>IF('Познавательное развитие'!H7="","",IF('Познавательное развитие'!H7&gt;1.5,"сформирован",IF('Познавательное развитие'!H7&lt;0.5,"не сформирован", "в стадии формирования")))</f>
        <v/>
      </c>
      <c r="CL6" s="81" t="str">
        <f>IF('Познавательное развитие'!I7="","",IF('Познавательное развитие'!I7&gt;1.5,"сформирован",IF('Познавательное развитие'!I7&lt;0.5,"не сформирован", "в стадии формирования")))</f>
        <v/>
      </c>
      <c r="CM6" s="81" t="str">
        <f>IF('Познавательное развитие'!J7="","",IF('Познавательное развитие'!J7&gt;1.5,"сформирован",IF('Познавательное развитие'!J7&lt;0.5,"не сформирован", "в стадии формирования")))</f>
        <v/>
      </c>
      <c r="CN6" s="81" t="str">
        <f>IF('Познавательное развитие'!K7="","",IF('Познавательное развитие'!K7&gt;1.5,"сформирован",IF('Познавательное развитие'!K7&lt;0.5,"не сформирован", "в стадии формирования")))</f>
        <v/>
      </c>
      <c r="CO6" s="81" t="str">
        <f>IF('Познавательное развитие'!L7="","",IF('Познавательное развитие'!L7&gt;1.5,"сформирован",IF('Познавательное развитие'!L7&lt;0.5,"не сформирован", "в стадии формирования")))</f>
        <v/>
      </c>
      <c r="CP6" s="81" t="str">
        <f>IF('Познавательное развитие'!M7="","",IF('Познавательное развитие'!M7&gt;1.5,"сформирован",IF('Познавательное развитие'!M7&lt;0.5,"не сформирован", "в стадии формирования")))</f>
        <v/>
      </c>
      <c r="CQ6" s="81" t="str">
        <f>IF('Познавательное развитие'!N7="","",IF('Познавательное развитие'!N7&gt;1.5,"сформирован",IF('Познавательное развитие'!N7&lt;0.5,"не сформирован", "в стадии формирования")))</f>
        <v/>
      </c>
      <c r="CR6" s="81" t="str">
        <f>IF('Познавательное развитие'!O7="","",IF('Познавательное развитие'!O7&gt;1.5,"сформирован",IF('Познавательное развитие'!O7&lt;0.5,"не сформирован", "в стадии формирования")))</f>
        <v/>
      </c>
      <c r="CS6" s="81" t="str">
        <f>IF('Познавательное развитие'!P7="","",IF('Познавательное развитие'!P7&gt;1.5,"сформирован",IF('Познавательное развитие'!P7&lt;0.5,"не сформирован", "в стадии формирования")))</f>
        <v/>
      </c>
      <c r="CT6" s="81" t="str">
        <f>IF('Познавательное развитие'!Q7="","",IF('Познавательное развитие'!Q7&gt;1.5,"сформирован",IF('Познавательное развитие'!Q7&lt;0.5,"не сформирован", "в стадии формирования")))</f>
        <v/>
      </c>
      <c r="CU6" s="81" t="str">
        <f>IF('Речевое развитие'!J6="","",IF('Речевое развитие'!J6&gt;1.5,"сформирован",IF('Речевое развитие'!J6&lt;0.5,"не сформирован", "в стадии формирования")))</f>
        <v/>
      </c>
      <c r="CV6" s="81" t="str">
        <f>IF('Речевое развитие'!K6="","",IF('Речевое развитие'!K6&gt;1.5,"сформирован",IF('Речевое развитие'!K6&lt;0.5,"не сформирован", "в стадии формирования")))</f>
        <v/>
      </c>
      <c r="CW6" s="81" t="str">
        <f>IF('Речевое развитие'!L6="","",IF('Речевое развитие'!L6&gt;1.5,"сформирован",IF('Речевое развитие'!L6&lt;0.5,"не сформирован", "в стадии формирования")))</f>
        <v/>
      </c>
      <c r="CX6" s="167" t="str">
        <f>IF('Художественно-эстетическое разв'!AA7="","",IF('Художественно-эстетическое разв'!AA7&gt;1.5,"сформирован",IF('Художественно-эстетическое разв'!AA7&lt;0.5,"не сформирован", "в стадии формирования")))</f>
        <v/>
      </c>
      <c r="CY6" s="136" t="str">
        <f>IF('Социально-коммуникативное разви'!E7="","",IF('Социально-коммуникативное разви'!F7="","",IF('Социально-коммуникативное разви'!H7="","",IF('Социально-коммуникативное разви'!I7="","",IF('Социально-коммуникативное разви'!AB7="","",IF('Социально-коммуникативное разви'!AC7="","",IF('Социально-коммуникативное разви'!AD7="","",IF('Социально-коммуникативное разви'!AE7="","",IF('Познавательное развитие'!D7="","",IF('Познавательное развитие'!E7="","",IF('Познавательное развитие'!F7="","",IF('Познавательное развитие'!I7="","",IF('Познавательное развитие'!K7="","",IF('Познавательное развитие'!S7="","",IF('Познавательное развитие'!U7="","",IF('Познавательное развитие'!Y7="","",IF('Познавательное развитие'!Z7="","",IF('Познавательное развитие'!AA7="","",IF('Познавательное развитие'!AB7="","",IF('Познавательное развитие'!AC7="","",IF('Познавательное развитие'!AD7="","",IF('Познавательное развитие'!AE7="","",IF('Речевое развитие'!J6="","",IF('Речевое развитие'!K6="","",IF('Речевое развитие'!L6="","",IF('Художественно-эстетическое разв'!AA7="","",('Социально-коммуникативное разви'!E7+'Социально-коммуникативное разви'!F7+'Социально-коммуникативное разви'!H7+'Социально-коммуникативное разви'!I7+'Социально-коммуникативное разви'!AB7+'Социально-коммуникативное разви'!AC7+'Социально-коммуникативное разви'!AD7+'Социально-коммуникативное разви'!AE7+'Познавательное развитие'!D7+'Познавательное развитие'!E7+'Познавательное развитие'!F7+'Познавательное развитие'!I7+'Познавательное развитие'!K7+'Познавательное развитие'!S7+'Познавательное развитие'!U7+'Познавательное развитие'!Y7+'Познавательное развитие'!Z7+'Познавательное развитие'!AA7+'Познавательное развитие'!AB7+'Познавательное развитие'!AC7+'Познавательное развитие'!AD7+'Познавательное развитие'!AE7+'Речевое развитие'!J6+'Речевое развитие'!K6+'Речевое развитие'!L6+'Художественно-эстетическое разв'!AA7)/26))))))))))))))))))))))))))</f>
        <v/>
      </c>
      <c r="CZ6" s="81" t="str">
        <f t="shared" si="6"/>
        <v/>
      </c>
      <c r="EL6" s="90"/>
    </row>
    <row r="7" spans="1:142">
      <c r="A7" s="298">
        <f>список!A5</f>
        <v>4</v>
      </c>
      <c r="B7" s="165" t="str">
        <f>IF(список!B5="","",список!B5)</f>
        <v/>
      </c>
      <c r="C7" s="81">
        <f>IF(список!C5="","",список!C5)</f>
        <v>0</v>
      </c>
      <c r="D7" s="81" t="str">
        <f>IF('Социально-коммуникативное разви'!J8="","",IF('Социально-коммуникативное разви'!J8&gt;1.5,"сформирован",IF('Социально-коммуникативное разви'!J8&lt;0.5,"не сформирован", "в стадии формирования")))</f>
        <v/>
      </c>
      <c r="E7" s="81" t="str">
        <f>IF('Социально-коммуникативное разви'!K8="","",IF('Социально-коммуникативное разви'!K8&gt;1.5,"сформирован",IF('Социально-коммуникативное разви'!K8&lt;0.5,"не сформирован", "в стадии формирования")))</f>
        <v/>
      </c>
      <c r="F7" s="81" t="str">
        <f>IF('Социально-коммуникативное разви'!L8="","",IF('Социально-коммуникативное разви'!L8&gt;1.5,"сформирован",IF('Социально-коммуникативное разви'!L8&lt;0.5,"не сформирован", "в стадии формирования")))</f>
        <v/>
      </c>
      <c r="G7" s="81" t="str">
        <f>IF('Социально-коммуникативное разви'!N8="","",IF('Социально-коммуникативное разви'!N8&gt;1.5,"сформирован",IF('Социально-коммуникативное разви'!N8&lt;0.5,"не сформирован", "в стадии формирования")))</f>
        <v/>
      </c>
      <c r="H7" s="81" t="str">
        <f>IF('Социально-коммуникативное разви'!O8="","",IF('Социально-коммуникативное разви'!O8&gt;1.5,"сформирован",IF('Социально-коммуникативное разви'!O8&lt;0.5,"не сформирован", "в стадии формирования")))</f>
        <v/>
      </c>
      <c r="I7" s="81" t="str">
        <f>IF('Познавательное развитие'!J8="","",IF('Познавательное развитие'!J8&gt;1.5,"сформирован",IF('Познавательное развитие'!J8&lt;0.5,"не сформирован", "в стадии формирования")))</f>
        <v/>
      </c>
      <c r="J7" s="81" t="str">
        <f>IF('Познавательное развитие'!K8="","",IF('Познавательное развитие'!K8&gt;1.5,"сформирован",IF('Познавательное развитие'!K8&lt;0.5,"не сформирован", "в стадии формирования")))</f>
        <v/>
      </c>
      <c r="K7" s="81" t="str">
        <f>IF('Познавательное развитие'!N8="","",IF('Познавательное развитие'!N8&gt;1.5,"сформирован",IF('Познавательное развитие'!N8&lt;0.5,"не сформирован", "в стадии формирования")))</f>
        <v/>
      </c>
      <c r="L7" s="81" t="str">
        <f>IF('Познавательное развитие'!O8="","",IF('Познавательное развитие'!O8&gt;1.5,"сформирован",IF('Познавательное развитие'!O8&lt;0.5,"не сформирован", "в стадии формирования")))</f>
        <v/>
      </c>
      <c r="M7" s="81" t="str">
        <f>IF('Познавательное развитие'!U8="","",IF('Познавательное развитие'!U8&gt;1.5,"сформирован",IF('Познавательное развитие'!U8&lt;0.5,"не сформирован", "в стадии формирования")))</f>
        <v/>
      </c>
      <c r="N7" s="81" t="str">
        <f>IF('Речевое развитие'!G7="","",IF('Речевое развитие'!G7&gt;1.5,"сформирован",IF('Речевое развитие'!G7&lt;0.5,"не сформирован", "в стадии формирования")))</f>
        <v/>
      </c>
      <c r="O7" s="81" t="str">
        <f>IF('Художественно-эстетическое разв'!D8="","",IF('Художественно-эстетическое разв'!D8&gt;1.5,"сформирован",IF('Художественно-эстетическое разв'!D8&lt;0.5,"не сформирован", "в стадии формирования")))</f>
        <v/>
      </c>
      <c r="P7" s="136" t="str">
        <f>IF('Социально-коммуникативное разви'!J8="","",IF('Социально-коммуникативное разви'!K8="","",IF('Социально-коммуникативное разви'!L8="","",IF('Социально-коммуникативное разви'!N8="","",IF('Социально-коммуникативное разви'!O8="","",IF('Познавательное развитие'!J8="","",IF('Познавательное развитие'!K8="","",IF('Познавательное развитие'!N8="","",IF('Познавательное развитие'!O8="","",IF('Познавательное развитие'!U8="","",IF('Речевое развитие'!G7="","",IF('Художественно-эстетическое разв'!D8="","",('Социально-коммуникативное разви'!J8+'Социально-коммуникативное разви'!K8+'Социально-коммуникативное разви'!L8+'Социально-коммуникативное разви'!N8+'Социально-коммуникативное разви'!O8+'Познавательное развитие'!J8+'Познавательное развитие'!K8+'Познавательное развитие'!N8+'Познавательное развитие'!O8+'Познавательное развитие'!U8+'Речевое развитие'!G7+'Художественно-эстетическое разв'!D8)/12))))))))))))</f>
        <v/>
      </c>
      <c r="Q7" s="81" t="str">
        <f t="shared" si="0"/>
        <v/>
      </c>
      <c r="R7" s="81" t="str">
        <f>IF('Социально-коммуникативное разви'!H8="","",IF('Социально-коммуникативное разви'!H8&gt;1.5,"сформирован",IF('Социально-коммуникативное разви'!H8&lt;0.5,"не сформирован", "в стадии формирования")))</f>
        <v/>
      </c>
      <c r="S7" s="81" t="str">
        <f>IF('Социально-коммуникативное разви'!K8="","",IF('Социально-коммуникативное разви'!K8&gt;1.5,"сформирован",IF('Социально-коммуникативное разви'!K8&lt;0.5,"не сформирован", "в стадии формирования")))</f>
        <v/>
      </c>
      <c r="T7" s="81" t="str">
        <f>IF('Социально-коммуникативное разви'!L8="","",IF('Социально-коммуникативное разви'!L8&gt;1.5,"сформирован",IF('Социально-коммуникативное разви'!L8&lt;0.5,"не сформирован", "в стадии формирования")))</f>
        <v/>
      </c>
      <c r="U7" s="81" t="str">
        <f>IF('Социально-коммуникативное разви'!M8="","",IF('Социально-коммуникативное разви'!M8&gt;1.5,"сформирован",IF('Социально-коммуникативное разви'!M8&lt;0.5,"не сформирован", "в стадии формирования")))</f>
        <v/>
      </c>
      <c r="V7" s="81" t="str">
        <f>IF('Социально-коммуникативное разви'!S8="","",IF('Социально-коммуникативное разви'!S8&gt;1.5,"сформирован",IF('Социально-коммуникативное разви'!S8&lt;0.5,"не сформирован", "в стадии формирования")))</f>
        <v/>
      </c>
      <c r="W7" s="81" t="str">
        <f>IF('Социально-коммуникативное разви'!T8="","",IF('Социально-коммуникативное разви'!T8&gt;1.5,"сформирован",IF('Социально-коммуникативное разви'!T8&lt;0.5,"не сформирован", "в стадии формирования")))</f>
        <v/>
      </c>
      <c r="X7" s="81" t="str">
        <f>IF('Социально-коммуникативное разви'!U8="","",IF('Социально-коммуникативное разви'!U8&gt;1.5,"сформирован",IF('Социально-коммуникативное разви'!U8&lt;0.5,"не сформирован", "в стадии формирования")))</f>
        <v/>
      </c>
      <c r="Y7" s="81" t="str">
        <f>IF('Познавательное развитие'!T8="","",IF('Познавательное развитие'!T8&gt;1.5,"сформирован",IF('Познавательное развитие'!T8&lt;0.5,"не сформирован", "в стадии формирования")))</f>
        <v/>
      </c>
      <c r="Z7" s="81" t="str">
        <f>IF('Речевое развитие'!G7="","",IF('Речевое развитие'!G7&gt;1.5,"сформирован",IF('Речевое развитие'!G7&lt;0.5,"не сформирован", "в стадии формирования")))</f>
        <v/>
      </c>
      <c r="AA7" s="136" t="str">
        <f>IF('Социально-коммуникативное разви'!H8="","",IF('Социально-коммуникативное разви'!K8="","",IF('Социально-коммуникативное разви'!L8="","",IF('Социально-коммуникативное разви'!M8="","",IF('Социально-коммуникативное разви'!S8="","",IF('Социально-коммуникативное разви'!T8="","",IF('Социально-коммуникативное разви'!U8="","",IF('Познавательное развитие'!T8="","",IF('Речевое развитие'!G7="","",('Социально-коммуникативное разви'!H8+'Социально-коммуникативное разви'!K8+'Социально-коммуникативное разви'!L8+'Социально-коммуникативное разви'!M8+'Социально-коммуникативное разви'!S8+'Социально-коммуникативное разви'!T8++'Социально-коммуникативное разви'!U8+'Познавательное развитие'!T8+'Речевое развитие'!G7)/9)))))))))</f>
        <v/>
      </c>
      <c r="AB7" s="81" t="str">
        <f t="shared" si="1"/>
        <v/>
      </c>
      <c r="AC7" s="81" t="str">
        <f>IF('Социально-коммуникативное разви'!P8="","",IF('Социально-коммуникативное разви'!P8&gt;1.5,"сформирован",IF('Социально-коммуникативное разви'!P8&lt;0.5,"не сформирован", "в стадии формирования")))</f>
        <v/>
      </c>
      <c r="AD7" s="81" t="str">
        <f>IF('Познавательное развитие'!P8="","",IF('Познавательное развитие'!P8&gt;1.5,"сформирован",IF('Познавательное развитие'!P8&lt;0.5,"не сформирован", "в стадии формирования")))</f>
        <v/>
      </c>
      <c r="AE7" s="81" t="str">
        <f>IF('Речевое развитие'!F7="","",IF('Речевое развитие'!F7&gt;1.5,"сформирован",IF('Речевое развитие'!GG7&lt;0.5,"не сформирован", "в стадии формирования")))</f>
        <v/>
      </c>
      <c r="AF7" s="81" t="str">
        <f>IF('Речевое развитие'!G7="","",IF('Речевое развитие'!G7&gt;1.5,"сформирован",IF('Речевое развитие'!GH7&lt;0.5,"не сформирован", "в стадии формирования")))</f>
        <v/>
      </c>
      <c r="AG7" s="81" t="str">
        <f>IF('Речевое развитие'!M7="","",IF('Речевое развитие'!M7&gt;1.5,"сформирован",IF('Речевое развитие'!M7&lt;0.5,"не сформирован", "в стадии формирования")))</f>
        <v/>
      </c>
      <c r="AH7" s="81" t="str">
        <f>IF('Речевое развитие'!N7="","",IF('Речевое развитие'!N7&gt;1.5,"сформирован",IF('Речевое развитие'!N7&lt;0.5,"не сформирован", "в стадии формирования")))</f>
        <v/>
      </c>
      <c r="AI7" s="81" t="str">
        <f>IF('Художественно-эстетическое разв'!E8="","",IF('Художественно-эстетическое разв'!E8&gt;1.5,"сформирован",IF('Художественно-эстетическое разв'!E8&lt;0.5,"не сформирован", "в стадии формирования")))</f>
        <v/>
      </c>
      <c r="AJ7" s="81" t="str">
        <f>IF('Художественно-эстетическое разв'!H8="","",IF('Художественно-эстетическое разв'!H8&gt;1.5,"сформирован",IF('Художественно-эстетическое разв'!H8&lt;0.5,"не сформирован", "в стадии формирования")))</f>
        <v/>
      </c>
      <c r="AK7" s="81" t="str">
        <f>IF('Художественно-эстетическое разв'!AB8="","",IF('Художественно-эстетическое разв'!AB8&gt;1.5,"сформирован",IF('Художественно-эстетическое разв'!AB8&lt;0.5,"не сформирован", "в стадии формирования")))</f>
        <v/>
      </c>
      <c r="AL7" s="166" t="str">
        <f>IF('Социально-коммуникативное разви'!P8="","",IF('Познавательное развитие'!P8="","",IF('Речевое развитие'!F7="","",IF('Речевое развитие'!G7="","",IF('Речевое развитие'!M7="","",IF('Речевое развитие'!N7="","",IF('Художественно-эстетическое разв'!E8="","",IF('Художественно-эстетическое разв'!H8="","",IF('Художественно-эстетическое разв'!AB8="","",('Социально-коммуникативное разви'!P8+'Познавательное развитие'!P8+'Речевое развитие'!F7+'Речевое развитие'!G7+'Речевое развитие'!M7+'Речевое развитие'!N7+'Художественно-эстетическое разв'!E8+'Художественно-эстетическое разв'!H8+'Художественно-эстетическое разв'!AB8)/9)))))))))</f>
        <v/>
      </c>
      <c r="AM7" s="81" t="str">
        <f t="shared" si="2"/>
        <v/>
      </c>
      <c r="AN7" s="81" t="str">
        <f>IF('Познавательное развитие'!V8="","",IF('Познавательное развитие'!V8&gt;1.5,"сформирован",IF('Познавательное развитие'!V8&lt;0.5,"не сформирован", "в стадии формирования")))</f>
        <v/>
      </c>
      <c r="AO7" s="81" t="str">
        <f>IF('Речевое развитие'!D7="","",IF('Речевое развитие'!D7&gt;1.5,"сформирован",IF('Речевое развитие'!D7&lt;0.5,"не сформирован", "в стадии формирования")))</f>
        <v/>
      </c>
      <c r="AP7" s="81" t="str">
        <f>IF('Речевое развитие'!E7="","",IF('Речевое развитие'!E7&gt;1.5,"сформирован",IF('Речевое развитие'!E7&lt;0.5,"не сформирован", "в стадии формирования")))</f>
        <v/>
      </c>
      <c r="AQ7" s="81" t="str">
        <f>IF('Речевое развитие'!F7="","",IF('Речевое развитие'!F7&gt;1.5,"сформирован",IF('Речевое развитие'!F7&lt;0.5,"не сформирован", "в стадии формирования")))</f>
        <v/>
      </c>
      <c r="AR7" s="81" t="str">
        <f>IF('Речевое развитие'!G7="","",IF('Речевое развитие'!G7&gt;1.5,"сформирован",IF('Речевое развитие'!G7&lt;0.5,"не сформирован", "в стадии формирования")))</f>
        <v/>
      </c>
      <c r="AS7" s="81" t="str">
        <f>IF('Речевое развитие'!J7="","",IF('Речевое развитие'!J7&gt;1.5,"сформирован",IF('Речевое развитие'!J7&lt;0.5,"не сформирован", "в стадии формирования")))</f>
        <v/>
      </c>
      <c r="AT7" s="81" t="str">
        <f>IF('Речевое развитие'!M7="","",IF('Речевое развитие'!M7&gt;1.5,"сформирован",IF('Речевое развитие'!M7&lt;0.5,"не сформирован", "в стадии формирования")))</f>
        <v/>
      </c>
      <c r="AU7" s="136" t="str">
        <f>IF('Познавательное развитие'!V8="","",IF('Речевое развитие'!D7="","",IF('Речевое развитие'!E7="","",IF('Речевое развитие'!F7="","",IF('Речевое развитие'!G7="","",IF('Речевое развитие'!J7="","",IF('Речевое развитие'!M7="","",('Познавательное развитие'!V8+'Речевое развитие'!D7+'Речевое развитие'!E7+'Речевое развитие'!F7+'Речевое развитие'!G7+'Речевое развитие'!J7+'Речевое развитие'!M7)/7)))))))</f>
        <v/>
      </c>
      <c r="AV7" s="81" t="str">
        <f t="shared" si="3"/>
        <v/>
      </c>
      <c r="AW7" s="98" t="str">
        <f>IF('Художественно-эстетическое разв'!M8="","",IF('Художественно-эстетическое разв'!M8&gt;1.5,"сформирован",IF('Художественно-эстетическое разв'!M8&lt;0.5,"не сформирован", "в стадии формирования")))</f>
        <v/>
      </c>
      <c r="AX7" s="98" t="str">
        <f>IF('Художественно-эстетическое разв'!N8="","",IF('Художественно-эстетическое разв'!N8&gt;1.5,"сформирован",IF('Художественно-эстетическое разв'!N8&lt;0.5,"не сформирован", "в стадии формирования")))</f>
        <v/>
      </c>
      <c r="AY7" s="167" t="str">
        <f>IF('Художественно-эстетическое разв'!V8="","",IF('Художественно-эстетическое разв'!V8&gt;1.5,"сформирован",IF('Художественно-эстетическое разв'!V8&lt;0.5,"не сформирован", "в стадии формирования")))</f>
        <v/>
      </c>
      <c r="AZ7" s="98" t="str">
        <f>IF('Физическое развитие'!D7="","",IF('Физическое развитие'!D7&gt;1.5,"сформирован",IF('Физическое развитие'!D7&lt;0.5,"не сформирован", "в стадии формирования")))</f>
        <v/>
      </c>
      <c r="BA7" s="98" t="str">
        <f>IF('Физическое развитие'!E7="","",IF('Физическое развитие'!E7&gt;1.5,"сформирован",IF('Физическое развитие'!E7&lt;0.5,"не сформирован", "в стадии формирования")))</f>
        <v/>
      </c>
      <c r="BB7" s="98" t="str">
        <f>IF('Физическое развитие'!F7="","",IF('Физическое развитие'!F7&gt;1.5,"сформирован",IF('Физическое развитие'!F7&lt;0.5,"не сформирован", "в стадии формирования")))</f>
        <v/>
      </c>
      <c r="BC7" s="98" t="str">
        <f>IF('Физическое развитие'!G7="","",IF('Физическое развитие'!G7&gt;1.5,"сформирован",IF('Физическое развитие'!G7&lt;0.5,"не сформирован", "в стадии формирования")))</f>
        <v/>
      </c>
      <c r="BD7" s="98" t="str">
        <f>IF('Физическое развитие'!H7="","",IF('Физическое развитие'!H7&gt;1.5,"сформирован",IF('Физическое развитие'!H7&lt;0.5,"не сформирован", "в стадии формирования")))</f>
        <v/>
      </c>
      <c r="BE7" s="98" t="str">
        <f>IF('Физическое развитие'!I7="","",IF('Физическое развитие'!I7&gt;1.5,"сформирован",IF('Физическое развитие'!I7&lt;0.5,"не сформирован", "в стадии формирования")))</f>
        <v/>
      </c>
      <c r="BF7" s="98" t="str">
        <f>IF('Физическое развитие'!J7="","",IF('Физическое развитие'!J7&gt;1.5,"сформирован",IF('Физическое развитие'!J7&lt;0.5,"не сформирован", "в стадии формирования")))</f>
        <v/>
      </c>
      <c r="BG7" s="98" t="str">
        <f>IF('Физическое развитие'!K7="","",IF('Физическое развитие'!K7&gt;1.5,"сформирован",IF('Физическое развитие'!K7&lt;0.5,"не сформирован", "в стадии формирования")))</f>
        <v/>
      </c>
      <c r="BH7" s="98" t="str">
        <f>IF('Физическое развитие'!L7="","",IF('Физическое развитие'!L7&gt;1.5,"сформирован",IF('Физическое развитие'!L7&lt;0.5,"не сформирован", "в стадии формирования")))</f>
        <v/>
      </c>
      <c r="BI7" s="136" t="str">
        <f>IF('Художественно-эстетическое разв'!M8="","",IF('Художественно-эстетическое разв'!N8="","",IF('Художественно-эстетическое разв'!V8="","",IF('Физическое развитие'!D7="","",IF('Физическое развитие'!E7="","",IF('Физическое развитие'!F7="","",IF('Физическое развитие'!G7="","",IF('Физическое развитие'!H7="","",IF('Физическое развитие'!I7="","",IF('Физическое развитие'!J7="","",IF('Физическое развитие'!K7="","",IF('Физическое развитие'!M7="","",('Художественно-эстетическое разв'!M8+'Художественно-эстетическое разв'!N8+'Художественно-эстетическое разв'!V8+'Физическое развитие'!D7+'Физическое развитие'!E7+'Физическое развитие'!F7+'Физическое развитие'!G7+'Физическое развитие'!H7+'Физическое развитие'!I7+'Физическое развитие'!J7+'Физическое развитие'!K7+'Физическое развитие'!M7)/12))))))))))))</f>
        <v/>
      </c>
      <c r="BJ7" s="81" t="str">
        <f t="shared" si="4"/>
        <v/>
      </c>
      <c r="BK7" s="81" t="str">
        <f>IF('Социально-коммуникативное разви'!D8="","",IF('Социально-коммуникативное разви'!D8&gt;1.5,"сформирован",IF('Социально-коммуникативное разви'!D8&lt;0.5,"не сформирован", "в стадии формирования")))</f>
        <v/>
      </c>
      <c r="BL7" s="81" t="str">
        <f>IF('Социально-коммуникативное разви'!E8="","",IF('Социально-коммуникативное разви'!E8&gt;1.5,"сформирован",IF('Социально-коммуникативное разви'!E8&lt;0.5,"не сформирован", "в стадии формирования")))</f>
        <v/>
      </c>
      <c r="BM7" s="81" t="str">
        <f>IF('Социально-коммуникативное разви'!F8="","",IF('Социально-коммуникативное разви'!F8&gt;1.5,"сформирован",IF('Социально-коммуникативное разви'!F8&lt;0.5,"не сформирован", "в стадии формирования")))</f>
        <v/>
      </c>
      <c r="BN7" s="81" t="str">
        <f>IF('Социально-коммуникативное разви'!G8="","",IF('Социально-коммуникативное разви'!G8&gt;1.5,"сформирован",IF('Социально-коммуникативное разви'!G8&lt;0.5,"не сформирован", "в стадии формирования")))</f>
        <v/>
      </c>
      <c r="BO7" s="81" t="str">
        <f>IF('Социально-коммуникативное разви'!H8="","",IF('Социально-коммуникативное разви'!H8&gt;1.5,"сформирован",IF('Социально-коммуникативное разви'!H8&lt;0.5,"не сформирован", "в стадии формирования")))</f>
        <v/>
      </c>
      <c r="BP7" s="81" t="str">
        <f>IF('Социально-коммуникативное разви'!I8="","",IF('Социально-коммуникативное разви'!I8&gt;1.5,"сформирован",IF('Социально-коммуникативное разви'!I8&lt;0.5,"не сформирован", "в стадии формирования")))</f>
        <v/>
      </c>
      <c r="BQ7" s="81" t="str">
        <f>IF('Социально-коммуникативное разви'!J8="","",IF('Социально-коммуникативное разви'!J8&gt;1.5,"сформирован",IF('Социально-коммуникативное разви'!J8&lt;0.5,"не сформирован", "в стадии формирования")))</f>
        <v/>
      </c>
      <c r="BR7" s="81" t="str">
        <f>IF('Социально-коммуникативное разви'!K8="","",IF('Социально-коммуникативное разви'!K8&gt;1.5,"сформирован",IF('Социально-коммуникативное разви'!K8&lt;0.5,"не сформирован", "в стадии формирования")))</f>
        <v/>
      </c>
      <c r="BS7" s="81" t="str">
        <f>IF('Физическое развитие'!L7="","",IF('Физическое развитие'!L7&gt;1.5,"сформирован",IF('Физическое развитие'!L7&lt;0.5,"не сформирован", "в стадии формирования")))</f>
        <v/>
      </c>
      <c r="BT7" s="81" t="str">
        <f>IF('Физическое развитие'!M7="","",IF('Физическое развитие'!M7&gt;1.5,"сформирован",IF('Физическое развитие'!M7&lt;0.5,"не сформирован", "в стадии формирования")))</f>
        <v/>
      </c>
      <c r="BU7" s="81" t="str">
        <f>IF('Физическое развитие'!N7="","",IF('Физическое развитие'!N7&gt;1.5,"сформирован",IF('Физическое развитие'!N7&lt;0.5,"не сформирован", "в стадии формирования")))</f>
        <v/>
      </c>
      <c r="BV7" s="81" t="str">
        <f>IF('Физическое развитие'!O7="","",IF('Физическое развитие'!O7&gt;1.5,"сформирован",IF('Физическое развитие'!O7&lt;0.5,"не сформирован", "в стадии формирования")))</f>
        <v/>
      </c>
      <c r="BW7" s="136" t="str">
        <f>IF('Социально-коммуникативное разви'!D8="","",IF('Социально-коммуникативное разви'!G8="","",IF('Социально-коммуникативное разви'!K8="","",IF('Социально-коммуникативное разви'!M8="","",IF('Социально-коммуникативное разви'!X8="","",IF('Социально-коммуникативное разви'!Y8="","",IF('Социально-коммуникативное разви'!Z8="","",IF('Социально-коммуникативное разви'!AA8="","",IF('Физическое развитие'!L7="","",IF('Физическое развитие'!P7="","",IF('Физическое развитие'!Q7="","",IF('Физическое развитие'!R7="","",('Социально-коммуникативное разви'!D8+'Социально-коммуникативное разви'!G8+'Социально-коммуникативное разви'!K8+'Социально-коммуникативное разви'!M8+'Социально-коммуникативное разви'!X8+'Социально-коммуникативное разви'!Y8+'Социально-коммуникативное разви'!Z8+'Социально-коммуникативное разви'!AA8+'Физическое развитие'!L7+'Физическое развитие'!P7+'Физическое развитие'!Q7+'Физическое развитие'!R7)/12))))))))))))</f>
        <v/>
      </c>
      <c r="BX7" s="81" t="str">
        <f t="shared" si="5"/>
        <v/>
      </c>
      <c r="BY7" s="81" t="str">
        <f>IF('Социально-коммуникативное разви'!E8="","",IF('Социально-коммуникативное разви'!E8&gt;1.5,"сформирован",IF('Социально-коммуникативное разви'!E8&lt;0.5,"не сформирован", "в стадии формирования")))</f>
        <v/>
      </c>
      <c r="BZ7" s="81" t="str">
        <f>IF('Социально-коммуникативное разви'!F8="","",IF('Социально-коммуникативное разви'!F8&gt;1.5,"сформирован",IF('Социально-коммуникативное разви'!F8&lt;0.5,"не сформирован", "в стадии формирования")))</f>
        <v/>
      </c>
      <c r="CA7" s="81" t="str">
        <f>IF('Социально-коммуникативное разви'!G8="","",IF('Социально-коммуникативное разви'!G8&gt;1.5,"сформирован",IF('Социально-коммуникативное разви'!G8&lt;0.5,"не сформирован", "в стадии формирования")))</f>
        <v/>
      </c>
      <c r="CB7" s="81" t="str">
        <f>IF('Социально-коммуникативное разви'!H8="","",IF('Социально-коммуникативное разви'!H8&gt;1.5,"сформирован",IF('Социально-коммуникативное разви'!H8&lt;0.5,"не сформирован", "в стадии формирования")))</f>
        <v/>
      </c>
      <c r="CC7" s="81" t="str">
        <f>IF('Социально-коммуникативное разви'!I8="","",IF('Социально-коммуникативное разви'!I8&gt;1.5,"сформирован",IF('Социально-коммуникативное разви'!I8&lt;0.5,"не сформирован", "в стадии формирования")))</f>
        <v/>
      </c>
      <c r="CD7" s="81" t="str">
        <f>IF('Социально-коммуникативное разви'!J8="","",IF('Социально-коммуникативное разви'!J8&gt;1.5,"сформирован",IF('Социально-коммуникативное разви'!J8&lt;0.5,"не сформирован", "в стадии формирования")))</f>
        <v/>
      </c>
      <c r="CE7" s="81" t="str">
        <f>IF('Социально-коммуникативное разви'!K8="","",IF('Социально-коммуникативное разви'!K8&gt;1.5,"сформирован",IF('Социально-коммуникативное разви'!K8&lt;0.5,"не сформирован", "в стадии формирования")))</f>
        <v/>
      </c>
      <c r="CF7" s="81" t="str">
        <f>IF('Социально-коммуникативное разви'!L8="","",IF('Социально-коммуникативное разви'!L8&gt;1.5,"сформирован",IF('Социально-коммуникативное разви'!L8&lt;0.5,"не сформирован", "в стадии формирования")))</f>
        <v/>
      </c>
      <c r="CG7" s="81" t="str">
        <f>IF('Познавательное развитие'!D8="","",IF('Познавательное развитие'!D8&gt;1.5,"сформирован",IF('Познавательное развитие'!D8&lt;0.5,"не сформирован", "в стадии формирования")))</f>
        <v/>
      </c>
      <c r="CH7" s="81" t="str">
        <f>IF('Познавательное развитие'!E8="","",IF('Познавательное развитие'!E8&gt;1.5,"сформирован",IF('Познавательное развитие'!E8&lt;0.5,"не сформирован", "в стадии формирования")))</f>
        <v/>
      </c>
      <c r="CI7" s="81" t="str">
        <f>IF('Познавательное развитие'!F8="","",IF('Познавательное развитие'!F8&gt;1.5,"сформирован",IF('Познавательное развитие'!F8&lt;0.5,"не сформирован", "в стадии формирования")))</f>
        <v/>
      </c>
      <c r="CJ7" s="81" t="str">
        <f>IF('Познавательное развитие'!G8="","",IF('Познавательное развитие'!G8&gt;1.5,"сформирован",IF('Познавательное развитие'!G8&lt;0.5,"не сформирован", "в стадии формирования")))</f>
        <v/>
      </c>
      <c r="CK7" s="81" t="str">
        <f>IF('Познавательное развитие'!H8="","",IF('Познавательное развитие'!H8&gt;1.5,"сформирован",IF('Познавательное развитие'!H8&lt;0.5,"не сформирован", "в стадии формирования")))</f>
        <v/>
      </c>
      <c r="CL7" s="81" t="str">
        <f>IF('Познавательное развитие'!I8="","",IF('Познавательное развитие'!I8&gt;1.5,"сформирован",IF('Познавательное развитие'!I8&lt;0.5,"не сформирован", "в стадии формирования")))</f>
        <v/>
      </c>
      <c r="CM7" s="81" t="str">
        <f>IF('Познавательное развитие'!J8="","",IF('Познавательное развитие'!J8&gt;1.5,"сформирован",IF('Познавательное развитие'!J8&lt;0.5,"не сформирован", "в стадии формирования")))</f>
        <v/>
      </c>
      <c r="CN7" s="81" t="str">
        <f>IF('Познавательное развитие'!K8="","",IF('Познавательное развитие'!K8&gt;1.5,"сформирован",IF('Познавательное развитие'!K8&lt;0.5,"не сформирован", "в стадии формирования")))</f>
        <v/>
      </c>
      <c r="CO7" s="81" t="str">
        <f>IF('Познавательное развитие'!L8="","",IF('Познавательное развитие'!L8&gt;1.5,"сформирован",IF('Познавательное развитие'!L8&lt;0.5,"не сформирован", "в стадии формирования")))</f>
        <v/>
      </c>
      <c r="CP7" s="81" t="str">
        <f>IF('Познавательное развитие'!M8="","",IF('Познавательное развитие'!M8&gt;1.5,"сформирован",IF('Познавательное развитие'!M8&lt;0.5,"не сформирован", "в стадии формирования")))</f>
        <v/>
      </c>
      <c r="CQ7" s="81" t="str">
        <f>IF('Познавательное развитие'!N8="","",IF('Познавательное развитие'!N8&gt;1.5,"сформирован",IF('Познавательное развитие'!N8&lt;0.5,"не сформирован", "в стадии формирования")))</f>
        <v/>
      </c>
      <c r="CR7" s="81" t="str">
        <f>IF('Познавательное развитие'!O8="","",IF('Познавательное развитие'!O8&gt;1.5,"сформирован",IF('Познавательное развитие'!O8&lt;0.5,"не сформирован", "в стадии формирования")))</f>
        <v/>
      </c>
      <c r="CS7" s="81" t="str">
        <f>IF('Познавательное развитие'!P8="","",IF('Познавательное развитие'!P8&gt;1.5,"сформирован",IF('Познавательное развитие'!P8&lt;0.5,"не сформирован", "в стадии формирования")))</f>
        <v/>
      </c>
      <c r="CT7" s="81" t="str">
        <f>IF('Познавательное развитие'!Q8="","",IF('Познавательное развитие'!Q8&gt;1.5,"сформирован",IF('Познавательное развитие'!Q8&lt;0.5,"не сформирован", "в стадии формирования")))</f>
        <v/>
      </c>
      <c r="CU7" s="81" t="str">
        <f>IF('Речевое развитие'!J7="","",IF('Речевое развитие'!J7&gt;1.5,"сформирован",IF('Речевое развитие'!J7&lt;0.5,"не сформирован", "в стадии формирования")))</f>
        <v/>
      </c>
      <c r="CV7" s="81" t="str">
        <f>IF('Речевое развитие'!K7="","",IF('Речевое развитие'!K7&gt;1.5,"сформирован",IF('Речевое развитие'!K7&lt;0.5,"не сформирован", "в стадии формирования")))</f>
        <v/>
      </c>
      <c r="CW7" s="81" t="str">
        <f>IF('Речевое развитие'!L7="","",IF('Речевое развитие'!L7&gt;1.5,"сформирован",IF('Речевое развитие'!L7&lt;0.5,"не сформирован", "в стадии формирования")))</f>
        <v/>
      </c>
      <c r="CX7" s="167" t="str">
        <f>IF('Художественно-эстетическое разв'!AA8="","",IF('Художественно-эстетическое разв'!AA8&gt;1.5,"сформирован",IF('Художественно-эстетическое разв'!AA8&lt;0.5,"не сформирован", "в стадии формирования")))</f>
        <v/>
      </c>
      <c r="CY7" s="136" t="str">
        <f>IF('Социально-коммуникативное разви'!E8="","",IF('Социально-коммуникативное разви'!F8="","",IF('Социально-коммуникативное разви'!H8="","",IF('Социально-коммуникативное разви'!I8="","",IF('Социально-коммуникативное разви'!AB8="","",IF('Социально-коммуникативное разви'!AC8="","",IF('Социально-коммуникативное разви'!AD8="","",IF('Социально-коммуникативное разви'!AE8="","",IF('Познавательное развитие'!D8="","",IF('Познавательное развитие'!E8="","",IF('Познавательное развитие'!F8="","",IF('Познавательное развитие'!I8="","",IF('Познавательное развитие'!K8="","",IF('Познавательное развитие'!S8="","",IF('Познавательное развитие'!U8="","",IF('Познавательное развитие'!Y8="","",IF('Познавательное развитие'!Z8="","",IF('Познавательное развитие'!AA8="","",IF('Познавательное развитие'!AB8="","",IF('Познавательное развитие'!AC8="","",IF('Познавательное развитие'!AD8="","",IF('Познавательное развитие'!AE8="","",IF('Речевое развитие'!J7="","",IF('Речевое развитие'!K7="","",IF('Речевое развитие'!L7="","",IF('Художественно-эстетическое разв'!AA8="","",('Социально-коммуникативное разви'!E8+'Социально-коммуникативное разви'!F8+'Социально-коммуникативное разви'!H8+'Социально-коммуникативное разви'!I8+'Социально-коммуникативное разви'!AB8+'Социально-коммуникативное разви'!AC8+'Социально-коммуникативное разви'!AD8+'Социально-коммуникативное разви'!AE8+'Познавательное развитие'!D8+'Познавательное развитие'!E8+'Познавательное развитие'!F8+'Познавательное развитие'!I8+'Познавательное развитие'!K8+'Познавательное развитие'!S8+'Познавательное развитие'!U8+'Познавательное развитие'!Y8+'Познавательное развитие'!Z8+'Познавательное развитие'!AA8+'Познавательное развитие'!AB8+'Познавательное развитие'!AC8+'Познавательное развитие'!AD8+'Познавательное развитие'!AE8+'Речевое развитие'!J7+'Речевое развитие'!K7+'Речевое развитие'!L7+'Художественно-эстетическое разв'!AA8)/26))))))))))))))))))))))))))</f>
        <v/>
      </c>
      <c r="CZ7" s="81" t="str">
        <f t="shared" si="6"/>
        <v/>
      </c>
      <c r="EL7" s="90"/>
    </row>
    <row r="8" spans="1:142">
      <c r="A8" s="298">
        <f>список!A6</f>
        <v>5</v>
      </c>
      <c r="B8" s="165" t="str">
        <f>IF(список!B6="","",список!B6)</f>
        <v/>
      </c>
      <c r="C8" s="81">
        <f>IF(список!C6="","",список!C6)</f>
        <v>0</v>
      </c>
      <c r="D8" s="81" t="str">
        <f>IF('Социально-коммуникативное разви'!J9="","",IF('Социально-коммуникативное разви'!J9&gt;1.5,"сформирован",IF('Социально-коммуникативное разви'!J9&lt;0.5,"не сформирован", "в стадии формирования")))</f>
        <v/>
      </c>
      <c r="E8" s="81" t="str">
        <f>IF('Социально-коммуникативное разви'!K9="","",IF('Социально-коммуникативное разви'!K9&gt;1.5,"сформирован",IF('Социально-коммуникативное разви'!K9&lt;0.5,"не сформирован", "в стадии формирования")))</f>
        <v/>
      </c>
      <c r="F8" s="81" t="str">
        <f>IF('Социально-коммуникативное разви'!L9="","",IF('Социально-коммуникативное разви'!L9&gt;1.5,"сформирован",IF('Социально-коммуникативное разви'!L9&lt;0.5,"не сформирован", "в стадии формирования")))</f>
        <v/>
      </c>
      <c r="G8" s="81" t="str">
        <f>IF('Социально-коммуникативное разви'!N9="","",IF('Социально-коммуникативное разви'!N9&gt;1.5,"сформирован",IF('Социально-коммуникативное разви'!N9&lt;0.5,"не сформирован", "в стадии формирования")))</f>
        <v/>
      </c>
      <c r="H8" s="81" t="str">
        <f>IF('Социально-коммуникативное разви'!O9="","",IF('Социально-коммуникативное разви'!O9&gt;1.5,"сформирован",IF('Социально-коммуникативное разви'!O9&lt;0.5,"не сформирован", "в стадии формирования")))</f>
        <v/>
      </c>
      <c r="I8" s="81" t="str">
        <f>IF('Познавательное развитие'!J9="","",IF('Познавательное развитие'!J9&gt;1.5,"сформирован",IF('Познавательное развитие'!J9&lt;0.5,"не сформирован", "в стадии формирования")))</f>
        <v/>
      </c>
      <c r="J8" s="81" t="str">
        <f>IF('Познавательное развитие'!K9="","",IF('Познавательное развитие'!K9&gt;1.5,"сформирован",IF('Познавательное развитие'!K9&lt;0.5,"не сформирован", "в стадии формирования")))</f>
        <v/>
      </c>
      <c r="K8" s="81" t="str">
        <f>IF('Познавательное развитие'!N9="","",IF('Познавательное развитие'!N9&gt;1.5,"сформирован",IF('Познавательное развитие'!N9&lt;0.5,"не сформирован", "в стадии формирования")))</f>
        <v/>
      </c>
      <c r="L8" s="81" t="str">
        <f>IF('Познавательное развитие'!O9="","",IF('Познавательное развитие'!O9&gt;1.5,"сформирован",IF('Познавательное развитие'!O9&lt;0.5,"не сформирован", "в стадии формирования")))</f>
        <v/>
      </c>
      <c r="M8" s="81" t="str">
        <f>IF('Познавательное развитие'!U9="","",IF('Познавательное развитие'!U9&gt;1.5,"сформирован",IF('Познавательное развитие'!U9&lt;0.5,"не сформирован", "в стадии формирования")))</f>
        <v/>
      </c>
      <c r="N8" s="81" t="str">
        <f>IF('Речевое развитие'!G8="","",IF('Речевое развитие'!G8&gt;1.5,"сформирован",IF('Речевое развитие'!G8&lt;0.5,"не сформирован", "в стадии формирования")))</f>
        <v/>
      </c>
      <c r="O8" s="81" t="str">
        <f>IF('Художественно-эстетическое разв'!D9="","",IF('Художественно-эстетическое разв'!D9&gt;1.5,"сформирован",IF('Художественно-эстетическое разв'!D9&lt;0.5,"не сформирован", "в стадии формирования")))</f>
        <v/>
      </c>
      <c r="P8" s="136" t="str">
        <f>IF('Социально-коммуникативное разви'!J9="","",IF('Социально-коммуникативное разви'!K9="","",IF('Социально-коммуникативное разви'!L9="","",IF('Социально-коммуникативное разви'!N9="","",IF('Социально-коммуникативное разви'!O9="","",IF('Познавательное развитие'!J9="","",IF('Познавательное развитие'!K9="","",IF('Познавательное развитие'!N9="","",IF('Познавательное развитие'!O9="","",IF('Познавательное развитие'!U9="","",IF('Речевое развитие'!G8="","",IF('Художественно-эстетическое разв'!D9="","",('Социально-коммуникативное разви'!J9+'Социально-коммуникативное разви'!K9+'Социально-коммуникативное разви'!L9+'Социально-коммуникативное разви'!N9+'Социально-коммуникативное разви'!O9+'Познавательное развитие'!J9+'Познавательное развитие'!K9+'Познавательное развитие'!N9+'Познавательное развитие'!O9+'Познавательное развитие'!U9+'Речевое развитие'!G8+'Художественно-эстетическое разв'!D9)/12))))))))))))</f>
        <v/>
      </c>
      <c r="Q8" s="81" t="str">
        <f t="shared" si="0"/>
        <v/>
      </c>
      <c r="R8" s="81" t="str">
        <f>IF('Социально-коммуникативное разви'!H9="","",IF('Социально-коммуникативное разви'!H9&gt;1.5,"сформирован",IF('Социально-коммуникативное разви'!H9&lt;0.5,"не сформирован", "в стадии формирования")))</f>
        <v/>
      </c>
      <c r="S8" s="81" t="str">
        <f>IF('Социально-коммуникативное разви'!K9="","",IF('Социально-коммуникативное разви'!K9&gt;1.5,"сформирован",IF('Социально-коммуникативное разви'!K9&lt;0.5,"не сформирован", "в стадии формирования")))</f>
        <v/>
      </c>
      <c r="T8" s="81" t="str">
        <f>IF('Социально-коммуникативное разви'!L9="","",IF('Социально-коммуникативное разви'!L9&gt;1.5,"сформирован",IF('Социально-коммуникативное разви'!L9&lt;0.5,"не сформирован", "в стадии формирования")))</f>
        <v/>
      </c>
      <c r="U8" s="81" t="str">
        <f>IF('Социально-коммуникативное разви'!M9="","",IF('Социально-коммуникативное разви'!M9&gt;1.5,"сформирован",IF('Социально-коммуникативное разви'!M9&lt;0.5,"не сформирован", "в стадии формирования")))</f>
        <v/>
      </c>
      <c r="V8" s="81" t="str">
        <f>IF('Социально-коммуникативное разви'!S9="","",IF('Социально-коммуникативное разви'!S9&gt;1.5,"сформирован",IF('Социально-коммуникативное разви'!S9&lt;0.5,"не сформирован", "в стадии формирования")))</f>
        <v/>
      </c>
      <c r="W8" s="81" t="str">
        <f>IF('Социально-коммуникативное разви'!T9="","",IF('Социально-коммуникативное разви'!T9&gt;1.5,"сформирован",IF('Социально-коммуникативное разви'!T9&lt;0.5,"не сформирован", "в стадии формирования")))</f>
        <v/>
      </c>
      <c r="X8" s="81" t="str">
        <f>IF('Социально-коммуникативное разви'!U9="","",IF('Социально-коммуникативное разви'!U9&gt;1.5,"сформирован",IF('Социально-коммуникативное разви'!U9&lt;0.5,"не сформирован", "в стадии формирования")))</f>
        <v/>
      </c>
      <c r="Y8" s="81" t="str">
        <f>IF('Познавательное развитие'!T9="","",IF('Познавательное развитие'!T9&gt;1.5,"сформирован",IF('Познавательное развитие'!T9&lt;0.5,"не сформирован", "в стадии формирования")))</f>
        <v/>
      </c>
      <c r="Z8" s="81" t="str">
        <f>IF('Речевое развитие'!G8="","",IF('Речевое развитие'!G8&gt;1.5,"сформирован",IF('Речевое развитие'!G8&lt;0.5,"не сформирован", "в стадии формирования")))</f>
        <v/>
      </c>
      <c r="AA8" s="136" t="str">
        <f>IF('Социально-коммуникативное разви'!H9="","",IF('Социально-коммуникативное разви'!K9="","",IF('Социально-коммуникативное разви'!L9="","",IF('Социально-коммуникативное разви'!M9="","",IF('Социально-коммуникативное разви'!S9="","",IF('Социально-коммуникативное разви'!T9="","",IF('Социально-коммуникативное разви'!U9="","",IF('Познавательное развитие'!T9="","",IF('Речевое развитие'!G8="","",('Социально-коммуникативное разви'!H9+'Социально-коммуникативное разви'!K9+'Социально-коммуникативное разви'!L9+'Социально-коммуникативное разви'!M9+'Социально-коммуникативное разви'!S9+'Социально-коммуникативное разви'!T9++'Социально-коммуникативное разви'!U9+'Познавательное развитие'!T9+'Речевое развитие'!G8)/9)))))))))</f>
        <v/>
      </c>
      <c r="AB8" s="81" t="str">
        <f t="shared" si="1"/>
        <v/>
      </c>
      <c r="AC8" s="81" t="str">
        <f>IF('Социально-коммуникативное разви'!P9="","",IF('Социально-коммуникативное разви'!P9&gt;1.5,"сформирован",IF('Социально-коммуникативное разви'!P9&lt;0.5,"не сформирован", "в стадии формирования")))</f>
        <v/>
      </c>
      <c r="AD8" s="81" t="str">
        <f>IF('Познавательное развитие'!P9="","",IF('Познавательное развитие'!P9&gt;1.5,"сформирован",IF('Познавательное развитие'!P9&lt;0.5,"не сформирован", "в стадии формирования")))</f>
        <v/>
      </c>
      <c r="AE8" s="81" t="str">
        <f>IF('Речевое развитие'!F8="","",IF('Речевое развитие'!F8&gt;1.5,"сформирован",IF('Речевое развитие'!GG8&lt;0.5,"не сформирован", "в стадии формирования")))</f>
        <v/>
      </c>
      <c r="AF8" s="81" t="str">
        <f>IF('Речевое развитие'!G8="","",IF('Речевое развитие'!G8&gt;1.5,"сформирован",IF('Речевое развитие'!GH8&lt;0.5,"не сформирован", "в стадии формирования")))</f>
        <v/>
      </c>
      <c r="AG8" s="81" t="str">
        <f>IF('Речевое развитие'!M8="","",IF('Речевое развитие'!M8&gt;1.5,"сформирован",IF('Речевое развитие'!M8&lt;0.5,"не сформирован", "в стадии формирования")))</f>
        <v/>
      </c>
      <c r="AH8" s="81" t="str">
        <f>IF('Речевое развитие'!N8="","",IF('Речевое развитие'!N8&gt;1.5,"сформирован",IF('Речевое развитие'!N8&lt;0.5,"не сформирован", "в стадии формирования")))</f>
        <v/>
      </c>
      <c r="AI8" s="81" t="str">
        <f>IF('Художественно-эстетическое разв'!E9="","",IF('Художественно-эстетическое разв'!E9&gt;1.5,"сформирован",IF('Художественно-эстетическое разв'!E9&lt;0.5,"не сформирован", "в стадии формирования")))</f>
        <v/>
      </c>
      <c r="AJ8" s="81" t="str">
        <f>IF('Художественно-эстетическое разв'!H9="","",IF('Художественно-эстетическое разв'!H9&gt;1.5,"сформирован",IF('Художественно-эстетическое разв'!H9&lt;0.5,"не сформирован", "в стадии формирования")))</f>
        <v/>
      </c>
      <c r="AK8" s="81" t="str">
        <f>IF('Художественно-эстетическое разв'!AB9="","",IF('Художественно-эстетическое разв'!AB9&gt;1.5,"сформирован",IF('Художественно-эстетическое разв'!AB9&lt;0.5,"не сформирован", "в стадии формирования")))</f>
        <v/>
      </c>
      <c r="AL8" s="166" t="str">
        <f>IF('Социально-коммуникативное разви'!P9="","",IF('Познавательное развитие'!P9="","",IF('Речевое развитие'!F8="","",IF('Речевое развитие'!G8="","",IF('Речевое развитие'!M8="","",IF('Речевое развитие'!N8="","",IF('Художественно-эстетическое разв'!E9="","",IF('Художественно-эстетическое разв'!H9="","",IF('Художественно-эстетическое разв'!AB9="","",('Социально-коммуникативное разви'!P9+'Познавательное развитие'!P9+'Речевое развитие'!F8+'Речевое развитие'!G8+'Речевое развитие'!M8+'Речевое развитие'!N8+'Художественно-эстетическое разв'!E9+'Художественно-эстетическое разв'!H9+'Художественно-эстетическое разв'!AB9)/9)))))))))</f>
        <v/>
      </c>
      <c r="AM8" s="81" t="str">
        <f t="shared" si="2"/>
        <v/>
      </c>
      <c r="AN8" s="81" t="str">
        <f>IF('Познавательное развитие'!V9="","",IF('Познавательное развитие'!V9&gt;1.5,"сформирован",IF('Познавательное развитие'!V9&lt;0.5,"не сформирован", "в стадии формирования")))</f>
        <v/>
      </c>
      <c r="AO8" s="81" t="str">
        <f>IF('Речевое развитие'!D8="","",IF('Речевое развитие'!D8&gt;1.5,"сформирован",IF('Речевое развитие'!D8&lt;0.5,"не сформирован", "в стадии формирования")))</f>
        <v/>
      </c>
      <c r="AP8" s="81" t="str">
        <f>IF('Речевое развитие'!E8="","",IF('Речевое развитие'!E8&gt;1.5,"сформирован",IF('Речевое развитие'!E8&lt;0.5,"не сформирован", "в стадии формирования")))</f>
        <v/>
      </c>
      <c r="AQ8" s="81" t="str">
        <f>IF('Речевое развитие'!F8="","",IF('Речевое развитие'!F8&gt;1.5,"сформирован",IF('Речевое развитие'!F8&lt;0.5,"не сформирован", "в стадии формирования")))</f>
        <v/>
      </c>
      <c r="AR8" s="81" t="str">
        <f>IF('Речевое развитие'!G8="","",IF('Речевое развитие'!G8&gt;1.5,"сформирован",IF('Речевое развитие'!G8&lt;0.5,"не сформирован", "в стадии формирования")))</f>
        <v/>
      </c>
      <c r="AS8" s="81" t="str">
        <f>IF('Речевое развитие'!J8="","",IF('Речевое развитие'!J8&gt;1.5,"сформирован",IF('Речевое развитие'!J8&lt;0.5,"не сформирован", "в стадии формирования")))</f>
        <v/>
      </c>
      <c r="AT8" s="81" t="str">
        <f>IF('Речевое развитие'!M8="","",IF('Речевое развитие'!M8&gt;1.5,"сформирован",IF('Речевое развитие'!M8&lt;0.5,"не сформирован", "в стадии формирования")))</f>
        <v/>
      </c>
      <c r="AU8" s="136" t="str">
        <f>IF('Познавательное развитие'!V9="","",IF('Речевое развитие'!D8="","",IF('Речевое развитие'!E8="","",IF('Речевое развитие'!F8="","",IF('Речевое развитие'!G8="","",IF('Речевое развитие'!J8="","",IF('Речевое развитие'!M8="","",('Познавательное развитие'!V9+'Речевое развитие'!D8+'Речевое развитие'!E8+'Речевое развитие'!F8+'Речевое развитие'!G8+'Речевое развитие'!J8+'Речевое развитие'!M8)/7)))))))</f>
        <v/>
      </c>
      <c r="AV8" s="81" t="str">
        <f t="shared" si="3"/>
        <v/>
      </c>
      <c r="AW8" s="98" t="str">
        <f>IF('Художественно-эстетическое разв'!M9="","",IF('Художественно-эстетическое разв'!M9&gt;1.5,"сформирован",IF('Художественно-эстетическое разв'!M9&lt;0.5,"не сформирован", "в стадии формирования")))</f>
        <v/>
      </c>
      <c r="AX8" s="98" t="str">
        <f>IF('Художественно-эстетическое разв'!N9="","",IF('Художественно-эстетическое разв'!N9&gt;1.5,"сформирован",IF('Художественно-эстетическое разв'!N9&lt;0.5,"не сформирован", "в стадии формирования")))</f>
        <v/>
      </c>
      <c r="AY8" s="167" t="str">
        <f>IF('Художественно-эстетическое разв'!V9="","",IF('Художественно-эстетическое разв'!V9&gt;1.5,"сформирован",IF('Художественно-эстетическое разв'!V9&lt;0.5,"не сформирован", "в стадии формирования")))</f>
        <v/>
      </c>
      <c r="AZ8" s="98" t="str">
        <f>IF('Физическое развитие'!D8="","",IF('Физическое развитие'!D8&gt;1.5,"сформирован",IF('Физическое развитие'!D8&lt;0.5,"не сформирован", "в стадии формирования")))</f>
        <v/>
      </c>
      <c r="BA8" s="98" t="str">
        <f>IF('Физическое развитие'!E8="","",IF('Физическое развитие'!E8&gt;1.5,"сформирован",IF('Физическое развитие'!E8&lt;0.5,"не сформирован", "в стадии формирования")))</f>
        <v/>
      </c>
      <c r="BB8" s="98" t="str">
        <f>IF('Физическое развитие'!F8="","",IF('Физическое развитие'!F8&gt;1.5,"сформирован",IF('Физическое развитие'!F8&lt;0.5,"не сформирован", "в стадии формирования")))</f>
        <v/>
      </c>
      <c r="BC8" s="98" t="str">
        <f>IF('Физическое развитие'!G8="","",IF('Физическое развитие'!G8&gt;1.5,"сформирован",IF('Физическое развитие'!G8&lt;0.5,"не сформирован", "в стадии формирования")))</f>
        <v/>
      </c>
      <c r="BD8" s="98" t="str">
        <f>IF('Физическое развитие'!H8="","",IF('Физическое развитие'!H8&gt;1.5,"сформирован",IF('Физическое развитие'!H8&lt;0.5,"не сформирован", "в стадии формирования")))</f>
        <v/>
      </c>
      <c r="BE8" s="98" t="str">
        <f>IF('Физическое развитие'!I8="","",IF('Физическое развитие'!I8&gt;1.5,"сформирован",IF('Физическое развитие'!I8&lt;0.5,"не сформирован", "в стадии формирования")))</f>
        <v/>
      </c>
      <c r="BF8" s="98" t="str">
        <f>IF('Физическое развитие'!J8="","",IF('Физическое развитие'!J8&gt;1.5,"сформирован",IF('Физическое развитие'!J8&lt;0.5,"не сформирован", "в стадии формирования")))</f>
        <v/>
      </c>
      <c r="BG8" s="98" t="str">
        <f>IF('Физическое развитие'!K8="","",IF('Физическое развитие'!K8&gt;1.5,"сформирован",IF('Физическое развитие'!K8&lt;0.5,"не сформирован", "в стадии формирования")))</f>
        <v/>
      </c>
      <c r="BH8" s="98" t="str">
        <f>IF('Физическое развитие'!L8="","",IF('Физическое развитие'!L8&gt;1.5,"сформирован",IF('Физическое развитие'!L8&lt;0.5,"не сформирован", "в стадии формирования")))</f>
        <v/>
      </c>
      <c r="BI8" s="136" t="str">
        <f>IF('Художественно-эстетическое разв'!M9="","",IF('Художественно-эстетическое разв'!N9="","",IF('Художественно-эстетическое разв'!V9="","",IF('Физическое развитие'!D8="","",IF('Физическое развитие'!E8="","",IF('Физическое развитие'!F8="","",IF('Физическое развитие'!G8="","",IF('Физическое развитие'!H8="","",IF('Физическое развитие'!I8="","",IF('Физическое развитие'!J8="","",IF('Физическое развитие'!K8="","",IF('Физическое развитие'!M8="","",('Художественно-эстетическое разв'!M9+'Художественно-эстетическое разв'!N9+'Художественно-эстетическое разв'!V9+'Физическое развитие'!D8+'Физическое развитие'!E8+'Физическое развитие'!F8+'Физическое развитие'!G8+'Физическое развитие'!H8+'Физическое развитие'!I8+'Физическое развитие'!J8+'Физическое развитие'!K8+'Физическое развитие'!M8)/12))))))))))))</f>
        <v/>
      </c>
      <c r="BJ8" s="81" t="str">
        <f t="shared" si="4"/>
        <v/>
      </c>
      <c r="BK8" s="81" t="str">
        <f>IF('Социально-коммуникативное разви'!D9="","",IF('Социально-коммуникативное разви'!D9&gt;1.5,"сформирован",IF('Социально-коммуникативное разви'!D9&lt;0.5,"не сформирован", "в стадии формирования")))</f>
        <v/>
      </c>
      <c r="BL8" s="81" t="str">
        <f>IF('Социально-коммуникативное разви'!E9="","",IF('Социально-коммуникативное разви'!E9&gt;1.5,"сформирован",IF('Социально-коммуникативное разви'!E9&lt;0.5,"не сформирован", "в стадии формирования")))</f>
        <v/>
      </c>
      <c r="BM8" s="81" t="str">
        <f>IF('Социально-коммуникативное разви'!F9="","",IF('Социально-коммуникативное разви'!F9&gt;1.5,"сформирован",IF('Социально-коммуникативное разви'!F9&lt;0.5,"не сформирован", "в стадии формирования")))</f>
        <v/>
      </c>
      <c r="BN8" s="81" t="str">
        <f>IF('Социально-коммуникативное разви'!G9="","",IF('Социально-коммуникативное разви'!G9&gt;1.5,"сформирован",IF('Социально-коммуникативное разви'!G9&lt;0.5,"не сформирован", "в стадии формирования")))</f>
        <v/>
      </c>
      <c r="BO8" s="81" t="str">
        <f>IF('Социально-коммуникативное разви'!H9="","",IF('Социально-коммуникативное разви'!H9&gt;1.5,"сформирован",IF('Социально-коммуникативное разви'!H9&lt;0.5,"не сформирован", "в стадии формирования")))</f>
        <v/>
      </c>
      <c r="BP8" s="81" t="str">
        <f>IF('Социально-коммуникативное разви'!I9="","",IF('Социально-коммуникативное разви'!I9&gt;1.5,"сформирован",IF('Социально-коммуникативное разви'!I9&lt;0.5,"не сформирован", "в стадии формирования")))</f>
        <v/>
      </c>
      <c r="BQ8" s="81" t="str">
        <f>IF('Социально-коммуникативное разви'!J9="","",IF('Социально-коммуникативное разви'!J9&gt;1.5,"сформирован",IF('Социально-коммуникативное разви'!J9&lt;0.5,"не сформирован", "в стадии формирования")))</f>
        <v/>
      </c>
      <c r="BR8" s="81" t="str">
        <f>IF('Социально-коммуникативное разви'!K9="","",IF('Социально-коммуникативное разви'!K9&gt;1.5,"сформирован",IF('Социально-коммуникативное разви'!K9&lt;0.5,"не сформирован", "в стадии формирования")))</f>
        <v/>
      </c>
      <c r="BS8" s="81" t="str">
        <f>IF('Физическое развитие'!L8="","",IF('Физическое развитие'!L8&gt;1.5,"сформирован",IF('Физическое развитие'!L8&lt;0.5,"не сформирован", "в стадии формирования")))</f>
        <v/>
      </c>
      <c r="BT8" s="81" t="str">
        <f>IF('Физическое развитие'!M8="","",IF('Физическое развитие'!M8&gt;1.5,"сформирован",IF('Физическое развитие'!M8&lt;0.5,"не сформирован", "в стадии формирования")))</f>
        <v/>
      </c>
      <c r="BU8" s="81" t="str">
        <f>IF('Физическое развитие'!N8="","",IF('Физическое развитие'!N8&gt;1.5,"сформирован",IF('Физическое развитие'!N8&lt;0.5,"не сформирован", "в стадии формирования")))</f>
        <v/>
      </c>
      <c r="BV8" s="81" t="str">
        <f>IF('Физическое развитие'!O8="","",IF('Физическое развитие'!O8&gt;1.5,"сформирован",IF('Физическое развитие'!O8&lt;0.5,"не сформирован", "в стадии формирования")))</f>
        <v/>
      </c>
      <c r="BW8" s="136" t="str">
        <f>IF('Социально-коммуникативное разви'!D9="","",IF('Социально-коммуникативное разви'!G9="","",IF('Социально-коммуникативное разви'!K9="","",IF('Социально-коммуникативное разви'!M9="","",IF('Социально-коммуникативное разви'!X9="","",IF('Социально-коммуникативное разви'!Y9="","",IF('Социально-коммуникативное разви'!Z9="","",IF('Социально-коммуникативное разви'!AA9="","",IF('Физическое развитие'!L8="","",IF('Физическое развитие'!P8="","",IF('Физическое развитие'!Q8="","",IF('Физическое развитие'!R8="","",('Социально-коммуникативное разви'!D9+'Социально-коммуникативное разви'!G9+'Социально-коммуникативное разви'!K9+'Социально-коммуникативное разви'!M9+'Социально-коммуникативное разви'!X9+'Социально-коммуникативное разви'!Y9+'Социально-коммуникативное разви'!Z9+'Социально-коммуникативное разви'!AA9+'Физическое развитие'!L8+'Физическое развитие'!P8+'Физическое развитие'!Q8+'Физическое развитие'!R8)/12))))))))))))</f>
        <v/>
      </c>
      <c r="BX8" s="81" t="str">
        <f t="shared" si="5"/>
        <v/>
      </c>
      <c r="BY8" s="81" t="str">
        <f>IF('Социально-коммуникативное разви'!E9="","",IF('Социально-коммуникативное разви'!E9&gt;1.5,"сформирован",IF('Социально-коммуникативное разви'!E9&lt;0.5,"не сформирован", "в стадии формирования")))</f>
        <v/>
      </c>
      <c r="BZ8" s="81" t="str">
        <f>IF('Социально-коммуникативное разви'!F9="","",IF('Социально-коммуникативное разви'!F9&gt;1.5,"сформирован",IF('Социально-коммуникативное разви'!F9&lt;0.5,"не сформирован", "в стадии формирования")))</f>
        <v/>
      </c>
      <c r="CA8" s="81" t="str">
        <f>IF('Социально-коммуникативное разви'!G9="","",IF('Социально-коммуникативное разви'!G9&gt;1.5,"сформирован",IF('Социально-коммуникативное разви'!G9&lt;0.5,"не сформирован", "в стадии формирования")))</f>
        <v/>
      </c>
      <c r="CB8" s="81" t="str">
        <f>IF('Социально-коммуникативное разви'!H9="","",IF('Социально-коммуникативное разви'!H9&gt;1.5,"сформирован",IF('Социально-коммуникативное разви'!H9&lt;0.5,"не сформирован", "в стадии формирования")))</f>
        <v/>
      </c>
      <c r="CC8" s="81" t="str">
        <f>IF('Социально-коммуникативное разви'!I9="","",IF('Социально-коммуникативное разви'!I9&gt;1.5,"сформирован",IF('Социально-коммуникативное разви'!I9&lt;0.5,"не сформирован", "в стадии формирования")))</f>
        <v/>
      </c>
      <c r="CD8" s="81" t="str">
        <f>IF('Социально-коммуникативное разви'!J9="","",IF('Социально-коммуникативное разви'!J9&gt;1.5,"сформирован",IF('Социально-коммуникативное разви'!J9&lt;0.5,"не сформирован", "в стадии формирования")))</f>
        <v/>
      </c>
      <c r="CE8" s="81" t="str">
        <f>IF('Социально-коммуникативное разви'!K9="","",IF('Социально-коммуникативное разви'!K9&gt;1.5,"сформирован",IF('Социально-коммуникативное разви'!K9&lt;0.5,"не сформирован", "в стадии формирования")))</f>
        <v/>
      </c>
      <c r="CF8" s="81" t="str">
        <f>IF('Социально-коммуникативное разви'!L9="","",IF('Социально-коммуникативное разви'!L9&gt;1.5,"сформирован",IF('Социально-коммуникативное разви'!L9&lt;0.5,"не сформирован", "в стадии формирования")))</f>
        <v/>
      </c>
      <c r="CG8" s="81" t="str">
        <f>IF('Познавательное развитие'!D9="","",IF('Познавательное развитие'!D9&gt;1.5,"сформирован",IF('Познавательное развитие'!D9&lt;0.5,"не сформирован", "в стадии формирования")))</f>
        <v/>
      </c>
      <c r="CH8" s="81" t="str">
        <f>IF('Познавательное развитие'!E9="","",IF('Познавательное развитие'!E9&gt;1.5,"сформирован",IF('Познавательное развитие'!E9&lt;0.5,"не сформирован", "в стадии формирования")))</f>
        <v/>
      </c>
      <c r="CI8" s="81" t="str">
        <f>IF('Познавательное развитие'!F9="","",IF('Познавательное развитие'!F9&gt;1.5,"сформирован",IF('Познавательное развитие'!F9&lt;0.5,"не сформирован", "в стадии формирования")))</f>
        <v/>
      </c>
      <c r="CJ8" s="81" t="str">
        <f>IF('Познавательное развитие'!G9="","",IF('Познавательное развитие'!G9&gt;1.5,"сформирован",IF('Познавательное развитие'!G9&lt;0.5,"не сформирован", "в стадии формирования")))</f>
        <v/>
      </c>
      <c r="CK8" s="81" t="str">
        <f>IF('Познавательное развитие'!H9="","",IF('Познавательное развитие'!H9&gt;1.5,"сформирован",IF('Познавательное развитие'!H9&lt;0.5,"не сформирован", "в стадии формирования")))</f>
        <v/>
      </c>
      <c r="CL8" s="81" t="str">
        <f>IF('Познавательное развитие'!I9="","",IF('Познавательное развитие'!I9&gt;1.5,"сформирован",IF('Познавательное развитие'!I9&lt;0.5,"не сформирован", "в стадии формирования")))</f>
        <v/>
      </c>
      <c r="CM8" s="81" t="str">
        <f>IF('Познавательное развитие'!J9="","",IF('Познавательное развитие'!J9&gt;1.5,"сформирован",IF('Познавательное развитие'!J9&lt;0.5,"не сформирован", "в стадии формирования")))</f>
        <v/>
      </c>
      <c r="CN8" s="81" t="str">
        <f>IF('Познавательное развитие'!K9="","",IF('Познавательное развитие'!K9&gt;1.5,"сформирован",IF('Познавательное развитие'!K9&lt;0.5,"не сформирован", "в стадии формирования")))</f>
        <v/>
      </c>
      <c r="CO8" s="81" t="str">
        <f>IF('Познавательное развитие'!L9="","",IF('Познавательное развитие'!L9&gt;1.5,"сформирован",IF('Познавательное развитие'!L9&lt;0.5,"не сформирован", "в стадии формирования")))</f>
        <v/>
      </c>
      <c r="CP8" s="81" t="str">
        <f>IF('Познавательное развитие'!M9="","",IF('Познавательное развитие'!M9&gt;1.5,"сформирован",IF('Познавательное развитие'!M9&lt;0.5,"не сформирован", "в стадии формирования")))</f>
        <v/>
      </c>
      <c r="CQ8" s="81" t="str">
        <f>IF('Познавательное развитие'!N9="","",IF('Познавательное развитие'!N9&gt;1.5,"сформирован",IF('Познавательное развитие'!N9&lt;0.5,"не сформирован", "в стадии формирования")))</f>
        <v/>
      </c>
      <c r="CR8" s="81" t="str">
        <f>IF('Познавательное развитие'!O9="","",IF('Познавательное развитие'!O9&gt;1.5,"сформирован",IF('Познавательное развитие'!O9&lt;0.5,"не сформирован", "в стадии формирования")))</f>
        <v/>
      </c>
      <c r="CS8" s="81" t="str">
        <f>IF('Познавательное развитие'!P9="","",IF('Познавательное развитие'!P9&gt;1.5,"сформирован",IF('Познавательное развитие'!P9&lt;0.5,"не сформирован", "в стадии формирования")))</f>
        <v/>
      </c>
      <c r="CT8" s="81" t="str">
        <f>IF('Познавательное развитие'!Q9="","",IF('Познавательное развитие'!Q9&gt;1.5,"сформирован",IF('Познавательное развитие'!Q9&lt;0.5,"не сформирован", "в стадии формирования")))</f>
        <v/>
      </c>
      <c r="CU8" s="81" t="str">
        <f>IF('Речевое развитие'!J8="","",IF('Речевое развитие'!J8&gt;1.5,"сформирован",IF('Речевое развитие'!J8&lt;0.5,"не сформирован", "в стадии формирования")))</f>
        <v/>
      </c>
      <c r="CV8" s="81" t="str">
        <f>IF('Речевое развитие'!K8="","",IF('Речевое развитие'!K8&gt;1.5,"сформирован",IF('Речевое развитие'!K8&lt;0.5,"не сформирован", "в стадии формирования")))</f>
        <v/>
      </c>
      <c r="CW8" s="81" t="str">
        <f>IF('Речевое развитие'!L8="","",IF('Речевое развитие'!L8&gt;1.5,"сформирован",IF('Речевое развитие'!L8&lt;0.5,"не сформирован", "в стадии формирования")))</f>
        <v/>
      </c>
      <c r="CX8" s="167" t="str">
        <f>IF('Художественно-эстетическое разв'!AA9="","",IF('Художественно-эстетическое разв'!AA9&gt;1.5,"сформирован",IF('Художественно-эстетическое разв'!AA9&lt;0.5,"не сформирован", "в стадии формирования")))</f>
        <v/>
      </c>
      <c r="CY8" s="136" t="str">
        <f>IF('Социально-коммуникативное разви'!E9="","",IF('Социально-коммуникативное разви'!F9="","",IF('Социально-коммуникативное разви'!H9="","",IF('Социально-коммуникативное разви'!I9="","",IF('Социально-коммуникативное разви'!AB9="","",IF('Социально-коммуникативное разви'!AC9="","",IF('Социально-коммуникативное разви'!AD9="","",IF('Социально-коммуникативное разви'!AE9="","",IF('Познавательное развитие'!D9="","",IF('Познавательное развитие'!E9="","",IF('Познавательное развитие'!F9="","",IF('Познавательное развитие'!I9="","",IF('Познавательное развитие'!K9="","",IF('Познавательное развитие'!S9="","",IF('Познавательное развитие'!U9="","",IF('Познавательное развитие'!Y9="","",IF('Познавательное развитие'!Z9="","",IF('Познавательное развитие'!AA9="","",IF('Познавательное развитие'!AB9="","",IF('Познавательное развитие'!AC9="","",IF('Познавательное развитие'!AD9="","",IF('Познавательное развитие'!AE9="","",IF('Речевое развитие'!J8="","",IF('Речевое развитие'!K8="","",IF('Речевое развитие'!L8="","",IF('Художественно-эстетическое разв'!AA9="","",('Социально-коммуникативное разви'!E9+'Социально-коммуникативное разви'!F9+'Социально-коммуникативное разви'!H9+'Социально-коммуникативное разви'!I9+'Социально-коммуникативное разви'!AB9+'Социально-коммуникативное разви'!AC9+'Социально-коммуникативное разви'!AD9+'Социально-коммуникативное разви'!AE9+'Познавательное развитие'!D9+'Познавательное развитие'!E9+'Познавательное развитие'!F9+'Познавательное развитие'!I9+'Познавательное развитие'!K9+'Познавательное развитие'!S9+'Познавательное развитие'!U9+'Познавательное развитие'!Y9+'Познавательное развитие'!Z9+'Познавательное развитие'!AA9+'Познавательное развитие'!AB9+'Познавательное развитие'!AC9+'Познавательное развитие'!AD9+'Познавательное развитие'!AE9+'Речевое развитие'!J8+'Речевое развитие'!K8+'Речевое развитие'!L8+'Художественно-эстетическое разв'!AA9)/26))))))))))))))))))))))))))</f>
        <v/>
      </c>
      <c r="CZ8" s="81" t="str">
        <f t="shared" si="6"/>
        <v/>
      </c>
      <c r="EL8" s="90"/>
    </row>
    <row r="9" spans="1:142">
      <c r="A9" s="298">
        <f>список!A7</f>
        <v>6</v>
      </c>
      <c r="B9" s="165" t="str">
        <f>IF(список!B7="","",список!B7)</f>
        <v/>
      </c>
      <c r="C9" s="81">
        <f>IF(список!C7="","",список!C7)</f>
        <v>0</v>
      </c>
      <c r="D9" s="81" t="str">
        <f>IF('Социально-коммуникативное разви'!J10="","",IF('Социально-коммуникативное разви'!J10&gt;1.5,"сформирован",IF('Социально-коммуникативное разви'!J10&lt;0.5,"не сформирован", "в стадии формирования")))</f>
        <v/>
      </c>
      <c r="E9" s="81" t="str">
        <f>IF('Социально-коммуникативное разви'!K10="","",IF('Социально-коммуникативное разви'!K10&gt;1.5,"сформирован",IF('Социально-коммуникативное разви'!K10&lt;0.5,"не сформирован", "в стадии формирования")))</f>
        <v/>
      </c>
      <c r="F9" s="81" t="str">
        <f>IF('Социально-коммуникативное разви'!L10="","",IF('Социально-коммуникативное разви'!L10&gt;1.5,"сформирован",IF('Социально-коммуникативное разви'!L10&lt;0.5,"не сформирован", "в стадии формирования")))</f>
        <v/>
      </c>
      <c r="G9" s="81" t="str">
        <f>IF('Социально-коммуникативное разви'!N10="","",IF('Социально-коммуникативное разви'!N10&gt;1.5,"сформирован",IF('Социально-коммуникативное разви'!N10&lt;0.5,"не сформирован", "в стадии формирования")))</f>
        <v/>
      </c>
      <c r="H9" s="81" t="str">
        <f>IF('Социально-коммуникативное разви'!O10="","",IF('Социально-коммуникативное разви'!O10&gt;1.5,"сформирован",IF('Социально-коммуникативное разви'!O10&lt;0.5,"не сформирован", "в стадии формирования")))</f>
        <v/>
      </c>
      <c r="I9" s="81" t="str">
        <f>IF('Познавательное развитие'!J10="","",IF('Познавательное развитие'!J10&gt;1.5,"сформирован",IF('Познавательное развитие'!J10&lt;0.5,"не сформирован", "в стадии формирования")))</f>
        <v/>
      </c>
      <c r="J9" s="81" t="str">
        <f>IF('Познавательное развитие'!K10="","",IF('Познавательное развитие'!K10&gt;1.5,"сформирован",IF('Познавательное развитие'!K10&lt;0.5,"не сформирован", "в стадии формирования")))</f>
        <v/>
      </c>
      <c r="K9" s="81" t="str">
        <f>IF('Познавательное развитие'!N10="","",IF('Познавательное развитие'!N10&gt;1.5,"сформирован",IF('Познавательное развитие'!N10&lt;0.5,"не сформирован", "в стадии формирования")))</f>
        <v/>
      </c>
      <c r="L9" s="81" t="str">
        <f>IF('Познавательное развитие'!O10="","",IF('Познавательное развитие'!O10&gt;1.5,"сформирован",IF('Познавательное развитие'!O10&lt;0.5,"не сформирован", "в стадии формирования")))</f>
        <v/>
      </c>
      <c r="M9" s="81" t="str">
        <f>IF('Познавательное развитие'!U10="","",IF('Познавательное развитие'!U10&gt;1.5,"сформирован",IF('Познавательное развитие'!U10&lt;0.5,"не сформирован", "в стадии формирования")))</f>
        <v/>
      </c>
      <c r="N9" s="81" t="str">
        <f>IF('Речевое развитие'!G9="","",IF('Речевое развитие'!G9&gt;1.5,"сформирован",IF('Речевое развитие'!G9&lt;0.5,"не сформирован", "в стадии формирования")))</f>
        <v/>
      </c>
      <c r="O9" s="81" t="str">
        <f>IF('Художественно-эстетическое разв'!D10="","",IF('Художественно-эстетическое разв'!D10&gt;1.5,"сформирован",IF('Художественно-эстетическое разв'!D10&lt;0.5,"не сформирован", "в стадии формирования")))</f>
        <v/>
      </c>
      <c r="P9" s="136" t="str">
        <f>IF('Социально-коммуникативное разви'!J10="","",IF('Социально-коммуникативное разви'!K10="","",IF('Социально-коммуникативное разви'!L10="","",IF('Социально-коммуникативное разви'!N10="","",IF('Социально-коммуникативное разви'!O10="","",IF('Познавательное развитие'!J10="","",IF('Познавательное развитие'!K10="","",IF('Познавательное развитие'!N10="","",IF('Познавательное развитие'!O10="","",IF('Познавательное развитие'!U10="","",IF('Речевое развитие'!G9="","",IF('Художественно-эстетическое разв'!D10="","",('Социально-коммуникативное разви'!J10+'Социально-коммуникативное разви'!K10+'Социально-коммуникативное разви'!L10+'Социально-коммуникативное разви'!N10+'Социально-коммуникативное разви'!O10+'Познавательное развитие'!J10+'Познавательное развитие'!K10+'Познавательное развитие'!N10+'Познавательное развитие'!O10+'Познавательное развитие'!U10+'Речевое развитие'!G9+'Художественно-эстетическое разв'!D10)/12))))))))))))</f>
        <v/>
      </c>
      <c r="Q9" s="81" t="str">
        <f t="shared" si="0"/>
        <v/>
      </c>
      <c r="R9" s="81" t="str">
        <f>IF('Социально-коммуникативное разви'!H10="","",IF('Социально-коммуникативное разви'!H10&gt;1.5,"сформирован",IF('Социально-коммуникативное разви'!H10&lt;0.5,"не сформирован", "в стадии формирования")))</f>
        <v/>
      </c>
      <c r="S9" s="81" t="str">
        <f>IF('Социально-коммуникативное разви'!K10="","",IF('Социально-коммуникативное разви'!K10&gt;1.5,"сформирован",IF('Социально-коммуникативное разви'!K10&lt;0.5,"не сформирован", "в стадии формирования")))</f>
        <v/>
      </c>
      <c r="T9" s="81" t="str">
        <f>IF('Социально-коммуникативное разви'!L10="","",IF('Социально-коммуникативное разви'!L10&gt;1.5,"сформирован",IF('Социально-коммуникативное разви'!L10&lt;0.5,"не сформирован", "в стадии формирования")))</f>
        <v/>
      </c>
      <c r="U9" s="81" t="str">
        <f>IF('Социально-коммуникативное разви'!M10="","",IF('Социально-коммуникативное разви'!M10&gt;1.5,"сформирован",IF('Социально-коммуникативное разви'!M10&lt;0.5,"не сформирован", "в стадии формирования")))</f>
        <v/>
      </c>
      <c r="V9" s="81" t="str">
        <f>IF('Социально-коммуникативное разви'!S10="","",IF('Социально-коммуникативное разви'!S10&gt;1.5,"сформирован",IF('Социально-коммуникативное разви'!S10&lt;0.5,"не сформирован", "в стадии формирования")))</f>
        <v/>
      </c>
      <c r="W9" s="81" t="str">
        <f>IF('Социально-коммуникативное разви'!T10="","",IF('Социально-коммуникативное разви'!T10&gt;1.5,"сформирован",IF('Социально-коммуникативное разви'!T10&lt;0.5,"не сформирован", "в стадии формирования")))</f>
        <v/>
      </c>
      <c r="X9" s="81" t="str">
        <f>IF('Социально-коммуникативное разви'!U10="","",IF('Социально-коммуникативное разви'!U10&gt;1.5,"сформирован",IF('Социально-коммуникативное разви'!U10&lt;0.5,"не сформирован", "в стадии формирования")))</f>
        <v/>
      </c>
      <c r="Y9" s="81" t="str">
        <f>IF('Познавательное развитие'!T10="","",IF('Познавательное развитие'!T10&gt;1.5,"сформирован",IF('Познавательное развитие'!T10&lt;0.5,"не сформирован", "в стадии формирования")))</f>
        <v/>
      </c>
      <c r="Z9" s="81" t="str">
        <f>IF('Речевое развитие'!G9="","",IF('Речевое развитие'!G9&gt;1.5,"сформирован",IF('Речевое развитие'!G9&lt;0.5,"не сформирован", "в стадии формирования")))</f>
        <v/>
      </c>
      <c r="AA9" s="136" t="str">
        <f>IF('Социально-коммуникативное разви'!H10="","",IF('Социально-коммуникативное разви'!K10="","",IF('Социально-коммуникативное разви'!L10="","",IF('Социально-коммуникативное разви'!M10="","",IF('Социально-коммуникативное разви'!S10="","",IF('Социально-коммуникативное разви'!T10="","",IF('Социально-коммуникативное разви'!U10="","",IF('Познавательное развитие'!T10="","",IF('Речевое развитие'!G9="","",('Социально-коммуникативное разви'!H10+'Социально-коммуникативное разви'!K10+'Социально-коммуникативное разви'!L10+'Социально-коммуникативное разви'!M10+'Социально-коммуникативное разви'!S10+'Социально-коммуникативное разви'!T10++'Социально-коммуникативное разви'!U10+'Познавательное развитие'!T10+'Речевое развитие'!G9)/9)))))))))</f>
        <v/>
      </c>
      <c r="AB9" s="81" t="str">
        <f t="shared" si="1"/>
        <v/>
      </c>
      <c r="AC9" s="81" t="str">
        <f>IF('Социально-коммуникативное разви'!P10="","",IF('Социально-коммуникативное разви'!P10&gt;1.5,"сформирован",IF('Социально-коммуникативное разви'!P10&lt;0.5,"не сформирован", "в стадии формирования")))</f>
        <v/>
      </c>
      <c r="AD9" s="81" t="str">
        <f>IF('Познавательное развитие'!P10="","",IF('Познавательное развитие'!P10&gt;1.5,"сформирован",IF('Познавательное развитие'!P10&lt;0.5,"не сформирован", "в стадии формирования")))</f>
        <v/>
      </c>
      <c r="AE9" s="81" t="str">
        <f>IF('Речевое развитие'!F9="","",IF('Речевое развитие'!F9&gt;1.5,"сформирован",IF('Речевое развитие'!GG9&lt;0.5,"не сформирован", "в стадии формирования")))</f>
        <v/>
      </c>
      <c r="AF9" s="81" t="str">
        <f>IF('Речевое развитие'!G9="","",IF('Речевое развитие'!G9&gt;1.5,"сформирован",IF('Речевое развитие'!GH9&lt;0.5,"не сформирован", "в стадии формирования")))</f>
        <v/>
      </c>
      <c r="AG9" s="81" t="str">
        <f>IF('Речевое развитие'!M9="","",IF('Речевое развитие'!M9&gt;1.5,"сформирован",IF('Речевое развитие'!M9&lt;0.5,"не сформирован", "в стадии формирования")))</f>
        <v/>
      </c>
      <c r="AH9" s="81" t="str">
        <f>IF('Речевое развитие'!N9="","",IF('Речевое развитие'!N9&gt;1.5,"сформирован",IF('Речевое развитие'!N9&lt;0.5,"не сформирован", "в стадии формирования")))</f>
        <v/>
      </c>
      <c r="AI9" s="81" t="str">
        <f>IF('Художественно-эстетическое разв'!E10="","",IF('Художественно-эстетическое разв'!E10&gt;1.5,"сформирован",IF('Художественно-эстетическое разв'!E10&lt;0.5,"не сформирован", "в стадии формирования")))</f>
        <v/>
      </c>
      <c r="AJ9" s="81" t="str">
        <f>IF('Художественно-эстетическое разв'!H10="","",IF('Художественно-эстетическое разв'!H10&gt;1.5,"сформирован",IF('Художественно-эстетическое разв'!H10&lt;0.5,"не сформирован", "в стадии формирования")))</f>
        <v/>
      </c>
      <c r="AK9" s="81" t="str">
        <f>IF('Художественно-эстетическое разв'!AB10="","",IF('Художественно-эстетическое разв'!AB10&gt;1.5,"сформирован",IF('Художественно-эстетическое разв'!AB10&lt;0.5,"не сформирован", "в стадии формирования")))</f>
        <v/>
      </c>
      <c r="AL9" s="166" t="str">
        <f>IF('Социально-коммуникативное разви'!P10="","",IF('Познавательное развитие'!P10="","",IF('Речевое развитие'!F9="","",IF('Речевое развитие'!G9="","",IF('Речевое развитие'!M9="","",IF('Речевое развитие'!N9="","",IF('Художественно-эстетическое разв'!E10="","",IF('Художественно-эстетическое разв'!H10="","",IF('Художественно-эстетическое разв'!AB10="","",('Социально-коммуникативное разви'!P10+'Познавательное развитие'!P10+'Речевое развитие'!F9+'Речевое развитие'!G9+'Речевое развитие'!M9+'Речевое развитие'!N9+'Художественно-эстетическое разв'!E10+'Художественно-эстетическое разв'!H10+'Художественно-эстетическое разв'!AB10)/9)))))))))</f>
        <v/>
      </c>
      <c r="AM9" s="81" t="str">
        <f t="shared" si="2"/>
        <v/>
      </c>
      <c r="AN9" s="81" t="str">
        <f>IF('Познавательное развитие'!V10="","",IF('Познавательное развитие'!V10&gt;1.5,"сформирован",IF('Познавательное развитие'!V10&lt;0.5,"не сформирован", "в стадии формирования")))</f>
        <v/>
      </c>
      <c r="AO9" s="81" t="str">
        <f>IF('Речевое развитие'!D9="","",IF('Речевое развитие'!D9&gt;1.5,"сформирован",IF('Речевое развитие'!D9&lt;0.5,"не сформирован", "в стадии формирования")))</f>
        <v/>
      </c>
      <c r="AP9" s="81" t="str">
        <f>IF('Речевое развитие'!E9="","",IF('Речевое развитие'!E9&gt;1.5,"сформирован",IF('Речевое развитие'!E9&lt;0.5,"не сформирован", "в стадии формирования")))</f>
        <v/>
      </c>
      <c r="AQ9" s="81" t="str">
        <f>IF('Речевое развитие'!F9="","",IF('Речевое развитие'!F9&gt;1.5,"сформирован",IF('Речевое развитие'!F9&lt;0.5,"не сформирован", "в стадии формирования")))</f>
        <v/>
      </c>
      <c r="AR9" s="81" t="str">
        <f>IF('Речевое развитие'!G9="","",IF('Речевое развитие'!G9&gt;1.5,"сформирован",IF('Речевое развитие'!G9&lt;0.5,"не сформирован", "в стадии формирования")))</f>
        <v/>
      </c>
      <c r="AS9" s="81" t="str">
        <f>IF('Речевое развитие'!J9="","",IF('Речевое развитие'!J9&gt;1.5,"сформирован",IF('Речевое развитие'!J9&lt;0.5,"не сформирован", "в стадии формирования")))</f>
        <v/>
      </c>
      <c r="AT9" s="81" t="str">
        <f>IF('Речевое развитие'!M9="","",IF('Речевое развитие'!M9&gt;1.5,"сформирован",IF('Речевое развитие'!M9&lt;0.5,"не сформирован", "в стадии формирования")))</f>
        <v/>
      </c>
      <c r="AU9" s="136" t="str">
        <f>IF('Познавательное развитие'!V10="","",IF('Речевое развитие'!D9="","",IF('Речевое развитие'!E9="","",IF('Речевое развитие'!F9="","",IF('Речевое развитие'!G9="","",IF('Речевое развитие'!J9="","",IF('Речевое развитие'!M9="","",('Познавательное развитие'!V10+'Речевое развитие'!D9+'Речевое развитие'!E9+'Речевое развитие'!F9+'Речевое развитие'!G9+'Речевое развитие'!J9+'Речевое развитие'!M9)/7)))))))</f>
        <v/>
      </c>
      <c r="AV9" s="81" t="str">
        <f t="shared" si="3"/>
        <v/>
      </c>
      <c r="AW9" s="98" t="str">
        <f>IF('Художественно-эстетическое разв'!M10="","",IF('Художественно-эстетическое разв'!M10&gt;1.5,"сформирован",IF('Художественно-эстетическое разв'!M10&lt;0.5,"не сформирован", "в стадии формирования")))</f>
        <v/>
      </c>
      <c r="AX9" s="98" t="str">
        <f>IF('Художественно-эстетическое разв'!N10="","",IF('Художественно-эстетическое разв'!N10&gt;1.5,"сформирован",IF('Художественно-эстетическое разв'!N10&lt;0.5,"не сформирован", "в стадии формирования")))</f>
        <v/>
      </c>
      <c r="AY9" s="167" t="str">
        <f>IF('Художественно-эстетическое разв'!V10="","",IF('Художественно-эстетическое разв'!V10&gt;1.5,"сформирован",IF('Художественно-эстетическое разв'!V10&lt;0.5,"не сформирован", "в стадии формирования")))</f>
        <v/>
      </c>
      <c r="AZ9" s="98" t="str">
        <f>IF('Физическое развитие'!D9="","",IF('Физическое развитие'!D9&gt;1.5,"сформирован",IF('Физическое развитие'!D9&lt;0.5,"не сформирован", "в стадии формирования")))</f>
        <v/>
      </c>
      <c r="BA9" s="98" t="str">
        <f>IF('Физическое развитие'!E9="","",IF('Физическое развитие'!E9&gt;1.5,"сформирован",IF('Физическое развитие'!E9&lt;0.5,"не сформирован", "в стадии формирования")))</f>
        <v/>
      </c>
      <c r="BB9" s="98" t="str">
        <f>IF('Физическое развитие'!F9="","",IF('Физическое развитие'!F9&gt;1.5,"сформирован",IF('Физическое развитие'!F9&lt;0.5,"не сформирован", "в стадии формирования")))</f>
        <v/>
      </c>
      <c r="BC9" s="98" t="str">
        <f>IF('Физическое развитие'!G9="","",IF('Физическое развитие'!G9&gt;1.5,"сформирован",IF('Физическое развитие'!G9&lt;0.5,"не сформирован", "в стадии формирования")))</f>
        <v/>
      </c>
      <c r="BD9" s="98" t="str">
        <f>IF('Физическое развитие'!H9="","",IF('Физическое развитие'!H9&gt;1.5,"сформирован",IF('Физическое развитие'!H9&lt;0.5,"не сформирован", "в стадии формирования")))</f>
        <v/>
      </c>
      <c r="BE9" s="98" t="str">
        <f>IF('Физическое развитие'!I9="","",IF('Физическое развитие'!I9&gt;1.5,"сформирован",IF('Физическое развитие'!I9&lt;0.5,"не сформирован", "в стадии формирования")))</f>
        <v/>
      </c>
      <c r="BF9" s="98" t="str">
        <f>IF('Физическое развитие'!J9="","",IF('Физическое развитие'!J9&gt;1.5,"сформирован",IF('Физическое развитие'!J9&lt;0.5,"не сформирован", "в стадии формирования")))</f>
        <v/>
      </c>
      <c r="BG9" s="98" t="str">
        <f>IF('Физическое развитие'!K9="","",IF('Физическое развитие'!K9&gt;1.5,"сформирован",IF('Физическое развитие'!K9&lt;0.5,"не сформирован", "в стадии формирования")))</f>
        <v/>
      </c>
      <c r="BH9" s="98" t="str">
        <f>IF('Физическое развитие'!L9="","",IF('Физическое развитие'!L9&gt;1.5,"сформирован",IF('Физическое развитие'!L9&lt;0.5,"не сформирован", "в стадии формирования")))</f>
        <v/>
      </c>
      <c r="BI9" s="136" t="str">
        <f>IF('Художественно-эстетическое разв'!M10="","",IF('Художественно-эстетическое разв'!N10="","",IF('Художественно-эстетическое разв'!V10="","",IF('Физическое развитие'!D9="","",IF('Физическое развитие'!E9="","",IF('Физическое развитие'!F9="","",IF('Физическое развитие'!G9="","",IF('Физическое развитие'!H9="","",IF('Физическое развитие'!I9="","",IF('Физическое развитие'!J9="","",IF('Физическое развитие'!K9="","",IF('Физическое развитие'!M9="","",('Художественно-эстетическое разв'!M10+'Художественно-эстетическое разв'!N10+'Художественно-эстетическое разв'!V10+'Физическое развитие'!D9+'Физическое развитие'!E9+'Физическое развитие'!F9+'Физическое развитие'!G9+'Физическое развитие'!H9+'Физическое развитие'!I9+'Физическое развитие'!J9+'Физическое развитие'!K9+'Физическое развитие'!M9)/12))))))))))))</f>
        <v/>
      </c>
      <c r="BJ9" s="81" t="str">
        <f t="shared" si="4"/>
        <v/>
      </c>
      <c r="BK9" s="81" t="str">
        <f>IF('Социально-коммуникативное разви'!D10="","",IF('Социально-коммуникативное разви'!D10&gt;1.5,"сформирован",IF('Социально-коммуникативное разви'!D10&lt;0.5,"не сформирован", "в стадии формирования")))</f>
        <v/>
      </c>
      <c r="BL9" s="81" t="str">
        <f>IF('Социально-коммуникативное разви'!E10="","",IF('Социально-коммуникативное разви'!E10&gt;1.5,"сформирован",IF('Социально-коммуникативное разви'!E10&lt;0.5,"не сформирован", "в стадии формирования")))</f>
        <v/>
      </c>
      <c r="BM9" s="81" t="str">
        <f>IF('Социально-коммуникативное разви'!F10="","",IF('Социально-коммуникативное разви'!F10&gt;1.5,"сформирован",IF('Социально-коммуникативное разви'!F10&lt;0.5,"не сформирован", "в стадии формирования")))</f>
        <v/>
      </c>
      <c r="BN9" s="81" t="str">
        <f>IF('Социально-коммуникативное разви'!G10="","",IF('Социально-коммуникативное разви'!G10&gt;1.5,"сформирован",IF('Социально-коммуникативное разви'!G10&lt;0.5,"не сформирован", "в стадии формирования")))</f>
        <v/>
      </c>
      <c r="BO9" s="81" t="str">
        <f>IF('Социально-коммуникативное разви'!H10="","",IF('Социально-коммуникативное разви'!H10&gt;1.5,"сформирован",IF('Социально-коммуникативное разви'!H10&lt;0.5,"не сформирован", "в стадии формирования")))</f>
        <v/>
      </c>
      <c r="BP9" s="81" t="str">
        <f>IF('Социально-коммуникативное разви'!I10="","",IF('Социально-коммуникативное разви'!I10&gt;1.5,"сформирован",IF('Социально-коммуникативное разви'!I10&lt;0.5,"не сформирован", "в стадии формирования")))</f>
        <v/>
      </c>
      <c r="BQ9" s="81" t="str">
        <f>IF('Социально-коммуникативное разви'!J10="","",IF('Социально-коммуникативное разви'!J10&gt;1.5,"сформирован",IF('Социально-коммуникативное разви'!J10&lt;0.5,"не сформирован", "в стадии формирования")))</f>
        <v/>
      </c>
      <c r="BR9" s="81" t="str">
        <f>IF('Социально-коммуникативное разви'!K10="","",IF('Социально-коммуникативное разви'!K10&gt;1.5,"сформирован",IF('Социально-коммуникативное разви'!K10&lt;0.5,"не сформирован", "в стадии формирования")))</f>
        <v/>
      </c>
      <c r="BS9" s="81" t="str">
        <f>IF('Физическое развитие'!L9="","",IF('Физическое развитие'!L9&gt;1.5,"сформирован",IF('Физическое развитие'!L9&lt;0.5,"не сформирован", "в стадии формирования")))</f>
        <v/>
      </c>
      <c r="BT9" s="81" t="str">
        <f>IF('Физическое развитие'!M9="","",IF('Физическое развитие'!M9&gt;1.5,"сформирован",IF('Физическое развитие'!M9&lt;0.5,"не сформирован", "в стадии формирования")))</f>
        <v/>
      </c>
      <c r="BU9" s="81" t="str">
        <f>IF('Физическое развитие'!N9="","",IF('Физическое развитие'!N9&gt;1.5,"сформирован",IF('Физическое развитие'!N9&lt;0.5,"не сформирован", "в стадии формирования")))</f>
        <v/>
      </c>
      <c r="BV9" s="81" t="str">
        <f>IF('Физическое развитие'!O9="","",IF('Физическое развитие'!O9&gt;1.5,"сформирован",IF('Физическое развитие'!O9&lt;0.5,"не сформирован", "в стадии формирования")))</f>
        <v/>
      </c>
      <c r="BW9" s="136" t="str">
        <f>IF('Социально-коммуникативное разви'!D10="","",IF('Социально-коммуникативное разви'!G10="","",IF('Социально-коммуникативное разви'!K10="","",IF('Социально-коммуникативное разви'!M10="","",IF('Социально-коммуникативное разви'!X10="","",IF('Социально-коммуникативное разви'!Y10="","",IF('Социально-коммуникативное разви'!Z10="","",IF('Социально-коммуникативное разви'!AA10="","",IF('Физическое развитие'!L9="","",IF('Физическое развитие'!P9="","",IF('Физическое развитие'!Q9="","",IF('Физическое развитие'!R9="","",('Социально-коммуникативное разви'!D10+'Социально-коммуникативное разви'!G10+'Социально-коммуникативное разви'!K10+'Социально-коммуникативное разви'!M10+'Социально-коммуникативное разви'!X10+'Социально-коммуникативное разви'!Y10+'Социально-коммуникативное разви'!Z10+'Социально-коммуникативное разви'!AA10+'Физическое развитие'!L9+'Физическое развитие'!P9+'Физическое развитие'!Q9+'Физическое развитие'!R9)/12))))))))))))</f>
        <v/>
      </c>
      <c r="BX9" s="81" t="str">
        <f t="shared" si="5"/>
        <v/>
      </c>
      <c r="BY9" s="81" t="str">
        <f>IF('Социально-коммуникативное разви'!E10="","",IF('Социально-коммуникативное разви'!E10&gt;1.5,"сформирован",IF('Социально-коммуникативное разви'!E10&lt;0.5,"не сформирован", "в стадии формирования")))</f>
        <v/>
      </c>
      <c r="BZ9" s="81" t="str">
        <f>IF('Социально-коммуникативное разви'!F10="","",IF('Социально-коммуникативное разви'!F10&gt;1.5,"сформирован",IF('Социально-коммуникативное разви'!F10&lt;0.5,"не сформирован", "в стадии формирования")))</f>
        <v/>
      </c>
      <c r="CA9" s="81" t="str">
        <f>IF('Социально-коммуникативное разви'!G10="","",IF('Социально-коммуникативное разви'!G10&gt;1.5,"сформирован",IF('Социально-коммуникативное разви'!G10&lt;0.5,"не сформирован", "в стадии формирования")))</f>
        <v/>
      </c>
      <c r="CB9" s="81" t="str">
        <f>IF('Социально-коммуникативное разви'!H10="","",IF('Социально-коммуникативное разви'!H10&gt;1.5,"сформирован",IF('Социально-коммуникативное разви'!H10&lt;0.5,"не сформирован", "в стадии формирования")))</f>
        <v/>
      </c>
      <c r="CC9" s="81" t="str">
        <f>IF('Социально-коммуникативное разви'!I10="","",IF('Социально-коммуникативное разви'!I10&gt;1.5,"сформирован",IF('Социально-коммуникативное разви'!I10&lt;0.5,"не сформирован", "в стадии формирования")))</f>
        <v/>
      </c>
      <c r="CD9" s="81" t="str">
        <f>IF('Социально-коммуникативное разви'!J10="","",IF('Социально-коммуникативное разви'!J10&gt;1.5,"сформирован",IF('Социально-коммуникативное разви'!J10&lt;0.5,"не сформирован", "в стадии формирования")))</f>
        <v/>
      </c>
      <c r="CE9" s="81" t="str">
        <f>IF('Социально-коммуникативное разви'!K10="","",IF('Социально-коммуникативное разви'!K10&gt;1.5,"сформирован",IF('Социально-коммуникативное разви'!K10&lt;0.5,"не сформирован", "в стадии формирования")))</f>
        <v/>
      </c>
      <c r="CF9" s="81" t="str">
        <f>IF('Социально-коммуникативное разви'!L10="","",IF('Социально-коммуникативное разви'!L10&gt;1.5,"сформирован",IF('Социально-коммуникативное разви'!L10&lt;0.5,"не сформирован", "в стадии формирования")))</f>
        <v/>
      </c>
      <c r="CG9" s="81" t="str">
        <f>IF('Познавательное развитие'!D10="","",IF('Познавательное развитие'!D10&gt;1.5,"сформирован",IF('Познавательное развитие'!D10&lt;0.5,"не сформирован", "в стадии формирования")))</f>
        <v/>
      </c>
      <c r="CH9" s="81" t="str">
        <f>IF('Познавательное развитие'!E10="","",IF('Познавательное развитие'!E10&gt;1.5,"сформирован",IF('Познавательное развитие'!E10&lt;0.5,"не сформирован", "в стадии формирования")))</f>
        <v/>
      </c>
      <c r="CI9" s="81" t="str">
        <f>IF('Познавательное развитие'!F10="","",IF('Познавательное развитие'!F10&gt;1.5,"сформирован",IF('Познавательное развитие'!F10&lt;0.5,"не сформирован", "в стадии формирования")))</f>
        <v/>
      </c>
      <c r="CJ9" s="81" t="str">
        <f>IF('Познавательное развитие'!G10="","",IF('Познавательное развитие'!G10&gt;1.5,"сформирован",IF('Познавательное развитие'!G10&lt;0.5,"не сформирован", "в стадии формирования")))</f>
        <v/>
      </c>
      <c r="CK9" s="81" t="str">
        <f>IF('Познавательное развитие'!H10="","",IF('Познавательное развитие'!H10&gt;1.5,"сформирован",IF('Познавательное развитие'!H10&lt;0.5,"не сформирован", "в стадии формирования")))</f>
        <v/>
      </c>
      <c r="CL9" s="81" t="str">
        <f>IF('Познавательное развитие'!I10="","",IF('Познавательное развитие'!I10&gt;1.5,"сформирован",IF('Познавательное развитие'!I10&lt;0.5,"не сформирован", "в стадии формирования")))</f>
        <v/>
      </c>
      <c r="CM9" s="81" t="str">
        <f>IF('Познавательное развитие'!J10="","",IF('Познавательное развитие'!J10&gt;1.5,"сформирован",IF('Познавательное развитие'!J10&lt;0.5,"не сформирован", "в стадии формирования")))</f>
        <v/>
      </c>
      <c r="CN9" s="81" t="str">
        <f>IF('Познавательное развитие'!K10="","",IF('Познавательное развитие'!K10&gt;1.5,"сформирован",IF('Познавательное развитие'!K10&lt;0.5,"не сформирован", "в стадии формирования")))</f>
        <v/>
      </c>
      <c r="CO9" s="81" t="str">
        <f>IF('Познавательное развитие'!L10="","",IF('Познавательное развитие'!L10&gt;1.5,"сформирован",IF('Познавательное развитие'!L10&lt;0.5,"не сформирован", "в стадии формирования")))</f>
        <v/>
      </c>
      <c r="CP9" s="81" t="str">
        <f>IF('Познавательное развитие'!M10="","",IF('Познавательное развитие'!M10&gt;1.5,"сформирован",IF('Познавательное развитие'!M10&lt;0.5,"не сформирован", "в стадии формирования")))</f>
        <v/>
      </c>
      <c r="CQ9" s="81" t="str">
        <f>IF('Познавательное развитие'!N10="","",IF('Познавательное развитие'!N10&gt;1.5,"сформирован",IF('Познавательное развитие'!N10&lt;0.5,"не сформирован", "в стадии формирования")))</f>
        <v/>
      </c>
      <c r="CR9" s="81" t="str">
        <f>IF('Познавательное развитие'!O10="","",IF('Познавательное развитие'!O10&gt;1.5,"сформирован",IF('Познавательное развитие'!O10&lt;0.5,"не сформирован", "в стадии формирования")))</f>
        <v/>
      </c>
      <c r="CS9" s="81" t="str">
        <f>IF('Познавательное развитие'!P10="","",IF('Познавательное развитие'!P10&gt;1.5,"сформирован",IF('Познавательное развитие'!P10&lt;0.5,"не сформирован", "в стадии формирования")))</f>
        <v/>
      </c>
      <c r="CT9" s="81" t="str">
        <f>IF('Познавательное развитие'!Q10="","",IF('Познавательное развитие'!Q10&gt;1.5,"сформирован",IF('Познавательное развитие'!Q10&lt;0.5,"не сформирован", "в стадии формирования")))</f>
        <v/>
      </c>
      <c r="CU9" s="81" t="str">
        <f>IF('Речевое развитие'!J9="","",IF('Речевое развитие'!J9&gt;1.5,"сформирован",IF('Речевое развитие'!J9&lt;0.5,"не сформирован", "в стадии формирования")))</f>
        <v/>
      </c>
      <c r="CV9" s="81" t="str">
        <f>IF('Речевое развитие'!K9="","",IF('Речевое развитие'!K9&gt;1.5,"сформирован",IF('Речевое развитие'!K9&lt;0.5,"не сформирован", "в стадии формирования")))</f>
        <v/>
      </c>
      <c r="CW9" s="81" t="str">
        <f>IF('Речевое развитие'!L9="","",IF('Речевое развитие'!L9&gt;1.5,"сформирован",IF('Речевое развитие'!L9&lt;0.5,"не сформирован", "в стадии формирования")))</f>
        <v/>
      </c>
      <c r="CX9" s="167" t="str">
        <f>IF('Художественно-эстетическое разв'!AA10="","",IF('Художественно-эстетическое разв'!AA10&gt;1.5,"сформирован",IF('Художественно-эстетическое разв'!AA10&lt;0.5,"не сформирован", "в стадии формирования")))</f>
        <v/>
      </c>
      <c r="CY9" s="136" t="str">
        <f>IF('Социально-коммуникативное разви'!E10="","",IF('Социально-коммуникативное разви'!F10="","",IF('Социально-коммуникативное разви'!H10="","",IF('Социально-коммуникативное разви'!I10="","",IF('Социально-коммуникативное разви'!AB10="","",IF('Социально-коммуникативное разви'!AC10="","",IF('Социально-коммуникативное разви'!AD10="","",IF('Социально-коммуникативное разви'!AE10="","",IF('Познавательное развитие'!D10="","",IF('Познавательное развитие'!E10="","",IF('Познавательное развитие'!F10="","",IF('Познавательное развитие'!I10="","",IF('Познавательное развитие'!K10="","",IF('Познавательное развитие'!S10="","",IF('Познавательное развитие'!U10="","",IF('Познавательное развитие'!Y10="","",IF('Познавательное развитие'!Z10="","",IF('Познавательное развитие'!AA10="","",IF('Познавательное развитие'!AB10="","",IF('Познавательное развитие'!AC10="","",IF('Познавательное развитие'!AD10="","",IF('Познавательное развитие'!AE10="","",IF('Речевое развитие'!J9="","",IF('Речевое развитие'!K9="","",IF('Речевое развитие'!L9="","",IF('Художественно-эстетическое разв'!AA10="","",('Социально-коммуникативное разви'!E10+'Социально-коммуникативное разви'!F10+'Социально-коммуникативное разви'!H10+'Социально-коммуникативное разви'!I10+'Социально-коммуникативное разви'!AB10+'Социально-коммуникативное разви'!AC10+'Социально-коммуникативное разви'!AD10+'Социально-коммуникативное разви'!AE10+'Познавательное развитие'!D10+'Познавательное развитие'!E10+'Познавательное развитие'!F10+'Познавательное развитие'!I10+'Познавательное развитие'!K10+'Познавательное развитие'!S10+'Познавательное развитие'!U10+'Познавательное развитие'!Y10+'Познавательное развитие'!Z10+'Познавательное развитие'!AA10+'Познавательное развитие'!AB10+'Познавательное развитие'!AC10+'Познавательное развитие'!AD10+'Познавательное развитие'!AE10+'Речевое развитие'!J9+'Речевое развитие'!K9+'Речевое развитие'!L9+'Художественно-эстетическое разв'!AA10)/26))))))))))))))))))))))))))</f>
        <v/>
      </c>
      <c r="CZ9" s="81" t="str">
        <f t="shared" si="6"/>
        <v/>
      </c>
      <c r="EL9" s="90"/>
    </row>
    <row r="10" spans="1:142">
      <c r="A10" s="298">
        <f>список!A8</f>
        <v>7</v>
      </c>
      <c r="B10" s="165" t="str">
        <f>IF(список!B8="","",список!B8)</f>
        <v/>
      </c>
      <c r="C10" s="81">
        <f>IF(список!C8="","",список!C8)</f>
        <v>0</v>
      </c>
      <c r="D10" s="81" t="str">
        <f>IF('Социально-коммуникативное разви'!J11="","",IF('Социально-коммуникативное разви'!J11&gt;1.5,"сформирован",IF('Социально-коммуникативное разви'!J11&lt;0.5,"не сформирован", "в стадии формирования")))</f>
        <v/>
      </c>
      <c r="E10" s="81" t="str">
        <f>IF('Социально-коммуникативное разви'!K11="","",IF('Социально-коммуникативное разви'!K11&gt;1.5,"сформирован",IF('Социально-коммуникативное разви'!K11&lt;0.5,"не сформирован", "в стадии формирования")))</f>
        <v/>
      </c>
      <c r="F10" s="81" t="str">
        <f>IF('Социально-коммуникативное разви'!L11="","",IF('Социально-коммуникативное разви'!L11&gt;1.5,"сформирован",IF('Социально-коммуникативное разви'!L11&lt;0.5,"не сформирован", "в стадии формирования")))</f>
        <v/>
      </c>
      <c r="G10" s="81" t="str">
        <f>IF('Социально-коммуникативное разви'!N11="","",IF('Социально-коммуникативное разви'!N11&gt;1.5,"сформирован",IF('Социально-коммуникативное разви'!N11&lt;0.5,"не сформирован", "в стадии формирования")))</f>
        <v/>
      </c>
      <c r="H10" s="81" t="str">
        <f>IF('Социально-коммуникативное разви'!O11="","",IF('Социально-коммуникативное разви'!O11&gt;1.5,"сформирован",IF('Социально-коммуникативное разви'!O11&lt;0.5,"не сформирован", "в стадии формирования")))</f>
        <v/>
      </c>
      <c r="I10" s="81" t="str">
        <f>IF('Познавательное развитие'!J11="","",IF('Познавательное развитие'!J11&gt;1.5,"сформирован",IF('Познавательное развитие'!J11&lt;0.5,"не сформирован", "в стадии формирования")))</f>
        <v/>
      </c>
      <c r="J10" s="81" t="str">
        <f>IF('Познавательное развитие'!K11="","",IF('Познавательное развитие'!K11&gt;1.5,"сформирован",IF('Познавательное развитие'!K11&lt;0.5,"не сформирован", "в стадии формирования")))</f>
        <v/>
      </c>
      <c r="K10" s="81" t="str">
        <f>IF('Познавательное развитие'!N11="","",IF('Познавательное развитие'!N11&gt;1.5,"сформирован",IF('Познавательное развитие'!N11&lt;0.5,"не сформирован", "в стадии формирования")))</f>
        <v/>
      </c>
      <c r="L10" s="81" t="str">
        <f>IF('Познавательное развитие'!O11="","",IF('Познавательное развитие'!O11&gt;1.5,"сформирован",IF('Познавательное развитие'!O11&lt;0.5,"не сформирован", "в стадии формирования")))</f>
        <v/>
      </c>
      <c r="M10" s="81" t="str">
        <f>IF('Познавательное развитие'!U11="","",IF('Познавательное развитие'!U11&gt;1.5,"сформирован",IF('Познавательное развитие'!U11&lt;0.5,"не сформирован", "в стадии формирования")))</f>
        <v/>
      </c>
      <c r="N10" s="81" t="str">
        <f>IF('Речевое развитие'!G10="","",IF('Речевое развитие'!G10&gt;1.5,"сформирован",IF('Речевое развитие'!G10&lt;0.5,"не сформирован", "в стадии формирования")))</f>
        <v/>
      </c>
      <c r="O10" s="81" t="str">
        <f>IF('Художественно-эстетическое разв'!D11="","",IF('Художественно-эстетическое разв'!D11&gt;1.5,"сформирован",IF('Художественно-эстетическое разв'!D11&lt;0.5,"не сформирован", "в стадии формирования")))</f>
        <v/>
      </c>
      <c r="P10" s="136" t="str">
        <f>IF('Социально-коммуникативное разви'!J11="","",IF('Социально-коммуникативное разви'!K11="","",IF('Социально-коммуникативное разви'!L11="","",IF('Социально-коммуникативное разви'!N11="","",IF('Социально-коммуникативное разви'!O11="","",IF('Познавательное развитие'!J11="","",IF('Познавательное развитие'!K11="","",IF('Познавательное развитие'!N11="","",IF('Познавательное развитие'!O11="","",IF('Познавательное развитие'!U11="","",IF('Речевое развитие'!G10="","",IF('Художественно-эстетическое разв'!D11="","",('Социально-коммуникативное разви'!J11+'Социально-коммуникативное разви'!K11+'Социально-коммуникативное разви'!L11+'Социально-коммуникативное разви'!N11+'Социально-коммуникативное разви'!O11+'Познавательное развитие'!J11+'Познавательное развитие'!K11+'Познавательное развитие'!N11+'Познавательное развитие'!O11+'Познавательное развитие'!U11+'Речевое развитие'!G10+'Художественно-эстетическое разв'!D11)/12))))))))))))</f>
        <v/>
      </c>
      <c r="Q10" s="81" t="str">
        <f t="shared" si="0"/>
        <v/>
      </c>
      <c r="R10" s="81" t="str">
        <f>IF('Социально-коммуникативное разви'!H11="","",IF('Социально-коммуникативное разви'!H11&gt;1.5,"сформирован",IF('Социально-коммуникативное разви'!H11&lt;0.5,"не сформирован", "в стадии формирования")))</f>
        <v/>
      </c>
      <c r="S10" s="81" t="str">
        <f>IF('Социально-коммуникативное разви'!K11="","",IF('Социально-коммуникативное разви'!K11&gt;1.5,"сформирован",IF('Социально-коммуникативное разви'!K11&lt;0.5,"не сформирован", "в стадии формирования")))</f>
        <v/>
      </c>
      <c r="T10" s="81" t="str">
        <f>IF('Социально-коммуникативное разви'!L11="","",IF('Социально-коммуникативное разви'!L11&gt;1.5,"сформирован",IF('Социально-коммуникативное разви'!L11&lt;0.5,"не сформирован", "в стадии формирования")))</f>
        <v/>
      </c>
      <c r="U10" s="81" t="str">
        <f>IF('Социально-коммуникативное разви'!M11="","",IF('Социально-коммуникативное разви'!M11&gt;1.5,"сформирован",IF('Социально-коммуникативное разви'!M11&lt;0.5,"не сформирован", "в стадии формирования")))</f>
        <v/>
      </c>
      <c r="V10" s="81" t="str">
        <f>IF('Социально-коммуникативное разви'!S11="","",IF('Социально-коммуникативное разви'!S11&gt;1.5,"сформирован",IF('Социально-коммуникативное разви'!S11&lt;0.5,"не сформирован", "в стадии формирования")))</f>
        <v/>
      </c>
      <c r="W10" s="81" t="str">
        <f>IF('Социально-коммуникативное разви'!T11="","",IF('Социально-коммуникативное разви'!T11&gt;1.5,"сформирован",IF('Социально-коммуникативное разви'!T11&lt;0.5,"не сформирован", "в стадии формирования")))</f>
        <v/>
      </c>
      <c r="X10" s="81" t="str">
        <f>IF('Социально-коммуникативное разви'!U11="","",IF('Социально-коммуникативное разви'!U11&gt;1.5,"сформирован",IF('Социально-коммуникативное разви'!U11&lt;0.5,"не сформирован", "в стадии формирования")))</f>
        <v/>
      </c>
      <c r="Y10" s="81" t="str">
        <f>IF('Познавательное развитие'!T11="","",IF('Познавательное развитие'!T11&gt;1.5,"сформирован",IF('Познавательное развитие'!T11&lt;0.5,"не сформирован", "в стадии формирования")))</f>
        <v/>
      </c>
      <c r="Z10" s="81" t="str">
        <f>IF('Речевое развитие'!G10="","",IF('Речевое развитие'!G10&gt;1.5,"сформирован",IF('Речевое развитие'!G10&lt;0.5,"не сформирован", "в стадии формирования")))</f>
        <v/>
      </c>
      <c r="AA10" s="136" t="str">
        <f>IF('Социально-коммуникативное разви'!H11="","",IF('Социально-коммуникативное разви'!K11="","",IF('Социально-коммуникативное разви'!L11="","",IF('Социально-коммуникативное разви'!M11="","",IF('Социально-коммуникативное разви'!S11="","",IF('Социально-коммуникативное разви'!T11="","",IF('Социально-коммуникативное разви'!U11="","",IF('Познавательное развитие'!T11="","",IF('Речевое развитие'!G10="","",('Социально-коммуникативное разви'!H11+'Социально-коммуникативное разви'!K11+'Социально-коммуникативное разви'!L11+'Социально-коммуникативное разви'!M11+'Социально-коммуникативное разви'!S11+'Социально-коммуникативное разви'!T11++'Социально-коммуникативное разви'!U11+'Познавательное развитие'!T11+'Речевое развитие'!G10)/9)))))))))</f>
        <v/>
      </c>
      <c r="AB10" s="81" t="str">
        <f t="shared" si="1"/>
        <v/>
      </c>
      <c r="AC10" s="81" t="str">
        <f>IF('Социально-коммуникативное разви'!P11="","",IF('Социально-коммуникативное разви'!P11&gt;1.5,"сформирован",IF('Социально-коммуникативное разви'!P11&lt;0.5,"не сформирован", "в стадии формирования")))</f>
        <v/>
      </c>
      <c r="AD10" s="81" t="str">
        <f>IF('Познавательное развитие'!P11="","",IF('Познавательное развитие'!P11&gt;1.5,"сформирован",IF('Познавательное развитие'!P11&lt;0.5,"не сформирован", "в стадии формирования")))</f>
        <v/>
      </c>
      <c r="AE10" s="81" t="str">
        <f>IF('Речевое развитие'!F10="","",IF('Речевое развитие'!F10&gt;1.5,"сформирован",IF('Речевое развитие'!GG10&lt;0.5,"не сформирован", "в стадии формирования")))</f>
        <v/>
      </c>
      <c r="AF10" s="81" t="str">
        <f>IF('Речевое развитие'!G10="","",IF('Речевое развитие'!G10&gt;1.5,"сформирован",IF('Речевое развитие'!GH10&lt;0.5,"не сформирован", "в стадии формирования")))</f>
        <v/>
      </c>
      <c r="AG10" s="81" t="str">
        <f>IF('Речевое развитие'!M10="","",IF('Речевое развитие'!M10&gt;1.5,"сформирован",IF('Речевое развитие'!M10&lt;0.5,"не сформирован", "в стадии формирования")))</f>
        <v/>
      </c>
      <c r="AH10" s="81" t="str">
        <f>IF('Речевое развитие'!N10="","",IF('Речевое развитие'!N10&gt;1.5,"сформирован",IF('Речевое развитие'!N10&lt;0.5,"не сформирован", "в стадии формирования")))</f>
        <v/>
      </c>
      <c r="AI10" s="81" t="str">
        <f>IF('Художественно-эстетическое разв'!E11="","",IF('Художественно-эстетическое разв'!E11&gt;1.5,"сформирован",IF('Художественно-эстетическое разв'!E11&lt;0.5,"не сформирован", "в стадии формирования")))</f>
        <v/>
      </c>
      <c r="AJ10" s="81" t="str">
        <f>IF('Художественно-эстетическое разв'!H11="","",IF('Художественно-эстетическое разв'!H11&gt;1.5,"сформирован",IF('Художественно-эстетическое разв'!H11&lt;0.5,"не сформирован", "в стадии формирования")))</f>
        <v/>
      </c>
      <c r="AK10" s="81" t="str">
        <f>IF('Художественно-эстетическое разв'!AB11="","",IF('Художественно-эстетическое разв'!AB11&gt;1.5,"сформирован",IF('Художественно-эстетическое разв'!AB11&lt;0.5,"не сформирован", "в стадии формирования")))</f>
        <v/>
      </c>
      <c r="AL10" s="166" t="str">
        <f>IF('Социально-коммуникативное разви'!P11="","",IF('Познавательное развитие'!P11="","",IF('Речевое развитие'!F10="","",IF('Речевое развитие'!G10="","",IF('Речевое развитие'!M10="","",IF('Речевое развитие'!N10="","",IF('Художественно-эстетическое разв'!E11="","",IF('Художественно-эстетическое разв'!H11="","",IF('Художественно-эстетическое разв'!AB11="","",('Социально-коммуникативное разви'!P11+'Познавательное развитие'!P11+'Речевое развитие'!F10+'Речевое развитие'!G10+'Речевое развитие'!M10+'Речевое развитие'!N10+'Художественно-эстетическое разв'!E11+'Художественно-эстетическое разв'!H11+'Художественно-эстетическое разв'!AB11)/9)))))))))</f>
        <v/>
      </c>
      <c r="AM10" s="81" t="str">
        <f t="shared" si="2"/>
        <v/>
      </c>
      <c r="AN10" s="81" t="str">
        <f>IF('Познавательное развитие'!V11="","",IF('Познавательное развитие'!V11&gt;1.5,"сформирован",IF('Познавательное развитие'!V11&lt;0.5,"не сформирован", "в стадии формирования")))</f>
        <v/>
      </c>
      <c r="AO10" s="81" t="str">
        <f>IF('Речевое развитие'!D10="","",IF('Речевое развитие'!D10&gt;1.5,"сформирован",IF('Речевое развитие'!D10&lt;0.5,"не сформирован", "в стадии формирования")))</f>
        <v/>
      </c>
      <c r="AP10" s="81" t="str">
        <f>IF('Речевое развитие'!E10="","",IF('Речевое развитие'!E10&gt;1.5,"сформирован",IF('Речевое развитие'!E10&lt;0.5,"не сформирован", "в стадии формирования")))</f>
        <v/>
      </c>
      <c r="AQ10" s="81" t="str">
        <f>IF('Речевое развитие'!F10="","",IF('Речевое развитие'!F10&gt;1.5,"сформирован",IF('Речевое развитие'!F10&lt;0.5,"не сформирован", "в стадии формирования")))</f>
        <v/>
      </c>
      <c r="AR10" s="81" t="str">
        <f>IF('Речевое развитие'!G10="","",IF('Речевое развитие'!G10&gt;1.5,"сформирован",IF('Речевое развитие'!G10&lt;0.5,"не сформирован", "в стадии формирования")))</f>
        <v/>
      </c>
      <c r="AS10" s="81" t="str">
        <f>IF('Речевое развитие'!J10="","",IF('Речевое развитие'!J10&gt;1.5,"сформирован",IF('Речевое развитие'!J10&lt;0.5,"не сформирован", "в стадии формирования")))</f>
        <v/>
      </c>
      <c r="AT10" s="81" t="str">
        <f>IF('Речевое развитие'!M10="","",IF('Речевое развитие'!M10&gt;1.5,"сформирован",IF('Речевое развитие'!M10&lt;0.5,"не сформирован", "в стадии формирования")))</f>
        <v/>
      </c>
      <c r="AU10" s="136" t="str">
        <f>IF('Познавательное развитие'!V11="","",IF('Речевое развитие'!D10="","",IF('Речевое развитие'!E10="","",IF('Речевое развитие'!F10="","",IF('Речевое развитие'!G10="","",IF('Речевое развитие'!J10="","",IF('Речевое развитие'!M10="","",('Познавательное развитие'!V11+'Речевое развитие'!D10+'Речевое развитие'!E10+'Речевое развитие'!F10+'Речевое развитие'!G10+'Речевое развитие'!J10+'Речевое развитие'!M10)/7)))))))</f>
        <v/>
      </c>
      <c r="AV10" s="81" t="str">
        <f t="shared" si="3"/>
        <v/>
      </c>
      <c r="AW10" s="98" t="str">
        <f>IF('Художественно-эстетическое разв'!M11="","",IF('Художественно-эстетическое разв'!M11&gt;1.5,"сформирован",IF('Художественно-эстетическое разв'!M11&lt;0.5,"не сформирован", "в стадии формирования")))</f>
        <v/>
      </c>
      <c r="AX10" s="98" t="str">
        <f>IF('Художественно-эстетическое разв'!N11="","",IF('Художественно-эстетическое разв'!N11&gt;1.5,"сформирован",IF('Художественно-эстетическое разв'!N11&lt;0.5,"не сформирован", "в стадии формирования")))</f>
        <v/>
      </c>
      <c r="AY10" s="167" t="str">
        <f>IF('Художественно-эстетическое разв'!V11="","",IF('Художественно-эстетическое разв'!V11&gt;1.5,"сформирован",IF('Художественно-эстетическое разв'!V11&lt;0.5,"не сформирован", "в стадии формирования")))</f>
        <v/>
      </c>
      <c r="AZ10" s="98" t="str">
        <f>IF('Физическое развитие'!D10="","",IF('Физическое развитие'!D10&gt;1.5,"сформирован",IF('Физическое развитие'!D10&lt;0.5,"не сформирован", "в стадии формирования")))</f>
        <v/>
      </c>
      <c r="BA10" s="98" t="str">
        <f>IF('Физическое развитие'!E10="","",IF('Физическое развитие'!E10&gt;1.5,"сформирован",IF('Физическое развитие'!E10&lt;0.5,"не сформирован", "в стадии формирования")))</f>
        <v/>
      </c>
      <c r="BB10" s="98" t="str">
        <f>IF('Физическое развитие'!F10="","",IF('Физическое развитие'!F10&gt;1.5,"сформирован",IF('Физическое развитие'!F10&lt;0.5,"не сформирован", "в стадии формирования")))</f>
        <v/>
      </c>
      <c r="BC10" s="98" t="str">
        <f>IF('Физическое развитие'!G10="","",IF('Физическое развитие'!G10&gt;1.5,"сформирован",IF('Физическое развитие'!G10&lt;0.5,"не сформирован", "в стадии формирования")))</f>
        <v/>
      </c>
      <c r="BD10" s="98" t="str">
        <f>IF('Физическое развитие'!H10="","",IF('Физическое развитие'!H10&gt;1.5,"сформирован",IF('Физическое развитие'!H10&lt;0.5,"не сформирован", "в стадии формирования")))</f>
        <v/>
      </c>
      <c r="BE10" s="98" t="str">
        <f>IF('Физическое развитие'!I10="","",IF('Физическое развитие'!I10&gt;1.5,"сформирован",IF('Физическое развитие'!I10&lt;0.5,"не сформирован", "в стадии формирования")))</f>
        <v/>
      </c>
      <c r="BF10" s="98" t="str">
        <f>IF('Физическое развитие'!J10="","",IF('Физическое развитие'!J10&gt;1.5,"сформирован",IF('Физическое развитие'!J10&lt;0.5,"не сформирован", "в стадии формирования")))</f>
        <v/>
      </c>
      <c r="BG10" s="98" t="str">
        <f>IF('Физическое развитие'!K10="","",IF('Физическое развитие'!K10&gt;1.5,"сформирован",IF('Физическое развитие'!K10&lt;0.5,"не сформирован", "в стадии формирования")))</f>
        <v/>
      </c>
      <c r="BH10" s="98" t="str">
        <f>IF('Физическое развитие'!L10="","",IF('Физическое развитие'!L10&gt;1.5,"сформирован",IF('Физическое развитие'!L10&lt;0.5,"не сформирован", "в стадии формирования")))</f>
        <v/>
      </c>
      <c r="BI10" s="136" t="str">
        <f>IF('Художественно-эстетическое разв'!M11="","",IF('Художественно-эстетическое разв'!N11="","",IF('Художественно-эстетическое разв'!V11="","",IF('Физическое развитие'!D10="","",IF('Физическое развитие'!E10="","",IF('Физическое развитие'!F10="","",IF('Физическое развитие'!G10="","",IF('Физическое развитие'!H10="","",IF('Физическое развитие'!I10="","",IF('Физическое развитие'!J10="","",IF('Физическое развитие'!K10="","",IF('Физическое развитие'!M10="","",('Художественно-эстетическое разв'!M11+'Художественно-эстетическое разв'!N11+'Художественно-эстетическое разв'!V11+'Физическое развитие'!D10+'Физическое развитие'!E10+'Физическое развитие'!F10+'Физическое развитие'!G10+'Физическое развитие'!H10+'Физическое развитие'!I10+'Физическое развитие'!J10+'Физическое развитие'!K10+'Физическое развитие'!M10)/12))))))))))))</f>
        <v/>
      </c>
      <c r="BJ10" s="81" t="str">
        <f t="shared" si="4"/>
        <v/>
      </c>
      <c r="BK10" s="81" t="str">
        <f>IF('Социально-коммуникативное разви'!D11="","",IF('Социально-коммуникативное разви'!D11&gt;1.5,"сформирован",IF('Социально-коммуникативное разви'!D11&lt;0.5,"не сформирован", "в стадии формирования")))</f>
        <v/>
      </c>
      <c r="BL10" s="81" t="str">
        <f>IF('Социально-коммуникативное разви'!E11="","",IF('Социально-коммуникативное разви'!E11&gt;1.5,"сформирован",IF('Социально-коммуникативное разви'!E11&lt;0.5,"не сформирован", "в стадии формирования")))</f>
        <v/>
      </c>
      <c r="BM10" s="81" t="str">
        <f>IF('Социально-коммуникативное разви'!F11="","",IF('Социально-коммуникативное разви'!F11&gt;1.5,"сформирован",IF('Социально-коммуникативное разви'!F11&lt;0.5,"не сформирован", "в стадии формирования")))</f>
        <v/>
      </c>
      <c r="BN10" s="81" t="str">
        <f>IF('Социально-коммуникативное разви'!G11="","",IF('Социально-коммуникативное разви'!G11&gt;1.5,"сформирован",IF('Социально-коммуникативное разви'!G11&lt;0.5,"не сформирован", "в стадии формирования")))</f>
        <v/>
      </c>
      <c r="BO10" s="81" t="str">
        <f>IF('Социально-коммуникативное разви'!H11="","",IF('Социально-коммуникативное разви'!H11&gt;1.5,"сформирован",IF('Социально-коммуникативное разви'!H11&lt;0.5,"не сформирован", "в стадии формирования")))</f>
        <v/>
      </c>
      <c r="BP10" s="81" t="str">
        <f>IF('Социально-коммуникативное разви'!I11="","",IF('Социально-коммуникативное разви'!I11&gt;1.5,"сформирован",IF('Социально-коммуникативное разви'!I11&lt;0.5,"не сформирован", "в стадии формирования")))</f>
        <v/>
      </c>
      <c r="BQ10" s="81" t="str">
        <f>IF('Социально-коммуникативное разви'!J11="","",IF('Социально-коммуникативное разви'!J11&gt;1.5,"сформирован",IF('Социально-коммуникативное разви'!J11&lt;0.5,"не сформирован", "в стадии формирования")))</f>
        <v/>
      </c>
      <c r="BR10" s="81" t="str">
        <f>IF('Социально-коммуникативное разви'!K11="","",IF('Социально-коммуникативное разви'!K11&gt;1.5,"сформирован",IF('Социально-коммуникативное разви'!K11&lt;0.5,"не сформирован", "в стадии формирования")))</f>
        <v/>
      </c>
      <c r="BS10" s="81" t="str">
        <f>IF('Физическое развитие'!L10="","",IF('Физическое развитие'!L10&gt;1.5,"сформирован",IF('Физическое развитие'!L10&lt;0.5,"не сформирован", "в стадии формирования")))</f>
        <v/>
      </c>
      <c r="BT10" s="81" t="str">
        <f>IF('Физическое развитие'!M10="","",IF('Физическое развитие'!M10&gt;1.5,"сформирован",IF('Физическое развитие'!M10&lt;0.5,"не сформирован", "в стадии формирования")))</f>
        <v/>
      </c>
      <c r="BU10" s="81" t="str">
        <f>IF('Физическое развитие'!N10="","",IF('Физическое развитие'!N10&gt;1.5,"сформирован",IF('Физическое развитие'!N10&lt;0.5,"не сформирован", "в стадии формирования")))</f>
        <v/>
      </c>
      <c r="BV10" s="81" t="str">
        <f>IF('Физическое развитие'!O10="","",IF('Физическое развитие'!O10&gt;1.5,"сформирован",IF('Физическое развитие'!O10&lt;0.5,"не сформирован", "в стадии формирования")))</f>
        <v/>
      </c>
      <c r="BW10" s="136" t="str">
        <f>IF('Социально-коммуникативное разви'!D11="","",IF('Социально-коммуникативное разви'!G11="","",IF('Социально-коммуникативное разви'!K11="","",IF('Социально-коммуникативное разви'!M11="","",IF('Социально-коммуникативное разви'!X11="","",IF('Социально-коммуникативное разви'!Y11="","",IF('Социально-коммуникативное разви'!Z11="","",IF('Социально-коммуникативное разви'!AA11="","",IF('Физическое развитие'!L10="","",IF('Физическое развитие'!P10="","",IF('Физическое развитие'!Q10="","",IF('Физическое развитие'!R10="","",('Социально-коммуникативное разви'!D11+'Социально-коммуникативное разви'!G11+'Социально-коммуникативное разви'!K11+'Социально-коммуникативное разви'!M11+'Социально-коммуникативное разви'!X11+'Социально-коммуникативное разви'!Y11+'Социально-коммуникативное разви'!Z11+'Социально-коммуникативное разви'!AA11+'Физическое развитие'!L10+'Физическое развитие'!P10+'Физическое развитие'!Q10+'Физическое развитие'!R10)/12))))))))))))</f>
        <v/>
      </c>
      <c r="BX10" s="81" t="str">
        <f t="shared" si="5"/>
        <v/>
      </c>
      <c r="BY10" s="81" t="str">
        <f>IF('Социально-коммуникативное разви'!E11="","",IF('Социально-коммуникативное разви'!E11&gt;1.5,"сформирован",IF('Социально-коммуникативное разви'!E11&lt;0.5,"не сформирован", "в стадии формирования")))</f>
        <v/>
      </c>
      <c r="BZ10" s="81" t="str">
        <f>IF('Социально-коммуникативное разви'!F11="","",IF('Социально-коммуникативное разви'!F11&gt;1.5,"сформирован",IF('Социально-коммуникативное разви'!F11&lt;0.5,"не сформирован", "в стадии формирования")))</f>
        <v/>
      </c>
      <c r="CA10" s="81" t="str">
        <f>IF('Социально-коммуникативное разви'!G11="","",IF('Социально-коммуникативное разви'!G11&gt;1.5,"сформирован",IF('Социально-коммуникативное разви'!G11&lt;0.5,"не сформирован", "в стадии формирования")))</f>
        <v/>
      </c>
      <c r="CB10" s="81" t="str">
        <f>IF('Социально-коммуникативное разви'!H11="","",IF('Социально-коммуникативное разви'!H11&gt;1.5,"сформирован",IF('Социально-коммуникативное разви'!H11&lt;0.5,"не сформирован", "в стадии формирования")))</f>
        <v/>
      </c>
      <c r="CC10" s="81" t="str">
        <f>IF('Социально-коммуникативное разви'!I11="","",IF('Социально-коммуникативное разви'!I11&gt;1.5,"сформирован",IF('Социально-коммуникативное разви'!I11&lt;0.5,"не сформирован", "в стадии формирования")))</f>
        <v/>
      </c>
      <c r="CD10" s="81" t="str">
        <f>IF('Социально-коммуникативное разви'!J11="","",IF('Социально-коммуникативное разви'!J11&gt;1.5,"сформирован",IF('Социально-коммуникативное разви'!J11&lt;0.5,"не сформирован", "в стадии формирования")))</f>
        <v/>
      </c>
      <c r="CE10" s="81" t="str">
        <f>IF('Социально-коммуникативное разви'!K11="","",IF('Социально-коммуникативное разви'!K11&gt;1.5,"сформирован",IF('Социально-коммуникативное разви'!K11&lt;0.5,"не сформирован", "в стадии формирования")))</f>
        <v/>
      </c>
      <c r="CF10" s="81" t="str">
        <f>IF('Социально-коммуникативное разви'!L11="","",IF('Социально-коммуникативное разви'!L11&gt;1.5,"сформирован",IF('Социально-коммуникативное разви'!L11&lt;0.5,"не сформирован", "в стадии формирования")))</f>
        <v/>
      </c>
      <c r="CG10" s="81" t="str">
        <f>IF('Познавательное развитие'!D11="","",IF('Познавательное развитие'!D11&gt;1.5,"сформирован",IF('Познавательное развитие'!D11&lt;0.5,"не сформирован", "в стадии формирования")))</f>
        <v/>
      </c>
      <c r="CH10" s="81" t="str">
        <f>IF('Познавательное развитие'!E11="","",IF('Познавательное развитие'!E11&gt;1.5,"сформирован",IF('Познавательное развитие'!E11&lt;0.5,"не сформирован", "в стадии формирования")))</f>
        <v/>
      </c>
      <c r="CI10" s="81" t="str">
        <f>IF('Познавательное развитие'!F11="","",IF('Познавательное развитие'!F11&gt;1.5,"сформирован",IF('Познавательное развитие'!F11&lt;0.5,"не сформирован", "в стадии формирования")))</f>
        <v/>
      </c>
      <c r="CJ10" s="81" t="str">
        <f>IF('Познавательное развитие'!G11="","",IF('Познавательное развитие'!G11&gt;1.5,"сформирован",IF('Познавательное развитие'!G11&lt;0.5,"не сформирован", "в стадии формирования")))</f>
        <v/>
      </c>
      <c r="CK10" s="81" t="str">
        <f>IF('Познавательное развитие'!H11="","",IF('Познавательное развитие'!H11&gt;1.5,"сформирован",IF('Познавательное развитие'!H11&lt;0.5,"не сформирован", "в стадии формирования")))</f>
        <v/>
      </c>
      <c r="CL10" s="81" t="str">
        <f>IF('Познавательное развитие'!I11="","",IF('Познавательное развитие'!I11&gt;1.5,"сформирован",IF('Познавательное развитие'!I11&lt;0.5,"не сформирован", "в стадии формирования")))</f>
        <v/>
      </c>
      <c r="CM10" s="81" t="str">
        <f>IF('Познавательное развитие'!J11="","",IF('Познавательное развитие'!J11&gt;1.5,"сформирован",IF('Познавательное развитие'!J11&lt;0.5,"не сформирован", "в стадии формирования")))</f>
        <v/>
      </c>
      <c r="CN10" s="81" t="str">
        <f>IF('Познавательное развитие'!K11="","",IF('Познавательное развитие'!K11&gt;1.5,"сформирован",IF('Познавательное развитие'!K11&lt;0.5,"не сформирован", "в стадии формирования")))</f>
        <v/>
      </c>
      <c r="CO10" s="81" t="str">
        <f>IF('Познавательное развитие'!L11="","",IF('Познавательное развитие'!L11&gt;1.5,"сформирован",IF('Познавательное развитие'!L11&lt;0.5,"не сформирован", "в стадии формирования")))</f>
        <v/>
      </c>
      <c r="CP10" s="81" t="str">
        <f>IF('Познавательное развитие'!M11="","",IF('Познавательное развитие'!M11&gt;1.5,"сформирован",IF('Познавательное развитие'!M11&lt;0.5,"не сформирован", "в стадии формирования")))</f>
        <v/>
      </c>
      <c r="CQ10" s="81" t="str">
        <f>IF('Познавательное развитие'!N11="","",IF('Познавательное развитие'!N11&gt;1.5,"сформирован",IF('Познавательное развитие'!N11&lt;0.5,"не сформирован", "в стадии формирования")))</f>
        <v/>
      </c>
      <c r="CR10" s="81" t="str">
        <f>IF('Познавательное развитие'!O11="","",IF('Познавательное развитие'!O11&gt;1.5,"сформирован",IF('Познавательное развитие'!O11&lt;0.5,"не сформирован", "в стадии формирования")))</f>
        <v/>
      </c>
      <c r="CS10" s="81" t="str">
        <f>IF('Познавательное развитие'!P11="","",IF('Познавательное развитие'!P11&gt;1.5,"сформирован",IF('Познавательное развитие'!P11&lt;0.5,"не сформирован", "в стадии формирования")))</f>
        <v/>
      </c>
      <c r="CT10" s="81" t="str">
        <f>IF('Познавательное развитие'!Q11="","",IF('Познавательное развитие'!Q11&gt;1.5,"сформирован",IF('Познавательное развитие'!Q11&lt;0.5,"не сформирован", "в стадии формирования")))</f>
        <v/>
      </c>
      <c r="CU10" s="81" t="str">
        <f>IF('Речевое развитие'!J10="","",IF('Речевое развитие'!J10&gt;1.5,"сформирован",IF('Речевое развитие'!J10&lt;0.5,"не сформирован", "в стадии формирования")))</f>
        <v/>
      </c>
      <c r="CV10" s="81" t="str">
        <f>IF('Речевое развитие'!K10="","",IF('Речевое развитие'!K10&gt;1.5,"сформирован",IF('Речевое развитие'!K10&lt;0.5,"не сформирован", "в стадии формирования")))</f>
        <v/>
      </c>
      <c r="CW10" s="81" t="str">
        <f>IF('Речевое развитие'!L10="","",IF('Речевое развитие'!L10&gt;1.5,"сформирован",IF('Речевое развитие'!L10&lt;0.5,"не сформирован", "в стадии формирования")))</f>
        <v/>
      </c>
      <c r="CX10" s="167" t="str">
        <f>IF('Художественно-эстетическое разв'!AA11="","",IF('Художественно-эстетическое разв'!AA11&gt;1.5,"сформирован",IF('Художественно-эстетическое разв'!AA11&lt;0.5,"не сформирован", "в стадии формирования")))</f>
        <v/>
      </c>
      <c r="CY10" s="136" t="str">
        <f>IF('Социально-коммуникативное разви'!E11="","",IF('Социально-коммуникативное разви'!F11="","",IF('Социально-коммуникативное разви'!H11="","",IF('Социально-коммуникативное разви'!I11="","",IF('Социально-коммуникативное разви'!AB11="","",IF('Социально-коммуникативное разви'!AC11="","",IF('Социально-коммуникативное разви'!AD11="","",IF('Социально-коммуникативное разви'!AE11="","",IF('Познавательное развитие'!D11="","",IF('Познавательное развитие'!E11="","",IF('Познавательное развитие'!F11="","",IF('Познавательное развитие'!I11="","",IF('Познавательное развитие'!K11="","",IF('Познавательное развитие'!S11="","",IF('Познавательное развитие'!U11="","",IF('Познавательное развитие'!Y11="","",IF('Познавательное развитие'!Z11="","",IF('Познавательное развитие'!AA11="","",IF('Познавательное развитие'!AB11="","",IF('Познавательное развитие'!AC11="","",IF('Познавательное развитие'!AD11="","",IF('Познавательное развитие'!AE11="","",IF('Речевое развитие'!J10="","",IF('Речевое развитие'!K10="","",IF('Речевое развитие'!L10="","",IF('Художественно-эстетическое разв'!AA11="","",('Социально-коммуникативное разви'!E11+'Социально-коммуникативное разви'!F11+'Социально-коммуникативное разви'!H11+'Социально-коммуникативное разви'!I11+'Социально-коммуникативное разви'!AB11+'Социально-коммуникативное разви'!AC11+'Социально-коммуникативное разви'!AD11+'Социально-коммуникативное разви'!AE11+'Познавательное развитие'!D11+'Познавательное развитие'!E11+'Познавательное развитие'!F11+'Познавательное развитие'!I11+'Познавательное развитие'!K11+'Познавательное развитие'!S11+'Познавательное развитие'!U11+'Познавательное развитие'!Y11+'Познавательное развитие'!Z11+'Познавательное развитие'!AA11+'Познавательное развитие'!AB11+'Познавательное развитие'!AC11+'Познавательное развитие'!AD11+'Познавательное развитие'!AE11+'Речевое развитие'!J10+'Речевое развитие'!K10+'Речевое развитие'!L10+'Художественно-эстетическое разв'!AA11)/26))))))))))))))))))))))))))</f>
        <v/>
      </c>
      <c r="CZ10" s="81" t="str">
        <f t="shared" si="6"/>
        <v/>
      </c>
      <c r="EL10" s="90"/>
    </row>
    <row r="11" spans="1:142">
      <c r="A11" s="298">
        <f>список!A9</f>
        <v>8</v>
      </c>
      <c r="B11" s="165" t="str">
        <f>IF(список!B9="","",список!B9)</f>
        <v/>
      </c>
      <c r="C11" s="81">
        <f>IF(список!C9="","",список!C9)</f>
        <v>0</v>
      </c>
      <c r="D11" s="81" t="str">
        <f>IF('Социально-коммуникативное разви'!J12="","",IF('Социально-коммуникативное разви'!J12&gt;1.5,"сформирован",IF('Социально-коммуникативное разви'!J12&lt;0.5,"не сформирован", "в стадии формирования")))</f>
        <v/>
      </c>
      <c r="E11" s="81" t="str">
        <f>IF('Социально-коммуникативное разви'!K12="","",IF('Социально-коммуникативное разви'!K12&gt;1.5,"сформирован",IF('Социально-коммуникативное разви'!K12&lt;0.5,"не сформирован", "в стадии формирования")))</f>
        <v/>
      </c>
      <c r="F11" s="81" t="str">
        <f>IF('Социально-коммуникативное разви'!L12="","",IF('Социально-коммуникативное разви'!L12&gt;1.5,"сформирован",IF('Социально-коммуникативное разви'!L12&lt;0.5,"не сформирован", "в стадии формирования")))</f>
        <v/>
      </c>
      <c r="G11" s="81" t="str">
        <f>IF('Социально-коммуникативное разви'!N12="","",IF('Социально-коммуникативное разви'!N12&gt;1.5,"сформирован",IF('Социально-коммуникативное разви'!N12&lt;0.5,"не сформирован", "в стадии формирования")))</f>
        <v/>
      </c>
      <c r="H11" s="81" t="str">
        <f>IF('Социально-коммуникативное разви'!O12="","",IF('Социально-коммуникативное разви'!O12&gt;1.5,"сформирован",IF('Социально-коммуникативное разви'!O12&lt;0.5,"не сформирован", "в стадии формирования")))</f>
        <v/>
      </c>
      <c r="I11" s="81" t="str">
        <f>IF('Познавательное развитие'!J12="","",IF('Познавательное развитие'!J12&gt;1.5,"сформирован",IF('Познавательное развитие'!J12&lt;0.5,"не сформирован", "в стадии формирования")))</f>
        <v/>
      </c>
      <c r="J11" s="81" t="str">
        <f>IF('Познавательное развитие'!K12="","",IF('Познавательное развитие'!K12&gt;1.5,"сформирован",IF('Познавательное развитие'!K12&lt;0.5,"не сформирован", "в стадии формирования")))</f>
        <v/>
      </c>
      <c r="K11" s="81" t="str">
        <f>IF('Познавательное развитие'!N12="","",IF('Познавательное развитие'!N12&gt;1.5,"сформирован",IF('Познавательное развитие'!N12&lt;0.5,"не сформирован", "в стадии формирования")))</f>
        <v/>
      </c>
      <c r="L11" s="81" t="str">
        <f>IF('Познавательное развитие'!O12="","",IF('Познавательное развитие'!O12&gt;1.5,"сформирован",IF('Познавательное развитие'!O12&lt;0.5,"не сформирован", "в стадии формирования")))</f>
        <v/>
      </c>
      <c r="M11" s="81" t="str">
        <f>IF('Познавательное развитие'!U12="","",IF('Познавательное развитие'!U12&gt;1.5,"сформирован",IF('Познавательное развитие'!U12&lt;0.5,"не сформирован", "в стадии формирования")))</f>
        <v/>
      </c>
      <c r="N11" s="81" t="str">
        <f>IF('Речевое развитие'!G11="","",IF('Речевое развитие'!G11&gt;1.5,"сформирован",IF('Речевое развитие'!G11&lt;0.5,"не сформирован", "в стадии формирования")))</f>
        <v/>
      </c>
      <c r="O11" s="81" t="str">
        <f>IF('Художественно-эстетическое разв'!D12="","",IF('Художественно-эстетическое разв'!D12&gt;1.5,"сформирован",IF('Художественно-эстетическое разв'!D12&lt;0.5,"не сформирован", "в стадии формирования")))</f>
        <v/>
      </c>
      <c r="P11" s="136" t="str">
        <f>IF('Социально-коммуникативное разви'!J12="","",IF('Социально-коммуникативное разви'!K12="","",IF('Социально-коммуникативное разви'!L12="","",IF('Социально-коммуникативное разви'!N12="","",IF('Социально-коммуникативное разви'!O12="","",IF('Познавательное развитие'!J12="","",IF('Познавательное развитие'!K12="","",IF('Познавательное развитие'!N12="","",IF('Познавательное развитие'!O12="","",IF('Познавательное развитие'!U12="","",IF('Речевое развитие'!G11="","",IF('Художественно-эстетическое разв'!D12="","",('Социально-коммуникативное разви'!J12+'Социально-коммуникативное разви'!K12+'Социально-коммуникативное разви'!L12+'Социально-коммуникативное разви'!N12+'Социально-коммуникативное разви'!O12+'Познавательное развитие'!J12+'Познавательное развитие'!K12+'Познавательное развитие'!N12+'Познавательное развитие'!O12+'Познавательное развитие'!U12+'Речевое развитие'!G11+'Художественно-эстетическое разв'!D12)/12))))))))))))</f>
        <v/>
      </c>
      <c r="Q11" s="81" t="str">
        <f t="shared" si="0"/>
        <v/>
      </c>
      <c r="R11" s="81" t="str">
        <f>IF('Социально-коммуникативное разви'!H12="","",IF('Социально-коммуникативное разви'!H12&gt;1.5,"сформирован",IF('Социально-коммуникативное разви'!H12&lt;0.5,"не сформирован", "в стадии формирования")))</f>
        <v/>
      </c>
      <c r="S11" s="81" t="str">
        <f>IF('Социально-коммуникативное разви'!K12="","",IF('Социально-коммуникативное разви'!K12&gt;1.5,"сформирован",IF('Социально-коммуникативное разви'!K12&lt;0.5,"не сформирован", "в стадии формирования")))</f>
        <v/>
      </c>
      <c r="T11" s="81" t="str">
        <f>IF('Социально-коммуникативное разви'!L12="","",IF('Социально-коммуникативное разви'!L12&gt;1.5,"сформирован",IF('Социально-коммуникативное разви'!L12&lt;0.5,"не сформирован", "в стадии формирования")))</f>
        <v/>
      </c>
      <c r="U11" s="81" t="str">
        <f>IF('Социально-коммуникативное разви'!M12="","",IF('Социально-коммуникативное разви'!M12&gt;1.5,"сформирован",IF('Социально-коммуникативное разви'!M12&lt;0.5,"не сформирован", "в стадии формирования")))</f>
        <v/>
      </c>
      <c r="V11" s="81" t="str">
        <f>IF('Социально-коммуникативное разви'!S12="","",IF('Социально-коммуникативное разви'!S12&gt;1.5,"сформирован",IF('Социально-коммуникативное разви'!S12&lt;0.5,"не сформирован", "в стадии формирования")))</f>
        <v/>
      </c>
      <c r="W11" s="81" t="str">
        <f>IF('Социально-коммуникативное разви'!T12="","",IF('Социально-коммуникативное разви'!T12&gt;1.5,"сформирован",IF('Социально-коммуникативное разви'!T12&lt;0.5,"не сформирован", "в стадии формирования")))</f>
        <v/>
      </c>
      <c r="X11" s="81" t="str">
        <f>IF('Социально-коммуникативное разви'!U12="","",IF('Социально-коммуникативное разви'!U12&gt;1.5,"сформирован",IF('Социально-коммуникативное разви'!U12&lt;0.5,"не сформирован", "в стадии формирования")))</f>
        <v/>
      </c>
      <c r="Y11" s="81" t="str">
        <f>IF('Познавательное развитие'!T12="","",IF('Познавательное развитие'!T12&gt;1.5,"сформирован",IF('Познавательное развитие'!T12&lt;0.5,"не сформирован", "в стадии формирования")))</f>
        <v/>
      </c>
      <c r="Z11" s="81" t="str">
        <f>IF('Речевое развитие'!G11="","",IF('Речевое развитие'!G11&gt;1.5,"сформирован",IF('Речевое развитие'!G11&lt;0.5,"не сформирован", "в стадии формирования")))</f>
        <v/>
      </c>
      <c r="AA11" s="136" t="str">
        <f>IF('Социально-коммуникативное разви'!H12="","",IF('Социально-коммуникативное разви'!K12="","",IF('Социально-коммуникативное разви'!L12="","",IF('Социально-коммуникативное разви'!M12="","",IF('Социально-коммуникативное разви'!S12="","",IF('Социально-коммуникативное разви'!T12="","",IF('Социально-коммуникативное разви'!U12="","",IF('Познавательное развитие'!T12="","",IF('Речевое развитие'!G11="","",('Социально-коммуникативное разви'!H12+'Социально-коммуникативное разви'!K12+'Социально-коммуникативное разви'!L12+'Социально-коммуникативное разви'!M12+'Социально-коммуникативное разви'!S12+'Социально-коммуникативное разви'!T12++'Социально-коммуникативное разви'!U12+'Познавательное развитие'!T12+'Речевое развитие'!G11)/9)))))))))</f>
        <v/>
      </c>
      <c r="AB11" s="81" t="str">
        <f t="shared" si="1"/>
        <v/>
      </c>
      <c r="AC11" s="81" t="str">
        <f>IF('Социально-коммуникативное разви'!P12="","",IF('Социально-коммуникативное разви'!P12&gt;1.5,"сформирован",IF('Социально-коммуникативное разви'!P12&lt;0.5,"не сформирован", "в стадии формирования")))</f>
        <v/>
      </c>
      <c r="AD11" s="81" t="str">
        <f>IF('Познавательное развитие'!P12="","",IF('Познавательное развитие'!P12&gt;1.5,"сформирован",IF('Познавательное развитие'!P12&lt;0.5,"не сформирован", "в стадии формирования")))</f>
        <v/>
      </c>
      <c r="AE11" s="81" t="str">
        <f>IF('Речевое развитие'!F11="","",IF('Речевое развитие'!F11&gt;1.5,"сформирован",IF('Речевое развитие'!GG11&lt;0.5,"не сформирован", "в стадии формирования")))</f>
        <v/>
      </c>
      <c r="AF11" s="81" t="str">
        <f>IF('Речевое развитие'!G11="","",IF('Речевое развитие'!G11&gt;1.5,"сформирован",IF('Речевое развитие'!GH11&lt;0.5,"не сформирован", "в стадии формирования")))</f>
        <v/>
      </c>
      <c r="AG11" s="81" t="str">
        <f>IF('Речевое развитие'!M11="","",IF('Речевое развитие'!M11&gt;1.5,"сформирован",IF('Речевое развитие'!M11&lt;0.5,"не сформирован", "в стадии формирования")))</f>
        <v/>
      </c>
      <c r="AH11" s="81" t="str">
        <f>IF('Речевое развитие'!N11="","",IF('Речевое развитие'!N11&gt;1.5,"сформирован",IF('Речевое развитие'!N11&lt;0.5,"не сформирован", "в стадии формирования")))</f>
        <v/>
      </c>
      <c r="AI11" s="81" t="str">
        <f>IF('Художественно-эстетическое разв'!E12="","",IF('Художественно-эстетическое разв'!E12&gt;1.5,"сформирован",IF('Художественно-эстетическое разв'!E12&lt;0.5,"не сформирован", "в стадии формирования")))</f>
        <v/>
      </c>
      <c r="AJ11" s="81" t="str">
        <f>IF('Художественно-эстетическое разв'!H12="","",IF('Художественно-эстетическое разв'!H12&gt;1.5,"сформирован",IF('Художественно-эстетическое разв'!H12&lt;0.5,"не сформирован", "в стадии формирования")))</f>
        <v/>
      </c>
      <c r="AK11" s="81" t="str">
        <f>IF('Художественно-эстетическое разв'!AB12="","",IF('Художественно-эстетическое разв'!AB12&gt;1.5,"сформирован",IF('Художественно-эстетическое разв'!AB12&lt;0.5,"не сформирован", "в стадии формирования")))</f>
        <v/>
      </c>
      <c r="AL11" s="166" t="str">
        <f>IF('Социально-коммуникативное разви'!P12="","",IF('Познавательное развитие'!P12="","",IF('Речевое развитие'!F11="","",IF('Речевое развитие'!G11="","",IF('Речевое развитие'!M11="","",IF('Речевое развитие'!N11="","",IF('Художественно-эстетическое разв'!E12="","",IF('Художественно-эстетическое разв'!H12="","",IF('Художественно-эстетическое разв'!AB12="","",('Социально-коммуникативное разви'!P12+'Познавательное развитие'!P12+'Речевое развитие'!F11+'Речевое развитие'!G11+'Речевое развитие'!M11+'Речевое развитие'!N11+'Художественно-эстетическое разв'!E12+'Художественно-эстетическое разв'!H12+'Художественно-эстетическое разв'!AB12)/9)))))))))</f>
        <v/>
      </c>
      <c r="AM11" s="81" t="str">
        <f t="shared" si="2"/>
        <v/>
      </c>
      <c r="AN11" s="81" t="str">
        <f>IF('Познавательное развитие'!V12="","",IF('Познавательное развитие'!V12&gt;1.5,"сформирован",IF('Познавательное развитие'!V12&lt;0.5,"не сформирован", "в стадии формирования")))</f>
        <v/>
      </c>
      <c r="AO11" s="81" t="str">
        <f>IF('Речевое развитие'!D11="","",IF('Речевое развитие'!D11&gt;1.5,"сформирован",IF('Речевое развитие'!D11&lt;0.5,"не сформирован", "в стадии формирования")))</f>
        <v/>
      </c>
      <c r="AP11" s="81" t="str">
        <f>IF('Речевое развитие'!E11="","",IF('Речевое развитие'!E11&gt;1.5,"сформирован",IF('Речевое развитие'!E11&lt;0.5,"не сформирован", "в стадии формирования")))</f>
        <v/>
      </c>
      <c r="AQ11" s="81" t="str">
        <f>IF('Речевое развитие'!F11="","",IF('Речевое развитие'!F11&gt;1.5,"сформирован",IF('Речевое развитие'!F11&lt;0.5,"не сформирован", "в стадии формирования")))</f>
        <v/>
      </c>
      <c r="AR11" s="81" t="str">
        <f>IF('Речевое развитие'!G11="","",IF('Речевое развитие'!G11&gt;1.5,"сформирован",IF('Речевое развитие'!G11&lt;0.5,"не сформирован", "в стадии формирования")))</f>
        <v/>
      </c>
      <c r="AS11" s="81" t="str">
        <f>IF('Речевое развитие'!J11="","",IF('Речевое развитие'!J11&gt;1.5,"сформирован",IF('Речевое развитие'!J11&lt;0.5,"не сформирован", "в стадии формирования")))</f>
        <v/>
      </c>
      <c r="AT11" s="81" t="str">
        <f>IF('Речевое развитие'!M11="","",IF('Речевое развитие'!M11&gt;1.5,"сформирован",IF('Речевое развитие'!M11&lt;0.5,"не сформирован", "в стадии формирования")))</f>
        <v/>
      </c>
      <c r="AU11" s="136" t="str">
        <f>IF('Познавательное развитие'!V12="","",IF('Речевое развитие'!D11="","",IF('Речевое развитие'!E11="","",IF('Речевое развитие'!F11="","",IF('Речевое развитие'!G11="","",IF('Речевое развитие'!J11="","",IF('Речевое развитие'!M11="","",('Познавательное развитие'!V12+'Речевое развитие'!D11+'Речевое развитие'!E11+'Речевое развитие'!F11+'Речевое развитие'!G11+'Речевое развитие'!J11+'Речевое развитие'!M11)/7)))))))</f>
        <v/>
      </c>
      <c r="AV11" s="81" t="str">
        <f t="shared" si="3"/>
        <v/>
      </c>
      <c r="AW11" s="98" t="str">
        <f>IF('Художественно-эстетическое разв'!M12="","",IF('Художественно-эстетическое разв'!M12&gt;1.5,"сформирован",IF('Художественно-эстетическое разв'!M12&lt;0.5,"не сформирован", "в стадии формирования")))</f>
        <v/>
      </c>
      <c r="AX11" s="98" t="str">
        <f>IF('Художественно-эстетическое разв'!N12="","",IF('Художественно-эстетическое разв'!N12&gt;1.5,"сформирован",IF('Художественно-эстетическое разв'!N12&lt;0.5,"не сформирован", "в стадии формирования")))</f>
        <v/>
      </c>
      <c r="AY11" s="167" t="str">
        <f>IF('Художественно-эстетическое разв'!V12="","",IF('Художественно-эстетическое разв'!V12&gt;1.5,"сформирован",IF('Художественно-эстетическое разв'!V12&lt;0.5,"не сформирован", "в стадии формирования")))</f>
        <v/>
      </c>
      <c r="AZ11" s="98" t="str">
        <f>IF('Физическое развитие'!D11="","",IF('Физическое развитие'!D11&gt;1.5,"сформирован",IF('Физическое развитие'!D11&lt;0.5,"не сформирован", "в стадии формирования")))</f>
        <v/>
      </c>
      <c r="BA11" s="98" t="str">
        <f>IF('Физическое развитие'!E11="","",IF('Физическое развитие'!E11&gt;1.5,"сформирован",IF('Физическое развитие'!E11&lt;0.5,"не сформирован", "в стадии формирования")))</f>
        <v/>
      </c>
      <c r="BB11" s="98" t="str">
        <f>IF('Физическое развитие'!F11="","",IF('Физическое развитие'!F11&gt;1.5,"сформирован",IF('Физическое развитие'!F11&lt;0.5,"не сформирован", "в стадии формирования")))</f>
        <v/>
      </c>
      <c r="BC11" s="98" t="str">
        <f>IF('Физическое развитие'!G11="","",IF('Физическое развитие'!G11&gt;1.5,"сформирован",IF('Физическое развитие'!G11&lt;0.5,"не сформирован", "в стадии формирования")))</f>
        <v/>
      </c>
      <c r="BD11" s="98" t="str">
        <f>IF('Физическое развитие'!H11="","",IF('Физическое развитие'!H11&gt;1.5,"сформирован",IF('Физическое развитие'!H11&lt;0.5,"не сформирован", "в стадии формирования")))</f>
        <v/>
      </c>
      <c r="BE11" s="98" t="str">
        <f>IF('Физическое развитие'!I11="","",IF('Физическое развитие'!I11&gt;1.5,"сформирован",IF('Физическое развитие'!I11&lt;0.5,"не сформирован", "в стадии формирования")))</f>
        <v/>
      </c>
      <c r="BF11" s="98" t="str">
        <f>IF('Физическое развитие'!J11="","",IF('Физическое развитие'!J11&gt;1.5,"сформирован",IF('Физическое развитие'!J11&lt;0.5,"не сформирован", "в стадии формирования")))</f>
        <v/>
      </c>
      <c r="BG11" s="98" t="str">
        <f>IF('Физическое развитие'!K11="","",IF('Физическое развитие'!K11&gt;1.5,"сформирован",IF('Физическое развитие'!K11&lt;0.5,"не сформирован", "в стадии формирования")))</f>
        <v/>
      </c>
      <c r="BH11" s="98" t="str">
        <f>IF('Физическое развитие'!L11="","",IF('Физическое развитие'!L11&gt;1.5,"сформирован",IF('Физическое развитие'!L11&lt;0.5,"не сформирован", "в стадии формирования")))</f>
        <v/>
      </c>
      <c r="BI11" s="136" t="str">
        <f>IF('Художественно-эстетическое разв'!M12="","",IF('Художественно-эстетическое разв'!N12="","",IF('Художественно-эстетическое разв'!V12="","",IF('Физическое развитие'!D11="","",IF('Физическое развитие'!E11="","",IF('Физическое развитие'!F11="","",IF('Физическое развитие'!G11="","",IF('Физическое развитие'!H11="","",IF('Физическое развитие'!I11="","",IF('Физическое развитие'!J11="","",IF('Физическое развитие'!K11="","",IF('Физическое развитие'!M11="","",('Художественно-эстетическое разв'!M12+'Художественно-эстетическое разв'!N12+'Художественно-эстетическое разв'!V12+'Физическое развитие'!D11+'Физическое развитие'!E11+'Физическое развитие'!F11+'Физическое развитие'!G11+'Физическое развитие'!H11+'Физическое развитие'!I11+'Физическое развитие'!J11+'Физическое развитие'!K11+'Физическое развитие'!M11)/12))))))))))))</f>
        <v/>
      </c>
      <c r="BJ11" s="81" t="str">
        <f t="shared" si="4"/>
        <v/>
      </c>
      <c r="BK11" s="81" t="str">
        <f>IF('Социально-коммуникативное разви'!D12="","",IF('Социально-коммуникативное разви'!D12&gt;1.5,"сформирован",IF('Социально-коммуникативное разви'!D12&lt;0.5,"не сформирован", "в стадии формирования")))</f>
        <v/>
      </c>
      <c r="BL11" s="81" t="str">
        <f>IF('Социально-коммуникативное разви'!E12="","",IF('Социально-коммуникативное разви'!E12&gt;1.5,"сформирован",IF('Социально-коммуникативное разви'!E12&lt;0.5,"не сформирован", "в стадии формирования")))</f>
        <v/>
      </c>
      <c r="BM11" s="81" t="str">
        <f>IF('Социально-коммуникативное разви'!F12="","",IF('Социально-коммуникативное разви'!F12&gt;1.5,"сформирован",IF('Социально-коммуникативное разви'!F12&lt;0.5,"не сформирован", "в стадии формирования")))</f>
        <v/>
      </c>
      <c r="BN11" s="81" t="str">
        <f>IF('Социально-коммуникативное разви'!G12="","",IF('Социально-коммуникативное разви'!G12&gt;1.5,"сформирован",IF('Социально-коммуникативное разви'!G12&lt;0.5,"не сформирован", "в стадии формирования")))</f>
        <v/>
      </c>
      <c r="BO11" s="81" t="str">
        <f>IF('Социально-коммуникативное разви'!H12="","",IF('Социально-коммуникативное разви'!H12&gt;1.5,"сформирован",IF('Социально-коммуникативное разви'!H12&lt;0.5,"не сформирован", "в стадии формирования")))</f>
        <v/>
      </c>
      <c r="BP11" s="81" t="str">
        <f>IF('Социально-коммуникативное разви'!I12="","",IF('Социально-коммуникативное разви'!I12&gt;1.5,"сформирован",IF('Социально-коммуникативное разви'!I12&lt;0.5,"не сформирован", "в стадии формирования")))</f>
        <v/>
      </c>
      <c r="BQ11" s="81" t="str">
        <f>IF('Социально-коммуникативное разви'!J12="","",IF('Социально-коммуникативное разви'!J12&gt;1.5,"сформирован",IF('Социально-коммуникативное разви'!J12&lt;0.5,"не сформирован", "в стадии формирования")))</f>
        <v/>
      </c>
      <c r="BR11" s="81" t="str">
        <f>IF('Социально-коммуникативное разви'!K12="","",IF('Социально-коммуникативное разви'!K12&gt;1.5,"сформирован",IF('Социально-коммуникативное разви'!K12&lt;0.5,"не сформирован", "в стадии формирования")))</f>
        <v/>
      </c>
      <c r="BS11" s="81" t="str">
        <f>IF('Физическое развитие'!L11="","",IF('Физическое развитие'!L11&gt;1.5,"сформирован",IF('Физическое развитие'!L11&lt;0.5,"не сформирован", "в стадии формирования")))</f>
        <v/>
      </c>
      <c r="BT11" s="81" t="str">
        <f>IF('Физическое развитие'!M11="","",IF('Физическое развитие'!M11&gt;1.5,"сформирован",IF('Физическое развитие'!M11&lt;0.5,"не сформирован", "в стадии формирования")))</f>
        <v/>
      </c>
      <c r="BU11" s="81" t="str">
        <f>IF('Физическое развитие'!N11="","",IF('Физическое развитие'!N11&gt;1.5,"сформирован",IF('Физическое развитие'!N11&lt;0.5,"не сформирован", "в стадии формирования")))</f>
        <v/>
      </c>
      <c r="BV11" s="81" t="str">
        <f>IF('Физическое развитие'!O11="","",IF('Физическое развитие'!O11&gt;1.5,"сформирован",IF('Физическое развитие'!O11&lt;0.5,"не сформирован", "в стадии формирования")))</f>
        <v/>
      </c>
      <c r="BW11" s="136" t="str">
        <f>IF('Социально-коммуникативное разви'!D12="","",IF('Социально-коммуникативное разви'!G12="","",IF('Социально-коммуникативное разви'!K12="","",IF('Социально-коммуникативное разви'!M12="","",IF('Социально-коммуникативное разви'!X12="","",IF('Социально-коммуникативное разви'!Y12="","",IF('Социально-коммуникативное разви'!Z12="","",IF('Социально-коммуникативное разви'!AA12="","",IF('Физическое развитие'!L11="","",IF('Физическое развитие'!P11="","",IF('Физическое развитие'!Q11="","",IF('Физическое развитие'!R11="","",('Социально-коммуникативное разви'!D12+'Социально-коммуникативное разви'!G12+'Социально-коммуникативное разви'!K12+'Социально-коммуникативное разви'!M12+'Социально-коммуникативное разви'!X12+'Социально-коммуникативное разви'!Y12+'Социально-коммуникативное разви'!Z12+'Социально-коммуникативное разви'!AA12+'Физическое развитие'!L11+'Физическое развитие'!P11+'Физическое развитие'!Q11+'Физическое развитие'!R11)/12))))))))))))</f>
        <v/>
      </c>
      <c r="BX11" s="81" t="str">
        <f t="shared" si="5"/>
        <v/>
      </c>
      <c r="BY11" s="81" t="str">
        <f>IF('Социально-коммуникативное разви'!E12="","",IF('Социально-коммуникативное разви'!E12&gt;1.5,"сформирован",IF('Социально-коммуникативное разви'!E12&lt;0.5,"не сформирован", "в стадии формирования")))</f>
        <v/>
      </c>
      <c r="BZ11" s="81" t="str">
        <f>IF('Социально-коммуникативное разви'!F12="","",IF('Социально-коммуникативное разви'!F12&gt;1.5,"сформирован",IF('Социально-коммуникативное разви'!F12&lt;0.5,"не сформирован", "в стадии формирования")))</f>
        <v/>
      </c>
      <c r="CA11" s="81" t="str">
        <f>IF('Социально-коммуникативное разви'!G12="","",IF('Социально-коммуникативное разви'!G12&gt;1.5,"сформирован",IF('Социально-коммуникативное разви'!G12&lt;0.5,"не сформирован", "в стадии формирования")))</f>
        <v/>
      </c>
      <c r="CB11" s="81" t="str">
        <f>IF('Социально-коммуникативное разви'!H12="","",IF('Социально-коммуникативное разви'!H12&gt;1.5,"сформирован",IF('Социально-коммуникативное разви'!H12&lt;0.5,"не сформирован", "в стадии формирования")))</f>
        <v/>
      </c>
      <c r="CC11" s="81" t="str">
        <f>IF('Социально-коммуникативное разви'!I12="","",IF('Социально-коммуникативное разви'!I12&gt;1.5,"сформирован",IF('Социально-коммуникативное разви'!I12&lt;0.5,"не сформирован", "в стадии формирования")))</f>
        <v/>
      </c>
      <c r="CD11" s="81" t="str">
        <f>IF('Социально-коммуникативное разви'!J12="","",IF('Социально-коммуникативное разви'!J12&gt;1.5,"сформирован",IF('Социально-коммуникативное разви'!J12&lt;0.5,"не сформирован", "в стадии формирования")))</f>
        <v/>
      </c>
      <c r="CE11" s="81" t="str">
        <f>IF('Социально-коммуникативное разви'!K12="","",IF('Социально-коммуникативное разви'!K12&gt;1.5,"сформирован",IF('Социально-коммуникативное разви'!K12&lt;0.5,"не сформирован", "в стадии формирования")))</f>
        <v/>
      </c>
      <c r="CF11" s="81" t="str">
        <f>IF('Социально-коммуникативное разви'!L12="","",IF('Социально-коммуникативное разви'!L12&gt;1.5,"сформирован",IF('Социально-коммуникативное разви'!L12&lt;0.5,"не сформирован", "в стадии формирования")))</f>
        <v/>
      </c>
      <c r="CG11" s="81" t="str">
        <f>IF('Познавательное развитие'!D12="","",IF('Познавательное развитие'!D12&gt;1.5,"сформирован",IF('Познавательное развитие'!D12&lt;0.5,"не сформирован", "в стадии формирования")))</f>
        <v/>
      </c>
      <c r="CH11" s="81" t="str">
        <f>IF('Познавательное развитие'!E12="","",IF('Познавательное развитие'!E12&gt;1.5,"сформирован",IF('Познавательное развитие'!E12&lt;0.5,"не сформирован", "в стадии формирования")))</f>
        <v/>
      </c>
      <c r="CI11" s="81" t="str">
        <f>IF('Познавательное развитие'!F12="","",IF('Познавательное развитие'!F12&gt;1.5,"сформирован",IF('Познавательное развитие'!F12&lt;0.5,"не сформирован", "в стадии формирования")))</f>
        <v/>
      </c>
      <c r="CJ11" s="81" t="str">
        <f>IF('Познавательное развитие'!G12="","",IF('Познавательное развитие'!G12&gt;1.5,"сформирован",IF('Познавательное развитие'!G12&lt;0.5,"не сформирован", "в стадии формирования")))</f>
        <v/>
      </c>
      <c r="CK11" s="81" t="str">
        <f>IF('Познавательное развитие'!H12="","",IF('Познавательное развитие'!H12&gt;1.5,"сформирован",IF('Познавательное развитие'!H12&lt;0.5,"не сформирован", "в стадии формирования")))</f>
        <v/>
      </c>
      <c r="CL11" s="81" t="str">
        <f>IF('Познавательное развитие'!I12="","",IF('Познавательное развитие'!I12&gt;1.5,"сформирован",IF('Познавательное развитие'!I12&lt;0.5,"не сформирован", "в стадии формирования")))</f>
        <v/>
      </c>
      <c r="CM11" s="81" t="str">
        <f>IF('Познавательное развитие'!J12="","",IF('Познавательное развитие'!J12&gt;1.5,"сформирован",IF('Познавательное развитие'!J12&lt;0.5,"не сформирован", "в стадии формирования")))</f>
        <v/>
      </c>
      <c r="CN11" s="81" t="str">
        <f>IF('Познавательное развитие'!K12="","",IF('Познавательное развитие'!K12&gt;1.5,"сформирован",IF('Познавательное развитие'!K12&lt;0.5,"не сформирован", "в стадии формирования")))</f>
        <v/>
      </c>
      <c r="CO11" s="81" t="str">
        <f>IF('Познавательное развитие'!L12="","",IF('Познавательное развитие'!L12&gt;1.5,"сформирован",IF('Познавательное развитие'!L12&lt;0.5,"не сформирован", "в стадии формирования")))</f>
        <v/>
      </c>
      <c r="CP11" s="81" t="str">
        <f>IF('Познавательное развитие'!M12="","",IF('Познавательное развитие'!M12&gt;1.5,"сформирован",IF('Познавательное развитие'!M12&lt;0.5,"не сформирован", "в стадии формирования")))</f>
        <v/>
      </c>
      <c r="CQ11" s="81" t="str">
        <f>IF('Познавательное развитие'!N12="","",IF('Познавательное развитие'!N12&gt;1.5,"сформирован",IF('Познавательное развитие'!N12&lt;0.5,"не сформирован", "в стадии формирования")))</f>
        <v/>
      </c>
      <c r="CR11" s="81" t="str">
        <f>IF('Познавательное развитие'!O12="","",IF('Познавательное развитие'!O12&gt;1.5,"сформирован",IF('Познавательное развитие'!O12&lt;0.5,"не сформирован", "в стадии формирования")))</f>
        <v/>
      </c>
      <c r="CS11" s="81" t="str">
        <f>IF('Познавательное развитие'!P12="","",IF('Познавательное развитие'!P12&gt;1.5,"сформирован",IF('Познавательное развитие'!P12&lt;0.5,"не сформирован", "в стадии формирования")))</f>
        <v/>
      </c>
      <c r="CT11" s="81" t="str">
        <f>IF('Познавательное развитие'!Q12="","",IF('Познавательное развитие'!Q12&gt;1.5,"сформирован",IF('Познавательное развитие'!Q12&lt;0.5,"не сформирован", "в стадии формирования")))</f>
        <v/>
      </c>
      <c r="CU11" s="81" t="str">
        <f>IF('Речевое развитие'!J11="","",IF('Речевое развитие'!J11&gt;1.5,"сформирован",IF('Речевое развитие'!J11&lt;0.5,"не сформирован", "в стадии формирования")))</f>
        <v/>
      </c>
      <c r="CV11" s="81" t="str">
        <f>IF('Речевое развитие'!K11="","",IF('Речевое развитие'!K11&gt;1.5,"сформирован",IF('Речевое развитие'!K11&lt;0.5,"не сформирован", "в стадии формирования")))</f>
        <v/>
      </c>
      <c r="CW11" s="81" t="str">
        <f>IF('Речевое развитие'!L11="","",IF('Речевое развитие'!L11&gt;1.5,"сформирован",IF('Речевое развитие'!L11&lt;0.5,"не сформирован", "в стадии формирования")))</f>
        <v/>
      </c>
      <c r="CX11" s="167" t="str">
        <f>IF('Художественно-эстетическое разв'!AA12="","",IF('Художественно-эстетическое разв'!AA12&gt;1.5,"сформирован",IF('Художественно-эстетическое разв'!AA12&lt;0.5,"не сформирован", "в стадии формирования")))</f>
        <v/>
      </c>
      <c r="CY11" s="136" t="str">
        <f>IF('Социально-коммуникативное разви'!E12="","",IF('Социально-коммуникативное разви'!F12="","",IF('Социально-коммуникативное разви'!H12="","",IF('Социально-коммуникативное разви'!I12="","",IF('Социально-коммуникативное разви'!AB12="","",IF('Социально-коммуникативное разви'!AC12="","",IF('Социально-коммуникативное разви'!AD12="","",IF('Социально-коммуникативное разви'!AE12="","",IF('Познавательное развитие'!D12="","",IF('Познавательное развитие'!E12="","",IF('Познавательное развитие'!F12="","",IF('Познавательное развитие'!I12="","",IF('Познавательное развитие'!K12="","",IF('Познавательное развитие'!S12="","",IF('Познавательное развитие'!U12="","",IF('Познавательное развитие'!Y12="","",IF('Познавательное развитие'!Z12="","",IF('Познавательное развитие'!AA12="","",IF('Познавательное развитие'!AB12="","",IF('Познавательное развитие'!AC12="","",IF('Познавательное развитие'!AD12="","",IF('Познавательное развитие'!AE12="","",IF('Речевое развитие'!J11="","",IF('Речевое развитие'!K11="","",IF('Речевое развитие'!L11="","",IF('Художественно-эстетическое разв'!AA12="","",('Социально-коммуникативное разви'!E12+'Социально-коммуникативное разви'!F12+'Социально-коммуникативное разви'!H12+'Социально-коммуникативное разви'!I12+'Социально-коммуникативное разви'!AB12+'Социально-коммуникативное разви'!AC12+'Социально-коммуникативное разви'!AD12+'Социально-коммуникативное разви'!AE12+'Познавательное развитие'!D12+'Познавательное развитие'!E12+'Познавательное развитие'!F12+'Познавательное развитие'!I12+'Познавательное развитие'!K12+'Познавательное развитие'!S12+'Познавательное развитие'!U12+'Познавательное развитие'!Y12+'Познавательное развитие'!Z12+'Познавательное развитие'!AA12+'Познавательное развитие'!AB12+'Познавательное развитие'!AC12+'Познавательное развитие'!AD12+'Познавательное развитие'!AE12+'Речевое развитие'!J11+'Речевое развитие'!K11+'Речевое развитие'!L11+'Художественно-эстетическое разв'!AA12)/26))))))))))))))))))))))))))</f>
        <v/>
      </c>
      <c r="CZ11" s="81" t="str">
        <f t="shared" si="6"/>
        <v/>
      </c>
      <c r="EL11" s="90"/>
    </row>
    <row r="12" spans="1:142">
      <c r="A12" s="298">
        <f>список!A10</f>
        <v>9</v>
      </c>
      <c r="B12" s="165" t="str">
        <f>IF(список!B10="","",список!B10)</f>
        <v/>
      </c>
      <c r="C12" s="81">
        <f>IF(список!C10="","",список!C10)</f>
        <v>0</v>
      </c>
      <c r="D12" s="81" t="str">
        <f>IF('Социально-коммуникативное разви'!J13="","",IF('Социально-коммуникативное разви'!J13&gt;1.5,"сформирован",IF('Социально-коммуникативное разви'!J13&lt;0.5,"не сформирован", "в стадии формирования")))</f>
        <v/>
      </c>
      <c r="E12" s="81" t="str">
        <f>IF('Социально-коммуникативное разви'!K13="","",IF('Социально-коммуникативное разви'!K13&gt;1.5,"сформирован",IF('Социально-коммуникативное разви'!K13&lt;0.5,"не сформирован", "в стадии формирования")))</f>
        <v/>
      </c>
      <c r="F12" s="81" t="str">
        <f>IF('Социально-коммуникативное разви'!L13="","",IF('Социально-коммуникативное разви'!L13&gt;1.5,"сформирован",IF('Социально-коммуникативное разви'!L13&lt;0.5,"не сформирован", "в стадии формирования")))</f>
        <v/>
      </c>
      <c r="G12" s="81" t="str">
        <f>IF('Социально-коммуникативное разви'!N13="","",IF('Социально-коммуникативное разви'!N13&gt;1.5,"сформирован",IF('Социально-коммуникативное разви'!N13&lt;0.5,"не сформирован", "в стадии формирования")))</f>
        <v/>
      </c>
      <c r="H12" s="81" t="str">
        <f>IF('Социально-коммуникативное разви'!O13="","",IF('Социально-коммуникативное разви'!O13&gt;1.5,"сформирован",IF('Социально-коммуникативное разви'!O13&lt;0.5,"не сформирован", "в стадии формирования")))</f>
        <v/>
      </c>
      <c r="I12" s="81" t="str">
        <f>IF('Познавательное развитие'!J13="","",IF('Познавательное развитие'!J13&gt;1.5,"сформирован",IF('Познавательное развитие'!J13&lt;0.5,"не сформирован", "в стадии формирования")))</f>
        <v/>
      </c>
      <c r="J12" s="81" t="str">
        <f>IF('Познавательное развитие'!K13="","",IF('Познавательное развитие'!K13&gt;1.5,"сформирован",IF('Познавательное развитие'!K13&lt;0.5,"не сформирован", "в стадии формирования")))</f>
        <v/>
      </c>
      <c r="K12" s="81" t="str">
        <f>IF('Познавательное развитие'!N13="","",IF('Познавательное развитие'!N13&gt;1.5,"сформирован",IF('Познавательное развитие'!N13&lt;0.5,"не сформирован", "в стадии формирования")))</f>
        <v/>
      </c>
      <c r="L12" s="81" t="str">
        <f>IF('Познавательное развитие'!O13="","",IF('Познавательное развитие'!O13&gt;1.5,"сформирован",IF('Познавательное развитие'!O13&lt;0.5,"не сформирован", "в стадии формирования")))</f>
        <v/>
      </c>
      <c r="M12" s="81" t="str">
        <f>IF('Познавательное развитие'!U13="","",IF('Познавательное развитие'!U13&gt;1.5,"сформирован",IF('Познавательное развитие'!U13&lt;0.5,"не сформирован", "в стадии формирования")))</f>
        <v/>
      </c>
      <c r="N12" s="81" t="str">
        <f>IF('Речевое развитие'!G12="","",IF('Речевое развитие'!G12&gt;1.5,"сформирован",IF('Речевое развитие'!G12&lt;0.5,"не сформирован", "в стадии формирования")))</f>
        <v/>
      </c>
      <c r="O12" s="81" t="str">
        <f>IF('Художественно-эстетическое разв'!D13="","",IF('Художественно-эстетическое разв'!D13&gt;1.5,"сформирован",IF('Художественно-эстетическое разв'!D13&lt;0.5,"не сформирован", "в стадии формирования")))</f>
        <v/>
      </c>
      <c r="P12" s="136" t="str">
        <f>IF('Социально-коммуникативное разви'!J13="","",IF('Социально-коммуникативное разви'!K13="","",IF('Социально-коммуникативное разви'!L13="","",IF('Социально-коммуникативное разви'!N13="","",IF('Социально-коммуникативное разви'!O13="","",IF('Познавательное развитие'!J13="","",IF('Познавательное развитие'!K13="","",IF('Познавательное развитие'!N13="","",IF('Познавательное развитие'!O13="","",IF('Познавательное развитие'!U13="","",IF('Речевое развитие'!G12="","",IF('Художественно-эстетическое разв'!D13="","",('Социально-коммуникативное разви'!J13+'Социально-коммуникативное разви'!K13+'Социально-коммуникативное разви'!L13+'Социально-коммуникативное разви'!N13+'Социально-коммуникативное разви'!O13+'Познавательное развитие'!J13+'Познавательное развитие'!K13+'Познавательное развитие'!N13+'Познавательное развитие'!O13+'Познавательное развитие'!U13+'Речевое развитие'!G12+'Художественно-эстетическое разв'!D13)/12))))))))))))</f>
        <v/>
      </c>
      <c r="Q12" s="81" t="str">
        <f t="shared" si="0"/>
        <v/>
      </c>
      <c r="R12" s="81" t="str">
        <f>IF('Социально-коммуникативное разви'!H13="","",IF('Социально-коммуникативное разви'!H13&gt;1.5,"сформирован",IF('Социально-коммуникативное разви'!H13&lt;0.5,"не сформирован", "в стадии формирования")))</f>
        <v/>
      </c>
      <c r="S12" s="81" t="str">
        <f>IF('Социально-коммуникативное разви'!K13="","",IF('Социально-коммуникативное разви'!K13&gt;1.5,"сформирован",IF('Социально-коммуникативное разви'!K13&lt;0.5,"не сформирован", "в стадии формирования")))</f>
        <v/>
      </c>
      <c r="T12" s="81" t="str">
        <f>IF('Социально-коммуникативное разви'!L13="","",IF('Социально-коммуникативное разви'!L13&gt;1.5,"сформирован",IF('Социально-коммуникативное разви'!L13&lt;0.5,"не сформирован", "в стадии формирования")))</f>
        <v/>
      </c>
      <c r="U12" s="81" t="str">
        <f>IF('Социально-коммуникативное разви'!M13="","",IF('Социально-коммуникативное разви'!M13&gt;1.5,"сформирован",IF('Социально-коммуникативное разви'!M13&lt;0.5,"не сформирован", "в стадии формирования")))</f>
        <v/>
      </c>
      <c r="V12" s="81" t="str">
        <f>IF('Социально-коммуникативное разви'!S13="","",IF('Социально-коммуникативное разви'!S13&gt;1.5,"сформирован",IF('Социально-коммуникативное разви'!S13&lt;0.5,"не сформирован", "в стадии формирования")))</f>
        <v/>
      </c>
      <c r="W12" s="81" t="str">
        <f>IF('Социально-коммуникативное разви'!T13="","",IF('Социально-коммуникативное разви'!T13&gt;1.5,"сформирован",IF('Социально-коммуникативное разви'!T13&lt;0.5,"не сформирован", "в стадии формирования")))</f>
        <v/>
      </c>
      <c r="X12" s="81" t="str">
        <f>IF('Социально-коммуникативное разви'!U13="","",IF('Социально-коммуникативное разви'!U13&gt;1.5,"сформирован",IF('Социально-коммуникативное разви'!U13&lt;0.5,"не сформирован", "в стадии формирования")))</f>
        <v/>
      </c>
      <c r="Y12" s="81" t="str">
        <f>IF('Познавательное развитие'!T13="","",IF('Познавательное развитие'!T13&gt;1.5,"сформирован",IF('Познавательное развитие'!T13&lt;0.5,"не сформирован", "в стадии формирования")))</f>
        <v/>
      </c>
      <c r="Z12" s="81" t="str">
        <f>IF('Речевое развитие'!G12="","",IF('Речевое развитие'!G12&gt;1.5,"сформирован",IF('Речевое развитие'!G12&lt;0.5,"не сформирован", "в стадии формирования")))</f>
        <v/>
      </c>
      <c r="AA12" s="136" t="str">
        <f>IF('Социально-коммуникативное разви'!H13="","",IF('Социально-коммуникативное разви'!K13="","",IF('Социально-коммуникативное разви'!L13="","",IF('Социально-коммуникативное разви'!M13="","",IF('Социально-коммуникативное разви'!S13="","",IF('Социально-коммуникативное разви'!T13="","",IF('Социально-коммуникативное разви'!U13="","",IF('Познавательное развитие'!T13="","",IF('Речевое развитие'!G12="","",('Социально-коммуникативное разви'!H13+'Социально-коммуникативное разви'!K13+'Социально-коммуникативное разви'!L13+'Социально-коммуникативное разви'!M13+'Социально-коммуникативное разви'!S13+'Социально-коммуникативное разви'!T13++'Социально-коммуникативное разви'!U13+'Познавательное развитие'!T13+'Речевое развитие'!G12)/9)))))))))</f>
        <v/>
      </c>
      <c r="AB12" s="81" t="str">
        <f t="shared" si="1"/>
        <v/>
      </c>
      <c r="AC12" s="81" t="str">
        <f>IF('Социально-коммуникативное разви'!P13="","",IF('Социально-коммуникативное разви'!P13&gt;1.5,"сформирован",IF('Социально-коммуникативное разви'!P13&lt;0.5,"не сформирован", "в стадии формирования")))</f>
        <v/>
      </c>
      <c r="AD12" s="81" t="str">
        <f>IF('Познавательное развитие'!P13="","",IF('Познавательное развитие'!P13&gt;1.5,"сформирован",IF('Познавательное развитие'!P13&lt;0.5,"не сформирован", "в стадии формирования")))</f>
        <v/>
      </c>
      <c r="AE12" s="81" t="str">
        <f>IF('Речевое развитие'!F12="","",IF('Речевое развитие'!F12&gt;1.5,"сформирован",IF('Речевое развитие'!GG12&lt;0.5,"не сформирован", "в стадии формирования")))</f>
        <v/>
      </c>
      <c r="AF12" s="81" t="str">
        <f>IF('Речевое развитие'!G12="","",IF('Речевое развитие'!G12&gt;1.5,"сформирован",IF('Речевое развитие'!GH12&lt;0.5,"не сформирован", "в стадии формирования")))</f>
        <v/>
      </c>
      <c r="AG12" s="81" t="str">
        <f>IF('Речевое развитие'!M12="","",IF('Речевое развитие'!M12&gt;1.5,"сформирован",IF('Речевое развитие'!M12&lt;0.5,"не сформирован", "в стадии формирования")))</f>
        <v/>
      </c>
      <c r="AH12" s="81" t="str">
        <f>IF('Речевое развитие'!N12="","",IF('Речевое развитие'!N12&gt;1.5,"сформирован",IF('Речевое развитие'!N12&lt;0.5,"не сформирован", "в стадии формирования")))</f>
        <v/>
      </c>
      <c r="AI12" s="81" t="str">
        <f>IF('Художественно-эстетическое разв'!E13="","",IF('Художественно-эстетическое разв'!E13&gt;1.5,"сформирован",IF('Художественно-эстетическое разв'!E13&lt;0.5,"не сформирован", "в стадии формирования")))</f>
        <v/>
      </c>
      <c r="AJ12" s="81" t="str">
        <f>IF('Художественно-эстетическое разв'!H13="","",IF('Художественно-эстетическое разв'!H13&gt;1.5,"сформирован",IF('Художественно-эстетическое разв'!H13&lt;0.5,"не сформирован", "в стадии формирования")))</f>
        <v/>
      </c>
      <c r="AK12" s="81" t="str">
        <f>IF('Художественно-эстетическое разв'!AB13="","",IF('Художественно-эстетическое разв'!AB13&gt;1.5,"сформирован",IF('Художественно-эстетическое разв'!AB13&lt;0.5,"не сформирован", "в стадии формирования")))</f>
        <v/>
      </c>
      <c r="AL12" s="166" t="str">
        <f>IF('Социально-коммуникативное разви'!P13="","",IF('Познавательное развитие'!P13="","",IF('Речевое развитие'!F12="","",IF('Речевое развитие'!G12="","",IF('Речевое развитие'!M12="","",IF('Речевое развитие'!N12="","",IF('Художественно-эстетическое разв'!E13="","",IF('Художественно-эстетическое разв'!H13="","",IF('Художественно-эстетическое разв'!AB13="","",('Социально-коммуникативное разви'!P13+'Познавательное развитие'!P13+'Речевое развитие'!F12+'Речевое развитие'!G12+'Речевое развитие'!M12+'Речевое развитие'!N12+'Художественно-эстетическое разв'!E13+'Художественно-эстетическое разв'!H13+'Художественно-эстетическое разв'!AB13)/9)))))))))</f>
        <v/>
      </c>
      <c r="AM12" s="81" t="str">
        <f t="shared" si="2"/>
        <v/>
      </c>
      <c r="AN12" s="81" t="str">
        <f>IF('Познавательное развитие'!V13="","",IF('Познавательное развитие'!V13&gt;1.5,"сформирован",IF('Познавательное развитие'!V13&lt;0.5,"не сформирован", "в стадии формирования")))</f>
        <v/>
      </c>
      <c r="AO12" s="81" t="str">
        <f>IF('Речевое развитие'!D12="","",IF('Речевое развитие'!D12&gt;1.5,"сформирован",IF('Речевое развитие'!D12&lt;0.5,"не сформирован", "в стадии формирования")))</f>
        <v/>
      </c>
      <c r="AP12" s="81" t="str">
        <f>IF('Речевое развитие'!E12="","",IF('Речевое развитие'!E12&gt;1.5,"сформирован",IF('Речевое развитие'!E12&lt;0.5,"не сформирован", "в стадии формирования")))</f>
        <v/>
      </c>
      <c r="AQ12" s="81" t="str">
        <f>IF('Речевое развитие'!F12="","",IF('Речевое развитие'!F12&gt;1.5,"сформирован",IF('Речевое развитие'!F12&lt;0.5,"не сформирован", "в стадии формирования")))</f>
        <v/>
      </c>
      <c r="AR12" s="81" t="str">
        <f>IF('Речевое развитие'!G12="","",IF('Речевое развитие'!G12&gt;1.5,"сформирован",IF('Речевое развитие'!G12&lt;0.5,"не сформирован", "в стадии формирования")))</f>
        <v/>
      </c>
      <c r="AS12" s="81" t="str">
        <f>IF('Речевое развитие'!J12="","",IF('Речевое развитие'!J12&gt;1.5,"сформирован",IF('Речевое развитие'!J12&lt;0.5,"не сформирован", "в стадии формирования")))</f>
        <v/>
      </c>
      <c r="AT12" s="81" t="str">
        <f>IF('Речевое развитие'!M12="","",IF('Речевое развитие'!M12&gt;1.5,"сформирован",IF('Речевое развитие'!M12&lt;0.5,"не сформирован", "в стадии формирования")))</f>
        <v/>
      </c>
      <c r="AU12" s="136" t="str">
        <f>IF('Познавательное развитие'!V13="","",IF('Речевое развитие'!D12="","",IF('Речевое развитие'!E12="","",IF('Речевое развитие'!F12="","",IF('Речевое развитие'!G12="","",IF('Речевое развитие'!J12="","",IF('Речевое развитие'!M12="","",('Познавательное развитие'!V13+'Речевое развитие'!D12+'Речевое развитие'!E12+'Речевое развитие'!F12+'Речевое развитие'!G12+'Речевое развитие'!J12+'Речевое развитие'!M12)/7)))))))</f>
        <v/>
      </c>
      <c r="AV12" s="81" t="str">
        <f t="shared" si="3"/>
        <v/>
      </c>
      <c r="AW12" s="98" t="str">
        <f>IF('Художественно-эстетическое разв'!M13="","",IF('Художественно-эстетическое разв'!M13&gt;1.5,"сформирован",IF('Художественно-эстетическое разв'!M13&lt;0.5,"не сформирован", "в стадии формирования")))</f>
        <v/>
      </c>
      <c r="AX12" s="98" t="str">
        <f>IF('Художественно-эстетическое разв'!N13="","",IF('Художественно-эстетическое разв'!N13&gt;1.5,"сформирован",IF('Художественно-эстетическое разв'!N13&lt;0.5,"не сформирован", "в стадии формирования")))</f>
        <v/>
      </c>
      <c r="AY12" s="167" t="str">
        <f>IF('Художественно-эстетическое разв'!V13="","",IF('Художественно-эстетическое разв'!V13&gt;1.5,"сформирован",IF('Художественно-эстетическое разв'!V13&lt;0.5,"не сформирован", "в стадии формирования")))</f>
        <v/>
      </c>
      <c r="AZ12" s="98" t="str">
        <f>IF('Физическое развитие'!D12="","",IF('Физическое развитие'!D12&gt;1.5,"сформирован",IF('Физическое развитие'!D12&lt;0.5,"не сформирован", "в стадии формирования")))</f>
        <v/>
      </c>
      <c r="BA12" s="98" t="str">
        <f>IF('Физическое развитие'!E12="","",IF('Физическое развитие'!E12&gt;1.5,"сформирован",IF('Физическое развитие'!E12&lt;0.5,"не сформирован", "в стадии формирования")))</f>
        <v/>
      </c>
      <c r="BB12" s="98" t="str">
        <f>IF('Физическое развитие'!F12="","",IF('Физическое развитие'!F12&gt;1.5,"сформирован",IF('Физическое развитие'!F12&lt;0.5,"не сформирован", "в стадии формирования")))</f>
        <v/>
      </c>
      <c r="BC12" s="98" t="str">
        <f>IF('Физическое развитие'!G12="","",IF('Физическое развитие'!G12&gt;1.5,"сформирован",IF('Физическое развитие'!G12&lt;0.5,"не сформирован", "в стадии формирования")))</f>
        <v/>
      </c>
      <c r="BD12" s="98" t="str">
        <f>IF('Физическое развитие'!H12="","",IF('Физическое развитие'!H12&gt;1.5,"сформирован",IF('Физическое развитие'!H12&lt;0.5,"не сформирован", "в стадии формирования")))</f>
        <v/>
      </c>
      <c r="BE12" s="98" t="str">
        <f>IF('Физическое развитие'!I12="","",IF('Физическое развитие'!I12&gt;1.5,"сформирован",IF('Физическое развитие'!I12&lt;0.5,"не сформирован", "в стадии формирования")))</f>
        <v/>
      </c>
      <c r="BF12" s="98" t="str">
        <f>IF('Физическое развитие'!J12="","",IF('Физическое развитие'!J12&gt;1.5,"сформирован",IF('Физическое развитие'!J12&lt;0.5,"не сформирован", "в стадии формирования")))</f>
        <v/>
      </c>
      <c r="BG12" s="98" t="str">
        <f>IF('Физическое развитие'!K12="","",IF('Физическое развитие'!K12&gt;1.5,"сформирован",IF('Физическое развитие'!K12&lt;0.5,"не сформирован", "в стадии формирования")))</f>
        <v/>
      </c>
      <c r="BH12" s="98" t="str">
        <f>IF('Физическое развитие'!L12="","",IF('Физическое развитие'!L12&gt;1.5,"сформирован",IF('Физическое развитие'!L12&lt;0.5,"не сформирован", "в стадии формирования")))</f>
        <v/>
      </c>
      <c r="BI12" s="136" t="str">
        <f>IF('Художественно-эстетическое разв'!M13="","",IF('Художественно-эстетическое разв'!N13="","",IF('Художественно-эстетическое разв'!V13="","",IF('Физическое развитие'!D12="","",IF('Физическое развитие'!E12="","",IF('Физическое развитие'!F12="","",IF('Физическое развитие'!G12="","",IF('Физическое развитие'!H12="","",IF('Физическое развитие'!I12="","",IF('Физическое развитие'!J12="","",IF('Физическое развитие'!K12="","",IF('Физическое развитие'!M12="","",('Художественно-эстетическое разв'!M13+'Художественно-эстетическое разв'!N13+'Художественно-эстетическое разв'!V13+'Физическое развитие'!D12+'Физическое развитие'!E12+'Физическое развитие'!F12+'Физическое развитие'!G12+'Физическое развитие'!H12+'Физическое развитие'!I12+'Физическое развитие'!J12+'Физическое развитие'!K12+'Физическое развитие'!M12)/12))))))))))))</f>
        <v/>
      </c>
      <c r="BJ12" s="81" t="str">
        <f t="shared" si="4"/>
        <v/>
      </c>
      <c r="BK12" s="81" t="str">
        <f>IF('Социально-коммуникативное разви'!D13="","",IF('Социально-коммуникативное разви'!D13&gt;1.5,"сформирован",IF('Социально-коммуникативное разви'!D13&lt;0.5,"не сформирован", "в стадии формирования")))</f>
        <v/>
      </c>
      <c r="BL12" s="81" t="str">
        <f>IF('Социально-коммуникативное разви'!E13="","",IF('Социально-коммуникативное разви'!E13&gt;1.5,"сформирован",IF('Социально-коммуникативное разви'!E13&lt;0.5,"не сформирован", "в стадии формирования")))</f>
        <v/>
      </c>
      <c r="BM12" s="81" t="str">
        <f>IF('Социально-коммуникативное разви'!F13="","",IF('Социально-коммуникативное разви'!F13&gt;1.5,"сформирован",IF('Социально-коммуникативное разви'!F13&lt;0.5,"не сформирован", "в стадии формирования")))</f>
        <v/>
      </c>
      <c r="BN12" s="81" t="str">
        <f>IF('Социально-коммуникативное разви'!G13="","",IF('Социально-коммуникативное разви'!G13&gt;1.5,"сформирован",IF('Социально-коммуникативное разви'!G13&lt;0.5,"не сформирован", "в стадии формирования")))</f>
        <v/>
      </c>
      <c r="BO12" s="81" t="str">
        <f>IF('Социально-коммуникативное разви'!H13="","",IF('Социально-коммуникативное разви'!H13&gt;1.5,"сформирован",IF('Социально-коммуникативное разви'!H13&lt;0.5,"не сформирован", "в стадии формирования")))</f>
        <v/>
      </c>
      <c r="BP12" s="81" t="str">
        <f>IF('Социально-коммуникативное разви'!I13="","",IF('Социально-коммуникативное разви'!I13&gt;1.5,"сформирован",IF('Социально-коммуникативное разви'!I13&lt;0.5,"не сформирован", "в стадии формирования")))</f>
        <v/>
      </c>
      <c r="BQ12" s="81" t="str">
        <f>IF('Социально-коммуникативное разви'!J13="","",IF('Социально-коммуникативное разви'!J13&gt;1.5,"сформирован",IF('Социально-коммуникативное разви'!J13&lt;0.5,"не сформирован", "в стадии формирования")))</f>
        <v/>
      </c>
      <c r="BR12" s="81" t="str">
        <f>IF('Социально-коммуникативное разви'!K13="","",IF('Социально-коммуникативное разви'!K13&gt;1.5,"сформирован",IF('Социально-коммуникативное разви'!K13&lt;0.5,"не сформирован", "в стадии формирования")))</f>
        <v/>
      </c>
      <c r="BS12" s="81" t="str">
        <f>IF('Физическое развитие'!L12="","",IF('Физическое развитие'!L12&gt;1.5,"сформирован",IF('Физическое развитие'!L12&lt;0.5,"не сформирован", "в стадии формирования")))</f>
        <v/>
      </c>
      <c r="BT12" s="81" t="str">
        <f>IF('Физическое развитие'!M12="","",IF('Физическое развитие'!M12&gt;1.5,"сформирован",IF('Физическое развитие'!M12&lt;0.5,"не сформирован", "в стадии формирования")))</f>
        <v/>
      </c>
      <c r="BU12" s="81" t="str">
        <f>IF('Физическое развитие'!N12="","",IF('Физическое развитие'!N12&gt;1.5,"сформирован",IF('Физическое развитие'!N12&lt;0.5,"не сформирован", "в стадии формирования")))</f>
        <v/>
      </c>
      <c r="BV12" s="81" t="str">
        <f>IF('Физическое развитие'!O12="","",IF('Физическое развитие'!O12&gt;1.5,"сформирован",IF('Физическое развитие'!O12&lt;0.5,"не сформирован", "в стадии формирования")))</f>
        <v/>
      </c>
      <c r="BW12" s="136" t="str">
        <f>IF('Социально-коммуникативное разви'!D13="","",IF('Социально-коммуникативное разви'!G13="","",IF('Социально-коммуникативное разви'!K13="","",IF('Социально-коммуникативное разви'!M13="","",IF('Социально-коммуникативное разви'!X13="","",IF('Социально-коммуникативное разви'!Y13="","",IF('Социально-коммуникативное разви'!Z13="","",IF('Социально-коммуникативное разви'!AA13="","",IF('Физическое развитие'!L12="","",IF('Физическое развитие'!P12="","",IF('Физическое развитие'!Q12="","",IF('Физическое развитие'!R12="","",('Социально-коммуникативное разви'!D13+'Социально-коммуникативное разви'!G13+'Социально-коммуникативное разви'!K13+'Социально-коммуникативное разви'!M13+'Социально-коммуникативное разви'!X13+'Социально-коммуникативное разви'!Y13+'Социально-коммуникативное разви'!Z13+'Социально-коммуникативное разви'!AA13+'Физическое развитие'!L12+'Физическое развитие'!P12+'Физическое развитие'!Q12+'Физическое развитие'!R12)/12))))))))))))</f>
        <v/>
      </c>
      <c r="BX12" s="81" t="str">
        <f t="shared" si="5"/>
        <v/>
      </c>
      <c r="BY12" s="81" t="str">
        <f>IF('Социально-коммуникативное разви'!E13="","",IF('Социально-коммуникативное разви'!E13&gt;1.5,"сформирован",IF('Социально-коммуникативное разви'!E13&lt;0.5,"не сформирован", "в стадии формирования")))</f>
        <v/>
      </c>
      <c r="BZ12" s="81" t="str">
        <f>IF('Социально-коммуникативное разви'!F13="","",IF('Социально-коммуникативное разви'!F13&gt;1.5,"сформирован",IF('Социально-коммуникативное разви'!F13&lt;0.5,"не сформирован", "в стадии формирования")))</f>
        <v/>
      </c>
      <c r="CA12" s="81" t="str">
        <f>IF('Социально-коммуникативное разви'!G13="","",IF('Социально-коммуникативное разви'!G13&gt;1.5,"сформирован",IF('Социально-коммуникативное разви'!G13&lt;0.5,"не сформирован", "в стадии формирования")))</f>
        <v/>
      </c>
      <c r="CB12" s="81" t="str">
        <f>IF('Социально-коммуникативное разви'!H13="","",IF('Социально-коммуникативное разви'!H13&gt;1.5,"сформирован",IF('Социально-коммуникативное разви'!H13&lt;0.5,"не сформирован", "в стадии формирования")))</f>
        <v/>
      </c>
      <c r="CC12" s="81" t="str">
        <f>IF('Социально-коммуникативное разви'!I13="","",IF('Социально-коммуникативное разви'!I13&gt;1.5,"сформирован",IF('Социально-коммуникативное разви'!I13&lt;0.5,"не сформирован", "в стадии формирования")))</f>
        <v/>
      </c>
      <c r="CD12" s="81" t="str">
        <f>IF('Социально-коммуникативное разви'!J13="","",IF('Социально-коммуникативное разви'!J13&gt;1.5,"сформирован",IF('Социально-коммуникативное разви'!J13&lt;0.5,"не сформирован", "в стадии формирования")))</f>
        <v/>
      </c>
      <c r="CE12" s="81" t="str">
        <f>IF('Социально-коммуникативное разви'!K13="","",IF('Социально-коммуникативное разви'!K13&gt;1.5,"сформирован",IF('Социально-коммуникативное разви'!K13&lt;0.5,"не сформирован", "в стадии формирования")))</f>
        <v/>
      </c>
      <c r="CF12" s="81" t="str">
        <f>IF('Социально-коммуникативное разви'!L13="","",IF('Социально-коммуникативное разви'!L13&gt;1.5,"сформирован",IF('Социально-коммуникативное разви'!L13&lt;0.5,"не сформирован", "в стадии формирования")))</f>
        <v/>
      </c>
      <c r="CG12" s="81" t="str">
        <f>IF('Познавательное развитие'!D13="","",IF('Познавательное развитие'!D13&gt;1.5,"сформирован",IF('Познавательное развитие'!D13&lt;0.5,"не сформирован", "в стадии формирования")))</f>
        <v/>
      </c>
      <c r="CH12" s="81" t="str">
        <f>IF('Познавательное развитие'!E13="","",IF('Познавательное развитие'!E13&gt;1.5,"сформирован",IF('Познавательное развитие'!E13&lt;0.5,"не сформирован", "в стадии формирования")))</f>
        <v/>
      </c>
      <c r="CI12" s="81" t="str">
        <f>IF('Познавательное развитие'!F13="","",IF('Познавательное развитие'!F13&gt;1.5,"сформирован",IF('Познавательное развитие'!F13&lt;0.5,"не сформирован", "в стадии формирования")))</f>
        <v/>
      </c>
      <c r="CJ12" s="81" t="str">
        <f>IF('Познавательное развитие'!G13="","",IF('Познавательное развитие'!G13&gt;1.5,"сформирован",IF('Познавательное развитие'!G13&lt;0.5,"не сформирован", "в стадии формирования")))</f>
        <v/>
      </c>
      <c r="CK12" s="81" t="str">
        <f>IF('Познавательное развитие'!H13="","",IF('Познавательное развитие'!H13&gt;1.5,"сформирован",IF('Познавательное развитие'!H13&lt;0.5,"не сформирован", "в стадии формирования")))</f>
        <v/>
      </c>
      <c r="CL12" s="81" t="str">
        <f>IF('Познавательное развитие'!I13="","",IF('Познавательное развитие'!I13&gt;1.5,"сформирован",IF('Познавательное развитие'!I13&lt;0.5,"не сформирован", "в стадии формирования")))</f>
        <v/>
      </c>
      <c r="CM12" s="81" t="str">
        <f>IF('Познавательное развитие'!J13="","",IF('Познавательное развитие'!J13&gt;1.5,"сформирован",IF('Познавательное развитие'!J13&lt;0.5,"не сформирован", "в стадии формирования")))</f>
        <v/>
      </c>
      <c r="CN12" s="81" t="str">
        <f>IF('Познавательное развитие'!K13="","",IF('Познавательное развитие'!K13&gt;1.5,"сформирован",IF('Познавательное развитие'!K13&lt;0.5,"не сформирован", "в стадии формирования")))</f>
        <v/>
      </c>
      <c r="CO12" s="81" t="str">
        <f>IF('Познавательное развитие'!L13="","",IF('Познавательное развитие'!L13&gt;1.5,"сформирован",IF('Познавательное развитие'!L13&lt;0.5,"не сформирован", "в стадии формирования")))</f>
        <v/>
      </c>
      <c r="CP12" s="81" t="str">
        <f>IF('Познавательное развитие'!M13="","",IF('Познавательное развитие'!M13&gt;1.5,"сформирован",IF('Познавательное развитие'!M13&lt;0.5,"не сформирован", "в стадии формирования")))</f>
        <v/>
      </c>
      <c r="CQ12" s="81" t="str">
        <f>IF('Познавательное развитие'!N13="","",IF('Познавательное развитие'!N13&gt;1.5,"сформирован",IF('Познавательное развитие'!N13&lt;0.5,"не сформирован", "в стадии формирования")))</f>
        <v/>
      </c>
      <c r="CR12" s="81" t="str">
        <f>IF('Познавательное развитие'!O13="","",IF('Познавательное развитие'!O13&gt;1.5,"сформирован",IF('Познавательное развитие'!O13&lt;0.5,"не сформирован", "в стадии формирования")))</f>
        <v/>
      </c>
      <c r="CS12" s="81" t="str">
        <f>IF('Познавательное развитие'!P13="","",IF('Познавательное развитие'!P13&gt;1.5,"сформирован",IF('Познавательное развитие'!P13&lt;0.5,"не сформирован", "в стадии формирования")))</f>
        <v/>
      </c>
      <c r="CT12" s="81" t="str">
        <f>IF('Познавательное развитие'!Q13="","",IF('Познавательное развитие'!Q13&gt;1.5,"сформирован",IF('Познавательное развитие'!Q13&lt;0.5,"не сформирован", "в стадии формирования")))</f>
        <v/>
      </c>
      <c r="CU12" s="81" t="str">
        <f>IF('Речевое развитие'!J12="","",IF('Речевое развитие'!J12&gt;1.5,"сформирован",IF('Речевое развитие'!J12&lt;0.5,"не сформирован", "в стадии формирования")))</f>
        <v/>
      </c>
      <c r="CV12" s="81" t="str">
        <f>IF('Речевое развитие'!K12="","",IF('Речевое развитие'!K12&gt;1.5,"сформирован",IF('Речевое развитие'!K12&lt;0.5,"не сформирован", "в стадии формирования")))</f>
        <v/>
      </c>
      <c r="CW12" s="81" t="str">
        <f>IF('Речевое развитие'!L12="","",IF('Речевое развитие'!L12&gt;1.5,"сформирован",IF('Речевое развитие'!L12&lt;0.5,"не сформирован", "в стадии формирования")))</f>
        <v/>
      </c>
      <c r="CX12" s="167" t="str">
        <f>IF('Художественно-эстетическое разв'!AA13="","",IF('Художественно-эстетическое разв'!AA13&gt;1.5,"сформирован",IF('Художественно-эстетическое разв'!AA13&lt;0.5,"не сформирован", "в стадии формирования")))</f>
        <v/>
      </c>
      <c r="CY12" s="136" t="str">
        <f>IF('Социально-коммуникативное разви'!E13="","",IF('Социально-коммуникативное разви'!F13="","",IF('Социально-коммуникативное разви'!H13="","",IF('Социально-коммуникативное разви'!I13="","",IF('Социально-коммуникативное разви'!AB13="","",IF('Социально-коммуникативное разви'!AC13="","",IF('Социально-коммуникативное разви'!AD13="","",IF('Социально-коммуникативное разви'!AE13="","",IF('Познавательное развитие'!D13="","",IF('Познавательное развитие'!E13="","",IF('Познавательное развитие'!F13="","",IF('Познавательное развитие'!I13="","",IF('Познавательное развитие'!K13="","",IF('Познавательное развитие'!S13="","",IF('Познавательное развитие'!U13="","",IF('Познавательное развитие'!Y13="","",IF('Познавательное развитие'!Z13="","",IF('Познавательное развитие'!AA13="","",IF('Познавательное развитие'!AB13="","",IF('Познавательное развитие'!AC13="","",IF('Познавательное развитие'!AD13="","",IF('Познавательное развитие'!AE13="","",IF('Речевое развитие'!J12="","",IF('Речевое развитие'!K12="","",IF('Речевое развитие'!L12="","",IF('Художественно-эстетическое разв'!AA13="","",('Социально-коммуникативное разви'!E13+'Социально-коммуникативное разви'!F13+'Социально-коммуникативное разви'!H13+'Социально-коммуникативное разви'!I13+'Социально-коммуникативное разви'!AB13+'Социально-коммуникативное разви'!AC13+'Социально-коммуникативное разви'!AD13+'Социально-коммуникативное разви'!AE13+'Познавательное развитие'!D13+'Познавательное развитие'!E13+'Познавательное развитие'!F13+'Познавательное развитие'!I13+'Познавательное развитие'!K13+'Познавательное развитие'!S13+'Познавательное развитие'!U13+'Познавательное развитие'!Y13+'Познавательное развитие'!Z13+'Познавательное развитие'!AA13+'Познавательное развитие'!AB13+'Познавательное развитие'!AC13+'Познавательное развитие'!AD13+'Познавательное развитие'!AE13+'Речевое развитие'!J12+'Речевое развитие'!K12+'Речевое развитие'!L12+'Художественно-эстетическое разв'!AA13)/26))))))))))))))))))))))))))</f>
        <v/>
      </c>
      <c r="CZ12" s="81" t="str">
        <f t="shared" si="6"/>
        <v/>
      </c>
      <c r="EL12" s="90"/>
    </row>
    <row r="13" spans="1:142">
      <c r="A13" s="298">
        <f>список!A11</f>
        <v>10</v>
      </c>
      <c r="B13" s="165" t="str">
        <f>IF(список!B11="","",список!B11)</f>
        <v/>
      </c>
      <c r="C13" s="81">
        <f>IF(список!C11="","",список!C11)</f>
        <v>0</v>
      </c>
      <c r="D13" s="81" t="str">
        <f>IF('Социально-коммуникативное разви'!J14="","",IF('Социально-коммуникативное разви'!J14&gt;1.5,"сформирован",IF('Социально-коммуникативное разви'!J14&lt;0.5,"не сформирован", "в стадии формирования")))</f>
        <v/>
      </c>
      <c r="E13" s="81" t="str">
        <f>IF('Социально-коммуникативное разви'!K14="","",IF('Социально-коммуникативное разви'!K14&gt;1.5,"сформирован",IF('Социально-коммуникативное разви'!K14&lt;0.5,"не сформирован", "в стадии формирования")))</f>
        <v/>
      </c>
      <c r="F13" s="81" t="str">
        <f>IF('Социально-коммуникативное разви'!L14="","",IF('Социально-коммуникативное разви'!L14&gt;1.5,"сформирован",IF('Социально-коммуникативное разви'!L14&lt;0.5,"не сформирован", "в стадии формирования")))</f>
        <v/>
      </c>
      <c r="G13" s="81" t="str">
        <f>IF('Социально-коммуникативное разви'!N14="","",IF('Социально-коммуникативное разви'!N14&gt;1.5,"сформирован",IF('Социально-коммуникативное разви'!N14&lt;0.5,"не сформирован", "в стадии формирования")))</f>
        <v/>
      </c>
      <c r="H13" s="81" t="str">
        <f>IF('Социально-коммуникативное разви'!O14="","",IF('Социально-коммуникативное разви'!O14&gt;1.5,"сформирован",IF('Социально-коммуникативное разви'!O14&lt;0.5,"не сформирован", "в стадии формирования")))</f>
        <v/>
      </c>
      <c r="I13" s="81" t="str">
        <f>IF('Познавательное развитие'!J14="","",IF('Познавательное развитие'!J14&gt;1.5,"сформирован",IF('Познавательное развитие'!J14&lt;0.5,"не сформирован", "в стадии формирования")))</f>
        <v/>
      </c>
      <c r="J13" s="81" t="str">
        <f>IF('Познавательное развитие'!K14="","",IF('Познавательное развитие'!K14&gt;1.5,"сформирован",IF('Познавательное развитие'!K14&lt;0.5,"не сформирован", "в стадии формирования")))</f>
        <v/>
      </c>
      <c r="K13" s="81" t="str">
        <f>IF('Познавательное развитие'!N14="","",IF('Познавательное развитие'!N14&gt;1.5,"сформирован",IF('Познавательное развитие'!N14&lt;0.5,"не сформирован", "в стадии формирования")))</f>
        <v/>
      </c>
      <c r="L13" s="81" t="str">
        <f>IF('Познавательное развитие'!O14="","",IF('Познавательное развитие'!O14&gt;1.5,"сформирован",IF('Познавательное развитие'!O14&lt;0.5,"не сформирован", "в стадии формирования")))</f>
        <v/>
      </c>
      <c r="M13" s="81" t="str">
        <f>IF('Познавательное развитие'!U14="","",IF('Познавательное развитие'!U14&gt;1.5,"сформирован",IF('Познавательное развитие'!U14&lt;0.5,"не сформирован", "в стадии формирования")))</f>
        <v/>
      </c>
      <c r="N13" s="81" t="str">
        <f>IF('Речевое развитие'!G13="","",IF('Речевое развитие'!G13&gt;1.5,"сформирован",IF('Речевое развитие'!G13&lt;0.5,"не сформирован", "в стадии формирования")))</f>
        <v/>
      </c>
      <c r="O13" s="81" t="str">
        <f>IF('Художественно-эстетическое разв'!D14="","",IF('Художественно-эстетическое разв'!D14&gt;1.5,"сформирован",IF('Художественно-эстетическое разв'!D14&lt;0.5,"не сформирован", "в стадии формирования")))</f>
        <v/>
      </c>
      <c r="P13" s="136" t="str">
        <f>IF('Социально-коммуникативное разви'!J14="","",IF('Социально-коммуникативное разви'!K14="","",IF('Социально-коммуникативное разви'!L14="","",IF('Социально-коммуникативное разви'!N14="","",IF('Социально-коммуникативное разви'!O14="","",IF('Познавательное развитие'!J14="","",IF('Познавательное развитие'!K14="","",IF('Познавательное развитие'!N14="","",IF('Познавательное развитие'!O14="","",IF('Познавательное развитие'!U14="","",IF('Речевое развитие'!G13="","",IF('Художественно-эстетическое разв'!D14="","",('Социально-коммуникативное разви'!J14+'Социально-коммуникативное разви'!K14+'Социально-коммуникативное разви'!L14+'Социально-коммуникативное разви'!N14+'Социально-коммуникативное разви'!O14+'Познавательное развитие'!J14+'Познавательное развитие'!K14+'Познавательное развитие'!N14+'Познавательное развитие'!O14+'Познавательное развитие'!U14+'Речевое развитие'!G13+'Художественно-эстетическое разв'!D14)/12))))))))))))</f>
        <v/>
      </c>
      <c r="Q13" s="81" t="str">
        <f t="shared" si="0"/>
        <v/>
      </c>
      <c r="R13" s="81" t="str">
        <f>IF('Социально-коммуникативное разви'!H14="","",IF('Социально-коммуникативное разви'!H14&gt;1.5,"сформирован",IF('Социально-коммуникативное разви'!H14&lt;0.5,"не сформирован", "в стадии формирования")))</f>
        <v/>
      </c>
      <c r="S13" s="81" t="str">
        <f>IF('Социально-коммуникативное разви'!K14="","",IF('Социально-коммуникативное разви'!K14&gt;1.5,"сформирован",IF('Социально-коммуникативное разви'!K14&lt;0.5,"не сформирован", "в стадии формирования")))</f>
        <v/>
      </c>
      <c r="T13" s="81" t="str">
        <f>IF('Социально-коммуникативное разви'!L14="","",IF('Социально-коммуникативное разви'!L14&gt;1.5,"сформирован",IF('Социально-коммуникативное разви'!L14&lt;0.5,"не сформирован", "в стадии формирования")))</f>
        <v/>
      </c>
      <c r="U13" s="81" t="str">
        <f>IF('Социально-коммуникативное разви'!M14="","",IF('Социально-коммуникативное разви'!M14&gt;1.5,"сформирован",IF('Социально-коммуникативное разви'!M14&lt;0.5,"не сформирован", "в стадии формирования")))</f>
        <v/>
      </c>
      <c r="V13" s="81" t="str">
        <f>IF('Социально-коммуникативное разви'!S14="","",IF('Социально-коммуникативное разви'!S14&gt;1.5,"сформирован",IF('Социально-коммуникативное разви'!S14&lt;0.5,"не сформирован", "в стадии формирования")))</f>
        <v/>
      </c>
      <c r="W13" s="81" t="str">
        <f>IF('Социально-коммуникативное разви'!T14="","",IF('Социально-коммуникативное разви'!T14&gt;1.5,"сформирован",IF('Социально-коммуникативное разви'!T14&lt;0.5,"не сформирован", "в стадии формирования")))</f>
        <v/>
      </c>
      <c r="X13" s="81" t="str">
        <f>IF('Социально-коммуникативное разви'!U14="","",IF('Социально-коммуникативное разви'!U14&gt;1.5,"сформирован",IF('Социально-коммуникативное разви'!U14&lt;0.5,"не сформирован", "в стадии формирования")))</f>
        <v/>
      </c>
      <c r="Y13" s="81" t="str">
        <f>IF('Познавательное развитие'!T14="","",IF('Познавательное развитие'!T14&gt;1.5,"сформирован",IF('Познавательное развитие'!T14&lt;0.5,"не сформирован", "в стадии формирования")))</f>
        <v/>
      </c>
      <c r="Z13" s="81" t="str">
        <f>IF('Речевое развитие'!G13="","",IF('Речевое развитие'!G13&gt;1.5,"сформирован",IF('Речевое развитие'!G13&lt;0.5,"не сформирован", "в стадии формирования")))</f>
        <v/>
      </c>
      <c r="AA13" s="136" t="str">
        <f>IF('Социально-коммуникативное разви'!H14="","",IF('Социально-коммуникативное разви'!K14="","",IF('Социально-коммуникативное разви'!L14="","",IF('Социально-коммуникативное разви'!M14="","",IF('Социально-коммуникативное разви'!S14="","",IF('Социально-коммуникативное разви'!T14="","",IF('Социально-коммуникативное разви'!U14="","",IF('Познавательное развитие'!T14="","",IF('Речевое развитие'!G13="","",('Социально-коммуникативное разви'!H14+'Социально-коммуникативное разви'!K14+'Социально-коммуникативное разви'!L14+'Социально-коммуникативное разви'!M14+'Социально-коммуникативное разви'!S14+'Социально-коммуникативное разви'!T14++'Социально-коммуникативное разви'!U14+'Познавательное развитие'!T14+'Речевое развитие'!G13)/9)))))))))</f>
        <v/>
      </c>
      <c r="AB13" s="81" t="str">
        <f t="shared" si="1"/>
        <v/>
      </c>
      <c r="AC13" s="81" t="str">
        <f>IF('Социально-коммуникативное разви'!P14="","",IF('Социально-коммуникативное разви'!P14&gt;1.5,"сформирован",IF('Социально-коммуникативное разви'!P14&lt;0.5,"не сформирован", "в стадии формирования")))</f>
        <v/>
      </c>
      <c r="AD13" s="81" t="str">
        <f>IF('Познавательное развитие'!P14="","",IF('Познавательное развитие'!P14&gt;1.5,"сформирован",IF('Познавательное развитие'!P14&lt;0.5,"не сформирован", "в стадии формирования")))</f>
        <v/>
      </c>
      <c r="AE13" s="81" t="str">
        <f>IF('Речевое развитие'!F13="","",IF('Речевое развитие'!F13&gt;1.5,"сформирован",IF('Речевое развитие'!GG13&lt;0.5,"не сформирован", "в стадии формирования")))</f>
        <v/>
      </c>
      <c r="AF13" s="81" t="str">
        <f>IF('Речевое развитие'!G13="","",IF('Речевое развитие'!G13&gt;1.5,"сформирован",IF('Речевое развитие'!GH13&lt;0.5,"не сформирован", "в стадии формирования")))</f>
        <v/>
      </c>
      <c r="AG13" s="81" t="str">
        <f>IF('Речевое развитие'!M13="","",IF('Речевое развитие'!M13&gt;1.5,"сформирован",IF('Речевое развитие'!M13&lt;0.5,"не сформирован", "в стадии формирования")))</f>
        <v/>
      </c>
      <c r="AH13" s="81" t="str">
        <f>IF('Речевое развитие'!N13="","",IF('Речевое развитие'!N13&gt;1.5,"сформирован",IF('Речевое развитие'!N13&lt;0.5,"не сформирован", "в стадии формирования")))</f>
        <v/>
      </c>
      <c r="AI13" s="81" t="str">
        <f>IF('Художественно-эстетическое разв'!E14="","",IF('Художественно-эстетическое разв'!E14&gt;1.5,"сформирован",IF('Художественно-эстетическое разв'!E14&lt;0.5,"не сформирован", "в стадии формирования")))</f>
        <v/>
      </c>
      <c r="AJ13" s="81" t="str">
        <f>IF('Художественно-эстетическое разв'!H14="","",IF('Художественно-эстетическое разв'!H14&gt;1.5,"сформирован",IF('Художественно-эстетическое разв'!H14&lt;0.5,"не сформирован", "в стадии формирования")))</f>
        <v/>
      </c>
      <c r="AK13" s="81" t="str">
        <f>IF('Художественно-эстетическое разв'!AB14="","",IF('Художественно-эстетическое разв'!AB14&gt;1.5,"сформирован",IF('Художественно-эстетическое разв'!AB14&lt;0.5,"не сформирован", "в стадии формирования")))</f>
        <v/>
      </c>
      <c r="AL13" s="166" t="str">
        <f>IF('Социально-коммуникативное разви'!P14="","",IF('Познавательное развитие'!P14="","",IF('Речевое развитие'!F13="","",IF('Речевое развитие'!G13="","",IF('Речевое развитие'!M13="","",IF('Речевое развитие'!N13="","",IF('Художественно-эстетическое разв'!E14="","",IF('Художественно-эстетическое разв'!H14="","",IF('Художественно-эстетическое разв'!AB14="","",('Социально-коммуникативное разви'!P14+'Познавательное развитие'!P14+'Речевое развитие'!F13+'Речевое развитие'!G13+'Речевое развитие'!M13+'Речевое развитие'!N13+'Художественно-эстетическое разв'!E14+'Художественно-эстетическое разв'!H14+'Художественно-эстетическое разв'!AB14)/9)))))))))</f>
        <v/>
      </c>
      <c r="AM13" s="81" t="str">
        <f t="shared" si="2"/>
        <v/>
      </c>
      <c r="AN13" s="81" t="str">
        <f>IF('Познавательное развитие'!V14="","",IF('Познавательное развитие'!V14&gt;1.5,"сформирован",IF('Познавательное развитие'!V14&lt;0.5,"не сформирован", "в стадии формирования")))</f>
        <v/>
      </c>
      <c r="AO13" s="81" t="str">
        <f>IF('Речевое развитие'!D13="","",IF('Речевое развитие'!D13&gt;1.5,"сформирован",IF('Речевое развитие'!D13&lt;0.5,"не сформирован", "в стадии формирования")))</f>
        <v/>
      </c>
      <c r="AP13" s="81" t="str">
        <f>IF('Речевое развитие'!E13="","",IF('Речевое развитие'!E13&gt;1.5,"сформирован",IF('Речевое развитие'!E13&lt;0.5,"не сформирован", "в стадии формирования")))</f>
        <v/>
      </c>
      <c r="AQ13" s="81" t="str">
        <f>IF('Речевое развитие'!F13="","",IF('Речевое развитие'!F13&gt;1.5,"сформирован",IF('Речевое развитие'!F13&lt;0.5,"не сформирован", "в стадии формирования")))</f>
        <v/>
      </c>
      <c r="AR13" s="81" t="str">
        <f>IF('Речевое развитие'!G13="","",IF('Речевое развитие'!G13&gt;1.5,"сформирован",IF('Речевое развитие'!G13&lt;0.5,"не сформирован", "в стадии формирования")))</f>
        <v/>
      </c>
      <c r="AS13" s="81" t="str">
        <f>IF('Речевое развитие'!J13="","",IF('Речевое развитие'!J13&gt;1.5,"сформирован",IF('Речевое развитие'!J13&lt;0.5,"не сформирован", "в стадии формирования")))</f>
        <v/>
      </c>
      <c r="AT13" s="81" t="str">
        <f>IF('Речевое развитие'!M13="","",IF('Речевое развитие'!M13&gt;1.5,"сформирован",IF('Речевое развитие'!M13&lt;0.5,"не сформирован", "в стадии формирования")))</f>
        <v/>
      </c>
      <c r="AU13" s="136" t="str">
        <f>IF('Познавательное развитие'!V14="","",IF('Речевое развитие'!D13="","",IF('Речевое развитие'!E13="","",IF('Речевое развитие'!F13="","",IF('Речевое развитие'!G13="","",IF('Речевое развитие'!J13="","",IF('Речевое развитие'!M13="","",('Познавательное развитие'!V14+'Речевое развитие'!D13+'Речевое развитие'!E13+'Речевое развитие'!F13+'Речевое развитие'!G13+'Речевое развитие'!J13+'Речевое развитие'!M13)/7)))))))</f>
        <v/>
      </c>
      <c r="AV13" s="81" t="str">
        <f t="shared" si="3"/>
        <v/>
      </c>
      <c r="AW13" s="98" t="str">
        <f>IF('Художественно-эстетическое разв'!M14="","",IF('Художественно-эстетическое разв'!M14&gt;1.5,"сформирован",IF('Художественно-эстетическое разв'!M14&lt;0.5,"не сформирован", "в стадии формирования")))</f>
        <v/>
      </c>
      <c r="AX13" s="98" t="str">
        <f>IF('Художественно-эстетическое разв'!N14="","",IF('Художественно-эстетическое разв'!N14&gt;1.5,"сформирован",IF('Художественно-эстетическое разв'!N14&lt;0.5,"не сформирован", "в стадии формирования")))</f>
        <v/>
      </c>
      <c r="AY13" s="167" t="str">
        <f>IF('Художественно-эстетическое разв'!V14="","",IF('Художественно-эстетическое разв'!V14&gt;1.5,"сформирован",IF('Художественно-эстетическое разв'!V14&lt;0.5,"не сформирован", "в стадии формирования")))</f>
        <v/>
      </c>
      <c r="AZ13" s="98" t="str">
        <f>IF('Физическое развитие'!D13="","",IF('Физическое развитие'!D13&gt;1.5,"сформирован",IF('Физическое развитие'!D13&lt;0.5,"не сформирован", "в стадии формирования")))</f>
        <v/>
      </c>
      <c r="BA13" s="98" t="str">
        <f>IF('Физическое развитие'!E13="","",IF('Физическое развитие'!E13&gt;1.5,"сформирован",IF('Физическое развитие'!E13&lt;0.5,"не сформирован", "в стадии формирования")))</f>
        <v/>
      </c>
      <c r="BB13" s="98" t="str">
        <f>IF('Физическое развитие'!F13="","",IF('Физическое развитие'!F13&gt;1.5,"сформирован",IF('Физическое развитие'!F13&lt;0.5,"не сформирован", "в стадии формирования")))</f>
        <v/>
      </c>
      <c r="BC13" s="98" t="str">
        <f>IF('Физическое развитие'!G13="","",IF('Физическое развитие'!G13&gt;1.5,"сформирован",IF('Физическое развитие'!G13&lt;0.5,"не сформирован", "в стадии формирования")))</f>
        <v/>
      </c>
      <c r="BD13" s="98" t="str">
        <f>IF('Физическое развитие'!H13="","",IF('Физическое развитие'!H13&gt;1.5,"сформирован",IF('Физическое развитие'!H13&lt;0.5,"не сформирован", "в стадии формирования")))</f>
        <v/>
      </c>
      <c r="BE13" s="98" t="str">
        <f>IF('Физическое развитие'!I13="","",IF('Физическое развитие'!I13&gt;1.5,"сформирован",IF('Физическое развитие'!I13&lt;0.5,"не сформирован", "в стадии формирования")))</f>
        <v/>
      </c>
      <c r="BF13" s="98" t="str">
        <f>IF('Физическое развитие'!J13="","",IF('Физическое развитие'!J13&gt;1.5,"сформирован",IF('Физическое развитие'!J13&lt;0.5,"не сформирован", "в стадии формирования")))</f>
        <v/>
      </c>
      <c r="BG13" s="98" t="str">
        <f>IF('Физическое развитие'!K13="","",IF('Физическое развитие'!K13&gt;1.5,"сформирован",IF('Физическое развитие'!K13&lt;0.5,"не сформирован", "в стадии формирования")))</f>
        <v/>
      </c>
      <c r="BH13" s="98" t="str">
        <f>IF('Физическое развитие'!L13="","",IF('Физическое развитие'!L13&gt;1.5,"сформирован",IF('Физическое развитие'!L13&lt;0.5,"не сформирован", "в стадии формирования")))</f>
        <v/>
      </c>
      <c r="BI13" s="136" t="str">
        <f>IF('Художественно-эстетическое разв'!M14="","",IF('Художественно-эстетическое разв'!N14="","",IF('Художественно-эстетическое разв'!V14="","",IF('Физическое развитие'!D13="","",IF('Физическое развитие'!E13="","",IF('Физическое развитие'!F13="","",IF('Физическое развитие'!G13="","",IF('Физическое развитие'!H13="","",IF('Физическое развитие'!I13="","",IF('Физическое развитие'!J13="","",IF('Физическое развитие'!K13="","",IF('Физическое развитие'!M13="","",('Художественно-эстетическое разв'!M14+'Художественно-эстетическое разв'!N14+'Художественно-эстетическое разв'!V14+'Физическое развитие'!D13+'Физическое развитие'!E13+'Физическое развитие'!F13+'Физическое развитие'!G13+'Физическое развитие'!H13+'Физическое развитие'!I13+'Физическое развитие'!J13+'Физическое развитие'!K13+'Физическое развитие'!M13)/12))))))))))))</f>
        <v/>
      </c>
      <c r="BJ13" s="81" t="str">
        <f t="shared" si="4"/>
        <v/>
      </c>
      <c r="BK13" s="81" t="str">
        <f>IF('Социально-коммуникативное разви'!D14="","",IF('Социально-коммуникативное разви'!D14&gt;1.5,"сформирован",IF('Социально-коммуникативное разви'!D14&lt;0.5,"не сформирован", "в стадии формирования")))</f>
        <v/>
      </c>
      <c r="BL13" s="81" t="str">
        <f>IF('Социально-коммуникативное разви'!E14="","",IF('Социально-коммуникативное разви'!E14&gt;1.5,"сформирован",IF('Социально-коммуникативное разви'!E14&lt;0.5,"не сформирован", "в стадии формирования")))</f>
        <v/>
      </c>
      <c r="BM13" s="81" t="str">
        <f>IF('Социально-коммуникативное разви'!F14="","",IF('Социально-коммуникативное разви'!F14&gt;1.5,"сформирован",IF('Социально-коммуникативное разви'!F14&lt;0.5,"не сформирован", "в стадии формирования")))</f>
        <v/>
      </c>
      <c r="BN13" s="81" t="str">
        <f>IF('Социально-коммуникативное разви'!G14="","",IF('Социально-коммуникативное разви'!G14&gt;1.5,"сформирован",IF('Социально-коммуникативное разви'!G14&lt;0.5,"не сформирован", "в стадии формирования")))</f>
        <v/>
      </c>
      <c r="BO13" s="81" t="str">
        <f>IF('Социально-коммуникативное разви'!H14="","",IF('Социально-коммуникативное разви'!H14&gt;1.5,"сформирован",IF('Социально-коммуникативное разви'!H14&lt;0.5,"не сформирован", "в стадии формирования")))</f>
        <v/>
      </c>
      <c r="BP13" s="81" t="str">
        <f>IF('Социально-коммуникативное разви'!I14="","",IF('Социально-коммуникативное разви'!I14&gt;1.5,"сформирован",IF('Социально-коммуникативное разви'!I14&lt;0.5,"не сформирован", "в стадии формирования")))</f>
        <v/>
      </c>
      <c r="BQ13" s="81" t="str">
        <f>IF('Социально-коммуникативное разви'!J14="","",IF('Социально-коммуникативное разви'!J14&gt;1.5,"сформирован",IF('Социально-коммуникативное разви'!J14&lt;0.5,"не сформирован", "в стадии формирования")))</f>
        <v/>
      </c>
      <c r="BR13" s="81" t="str">
        <f>IF('Социально-коммуникативное разви'!K14="","",IF('Социально-коммуникативное разви'!K14&gt;1.5,"сформирован",IF('Социально-коммуникативное разви'!K14&lt;0.5,"не сформирован", "в стадии формирования")))</f>
        <v/>
      </c>
      <c r="BS13" s="81" t="str">
        <f>IF('Физическое развитие'!L13="","",IF('Физическое развитие'!L13&gt;1.5,"сформирован",IF('Физическое развитие'!L13&lt;0.5,"не сформирован", "в стадии формирования")))</f>
        <v/>
      </c>
      <c r="BT13" s="81" t="str">
        <f>IF('Физическое развитие'!M13="","",IF('Физическое развитие'!M13&gt;1.5,"сформирован",IF('Физическое развитие'!M13&lt;0.5,"не сформирован", "в стадии формирования")))</f>
        <v/>
      </c>
      <c r="BU13" s="81" t="str">
        <f>IF('Физическое развитие'!N13="","",IF('Физическое развитие'!N13&gt;1.5,"сформирован",IF('Физическое развитие'!N13&lt;0.5,"не сформирован", "в стадии формирования")))</f>
        <v/>
      </c>
      <c r="BV13" s="81" t="str">
        <f>IF('Физическое развитие'!O13="","",IF('Физическое развитие'!O13&gt;1.5,"сформирован",IF('Физическое развитие'!O13&lt;0.5,"не сформирован", "в стадии формирования")))</f>
        <v/>
      </c>
      <c r="BW13" s="136" t="str">
        <f>IF('Социально-коммуникативное разви'!D14="","",IF('Социально-коммуникативное разви'!G14="","",IF('Социально-коммуникативное разви'!K14="","",IF('Социально-коммуникативное разви'!M14="","",IF('Социально-коммуникативное разви'!X14="","",IF('Социально-коммуникативное разви'!Y14="","",IF('Социально-коммуникативное разви'!Z14="","",IF('Социально-коммуникативное разви'!AA14="","",IF('Физическое развитие'!L13="","",IF('Физическое развитие'!P13="","",IF('Физическое развитие'!Q13="","",IF('Физическое развитие'!R13="","",('Социально-коммуникативное разви'!D14+'Социально-коммуникативное разви'!G14+'Социально-коммуникативное разви'!K14+'Социально-коммуникативное разви'!M14+'Социально-коммуникативное разви'!X14+'Социально-коммуникативное разви'!Y14+'Социально-коммуникативное разви'!Z14+'Социально-коммуникативное разви'!AA14+'Физическое развитие'!L13+'Физическое развитие'!P13+'Физическое развитие'!Q13+'Физическое развитие'!R13)/12))))))))))))</f>
        <v/>
      </c>
      <c r="BX13" s="81" t="str">
        <f t="shared" si="5"/>
        <v/>
      </c>
      <c r="BY13" s="81" t="str">
        <f>IF('Социально-коммуникативное разви'!E14="","",IF('Социально-коммуникативное разви'!E14&gt;1.5,"сформирован",IF('Социально-коммуникативное разви'!E14&lt;0.5,"не сформирован", "в стадии формирования")))</f>
        <v/>
      </c>
      <c r="BZ13" s="81" t="str">
        <f>IF('Социально-коммуникативное разви'!F14="","",IF('Социально-коммуникативное разви'!F14&gt;1.5,"сформирован",IF('Социально-коммуникативное разви'!F14&lt;0.5,"не сформирован", "в стадии формирования")))</f>
        <v/>
      </c>
      <c r="CA13" s="81" t="str">
        <f>IF('Социально-коммуникативное разви'!G14="","",IF('Социально-коммуникативное разви'!G14&gt;1.5,"сформирован",IF('Социально-коммуникативное разви'!G14&lt;0.5,"не сформирован", "в стадии формирования")))</f>
        <v/>
      </c>
      <c r="CB13" s="81" t="str">
        <f>IF('Социально-коммуникативное разви'!H14="","",IF('Социально-коммуникативное разви'!H14&gt;1.5,"сформирован",IF('Социально-коммуникативное разви'!H14&lt;0.5,"не сформирован", "в стадии формирования")))</f>
        <v/>
      </c>
      <c r="CC13" s="81" t="str">
        <f>IF('Социально-коммуникативное разви'!I14="","",IF('Социально-коммуникативное разви'!I14&gt;1.5,"сформирован",IF('Социально-коммуникативное разви'!I14&lt;0.5,"не сформирован", "в стадии формирования")))</f>
        <v/>
      </c>
      <c r="CD13" s="81" t="str">
        <f>IF('Социально-коммуникативное разви'!J14="","",IF('Социально-коммуникативное разви'!J14&gt;1.5,"сформирован",IF('Социально-коммуникативное разви'!J14&lt;0.5,"не сформирован", "в стадии формирования")))</f>
        <v/>
      </c>
      <c r="CE13" s="81" t="str">
        <f>IF('Социально-коммуникативное разви'!K14="","",IF('Социально-коммуникативное разви'!K14&gt;1.5,"сформирован",IF('Социально-коммуникативное разви'!K14&lt;0.5,"не сформирован", "в стадии формирования")))</f>
        <v/>
      </c>
      <c r="CF13" s="81" t="str">
        <f>IF('Социально-коммуникативное разви'!L14="","",IF('Социально-коммуникативное разви'!L14&gt;1.5,"сформирован",IF('Социально-коммуникативное разви'!L14&lt;0.5,"не сформирован", "в стадии формирования")))</f>
        <v/>
      </c>
      <c r="CG13" s="81" t="str">
        <f>IF('Познавательное развитие'!D14="","",IF('Познавательное развитие'!D14&gt;1.5,"сформирован",IF('Познавательное развитие'!D14&lt;0.5,"не сформирован", "в стадии формирования")))</f>
        <v/>
      </c>
      <c r="CH13" s="81" t="str">
        <f>IF('Познавательное развитие'!E14="","",IF('Познавательное развитие'!E14&gt;1.5,"сформирован",IF('Познавательное развитие'!E14&lt;0.5,"не сформирован", "в стадии формирования")))</f>
        <v/>
      </c>
      <c r="CI13" s="81" t="str">
        <f>IF('Познавательное развитие'!F14="","",IF('Познавательное развитие'!F14&gt;1.5,"сформирован",IF('Познавательное развитие'!F14&lt;0.5,"не сформирован", "в стадии формирования")))</f>
        <v/>
      </c>
      <c r="CJ13" s="81" t="str">
        <f>IF('Познавательное развитие'!G14="","",IF('Познавательное развитие'!G14&gt;1.5,"сформирован",IF('Познавательное развитие'!G14&lt;0.5,"не сформирован", "в стадии формирования")))</f>
        <v/>
      </c>
      <c r="CK13" s="81" t="str">
        <f>IF('Познавательное развитие'!H14="","",IF('Познавательное развитие'!H14&gt;1.5,"сформирован",IF('Познавательное развитие'!H14&lt;0.5,"не сформирован", "в стадии формирования")))</f>
        <v/>
      </c>
      <c r="CL13" s="81" t="str">
        <f>IF('Познавательное развитие'!I14="","",IF('Познавательное развитие'!I14&gt;1.5,"сформирован",IF('Познавательное развитие'!I14&lt;0.5,"не сформирован", "в стадии формирования")))</f>
        <v/>
      </c>
      <c r="CM13" s="81" t="str">
        <f>IF('Познавательное развитие'!J14="","",IF('Познавательное развитие'!J14&gt;1.5,"сформирован",IF('Познавательное развитие'!J14&lt;0.5,"не сформирован", "в стадии формирования")))</f>
        <v/>
      </c>
      <c r="CN13" s="81" t="str">
        <f>IF('Познавательное развитие'!K14="","",IF('Познавательное развитие'!K14&gt;1.5,"сформирован",IF('Познавательное развитие'!K14&lt;0.5,"не сформирован", "в стадии формирования")))</f>
        <v/>
      </c>
      <c r="CO13" s="81" t="str">
        <f>IF('Познавательное развитие'!L14="","",IF('Познавательное развитие'!L14&gt;1.5,"сформирован",IF('Познавательное развитие'!L14&lt;0.5,"не сформирован", "в стадии формирования")))</f>
        <v/>
      </c>
      <c r="CP13" s="81" t="str">
        <f>IF('Познавательное развитие'!M14="","",IF('Познавательное развитие'!M14&gt;1.5,"сформирован",IF('Познавательное развитие'!M14&lt;0.5,"не сформирован", "в стадии формирования")))</f>
        <v/>
      </c>
      <c r="CQ13" s="81" t="str">
        <f>IF('Познавательное развитие'!N14="","",IF('Познавательное развитие'!N14&gt;1.5,"сформирован",IF('Познавательное развитие'!N14&lt;0.5,"не сформирован", "в стадии формирования")))</f>
        <v/>
      </c>
      <c r="CR13" s="81" t="str">
        <f>IF('Познавательное развитие'!O14="","",IF('Познавательное развитие'!O14&gt;1.5,"сформирован",IF('Познавательное развитие'!O14&lt;0.5,"не сформирован", "в стадии формирования")))</f>
        <v/>
      </c>
      <c r="CS13" s="81" t="str">
        <f>IF('Познавательное развитие'!P14="","",IF('Познавательное развитие'!P14&gt;1.5,"сформирован",IF('Познавательное развитие'!P14&lt;0.5,"не сформирован", "в стадии формирования")))</f>
        <v/>
      </c>
      <c r="CT13" s="81" t="str">
        <f>IF('Познавательное развитие'!Q14="","",IF('Познавательное развитие'!Q14&gt;1.5,"сформирован",IF('Познавательное развитие'!Q14&lt;0.5,"не сформирован", "в стадии формирования")))</f>
        <v/>
      </c>
      <c r="CU13" s="81" t="str">
        <f>IF('Речевое развитие'!J13="","",IF('Речевое развитие'!J13&gt;1.5,"сформирован",IF('Речевое развитие'!J13&lt;0.5,"не сформирован", "в стадии формирования")))</f>
        <v/>
      </c>
      <c r="CV13" s="81" t="str">
        <f>IF('Речевое развитие'!K13="","",IF('Речевое развитие'!K13&gt;1.5,"сформирован",IF('Речевое развитие'!K13&lt;0.5,"не сформирован", "в стадии формирования")))</f>
        <v/>
      </c>
      <c r="CW13" s="81" t="str">
        <f>IF('Речевое развитие'!L13="","",IF('Речевое развитие'!L13&gt;1.5,"сформирован",IF('Речевое развитие'!L13&lt;0.5,"не сформирован", "в стадии формирования")))</f>
        <v/>
      </c>
      <c r="CX13" s="167" t="str">
        <f>IF('Художественно-эстетическое разв'!AA14="","",IF('Художественно-эстетическое разв'!AA14&gt;1.5,"сформирован",IF('Художественно-эстетическое разв'!AA14&lt;0.5,"не сформирован", "в стадии формирования")))</f>
        <v/>
      </c>
      <c r="CY13" s="136" t="str">
        <f>IF('Социально-коммуникативное разви'!E14="","",IF('Социально-коммуникативное разви'!F14="","",IF('Социально-коммуникативное разви'!H14="","",IF('Социально-коммуникативное разви'!I14="","",IF('Социально-коммуникативное разви'!AB14="","",IF('Социально-коммуникативное разви'!AC14="","",IF('Социально-коммуникативное разви'!AD14="","",IF('Социально-коммуникативное разви'!AE14="","",IF('Познавательное развитие'!D14="","",IF('Познавательное развитие'!E14="","",IF('Познавательное развитие'!F14="","",IF('Познавательное развитие'!I14="","",IF('Познавательное развитие'!K14="","",IF('Познавательное развитие'!S14="","",IF('Познавательное развитие'!U14="","",IF('Познавательное развитие'!Y14="","",IF('Познавательное развитие'!Z14="","",IF('Познавательное развитие'!AA14="","",IF('Познавательное развитие'!AB14="","",IF('Познавательное развитие'!AC14="","",IF('Познавательное развитие'!AD14="","",IF('Познавательное развитие'!AE14="","",IF('Речевое развитие'!J13="","",IF('Речевое развитие'!K13="","",IF('Речевое развитие'!L13="","",IF('Художественно-эстетическое разв'!AA14="","",('Социально-коммуникативное разви'!E14+'Социально-коммуникативное разви'!F14+'Социально-коммуникативное разви'!H14+'Социально-коммуникативное разви'!I14+'Социально-коммуникативное разви'!AB14+'Социально-коммуникативное разви'!AC14+'Социально-коммуникативное разви'!AD14+'Социально-коммуникативное разви'!AE14+'Познавательное развитие'!D14+'Познавательное развитие'!E14+'Познавательное развитие'!F14+'Познавательное развитие'!I14+'Познавательное развитие'!K14+'Познавательное развитие'!S14+'Познавательное развитие'!U14+'Познавательное развитие'!Y14+'Познавательное развитие'!Z14+'Познавательное развитие'!AA14+'Познавательное развитие'!AB14+'Познавательное развитие'!AC14+'Познавательное развитие'!AD14+'Познавательное развитие'!AE14+'Речевое развитие'!J13+'Речевое развитие'!K13+'Речевое развитие'!L13+'Художественно-эстетическое разв'!AA14)/26))))))))))))))))))))))))))</f>
        <v/>
      </c>
      <c r="CZ13" s="81" t="str">
        <f t="shared" si="6"/>
        <v/>
      </c>
      <c r="EL13" s="90"/>
    </row>
    <row r="14" spans="1:142">
      <c r="A14" s="298">
        <f>список!A12</f>
        <v>11</v>
      </c>
      <c r="B14" s="165" t="str">
        <f>IF(список!B12="","",список!B12)</f>
        <v/>
      </c>
      <c r="C14" s="81">
        <f>IF(список!C12="","",список!C12)</f>
        <v>0</v>
      </c>
      <c r="D14" s="81" t="str">
        <f>IF('Социально-коммуникативное разви'!J15="","",IF('Социально-коммуникативное разви'!J15&gt;1.5,"сформирован",IF('Социально-коммуникативное разви'!J15&lt;0.5,"не сформирован", "в стадии формирования")))</f>
        <v/>
      </c>
      <c r="E14" s="81" t="str">
        <f>IF('Социально-коммуникативное разви'!K15="","",IF('Социально-коммуникативное разви'!K15&gt;1.5,"сформирован",IF('Социально-коммуникативное разви'!K15&lt;0.5,"не сформирован", "в стадии формирования")))</f>
        <v/>
      </c>
      <c r="F14" s="81" t="str">
        <f>IF('Социально-коммуникативное разви'!L15="","",IF('Социально-коммуникативное разви'!L15&gt;1.5,"сформирован",IF('Социально-коммуникативное разви'!L15&lt;0.5,"не сформирован", "в стадии формирования")))</f>
        <v/>
      </c>
      <c r="G14" s="81" t="str">
        <f>IF('Социально-коммуникативное разви'!N15="","",IF('Социально-коммуникативное разви'!N15&gt;1.5,"сформирован",IF('Социально-коммуникативное разви'!N15&lt;0.5,"не сформирован", "в стадии формирования")))</f>
        <v/>
      </c>
      <c r="H14" s="81" t="str">
        <f>IF('Социально-коммуникативное разви'!O15="","",IF('Социально-коммуникативное разви'!O15&gt;1.5,"сформирован",IF('Социально-коммуникативное разви'!O15&lt;0.5,"не сформирован", "в стадии формирования")))</f>
        <v/>
      </c>
      <c r="I14" s="81" t="str">
        <f>IF('Познавательное развитие'!J15="","",IF('Познавательное развитие'!J15&gt;1.5,"сформирован",IF('Познавательное развитие'!J15&lt;0.5,"не сформирован", "в стадии формирования")))</f>
        <v/>
      </c>
      <c r="J14" s="81" t="str">
        <f>IF('Познавательное развитие'!K15="","",IF('Познавательное развитие'!K15&gt;1.5,"сформирован",IF('Познавательное развитие'!K15&lt;0.5,"не сформирован", "в стадии формирования")))</f>
        <v/>
      </c>
      <c r="K14" s="81" t="str">
        <f>IF('Познавательное развитие'!N15="","",IF('Познавательное развитие'!N15&gt;1.5,"сформирован",IF('Познавательное развитие'!N15&lt;0.5,"не сформирован", "в стадии формирования")))</f>
        <v/>
      </c>
      <c r="L14" s="81" t="str">
        <f>IF('Познавательное развитие'!O15="","",IF('Познавательное развитие'!O15&gt;1.5,"сформирован",IF('Познавательное развитие'!O15&lt;0.5,"не сформирован", "в стадии формирования")))</f>
        <v/>
      </c>
      <c r="M14" s="81" t="str">
        <f>IF('Познавательное развитие'!U15="","",IF('Познавательное развитие'!U15&gt;1.5,"сформирован",IF('Познавательное развитие'!U15&lt;0.5,"не сформирован", "в стадии формирования")))</f>
        <v/>
      </c>
      <c r="N14" s="81" t="str">
        <f>IF('Речевое развитие'!G14="","",IF('Речевое развитие'!G14&gt;1.5,"сформирован",IF('Речевое развитие'!G14&lt;0.5,"не сформирован", "в стадии формирования")))</f>
        <v/>
      </c>
      <c r="O14" s="81" t="str">
        <f>IF('Художественно-эстетическое разв'!D15="","",IF('Художественно-эстетическое разв'!D15&gt;1.5,"сформирован",IF('Художественно-эстетическое разв'!D15&lt;0.5,"не сформирован", "в стадии формирования")))</f>
        <v/>
      </c>
      <c r="P14" s="136" t="str">
        <f>IF('Социально-коммуникативное разви'!J15="","",IF('Социально-коммуникативное разви'!K15="","",IF('Социально-коммуникативное разви'!L15="","",IF('Социально-коммуникативное разви'!N15="","",IF('Социально-коммуникативное разви'!O15="","",IF('Познавательное развитие'!J15="","",IF('Познавательное развитие'!K15="","",IF('Познавательное развитие'!N15="","",IF('Познавательное развитие'!O15="","",IF('Познавательное развитие'!U15="","",IF('Речевое развитие'!G14="","",IF('Художественно-эстетическое разв'!D15="","",('Социально-коммуникативное разви'!J15+'Социально-коммуникативное разви'!K15+'Социально-коммуникативное разви'!L15+'Социально-коммуникативное разви'!N15+'Социально-коммуникативное разви'!O15+'Познавательное развитие'!J15+'Познавательное развитие'!K15+'Познавательное развитие'!N15+'Познавательное развитие'!O15+'Познавательное развитие'!U15+'Речевое развитие'!G14+'Художественно-эстетическое разв'!D15)/12))))))))))))</f>
        <v/>
      </c>
      <c r="Q14" s="81" t="str">
        <f t="shared" si="0"/>
        <v/>
      </c>
      <c r="R14" s="81" t="str">
        <f>IF('Социально-коммуникативное разви'!H15="","",IF('Социально-коммуникативное разви'!H15&gt;1.5,"сформирован",IF('Социально-коммуникативное разви'!H15&lt;0.5,"не сформирован", "в стадии формирования")))</f>
        <v/>
      </c>
      <c r="S14" s="81" t="str">
        <f>IF('Социально-коммуникативное разви'!K15="","",IF('Социально-коммуникативное разви'!K15&gt;1.5,"сформирован",IF('Социально-коммуникативное разви'!K15&lt;0.5,"не сформирован", "в стадии формирования")))</f>
        <v/>
      </c>
      <c r="T14" s="81" t="str">
        <f>IF('Социально-коммуникативное разви'!L15="","",IF('Социально-коммуникативное разви'!L15&gt;1.5,"сформирован",IF('Социально-коммуникативное разви'!L15&lt;0.5,"не сформирован", "в стадии формирования")))</f>
        <v/>
      </c>
      <c r="U14" s="81" t="str">
        <f>IF('Социально-коммуникативное разви'!M15="","",IF('Социально-коммуникативное разви'!M15&gt;1.5,"сформирован",IF('Социально-коммуникативное разви'!M15&lt;0.5,"не сформирован", "в стадии формирования")))</f>
        <v/>
      </c>
      <c r="V14" s="81" t="str">
        <f>IF('Социально-коммуникативное разви'!S15="","",IF('Социально-коммуникативное разви'!S15&gt;1.5,"сформирован",IF('Социально-коммуникативное разви'!S15&lt;0.5,"не сформирован", "в стадии формирования")))</f>
        <v/>
      </c>
      <c r="W14" s="81" t="str">
        <f>IF('Социально-коммуникативное разви'!T15="","",IF('Социально-коммуникативное разви'!T15&gt;1.5,"сформирован",IF('Социально-коммуникативное разви'!T15&lt;0.5,"не сформирован", "в стадии формирования")))</f>
        <v/>
      </c>
      <c r="X14" s="81" t="str">
        <f>IF('Социально-коммуникативное разви'!U15="","",IF('Социально-коммуникативное разви'!U15&gt;1.5,"сформирован",IF('Социально-коммуникативное разви'!U15&lt;0.5,"не сформирован", "в стадии формирования")))</f>
        <v/>
      </c>
      <c r="Y14" s="81" t="str">
        <f>IF('Познавательное развитие'!T15="","",IF('Познавательное развитие'!T15&gt;1.5,"сформирован",IF('Познавательное развитие'!T15&lt;0.5,"не сформирован", "в стадии формирования")))</f>
        <v/>
      </c>
      <c r="Z14" s="81" t="str">
        <f>IF('Речевое развитие'!G14="","",IF('Речевое развитие'!G14&gt;1.5,"сформирован",IF('Речевое развитие'!G14&lt;0.5,"не сформирован", "в стадии формирования")))</f>
        <v/>
      </c>
      <c r="AA14" s="136" t="str">
        <f>IF('Социально-коммуникативное разви'!H15="","",IF('Социально-коммуникативное разви'!K15="","",IF('Социально-коммуникативное разви'!L15="","",IF('Социально-коммуникативное разви'!M15="","",IF('Социально-коммуникативное разви'!S15="","",IF('Социально-коммуникативное разви'!T15="","",IF('Социально-коммуникативное разви'!U15="","",IF('Познавательное развитие'!T15="","",IF('Речевое развитие'!G14="","",('Социально-коммуникативное разви'!H15+'Социально-коммуникативное разви'!K15+'Социально-коммуникативное разви'!L15+'Социально-коммуникативное разви'!M15+'Социально-коммуникативное разви'!S15+'Социально-коммуникативное разви'!T15++'Социально-коммуникативное разви'!U15+'Познавательное развитие'!T15+'Речевое развитие'!G14)/9)))))))))</f>
        <v/>
      </c>
      <c r="AB14" s="81" t="str">
        <f t="shared" si="1"/>
        <v/>
      </c>
      <c r="AC14" s="81" t="str">
        <f>IF('Социально-коммуникативное разви'!P15="","",IF('Социально-коммуникативное разви'!P15&gt;1.5,"сформирован",IF('Социально-коммуникативное разви'!P15&lt;0.5,"не сформирован", "в стадии формирования")))</f>
        <v/>
      </c>
      <c r="AD14" s="81" t="str">
        <f>IF('Познавательное развитие'!P15="","",IF('Познавательное развитие'!P15&gt;1.5,"сформирован",IF('Познавательное развитие'!P15&lt;0.5,"не сформирован", "в стадии формирования")))</f>
        <v/>
      </c>
      <c r="AE14" s="81" t="str">
        <f>IF('Речевое развитие'!F14="","",IF('Речевое развитие'!F14&gt;1.5,"сформирован",IF('Речевое развитие'!GG14&lt;0.5,"не сформирован", "в стадии формирования")))</f>
        <v/>
      </c>
      <c r="AF14" s="81" t="str">
        <f>IF('Речевое развитие'!G14="","",IF('Речевое развитие'!G14&gt;1.5,"сформирован",IF('Речевое развитие'!GH14&lt;0.5,"не сформирован", "в стадии формирования")))</f>
        <v/>
      </c>
      <c r="AG14" s="81" t="str">
        <f>IF('Речевое развитие'!M14="","",IF('Речевое развитие'!M14&gt;1.5,"сформирован",IF('Речевое развитие'!M14&lt;0.5,"не сформирован", "в стадии формирования")))</f>
        <v/>
      </c>
      <c r="AH14" s="81" t="str">
        <f>IF('Речевое развитие'!N14="","",IF('Речевое развитие'!N14&gt;1.5,"сформирован",IF('Речевое развитие'!N14&lt;0.5,"не сформирован", "в стадии формирования")))</f>
        <v/>
      </c>
      <c r="AI14" s="81" t="str">
        <f>IF('Художественно-эстетическое разв'!E15="","",IF('Художественно-эстетическое разв'!E15&gt;1.5,"сформирован",IF('Художественно-эстетическое разв'!E15&lt;0.5,"не сформирован", "в стадии формирования")))</f>
        <v/>
      </c>
      <c r="AJ14" s="81" t="str">
        <f>IF('Художественно-эстетическое разв'!H15="","",IF('Художественно-эстетическое разв'!H15&gt;1.5,"сформирован",IF('Художественно-эстетическое разв'!H15&lt;0.5,"не сформирован", "в стадии формирования")))</f>
        <v/>
      </c>
      <c r="AK14" s="81" t="str">
        <f>IF('Художественно-эстетическое разв'!AB15="","",IF('Художественно-эстетическое разв'!AB15&gt;1.5,"сформирован",IF('Художественно-эстетическое разв'!AB15&lt;0.5,"не сформирован", "в стадии формирования")))</f>
        <v/>
      </c>
      <c r="AL14" s="166" t="str">
        <f>IF('Социально-коммуникативное разви'!P15="","",IF('Познавательное развитие'!P15="","",IF('Речевое развитие'!F14="","",IF('Речевое развитие'!G14="","",IF('Речевое развитие'!M14="","",IF('Речевое развитие'!N14="","",IF('Художественно-эстетическое разв'!E15="","",IF('Художественно-эстетическое разв'!H15="","",IF('Художественно-эстетическое разв'!AB15="","",('Социально-коммуникативное разви'!P15+'Познавательное развитие'!P15+'Речевое развитие'!F14+'Речевое развитие'!G14+'Речевое развитие'!M14+'Речевое развитие'!N14+'Художественно-эстетическое разв'!E15+'Художественно-эстетическое разв'!H15+'Художественно-эстетическое разв'!AB15)/9)))))))))</f>
        <v/>
      </c>
      <c r="AM14" s="81" t="str">
        <f t="shared" si="2"/>
        <v/>
      </c>
      <c r="AN14" s="81" t="str">
        <f>IF('Познавательное развитие'!V15="","",IF('Познавательное развитие'!V15&gt;1.5,"сформирован",IF('Познавательное развитие'!V15&lt;0.5,"не сформирован", "в стадии формирования")))</f>
        <v/>
      </c>
      <c r="AO14" s="81" t="str">
        <f>IF('Речевое развитие'!D14="","",IF('Речевое развитие'!D14&gt;1.5,"сформирован",IF('Речевое развитие'!D14&lt;0.5,"не сформирован", "в стадии формирования")))</f>
        <v/>
      </c>
      <c r="AP14" s="81" t="str">
        <f>IF('Речевое развитие'!E14="","",IF('Речевое развитие'!E14&gt;1.5,"сформирован",IF('Речевое развитие'!E14&lt;0.5,"не сформирован", "в стадии формирования")))</f>
        <v/>
      </c>
      <c r="AQ14" s="81" t="str">
        <f>IF('Речевое развитие'!F14="","",IF('Речевое развитие'!F14&gt;1.5,"сформирован",IF('Речевое развитие'!F14&lt;0.5,"не сформирован", "в стадии формирования")))</f>
        <v/>
      </c>
      <c r="AR14" s="81" t="str">
        <f>IF('Речевое развитие'!G14="","",IF('Речевое развитие'!G14&gt;1.5,"сформирован",IF('Речевое развитие'!G14&lt;0.5,"не сформирован", "в стадии формирования")))</f>
        <v/>
      </c>
      <c r="AS14" s="81" t="str">
        <f>IF('Речевое развитие'!J14="","",IF('Речевое развитие'!J14&gt;1.5,"сформирован",IF('Речевое развитие'!J14&lt;0.5,"не сформирован", "в стадии формирования")))</f>
        <v/>
      </c>
      <c r="AT14" s="81" t="str">
        <f>IF('Речевое развитие'!M14="","",IF('Речевое развитие'!M14&gt;1.5,"сформирован",IF('Речевое развитие'!M14&lt;0.5,"не сформирован", "в стадии формирования")))</f>
        <v/>
      </c>
      <c r="AU14" s="136" t="str">
        <f>IF('Познавательное развитие'!V15="","",IF('Речевое развитие'!D14="","",IF('Речевое развитие'!E14="","",IF('Речевое развитие'!F14="","",IF('Речевое развитие'!G14="","",IF('Речевое развитие'!J14="","",IF('Речевое развитие'!M14="","",('Познавательное развитие'!V15+'Речевое развитие'!D14+'Речевое развитие'!E14+'Речевое развитие'!F14+'Речевое развитие'!G14+'Речевое развитие'!J14+'Речевое развитие'!M14)/7)))))))</f>
        <v/>
      </c>
      <c r="AV14" s="81" t="str">
        <f t="shared" si="3"/>
        <v/>
      </c>
      <c r="AW14" s="98" t="str">
        <f>IF('Художественно-эстетическое разв'!M15="","",IF('Художественно-эстетическое разв'!M15&gt;1.5,"сформирован",IF('Художественно-эстетическое разв'!M15&lt;0.5,"не сформирован", "в стадии формирования")))</f>
        <v/>
      </c>
      <c r="AX14" s="98" t="str">
        <f>IF('Художественно-эстетическое разв'!N15="","",IF('Художественно-эстетическое разв'!N15&gt;1.5,"сформирован",IF('Художественно-эстетическое разв'!N15&lt;0.5,"не сформирован", "в стадии формирования")))</f>
        <v/>
      </c>
      <c r="AY14" s="167" t="str">
        <f>IF('Художественно-эстетическое разв'!V15="","",IF('Художественно-эстетическое разв'!V15&gt;1.5,"сформирован",IF('Художественно-эстетическое разв'!V15&lt;0.5,"не сформирован", "в стадии формирования")))</f>
        <v/>
      </c>
      <c r="AZ14" s="98" t="str">
        <f>IF('Физическое развитие'!D14="","",IF('Физическое развитие'!D14&gt;1.5,"сформирован",IF('Физическое развитие'!D14&lt;0.5,"не сформирован", "в стадии формирования")))</f>
        <v/>
      </c>
      <c r="BA14" s="98" t="str">
        <f>IF('Физическое развитие'!E14="","",IF('Физическое развитие'!E14&gt;1.5,"сформирован",IF('Физическое развитие'!E14&lt;0.5,"не сформирован", "в стадии формирования")))</f>
        <v/>
      </c>
      <c r="BB14" s="98" t="str">
        <f>IF('Физическое развитие'!F14="","",IF('Физическое развитие'!F14&gt;1.5,"сформирован",IF('Физическое развитие'!F14&lt;0.5,"не сформирован", "в стадии формирования")))</f>
        <v/>
      </c>
      <c r="BC14" s="98" t="str">
        <f>IF('Физическое развитие'!G14="","",IF('Физическое развитие'!G14&gt;1.5,"сформирован",IF('Физическое развитие'!G14&lt;0.5,"не сформирован", "в стадии формирования")))</f>
        <v/>
      </c>
      <c r="BD14" s="98" t="str">
        <f>IF('Физическое развитие'!H14="","",IF('Физическое развитие'!H14&gt;1.5,"сформирован",IF('Физическое развитие'!H14&lt;0.5,"не сформирован", "в стадии формирования")))</f>
        <v/>
      </c>
      <c r="BE14" s="98" t="str">
        <f>IF('Физическое развитие'!I14="","",IF('Физическое развитие'!I14&gt;1.5,"сформирован",IF('Физическое развитие'!I14&lt;0.5,"не сформирован", "в стадии формирования")))</f>
        <v/>
      </c>
      <c r="BF14" s="98" t="str">
        <f>IF('Физическое развитие'!J14="","",IF('Физическое развитие'!J14&gt;1.5,"сформирован",IF('Физическое развитие'!J14&lt;0.5,"не сформирован", "в стадии формирования")))</f>
        <v/>
      </c>
      <c r="BG14" s="98" t="str">
        <f>IF('Физическое развитие'!K14="","",IF('Физическое развитие'!K14&gt;1.5,"сформирован",IF('Физическое развитие'!K14&lt;0.5,"не сформирован", "в стадии формирования")))</f>
        <v/>
      </c>
      <c r="BH14" s="98" t="str">
        <f>IF('Физическое развитие'!L14="","",IF('Физическое развитие'!L14&gt;1.5,"сформирован",IF('Физическое развитие'!L14&lt;0.5,"не сформирован", "в стадии формирования")))</f>
        <v/>
      </c>
      <c r="BI14" s="136" t="str">
        <f>IF('Художественно-эстетическое разв'!M15="","",IF('Художественно-эстетическое разв'!N15="","",IF('Художественно-эстетическое разв'!V15="","",IF('Физическое развитие'!D14="","",IF('Физическое развитие'!E14="","",IF('Физическое развитие'!F14="","",IF('Физическое развитие'!G14="","",IF('Физическое развитие'!H14="","",IF('Физическое развитие'!I14="","",IF('Физическое развитие'!J14="","",IF('Физическое развитие'!K14="","",IF('Физическое развитие'!M14="","",('Художественно-эстетическое разв'!M15+'Художественно-эстетическое разв'!N15+'Художественно-эстетическое разв'!V15+'Физическое развитие'!D14+'Физическое развитие'!E14+'Физическое развитие'!F14+'Физическое развитие'!G14+'Физическое развитие'!H14+'Физическое развитие'!I14+'Физическое развитие'!J14+'Физическое развитие'!K14+'Физическое развитие'!M14)/12))))))))))))</f>
        <v/>
      </c>
      <c r="BJ14" s="81" t="str">
        <f t="shared" si="4"/>
        <v/>
      </c>
      <c r="BK14" s="81" t="str">
        <f>IF('Социально-коммуникативное разви'!D15="","",IF('Социально-коммуникативное разви'!D15&gt;1.5,"сформирован",IF('Социально-коммуникативное разви'!D15&lt;0.5,"не сформирован", "в стадии формирования")))</f>
        <v/>
      </c>
      <c r="BL14" s="81" t="str">
        <f>IF('Социально-коммуникативное разви'!E15="","",IF('Социально-коммуникативное разви'!E15&gt;1.5,"сформирован",IF('Социально-коммуникативное разви'!E15&lt;0.5,"не сформирован", "в стадии формирования")))</f>
        <v/>
      </c>
      <c r="BM14" s="81" t="str">
        <f>IF('Социально-коммуникативное разви'!F15="","",IF('Социально-коммуникативное разви'!F15&gt;1.5,"сформирован",IF('Социально-коммуникативное разви'!F15&lt;0.5,"не сформирован", "в стадии формирования")))</f>
        <v/>
      </c>
      <c r="BN14" s="81" t="str">
        <f>IF('Социально-коммуникативное разви'!G15="","",IF('Социально-коммуникативное разви'!G15&gt;1.5,"сформирован",IF('Социально-коммуникативное разви'!G15&lt;0.5,"не сформирован", "в стадии формирования")))</f>
        <v/>
      </c>
      <c r="BO14" s="81" t="str">
        <f>IF('Социально-коммуникативное разви'!H15="","",IF('Социально-коммуникативное разви'!H15&gt;1.5,"сформирован",IF('Социально-коммуникативное разви'!H15&lt;0.5,"не сформирован", "в стадии формирования")))</f>
        <v/>
      </c>
      <c r="BP14" s="81" t="str">
        <f>IF('Социально-коммуникативное разви'!I15="","",IF('Социально-коммуникативное разви'!I15&gt;1.5,"сформирован",IF('Социально-коммуникативное разви'!I15&lt;0.5,"не сформирован", "в стадии формирования")))</f>
        <v/>
      </c>
      <c r="BQ14" s="81" t="str">
        <f>IF('Социально-коммуникативное разви'!J15="","",IF('Социально-коммуникативное разви'!J15&gt;1.5,"сформирован",IF('Социально-коммуникативное разви'!J15&lt;0.5,"не сформирован", "в стадии формирования")))</f>
        <v/>
      </c>
      <c r="BR14" s="81" t="str">
        <f>IF('Социально-коммуникативное разви'!K15="","",IF('Социально-коммуникативное разви'!K15&gt;1.5,"сформирован",IF('Социально-коммуникативное разви'!K15&lt;0.5,"не сформирован", "в стадии формирования")))</f>
        <v/>
      </c>
      <c r="BS14" s="81" t="str">
        <f>IF('Физическое развитие'!L14="","",IF('Физическое развитие'!L14&gt;1.5,"сформирован",IF('Физическое развитие'!L14&lt;0.5,"не сформирован", "в стадии формирования")))</f>
        <v/>
      </c>
      <c r="BT14" s="81" t="str">
        <f>IF('Физическое развитие'!M14="","",IF('Физическое развитие'!M14&gt;1.5,"сформирован",IF('Физическое развитие'!M14&lt;0.5,"не сформирован", "в стадии формирования")))</f>
        <v/>
      </c>
      <c r="BU14" s="81" t="str">
        <f>IF('Физическое развитие'!N14="","",IF('Физическое развитие'!N14&gt;1.5,"сформирован",IF('Физическое развитие'!N14&lt;0.5,"не сформирован", "в стадии формирования")))</f>
        <v/>
      </c>
      <c r="BV14" s="81" t="str">
        <f>IF('Физическое развитие'!O14="","",IF('Физическое развитие'!O14&gt;1.5,"сформирован",IF('Физическое развитие'!O14&lt;0.5,"не сформирован", "в стадии формирования")))</f>
        <v/>
      </c>
      <c r="BW14" s="136" t="str">
        <f>IF('Социально-коммуникативное разви'!D15="","",IF('Социально-коммуникативное разви'!G15="","",IF('Социально-коммуникативное разви'!K15="","",IF('Социально-коммуникативное разви'!M15="","",IF('Социально-коммуникативное разви'!X15="","",IF('Социально-коммуникативное разви'!Y15="","",IF('Социально-коммуникативное разви'!Z15="","",IF('Социально-коммуникативное разви'!AA15="","",IF('Физическое развитие'!L14="","",IF('Физическое развитие'!P14="","",IF('Физическое развитие'!Q14="","",IF('Физическое развитие'!R14="","",('Социально-коммуникативное разви'!D15+'Социально-коммуникативное разви'!G15+'Социально-коммуникативное разви'!K15+'Социально-коммуникативное разви'!M15+'Социально-коммуникативное разви'!X15+'Социально-коммуникативное разви'!Y15+'Социально-коммуникативное разви'!Z15+'Социально-коммуникативное разви'!AA15+'Физическое развитие'!L14+'Физическое развитие'!P14+'Физическое развитие'!Q14+'Физическое развитие'!R14)/12))))))))))))</f>
        <v/>
      </c>
      <c r="BX14" s="81" t="str">
        <f t="shared" si="5"/>
        <v/>
      </c>
      <c r="BY14" s="81" t="str">
        <f>IF('Социально-коммуникативное разви'!E15="","",IF('Социально-коммуникативное разви'!E15&gt;1.5,"сформирован",IF('Социально-коммуникативное разви'!E15&lt;0.5,"не сформирован", "в стадии формирования")))</f>
        <v/>
      </c>
      <c r="BZ14" s="81" t="str">
        <f>IF('Социально-коммуникативное разви'!F15="","",IF('Социально-коммуникативное разви'!F15&gt;1.5,"сформирован",IF('Социально-коммуникативное разви'!F15&lt;0.5,"не сформирован", "в стадии формирования")))</f>
        <v/>
      </c>
      <c r="CA14" s="81" t="str">
        <f>IF('Социально-коммуникативное разви'!G15="","",IF('Социально-коммуникативное разви'!G15&gt;1.5,"сформирован",IF('Социально-коммуникативное разви'!G15&lt;0.5,"не сформирован", "в стадии формирования")))</f>
        <v/>
      </c>
      <c r="CB14" s="81" t="str">
        <f>IF('Социально-коммуникативное разви'!H15="","",IF('Социально-коммуникативное разви'!H15&gt;1.5,"сформирован",IF('Социально-коммуникативное разви'!H15&lt;0.5,"не сформирован", "в стадии формирования")))</f>
        <v/>
      </c>
      <c r="CC14" s="81" t="str">
        <f>IF('Социально-коммуникативное разви'!I15="","",IF('Социально-коммуникативное разви'!I15&gt;1.5,"сформирован",IF('Социально-коммуникативное разви'!I15&lt;0.5,"не сформирован", "в стадии формирования")))</f>
        <v/>
      </c>
      <c r="CD14" s="81" t="str">
        <f>IF('Социально-коммуникативное разви'!J15="","",IF('Социально-коммуникативное разви'!J15&gt;1.5,"сформирован",IF('Социально-коммуникативное разви'!J15&lt;0.5,"не сформирован", "в стадии формирования")))</f>
        <v/>
      </c>
      <c r="CE14" s="81" t="str">
        <f>IF('Социально-коммуникативное разви'!K15="","",IF('Социально-коммуникативное разви'!K15&gt;1.5,"сформирован",IF('Социально-коммуникативное разви'!K15&lt;0.5,"не сформирован", "в стадии формирования")))</f>
        <v/>
      </c>
      <c r="CF14" s="81" t="str">
        <f>IF('Социально-коммуникативное разви'!L15="","",IF('Социально-коммуникативное разви'!L15&gt;1.5,"сформирован",IF('Социально-коммуникативное разви'!L15&lt;0.5,"не сформирован", "в стадии формирования")))</f>
        <v/>
      </c>
      <c r="CG14" s="81" t="str">
        <f>IF('Познавательное развитие'!D15="","",IF('Познавательное развитие'!D15&gt;1.5,"сформирован",IF('Познавательное развитие'!D15&lt;0.5,"не сформирован", "в стадии формирования")))</f>
        <v/>
      </c>
      <c r="CH14" s="81" t="str">
        <f>IF('Познавательное развитие'!E15="","",IF('Познавательное развитие'!E15&gt;1.5,"сформирован",IF('Познавательное развитие'!E15&lt;0.5,"не сформирован", "в стадии формирования")))</f>
        <v/>
      </c>
      <c r="CI14" s="81" t="str">
        <f>IF('Познавательное развитие'!F15="","",IF('Познавательное развитие'!F15&gt;1.5,"сформирован",IF('Познавательное развитие'!F15&lt;0.5,"не сформирован", "в стадии формирования")))</f>
        <v/>
      </c>
      <c r="CJ14" s="81" t="str">
        <f>IF('Познавательное развитие'!G15="","",IF('Познавательное развитие'!G15&gt;1.5,"сформирован",IF('Познавательное развитие'!G15&lt;0.5,"не сформирован", "в стадии формирования")))</f>
        <v/>
      </c>
      <c r="CK14" s="81" t="str">
        <f>IF('Познавательное развитие'!H15="","",IF('Познавательное развитие'!H15&gt;1.5,"сформирован",IF('Познавательное развитие'!H15&lt;0.5,"не сформирован", "в стадии формирования")))</f>
        <v/>
      </c>
      <c r="CL14" s="81" t="str">
        <f>IF('Познавательное развитие'!I15="","",IF('Познавательное развитие'!I15&gt;1.5,"сформирован",IF('Познавательное развитие'!I15&lt;0.5,"не сформирован", "в стадии формирования")))</f>
        <v/>
      </c>
      <c r="CM14" s="81" t="str">
        <f>IF('Познавательное развитие'!J15="","",IF('Познавательное развитие'!J15&gt;1.5,"сформирован",IF('Познавательное развитие'!J15&lt;0.5,"не сформирован", "в стадии формирования")))</f>
        <v/>
      </c>
      <c r="CN14" s="81" t="str">
        <f>IF('Познавательное развитие'!K15="","",IF('Познавательное развитие'!K15&gt;1.5,"сформирован",IF('Познавательное развитие'!K15&lt;0.5,"не сформирован", "в стадии формирования")))</f>
        <v/>
      </c>
      <c r="CO14" s="81" t="str">
        <f>IF('Познавательное развитие'!L15="","",IF('Познавательное развитие'!L15&gt;1.5,"сформирован",IF('Познавательное развитие'!L15&lt;0.5,"не сформирован", "в стадии формирования")))</f>
        <v/>
      </c>
      <c r="CP14" s="81" t="str">
        <f>IF('Познавательное развитие'!M15="","",IF('Познавательное развитие'!M15&gt;1.5,"сформирован",IF('Познавательное развитие'!M15&lt;0.5,"не сформирован", "в стадии формирования")))</f>
        <v/>
      </c>
      <c r="CQ14" s="81" t="str">
        <f>IF('Познавательное развитие'!N15="","",IF('Познавательное развитие'!N15&gt;1.5,"сформирован",IF('Познавательное развитие'!N15&lt;0.5,"не сформирован", "в стадии формирования")))</f>
        <v/>
      </c>
      <c r="CR14" s="81" t="str">
        <f>IF('Познавательное развитие'!O15="","",IF('Познавательное развитие'!O15&gt;1.5,"сформирован",IF('Познавательное развитие'!O15&lt;0.5,"не сформирован", "в стадии формирования")))</f>
        <v/>
      </c>
      <c r="CS14" s="81" t="str">
        <f>IF('Познавательное развитие'!P15="","",IF('Познавательное развитие'!P15&gt;1.5,"сформирован",IF('Познавательное развитие'!P15&lt;0.5,"не сформирован", "в стадии формирования")))</f>
        <v/>
      </c>
      <c r="CT14" s="81" t="str">
        <f>IF('Познавательное развитие'!Q15="","",IF('Познавательное развитие'!Q15&gt;1.5,"сформирован",IF('Познавательное развитие'!Q15&lt;0.5,"не сформирован", "в стадии формирования")))</f>
        <v/>
      </c>
      <c r="CU14" s="81" t="str">
        <f>IF('Речевое развитие'!J14="","",IF('Речевое развитие'!J14&gt;1.5,"сформирован",IF('Речевое развитие'!J14&lt;0.5,"не сформирован", "в стадии формирования")))</f>
        <v/>
      </c>
      <c r="CV14" s="81" t="str">
        <f>IF('Речевое развитие'!K14="","",IF('Речевое развитие'!K14&gt;1.5,"сформирован",IF('Речевое развитие'!K14&lt;0.5,"не сформирован", "в стадии формирования")))</f>
        <v/>
      </c>
      <c r="CW14" s="81" t="str">
        <f>IF('Речевое развитие'!L14="","",IF('Речевое развитие'!L14&gt;1.5,"сформирован",IF('Речевое развитие'!L14&lt;0.5,"не сформирован", "в стадии формирования")))</f>
        <v/>
      </c>
      <c r="CX14" s="167" t="str">
        <f>IF('Художественно-эстетическое разв'!AA15="","",IF('Художественно-эстетическое разв'!AA15&gt;1.5,"сформирован",IF('Художественно-эстетическое разв'!AA15&lt;0.5,"не сформирован", "в стадии формирования")))</f>
        <v/>
      </c>
      <c r="CY14" s="136" t="str">
        <f>IF('Социально-коммуникативное разви'!E15="","",IF('Социально-коммуникативное разви'!F15="","",IF('Социально-коммуникативное разви'!H15="","",IF('Социально-коммуникативное разви'!I15="","",IF('Социально-коммуникативное разви'!AB15="","",IF('Социально-коммуникативное разви'!AC15="","",IF('Социально-коммуникативное разви'!AD15="","",IF('Социально-коммуникативное разви'!AE15="","",IF('Познавательное развитие'!D15="","",IF('Познавательное развитие'!E15="","",IF('Познавательное развитие'!F15="","",IF('Познавательное развитие'!I15="","",IF('Познавательное развитие'!K15="","",IF('Познавательное развитие'!S15="","",IF('Познавательное развитие'!U15="","",IF('Познавательное развитие'!Y15="","",IF('Познавательное развитие'!Z15="","",IF('Познавательное развитие'!AA15="","",IF('Познавательное развитие'!AB15="","",IF('Познавательное развитие'!AC15="","",IF('Познавательное развитие'!AD15="","",IF('Познавательное развитие'!AE15="","",IF('Речевое развитие'!J14="","",IF('Речевое развитие'!K14="","",IF('Речевое развитие'!L14="","",IF('Художественно-эстетическое разв'!AA15="","",('Социально-коммуникативное разви'!E15+'Социально-коммуникативное разви'!F15+'Социально-коммуникативное разви'!H15+'Социально-коммуникативное разви'!I15+'Социально-коммуникативное разви'!AB15+'Социально-коммуникативное разви'!AC15+'Социально-коммуникативное разви'!AD15+'Социально-коммуникативное разви'!AE15+'Познавательное развитие'!D15+'Познавательное развитие'!E15+'Познавательное развитие'!F15+'Познавательное развитие'!I15+'Познавательное развитие'!K15+'Познавательное развитие'!S15+'Познавательное развитие'!U15+'Познавательное развитие'!Y15+'Познавательное развитие'!Z15+'Познавательное развитие'!AA15+'Познавательное развитие'!AB15+'Познавательное развитие'!AC15+'Познавательное развитие'!AD15+'Познавательное развитие'!AE15+'Речевое развитие'!J14+'Речевое развитие'!K14+'Речевое развитие'!L14+'Художественно-эстетическое разв'!AA15)/26))))))))))))))))))))))))))</f>
        <v/>
      </c>
      <c r="CZ14" s="81" t="str">
        <f t="shared" si="6"/>
        <v/>
      </c>
      <c r="EL14" s="90"/>
    </row>
    <row r="15" spans="1:142">
      <c r="A15" s="298">
        <f>список!A13</f>
        <v>12</v>
      </c>
      <c r="B15" s="165" t="str">
        <f>IF(список!B13="","",список!B13)</f>
        <v/>
      </c>
      <c r="C15" s="81">
        <f>IF(список!C13="","",список!C13)</f>
        <v>0</v>
      </c>
      <c r="D15" s="81" t="str">
        <f>IF('Социально-коммуникативное разви'!J16="","",IF('Социально-коммуникативное разви'!J16&gt;1.5,"сформирован",IF('Социально-коммуникативное разви'!J16&lt;0.5,"не сформирован", "в стадии формирования")))</f>
        <v/>
      </c>
      <c r="E15" s="81" t="str">
        <f>IF('Социально-коммуникативное разви'!K16="","",IF('Социально-коммуникативное разви'!K16&gt;1.5,"сформирован",IF('Социально-коммуникативное разви'!K16&lt;0.5,"не сформирован", "в стадии формирования")))</f>
        <v/>
      </c>
      <c r="F15" s="81" t="str">
        <f>IF('Социально-коммуникативное разви'!L16="","",IF('Социально-коммуникативное разви'!L16&gt;1.5,"сформирован",IF('Социально-коммуникативное разви'!L16&lt;0.5,"не сформирован", "в стадии формирования")))</f>
        <v/>
      </c>
      <c r="G15" s="81" t="str">
        <f>IF('Социально-коммуникативное разви'!N16="","",IF('Социально-коммуникативное разви'!N16&gt;1.5,"сформирован",IF('Социально-коммуникативное разви'!N16&lt;0.5,"не сформирован", "в стадии формирования")))</f>
        <v/>
      </c>
      <c r="H15" s="81" t="str">
        <f>IF('Социально-коммуникативное разви'!O16="","",IF('Социально-коммуникативное разви'!O16&gt;1.5,"сформирован",IF('Социально-коммуникативное разви'!O16&lt;0.5,"не сформирован", "в стадии формирования")))</f>
        <v/>
      </c>
      <c r="I15" s="81" t="str">
        <f>IF('Познавательное развитие'!J16="","",IF('Познавательное развитие'!J16&gt;1.5,"сформирован",IF('Познавательное развитие'!J16&lt;0.5,"не сформирован", "в стадии формирования")))</f>
        <v/>
      </c>
      <c r="J15" s="81" t="str">
        <f>IF('Познавательное развитие'!K16="","",IF('Познавательное развитие'!K16&gt;1.5,"сформирован",IF('Познавательное развитие'!K16&lt;0.5,"не сформирован", "в стадии формирования")))</f>
        <v/>
      </c>
      <c r="K15" s="81" t="str">
        <f>IF('Познавательное развитие'!N16="","",IF('Познавательное развитие'!N16&gt;1.5,"сформирован",IF('Познавательное развитие'!N16&lt;0.5,"не сформирован", "в стадии формирования")))</f>
        <v/>
      </c>
      <c r="L15" s="81" t="str">
        <f>IF('Познавательное развитие'!O16="","",IF('Познавательное развитие'!O16&gt;1.5,"сформирован",IF('Познавательное развитие'!O16&lt;0.5,"не сформирован", "в стадии формирования")))</f>
        <v/>
      </c>
      <c r="M15" s="81" t="str">
        <f>IF('Познавательное развитие'!U16="","",IF('Познавательное развитие'!U16&gt;1.5,"сформирован",IF('Познавательное развитие'!U16&lt;0.5,"не сформирован", "в стадии формирования")))</f>
        <v/>
      </c>
      <c r="N15" s="81" t="str">
        <f>IF('Речевое развитие'!G15="","",IF('Речевое развитие'!G15&gt;1.5,"сформирован",IF('Речевое развитие'!G15&lt;0.5,"не сформирован", "в стадии формирования")))</f>
        <v/>
      </c>
      <c r="O15" s="81" t="str">
        <f>IF('Художественно-эстетическое разв'!D16="","",IF('Художественно-эстетическое разв'!D16&gt;1.5,"сформирован",IF('Художественно-эстетическое разв'!D16&lt;0.5,"не сформирован", "в стадии формирования")))</f>
        <v/>
      </c>
      <c r="P15" s="136" t="str">
        <f>IF('Социально-коммуникативное разви'!J16="","",IF('Социально-коммуникативное разви'!K16="","",IF('Социально-коммуникативное разви'!L16="","",IF('Социально-коммуникативное разви'!N16="","",IF('Социально-коммуникативное разви'!O16="","",IF('Познавательное развитие'!J16="","",IF('Познавательное развитие'!K16="","",IF('Познавательное развитие'!N16="","",IF('Познавательное развитие'!O16="","",IF('Познавательное развитие'!U16="","",IF('Речевое развитие'!G15="","",IF('Художественно-эстетическое разв'!D16="","",('Социально-коммуникативное разви'!J16+'Социально-коммуникативное разви'!K16+'Социально-коммуникативное разви'!L16+'Социально-коммуникативное разви'!N16+'Социально-коммуникативное разви'!O16+'Познавательное развитие'!J16+'Познавательное развитие'!K16+'Познавательное развитие'!N16+'Познавательное развитие'!O16+'Познавательное развитие'!U16+'Речевое развитие'!G15+'Художественно-эстетическое разв'!D16)/12))))))))))))</f>
        <v/>
      </c>
      <c r="Q15" s="81" t="str">
        <f t="shared" si="0"/>
        <v/>
      </c>
      <c r="R15" s="81" t="str">
        <f>IF('Социально-коммуникативное разви'!H16="","",IF('Социально-коммуникативное разви'!H16&gt;1.5,"сформирован",IF('Социально-коммуникативное разви'!H16&lt;0.5,"не сформирован", "в стадии формирования")))</f>
        <v/>
      </c>
      <c r="S15" s="81" t="str">
        <f>IF('Социально-коммуникативное разви'!K16="","",IF('Социально-коммуникативное разви'!K16&gt;1.5,"сформирован",IF('Социально-коммуникативное разви'!K16&lt;0.5,"не сформирован", "в стадии формирования")))</f>
        <v/>
      </c>
      <c r="T15" s="81" t="str">
        <f>IF('Социально-коммуникативное разви'!L16="","",IF('Социально-коммуникативное разви'!L16&gt;1.5,"сформирован",IF('Социально-коммуникативное разви'!L16&lt;0.5,"не сформирован", "в стадии формирования")))</f>
        <v/>
      </c>
      <c r="U15" s="81" t="str">
        <f>IF('Социально-коммуникативное разви'!M16="","",IF('Социально-коммуникативное разви'!M16&gt;1.5,"сформирован",IF('Социально-коммуникативное разви'!M16&lt;0.5,"не сформирован", "в стадии формирования")))</f>
        <v/>
      </c>
      <c r="V15" s="81" t="str">
        <f>IF('Социально-коммуникативное разви'!S16="","",IF('Социально-коммуникативное разви'!S16&gt;1.5,"сформирован",IF('Социально-коммуникативное разви'!S16&lt;0.5,"не сформирован", "в стадии формирования")))</f>
        <v/>
      </c>
      <c r="W15" s="81" t="str">
        <f>IF('Социально-коммуникативное разви'!T16="","",IF('Социально-коммуникативное разви'!T16&gt;1.5,"сформирован",IF('Социально-коммуникативное разви'!T16&lt;0.5,"не сформирован", "в стадии формирования")))</f>
        <v/>
      </c>
      <c r="X15" s="81" t="str">
        <f>IF('Социально-коммуникативное разви'!U16="","",IF('Социально-коммуникативное разви'!U16&gt;1.5,"сформирован",IF('Социально-коммуникативное разви'!U16&lt;0.5,"не сформирован", "в стадии формирования")))</f>
        <v/>
      </c>
      <c r="Y15" s="81" t="str">
        <f>IF('Познавательное развитие'!T16="","",IF('Познавательное развитие'!T16&gt;1.5,"сформирован",IF('Познавательное развитие'!T16&lt;0.5,"не сформирован", "в стадии формирования")))</f>
        <v/>
      </c>
      <c r="Z15" s="81" t="str">
        <f>IF('Речевое развитие'!G15="","",IF('Речевое развитие'!G15&gt;1.5,"сформирован",IF('Речевое развитие'!G15&lt;0.5,"не сформирован", "в стадии формирования")))</f>
        <v/>
      </c>
      <c r="AA15" s="136" t="str">
        <f>IF('Социально-коммуникативное разви'!H16="","",IF('Социально-коммуникативное разви'!K16="","",IF('Социально-коммуникативное разви'!L16="","",IF('Социально-коммуникативное разви'!M16="","",IF('Социально-коммуникативное разви'!S16="","",IF('Социально-коммуникативное разви'!T16="","",IF('Социально-коммуникативное разви'!U16="","",IF('Познавательное развитие'!T16="","",IF('Речевое развитие'!G15="","",('Социально-коммуникативное разви'!H16+'Социально-коммуникативное разви'!K16+'Социально-коммуникативное разви'!L16+'Социально-коммуникативное разви'!M16+'Социально-коммуникативное разви'!S16+'Социально-коммуникативное разви'!T16++'Социально-коммуникативное разви'!U16+'Познавательное развитие'!T16+'Речевое развитие'!G15)/9)))))))))</f>
        <v/>
      </c>
      <c r="AB15" s="81" t="str">
        <f t="shared" si="1"/>
        <v/>
      </c>
      <c r="AC15" s="81" t="str">
        <f>IF('Социально-коммуникативное разви'!P16="","",IF('Социально-коммуникативное разви'!P16&gt;1.5,"сформирован",IF('Социально-коммуникативное разви'!P16&lt;0.5,"не сформирован", "в стадии формирования")))</f>
        <v/>
      </c>
      <c r="AD15" s="81" t="str">
        <f>IF('Познавательное развитие'!P16="","",IF('Познавательное развитие'!P16&gt;1.5,"сформирован",IF('Познавательное развитие'!P16&lt;0.5,"не сформирован", "в стадии формирования")))</f>
        <v/>
      </c>
      <c r="AE15" s="81" t="str">
        <f>IF('Речевое развитие'!F15="","",IF('Речевое развитие'!F15&gt;1.5,"сформирован",IF('Речевое развитие'!GG15&lt;0.5,"не сформирован", "в стадии формирования")))</f>
        <v/>
      </c>
      <c r="AF15" s="81" t="str">
        <f>IF('Речевое развитие'!G15="","",IF('Речевое развитие'!G15&gt;1.5,"сформирован",IF('Речевое развитие'!GH15&lt;0.5,"не сформирован", "в стадии формирования")))</f>
        <v/>
      </c>
      <c r="AG15" s="81" t="str">
        <f>IF('Речевое развитие'!M15="","",IF('Речевое развитие'!M15&gt;1.5,"сформирован",IF('Речевое развитие'!M15&lt;0.5,"не сформирован", "в стадии формирования")))</f>
        <v/>
      </c>
      <c r="AH15" s="81" t="str">
        <f>IF('Речевое развитие'!N15="","",IF('Речевое развитие'!N15&gt;1.5,"сформирован",IF('Речевое развитие'!N15&lt;0.5,"не сформирован", "в стадии формирования")))</f>
        <v/>
      </c>
      <c r="AI15" s="81" t="str">
        <f>IF('Художественно-эстетическое разв'!E16="","",IF('Художественно-эстетическое разв'!E16&gt;1.5,"сформирован",IF('Художественно-эстетическое разв'!E16&lt;0.5,"не сформирован", "в стадии формирования")))</f>
        <v/>
      </c>
      <c r="AJ15" s="81" t="str">
        <f>IF('Художественно-эстетическое разв'!H16="","",IF('Художественно-эстетическое разв'!H16&gt;1.5,"сформирован",IF('Художественно-эстетическое разв'!H16&lt;0.5,"не сформирован", "в стадии формирования")))</f>
        <v/>
      </c>
      <c r="AK15" s="81" t="str">
        <f>IF('Художественно-эстетическое разв'!AB16="","",IF('Художественно-эстетическое разв'!AB16&gt;1.5,"сформирован",IF('Художественно-эстетическое разв'!AB16&lt;0.5,"не сформирован", "в стадии формирования")))</f>
        <v/>
      </c>
      <c r="AL15" s="166" t="str">
        <f>IF('Социально-коммуникативное разви'!P16="","",IF('Познавательное развитие'!P16="","",IF('Речевое развитие'!F15="","",IF('Речевое развитие'!G15="","",IF('Речевое развитие'!M15="","",IF('Речевое развитие'!N15="","",IF('Художественно-эстетическое разв'!E16="","",IF('Художественно-эстетическое разв'!H16="","",IF('Художественно-эстетическое разв'!AB16="","",('Социально-коммуникативное разви'!P16+'Познавательное развитие'!P16+'Речевое развитие'!F15+'Речевое развитие'!G15+'Речевое развитие'!M15+'Речевое развитие'!N15+'Художественно-эстетическое разв'!E16+'Художественно-эстетическое разв'!H16+'Художественно-эстетическое разв'!AB16)/9)))))))))</f>
        <v/>
      </c>
      <c r="AM15" s="81" t="str">
        <f t="shared" si="2"/>
        <v/>
      </c>
      <c r="AN15" s="81" t="str">
        <f>IF('Познавательное развитие'!V16="","",IF('Познавательное развитие'!V16&gt;1.5,"сформирован",IF('Познавательное развитие'!V16&lt;0.5,"не сформирован", "в стадии формирования")))</f>
        <v/>
      </c>
      <c r="AO15" s="81" t="str">
        <f>IF('Речевое развитие'!D15="","",IF('Речевое развитие'!D15&gt;1.5,"сформирован",IF('Речевое развитие'!D15&lt;0.5,"не сформирован", "в стадии формирования")))</f>
        <v/>
      </c>
      <c r="AP15" s="81" t="str">
        <f>IF('Речевое развитие'!E15="","",IF('Речевое развитие'!E15&gt;1.5,"сформирован",IF('Речевое развитие'!E15&lt;0.5,"не сформирован", "в стадии формирования")))</f>
        <v/>
      </c>
      <c r="AQ15" s="81" t="str">
        <f>IF('Речевое развитие'!F15="","",IF('Речевое развитие'!F15&gt;1.5,"сформирован",IF('Речевое развитие'!F15&lt;0.5,"не сформирован", "в стадии формирования")))</f>
        <v/>
      </c>
      <c r="AR15" s="81" t="str">
        <f>IF('Речевое развитие'!G15="","",IF('Речевое развитие'!G15&gt;1.5,"сформирован",IF('Речевое развитие'!G15&lt;0.5,"не сформирован", "в стадии формирования")))</f>
        <v/>
      </c>
      <c r="AS15" s="81" t="str">
        <f>IF('Речевое развитие'!J15="","",IF('Речевое развитие'!J15&gt;1.5,"сформирован",IF('Речевое развитие'!J15&lt;0.5,"не сформирован", "в стадии формирования")))</f>
        <v/>
      </c>
      <c r="AT15" s="81" t="str">
        <f>IF('Речевое развитие'!M15="","",IF('Речевое развитие'!M15&gt;1.5,"сформирован",IF('Речевое развитие'!M15&lt;0.5,"не сформирован", "в стадии формирования")))</f>
        <v/>
      </c>
      <c r="AU15" s="136" t="str">
        <f>IF('Познавательное развитие'!V16="","",IF('Речевое развитие'!D15="","",IF('Речевое развитие'!E15="","",IF('Речевое развитие'!F15="","",IF('Речевое развитие'!G15="","",IF('Речевое развитие'!J15="","",IF('Речевое развитие'!M15="","",('Познавательное развитие'!V16+'Речевое развитие'!D15+'Речевое развитие'!E15+'Речевое развитие'!F15+'Речевое развитие'!G15+'Речевое развитие'!J15+'Речевое развитие'!M15)/7)))))))</f>
        <v/>
      </c>
      <c r="AV15" s="81" t="str">
        <f t="shared" si="3"/>
        <v/>
      </c>
      <c r="AW15" s="98" t="str">
        <f>IF('Художественно-эстетическое разв'!M16="","",IF('Художественно-эстетическое разв'!M16&gt;1.5,"сформирован",IF('Художественно-эстетическое разв'!M16&lt;0.5,"не сформирован", "в стадии формирования")))</f>
        <v/>
      </c>
      <c r="AX15" s="98" t="str">
        <f>IF('Художественно-эстетическое разв'!N16="","",IF('Художественно-эстетическое разв'!N16&gt;1.5,"сформирован",IF('Художественно-эстетическое разв'!N16&lt;0.5,"не сформирован", "в стадии формирования")))</f>
        <v/>
      </c>
      <c r="AY15" s="167" t="str">
        <f>IF('Художественно-эстетическое разв'!V16="","",IF('Художественно-эстетическое разв'!V16&gt;1.5,"сформирован",IF('Художественно-эстетическое разв'!V16&lt;0.5,"не сформирован", "в стадии формирования")))</f>
        <v/>
      </c>
      <c r="AZ15" s="98" t="str">
        <f>IF('Физическое развитие'!D15="","",IF('Физическое развитие'!D15&gt;1.5,"сформирован",IF('Физическое развитие'!D15&lt;0.5,"не сформирован", "в стадии формирования")))</f>
        <v/>
      </c>
      <c r="BA15" s="98" t="str">
        <f>IF('Физическое развитие'!E15="","",IF('Физическое развитие'!E15&gt;1.5,"сформирован",IF('Физическое развитие'!E15&lt;0.5,"не сформирован", "в стадии формирования")))</f>
        <v/>
      </c>
      <c r="BB15" s="98" t="str">
        <f>IF('Физическое развитие'!F15="","",IF('Физическое развитие'!F15&gt;1.5,"сформирован",IF('Физическое развитие'!F15&lt;0.5,"не сформирован", "в стадии формирования")))</f>
        <v/>
      </c>
      <c r="BC15" s="98" t="str">
        <f>IF('Физическое развитие'!G15="","",IF('Физическое развитие'!G15&gt;1.5,"сформирован",IF('Физическое развитие'!G15&lt;0.5,"не сформирован", "в стадии формирования")))</f>
        <v/>
      </c>
      <c r="BD15" s="98" t="str">
        <f>IF('Физическое развитие'!H15="","",IF('Физическое развитие'!H15&gt;1.5,"сформирован",IF('Физическое развитие'!H15&lt;0.5,"не сформирован", "в стадии формирования")))</f>
        <v/>
      </c>
      <c r="BE15" s="98" t="str">
        <f>IF('Физическое развитие'!I15="","",IF('Физическое развитие'!I15&gt;1.5,"сформирован",IF('Физическое развитие'!I15&lt;0.5,"не сформирован", "в стадии формирования")))</f>
        <v/>
      </c>
      <c r="BF15" s="98" t="str">
        <f>IF('Физическое развитие'!J15="","",IF('Физическое развитие'!J15&gt;1.5,"сформирован",IF('Физическое развитие'!J15&lt;0.5,"не сформирован", "в стадии формирования")))</f>
        <v/>
      </c>
      <c r="BG15" s="98" t="str">
        <f>IF('Физическое развитие'!K15="","",IF('Физическое развитие'!K15&gt;1.5,"сформирован",IF('Физическое развитие'!K15&lt;0.5,"не сформирован", "в стадии формирования")))</f>
        <v/>
      </c>
      <c r="BH15" s="98" t="str">
        <f>IF('Физическое развитие'!L15="","",IF('Физическое развитие'!L15&gt;1.5,"сформирован",IF('Физическое развитие'!L15&lt;0.5,"не сформирован", "в стадии формирования")))</f>
        <v/>
      </c>
      <c r="BI15" s="136" t="str">
        <f>IF('Художественно-эстетическое разв'!M16="","",IF('Художественно-эстетическое разв'!N16="","",IF('Художественно-эстетическое разв'!V16="","",IF('Физическое развитие'!D15="","",IF('Физическое развитие'!E15="","",IF('Физическое развитие'!F15="","",IF('Физическое развитие'!G15="","",IF('Физическое развитие'!H15="","",IF('Физическое развитие'!I15="","",IF('Физическое развитие'!J15="","",IF('Физическое развитие'!K15="","",IF('Физическое развитие'!M15="","",('Художественно-эстетическое разв'!M16+'Художественно-эстетическое разв'!N16+'Художественно-эстетическое разв'!V16+'Физическое развитие'!D15+'Физическое развитие'!E15+'Физическое развитие'!F15+'Физическое развитие'!G15+'Физическое развитие'!H15+'Физическое развитие'!I15+'Физическое развитие'!J15+'Физическое развитие'!K15+'Физическое развитие'!M15)/12))))))))))))</f>
        <v/>
      </c>
      <c r="BJ15" s="81" t="str">
        <f t="shared" si="4"/>
        <v/>
      </c>
      <c r="BK15" s="81" t="str">
        <f>IF('Социально-коммуникативное разви'!D16="","",IF('Социально-коммуникативное разви'!D16&gt;1.5,"сформирован",IF('Социально-коммуникативное разви'!D16&lt;0.5,"не сформирован", "в стадии формирования")))</f>
        <v/>
      </c>
      <c r="BL15" s="81" t="str">
        <f>IF('Социально-коммуникативное разви'!E16="","",IF('Социально-коммуникативное разви'!E16&gt;1.5,"сформирован",IF('Социально-коммуникативное разви'!E16&lt;0.5,"не сформирован", "в стадии формирования")))</f>
        <v/>
      </c>
      <c r="BM15" s="81" t="str">
        <f>IF('Социально-коммуникативное разви'!F16="","",IF('Социально-коммуникативное разви'!F16&gt;1.5,"сформирован",IF('Социально-коммуникативное разви'!F16&lt;0.5,"не сформирован", "в стадии формирования")))</f>
        <v/>
      </c>
      <c r="BN15" s="81" t="str">
        <f>IF('Социально-коммуникативное разви'!G16="","",IF('Социально-коммуникативное разви'!G16&gt;1.5,"сформирован",IF('Социально-коммуникативное разви'!G16&lt;0.5,"не сформирован", "в стадии формирования")))</f>
        <v/>
      </c>
      <c r="BO15" s="81" t="str">
        <f>IF('Социально-коммуникативное разви'!H16="","",IF('Социально-коммуникативное разви'!H16&gt;1.5,"сформирован",IF('Социально-коммуникативное разви'!H16&lt;0.5,"не сформирован", "в стадии формирования")))</f>
        <v/>
      </c>
      <c r="BP15" s="81" t="str">
        <f>IF('Социально-коммуникативное разви'!I16="","",IF('Социально-коммуникативное разви'!I16&gt;1.5,"сформирован",IF('Социально-коммуникативное разви'!I16&lt;0.5,"не сформирован", "в стадии формирования")))</f>
        <v/>
      </c>
      <c r="BQ15" s="81" t="str">
        <f>IF('Социально-коммуникативное разви'!J16="","",IF('Социально-коммуникативное разви'!J16&gt;1.5,"сформирован",IF('Социально-коммуникативное разви'!J16&lt;0.5,"не сформирован", "в стадии формирования")))</f>
        <v/>
      </c>
      <c r="BR15" s="81" t="str">
        <f>IF('Социально-коммуникативное разви'!K16="","",IF('Социально-коммуникативное разви'!K16&gt;1.5,"сформирован",IF('Социально-коммуникативное разви'!K16&lt;0.5,"не сформирован", "в стадии формирования")))</f>
        <v/>
      </c>
      <c r="BS15" s="81" t="str">
        <f>IF('Физическое развитие'!L15="","",IF('Физическое развитие'!L15&gt;1.5,"сформирован",IF('Физическое развитие'!L15&lt;0.5,"не сформирован", "в стадии формирования")))</f>
        <v/>
      </c>
      <c r="BT15" s="81" t="str">
        <f>IF('Физическое развитие'!M15="","",IF('Физическое развитие'!M15&gt;1.5,"сформирован",IF('Физическое развитие'!M15&lt;0.5,"не сформирован", "в стадии формирования")))</f>
        <v/>
      </c>
      <c r="BU15" s="81" t="str">
        <f>IF('Физическое развитие'!N15="","",IF('Физическое развитие'!N15&gt;1.5,"сформирован",IF('Физическое развитие'!N15&lt;0.5,"не сформирован", "в стадии формирования")))</f>
        <v/>
      </c>
      <c r="BV15" s="81" t="str">
        <f>IF('Физическое развитие'!O15="","",IF('Физическое развитие'!O15&gt;1.5,"сформирован",IF('Физическое развитие'!O15&lt;0.5,"не сформирован", "в стадии формирования")))</f>
        <v/>
      </c>
      <c r="BW15" s="136" t="str">
        <f>IF('Социально-коммуникативное разви'!D16="","",IF('Социально-коммуникативное разви'!G16="","",IF('Социально-коммуникативное разви'!K16="","",IF('Социально-коммуникативное разви'!M16="","",IF('Социально-коммуникативное разви'!X16="","",IF('Социально-коммуникативное разви'!Y16="","",IF('Социально-коммуникативное разви'!Z16="","",IF('Социально-коммуникативное разви'!AA16="","",IF('Физическое развитие'!L15="","",IF('Физическое развитие'!P15="","",IF('Физическое развитие'!Q15="","",IF('Физическое развитие'!R15="","",('Социально-коммуникативное разви'!D16+'Социально-коммуникативное разви'!G16+'Социально-коммуникативное разви'!K16+'Социально-коммуникативное разви'!M16+'Социально-коммуникативное разви'!X16+'Социально-коммуникативное разви'!Y16+'Социально-коммуникативное разви'!Z16+'Социально-коммуникативное разви'!AA16+'Физическое развитие'!L15+'Физическое развитие'!P15+'Физическое развитие'!Q15+'Физическое развитие'!R15)/12))))))))))))</f>
        <v/>
      </c>
      <c r="BX15" s="81" t="str">
        <f t="shared" si="5"/>
        <v/>
      </c>
      <c r="BY15" s="81" t="str">
        <f>IF('Социально-коммуникативное разви'!E16="","",IF('Социально-коммуникативное разви'!E16&gt;1.5,"сформирован",IF('Социально-коммуникативное разви'!E16&lt;0.5,"не сформирован", "в стадии формирования")))</f>
        <v/>
      </c>
      <c r="BZ15" s="81" t="str">
        <f>IF('Социально-коммуникативное разви'!F16="","",IF('Социально-коммуникативное разви'!F16&gt;1.5,"сформирован",IF('Социально-коммуникативное разви'!F16&lt;0.5,"не сформирован", "в стадии формирования")))</f>
        <v/>
      </c>
      <c r="CA15" s="81" t="str">
        <f>IF('Социально-коммуникативное разви'!G16="","",IF('Социально-коммуникативное разви'!G16&gt;1.5,"сформирован",IF('Социально-коммуникативное разви'!G16&lt;0.5,"не сформирован", "в стадии формирования")))</f>
        <v/>
      </c>
      <c r="CB15" s="81" t="str">
        <f>IF('Социально-коммуникативное разви'!H16="","",IF('Социально-коммуникативное разви'!H16&gt;1.5,"сформирован",IF('Социально-коммуникативное разви'!H16&lt;0.5,"не сформирован", "в стадии формирования")))</f>
        <v/>
      </c>
      <c r="CC15" s="81" t="str">
        <f>IF('Социально-коммуникативное разви'!I16="","",IF('Социально-коммуникативное разви'!I16&gt;1.5,"сформирован",IF('Социально-коммуникативное разви'!I16&lt;0.5,"не сформирован", "в стадии формирования")))</f>
        <v/>
      </c>
      <c r="CD15" s="81" t="str">
        <f>IF('Социально-коммуникативное разви'!J16="","",IF('Социально-коммуникативное разви'!J16&gt;1.5,"сформирован",IF('Социально-коммуникативное разви'!J16&lt;0.5,"не сформирован", "в стадии формирования")))</f>
        <v/>
      </c>
      <c r="CE15" s="81" t="str">
        <f>IF('Социально-коммуникативное разви'!K16="","",IF('Социально-коммуникативное разви'!K16&gt;1.5,"сформирован",IF('Социально-коммуникативное разви'!K16&lt;0.5,"не сформирован", "в стадии формирования")))</f>
        <v/>
      </c>
      <c r="CF15" s="81" t="str">
        <f>IF('Социально-коммуникативное разви'!L16="","",IF('Социально-коммуникативное разви'!L16&gt;1.5,"сформирован",IF('Социально-коммуникативное разви'!L16&lt;0.5,"не сформирован", "в стадии формирования")))</f>
        <v/>
      </c>
      <c r="CG15" s="81" t="str">
        <f>IF('Познавательное развитие'!D16="","",IF('Познавательное развитие'!D16&gt;1.5,"сформирован",IF('Познавательное развитие'!D16&lt;0.5,"не сформирован", "в стадии формирования")))</f>
        <v/>
      </c>
      <c r="CH15" s="81" t="str">
        <f>IF('Познавательное развитие'!E16="","",IF('Познавательное развитие'!E16&gt;1.5,"сформирован",IF('Познавательное развитие'!E16&lt;0.5,"не сформирован", "в стадии формирования")))</f>
        <v/>
      </c>
      <c r="CI15" s="81" t="str">
        <f>IF('Познавательное развитие'!F16="","",IF('Познавательное развитие'!F16&gt;1.5,"сформирован",IF('Познавательное развитие'!F16&lt;0.5,"не сформирован", "в стадии формирования")))</f>
        <v/>
      </c>
      <c r="CJ15" s="81" t="str">
        <f>IF('Познавательное развитие'!G16="","",IF('Познавательное развитие'!G16&gt;1.5,"сформирован",IF('Познавательное развитие'!G16&lt;0.5,"не сформирован", "в стадии формирования")))</f>
        <v/>
      </c>
      <c r="CK15" s="81" t="str">
        <f>IF('Познавательное развитие'!H16="","",IF('Познавательное развитие'!H16&gt;1.5,"сформирован",IF('Познавательное развитие'!H16&lt;0.5,"не сформирован", "в стадии формирования")))</f>
        <v/>
      </c>
      <c r="CL15" s="81" t="str">
        <f>IF('Познавательное развитие'!I16="","",IF('Познавательное развитие'!I16&gt;1.5,"сформирован",IF('Познавательное развитие'!I16&lt;0.5,"не сформирован", "в стадии формирования")))</f>
        <v/>
      </c>
      <c r="CM15" s="81" t="str">
        <f>IF('Познавательное развитие'!J16="","",IF('Познавательное развитие'!J16&gt;1.5,"сформирован",IF('Познавательное развитие'!J16&lt;0.5,"не сформирован", "в стадии формирования")))</f>
        <v/>
      </c>
      <c r="CN15" s="81" t="str">
        <f>IF('Познавательное развитие'!K16="","",IF('Познавательное развитие'!K16&gt;1.5,"сформирован",IF('Познавательное развитие'!K16&lt;0.5,"не сформирован", "в стадии формирования")))</f>
        <v/>
      </c>
      <c r="CO15" s="81" t="str">
        <f>IF('Познавательное развитие'!L16="","",IF('Познавательное развитие'!L16&gt;1.5,"сформирован",IF('Познавательное развитие'!L16&lt;0.5,"не сформирован", "в стадии формирования")))</f>
        <v/>
      </c>
      <c r="CP15" s="81" t="str">
        <f>IF('Познавательное развитие'!M16="","",IF('Познавательное развитие'!M16&gt;1.5,"сформирован",IF('Познавательное развитие'!M16&lt;0.5,"не сформирован", "в стадии формирования")))</f>
        <v/>
      </c>
      <c r="CQ15" s="81" t="str">
        <f>IF('Познавательное развитие'!N16="","",IF('Познавательное развитие'!N16&gt;1.5,"сформирован",IF('Познавательное развитие'!N16&lt;0.5,"не сформирован", "в стадии формирования")))</f>
        <v/>
      </c>
      <c r="CR15" s="81" t="str">
        <f>IF('Познавательное развитие'!O16="","",IF('Познавательное развитие'!O16&gt;1.5,"сформирован",IF('Познавательное развитие'!O16&lt;0.5,"не сформирован", "в стадии формирования")))</f>
        <v/>
      </c>
      <c r="CS15" s="81" t="str">
        <f>IF('Познавательное развитие'!P16="","",IF('Познавательное развитие'!P16&gt;1.5,"сформирован",IF('Познавательное развитие'!P16&lt;0.5,"не сформирован", "в стадии формирования")))</f>
        <v/>
      </c>
      <c r="CT15" s="81" t="str">
        <f>IF('Познавательное развитие'!Q16="","",IF('Познавательное развитие'!Q16&gt;1.5,"сформирован",IF('Познавательное развитие'!Q16&lt;0.5,"не сформирован", "в стадии формирования")))</f>
        <v/>
      </c>
      <c r="CU15" s="81" t="str">
        <f>IF('Речевое развитие'!J15="","",IF('Речевое развитие'!J15&gt;1.5,"сформирован",IF('Речевое развитие'!J15&lt;0.5,"не сформирован", "в стадии формирования")))</f>
        <v/>
      </c>
      <c r="CV15" s="81" t="str">
        <f>IF('Речевое развитие'!K15="","",IF('Речевое развитие'!K15&gt;1.5,"сформирован",IF('Речевое развитие'!K15&lt;0.5,"не сформирован", "в стадии формирования")))</f>
        <v/>
      </c>
      <c r="CW15" s="81" t="str">
        <f>IF('Речевое развитие'!L15="","",IF('Речевое развитие'!L15&gt;1.5,"сформирован",IF('Речевое развитие'!L15&lt;0.5,"не сформирован", "в стадии формирования")))</f>
        <v/>
      </c>
      <c r="CX15" s="167" t="str">
        <f>IF('Художественно-эстетическое разв'!AA16="","",IF('Художественно-эстетическое разв'!AA16&gt;1.5,"сформирован",IF('Художественно-эстетическое разв'!AA16&lt;0.5,"не сформирован", "в стадии формирования")))</f>
        <v/>
      </c>
      <c r="CY15" s="136" t="str">
        <f>IF('Социально-коммуникативное разви'!E16="","",IF('Социально-коммуникативное разви'!F16="","",IF('Социально-коммуникативное разви'!H16="","",IF('Социально-коммуникативное разви'!I16="","",IF('Социально-коммуникативное разви'!AB16="","",IF('Социально-коммуникативное разви'!AC16="","",IF('Социально-коммуникативное разви'!AD16="","",IF('Социально-коммуникативное разви'!AE16="","",IF('Познавательное развитие'!D16="","",IF('Познавательное развитие'!E16="","",IF('Познавательное развитие'!F16="","",IF('Познавательное развитие'!I16="","",IF('Познавательное развитие'!K16="","",IF('Познавательное развитие'!S16="","",IF('Познавательное развитие'!U16="","",IF('Познавательное развитие'!Y16="","",IF('Познавательное развитие'!Z16="","",IF('Познавательное развитие'!AA16="","",IF('Познавательное развитие'!AB16="","",IF('Познавательное развитие'!AC16="","",IF('Познавательное развитие'!AD16="","",IF('Познавательное развитие'!AE16="","",IF('Речевое развитие'!J15="","",IF('Речевое развитие'!K15="","",IF('Речевое развитие'!L15="","",IF('Художественно-эстетическое разв'!AA16="","",('Социально-коммуникативное разви'!E16+'Социально-коммуникативное разви'!F16+'Социально-коммуникативное разви'!H16+'Социально-коммуникативное разви'!I16+'Социально-коммуникативное разви'!AB16+'Социально-коммуникативное разви'!AC16+'Социально-коммуникативное разви'!AD16+'Социально-коммуникативное разви'!AE16+'Познавательное развитие'!D16+'Познавательное развитие'!E16+'Познавательное развитие'!F16+'Познавательное развитие'!I16+'Познавательное развитие'!K16+'Познавательное развитие'!S16+'Познавательное развитие'!U16+'Познавательное развитие'!Y16+'Познавательное развитие'!Z16+'Познавательное развитие'!AA16+'Познавательное развитие'!AB16+'Познавательное развитие'!AC16+'Познавательное развитие'!AD16+'Познавательное развитие'!AE16+'Речевое развитие'!J15+'Речевое развитие'!K15+'Речевое развитие'!L15+'Художественно-эстетическое разв'!AA16)/26))))))))))))))))))))))))))</f>
        <v/>
      </c>
      <c r="CZ15" s="81" t="str">
        <f t="shared" si="6"/>
        <v/>
      </c>
      <c r="EL15" s="90"/>
    </row>
    <row r="16" spans="1:142">
      <c r="A16" s="298">
        <f>список!A14</f>
        <v>13</v>
      </c>
      <c r="B16" s="165" t="str">
        <f>IF(список!B14="","",список!B14)</f>
        <v/>
      </c>
      <c r="C16" s="81">
        <f>IF(список!C14="","",список!C14)</f>
        <v>0</v>
      </c>
      <c r="D16" s="81" t="str">
        <f>IF('Социально-коммуникативное разви'!J17="","",IF('Социально-коммуникативное разви'!J17&gt;1.5,"сформирован",IF('Социально-коммуникативное разви'!J17&lt;0.5,"не сформирован", "в стадии формирования")))</f>
        <v/>
      </c>
      <c r="E16" s="81" t="str">
        <f>IF('Социально-коммуникативное разви'!K17="","",IF('Социально-коммуникативное разви'!K17&gt;1.5,"сформирован",IF('Социально-коммуникативное разви'!K17&lt;0.5,"не сформирован", "в стадии формирования")))</f>
        <v/>
      </c>
      <c r="F16" s="81" t="str">
        <f>IF('Социально-коммуникативное разви'!L17="","",IF('Социально-коммуникативное разви'!L17&gt;1.5,"сформирован",IF('Социально-коммуникативное разви'!L17&lt;0.5,"не сформирован", "в стадии формирования")))</f>
        <v/>
      </c>
      <c r="G16" s="81" t="str">
        <f>IF('Социально-коммуникативное разви'!N17="","",IF('Социально-коммуникативное разви'!N17&gt;1.5,"сформирован",IF('Социально-коммуникативное разви'!N17&lt;0.5,"не сформирован", "в стадии формирования")))</f>
        <v/>
      </c>
      <c r="H16" s="81" t="str">
        <f>IF('Социально-коммуникативное разви'!O17="","",IF('Социально-коммуникативное разви'!O17&gt;1.5,"сформирован",IF('Социально-коммуникативное разви'!O17&lt;0.5,"не сформирован", "в стадии формирования")))</f>
        <v/>
      </c>
      <c r="I16" s="81" t="str">
        <f>IF('Познавательное развитие'!J17="","",IF('Познавательное развитие'!J17&gt;1.5,"сформирован",IF('Познавательное развитие'!J17&lt;0.5,"не сформирован", "в стадии формирования")))</f>
        <v/>
      </c>
      <c r="J16" s="81" t="str">
        <f>IF('Познавательное развитие'!K17="","",IF('Познавательное развитие'!K17&gt;1.5,"сформирован",IF('Познавательное развитие'!K17&lt;0.5,"не сформирован", "в стадии формирования")))</f>
        <v/>
      </c>
      <c r="K16" s="81" t="str">
        <f>IF('Познавательное развитие'!N17="","",IF('Познавательное развитие'!N17&gt;1.5,"сформирован",IF('Познавательное развитие'!N17&lt;0.5,"не сформирован", "в стадии формирования")))</f>
        <v/>
      </c>
      <c r="L16" s="81" t="str">
        <f>IF('Познавательное развитие'!O17="","",IF('Познавательное развитие'!O17&gt;1.5,"сформирован",IF('Познавательное развитие'!O17&lt;0.5,"не сформирован", "в стадии формирования")))</f>
        <v/>
      </c>
      <c r="M16" s="81" t="str">
        <f>IF('Познавательное развитие'!U17="","",IF('Познавательное развитие'!U17&gt;1.5,"сформирован",IF('Познавательное развитие'!U17&lt;0.5,"не сформирован", "в стадии формирования")))</f>
        <v/>
      </c>
      <c r="N16" s="81" t="str">
        <f>IF('Речевое развитие'!G16="","",IF('Речевое развитие'!G16&gt;1.5,"сформирован",IF('Речевое развитие'!G16&lt;0.5,"не сформирован", "в стадии формирования")))</f>
        <v/>
      </c>
      <c r="O16" s="81" t="str">
        <f>IF('Художественно-эстетическое разв'!D17="","",IF('Художественно-эстетическое разв'!D17&gt;1.5,"сформирован",IF('Художественно-эстетическое разв'!D17&lt;0.5,"не сформирован", "в стадии формирования")))</f>
        <v/>
      </c>
      <c r="P16" s="136" t="str">
        <f>IF('Социально-коммуникативное разви'!J17="","",IF('Социально-коммуникативное разви'!K17="","",IF('Социально-коммуникативное разви'!L17="","",IF('Социально-коммуникативное разви'!N17="","",IF('Социально-коммуникативное разви'!O17="","",IF('Познавательное развитие'!J17="","",IF('Познавательное развитие'!K17="","",IF('Познавательное развитие'!N17="","",IF('Познавательное развитие'!O17="","",IF('Познавательное развитие'!U17="","",IF('Речевое развитие'!G16="","",IF('Художественно-эстетическое разв'!D17="","",('Социально-коммуникативное разви'!J17+'Социально-коммуникативное разви'!K17+'Социально-коммуникативное разви'!L17+'Социально-коммуникативное разви'!N17+'Социально-коммуникативное разви'!O17+'Познавательное развитие'!J17+'Познавательное развитие'!K17+'Познавательное развитие'!N17+'Познавательное развитие'!O17+'Познавательное развитие'!U17+'Речевое развитие'!G16+'Художественно-эстетическое разв'!D17)/12))))))))))))</f>
        <v/>
      </c>
      <c r="Q16" s="81" t="str">
        <f t="shared" si="0"/>
        <v/>
      </c>
      <c r="R16" s="81" t="str">
        <f>IF('Социально-коммуникативное разви'!H17="","",IF('Социально-коммуникативное разви'!H17&gt;1.5,"сформирован",IF('Социально-коммуникативное разви'!H17&lt;0.5,"не сформирован", "в стадии формирования")))</f>
        <v/>
      </c>
      <c r="S16" s="81" t="str">
        <f>IF('Социально-коммуникативное разви'!K17="","",IF('Социально-коммуникативное разви'!K17&gt;1.5,"сформирован",IF('Социально-коммуникативное разви'!K17&lt;0.5,"не сформирован", "в стадии формирования")))</f>
        <v/>
      </c>
      <c r="T16" s="81" t="str">
        <f>IF('Социально-коммуникативное разви'!L17="","",IF('Социально-коммуникативное разви'!L17&gt;1.5,"сформирован",IF('Социально-коммуникативное разви'!L17&lt;0.5,"не сформирован", "в стадии формирования")))</f>
        <v/>
      </c>
      <c r="U16" s="81" t="str">
        <f>IF('Социально-коммуникативное разви'!M17="","",IF('Социально-коммуникативное разви'!M17&gt;1.5,"сформирован",IF('Социально-коммуникативное разви'!M17&lt;0.5,"не сформирован", "в стадии формирования")))</f>
        <v/>
      </c>
      <c r="V16" s="81" t="str">
        <f>IF('Социально-коммуникативное разви'!S17="","",IF('Социально-коммуникативное разви'!S17&gt;1.5,"сформирован",IF('Социально-коммуникативное разви'!S17&lt;0.5,"не сформирован", "в стадии формирования")))</f>
        <v/>
      </c>
      <c r="W16" s="81" t="str">
        <f>IF('Социально-коммуникативное разви'!T17="","",IF('Социально-коммуникативное разви'!T17&gt;1.5,"сформирован",IF('Социально-коммуникативное разви'!T17&lt;0.5,"не сформирован", "в стадии формирования")))</f>
        <v/>
      </c>
      <c r="X16" s="81" t="str">
        <f>IF('Социально-коммуникативное разви'!U17="","",IF('Социально-коммуникативное разви'!U17&gt;1.5,"сформирован",IF('Социально-коммуникативное разви'!U17&lt;0.5,"не сформирован", "в стадии формирования")))</f>
        <v/>
      </c>
      <c r="Y16" s="81" t="str">
        <f>IF('Познавательное развитие'!T17="","",IF('Познавательное развитие'!T17&gt;1.5,"сформирован",IF('Познавательное развитие'!T17&lt;0.5,"не сформирован", "в стадии формирования")))</f>
        <v/>
      </c>
      <c r="Z16" s="81" t="str">
        <f>IF('Речевое развитие'!G16="","",IF('Речевое развитие'!G16&gt;1.5,"сформирован",IF('Речевое развитие'!G16&lt;0.5,"не сформирован", "в стадии формирования")))</f>
        <v/>
      </c>
      <c r="AA16" s="136" t="str">
        <f>IF('Социально-коммуникативное разви'!H17="","",IF('Социально-коммуникативное разви'!K17="","",IF('Социально-коммуникативное разви'!L17="","",IF('Социально-коммуникативное разви'!M17="","",IF('Социально-коммуникативное разви'!S17="","",IF('Социально-коммуникативное разви'!T17="","",IF('Социально-коммуникативное разви'!U17="","",IF('Познавательное развитие'!T17="","",IF('Речевое развитие'!G16="","",('Социально-коммуникативное разви'!H17+'Социально-коммуникативное разви'!K17+'Социально-коммуникативное разви'!L17+'Социально-коммуникативное разви'!M17+'Социально-коммуникативное разви'!S17+'Социально-коммуникативное разви'!T17++'Социально-коммуникативное разви'!U17+'Познавательное развитие'!T17+'Речевое развитие'!G16)/9)))))))))</f>
        <v/>
      </c>
      <c r="AB16" s="81" t="str">
        <f t="shared" si="1"/>
        <v/>
      </c>
      <c r="AC16" s="81" t="str">
        <f>IF('Социально-коммуникативное разви'!P17="","",IF('Социально-коммуникативное разви'!P17&gt;1.5,"сформирован",IF('Социально-коммуникативное разви'!P17&lt;0.5,"не сформирован", "в стадии формирования")))</f>
        <v/>
      </c>
      <c r="AD16" s="81" t="str">
        <f>IF('Познавательное развитие'!P17="","",IF('Познавательное развитие'!P17&gt;1.5,"сформирован",IF('Познавательное развитие'!P17&lt;0.5,"не сформирован", "в стадии формирования")))</f>
        <v/>
      </c>
      <c r="AE16" s="81" t="str">
        <f>IF('Речевое развитие'!F16="","",IF('Речевое развитие'!F16&gt;1.5,"сформирован",IF('Речевое развитие'!GG16&lt;0.5,"не сформирован", "в стадии формирования")))</f>
        <v/>
      </c>
      <c r="AF16" s="81" t="str">
        <f>IF('Речевое развитие'!G16="","",IF('Речевое развитие'!G16&gt;1.5,"сформирован",IF('Речевое развитие'!GH16&lt;0.5,"не сформирован", "в стадии формирования")))</f>
        <v/>
      </c>
      <c r="AG16" s="81" t="str">
        <f>IF('Речевое развитие'!M16="","",IF('Речевое развитие'!M16&gt;1.5,"сформирован",IF('Речевое развитие'!M16&lt;0.5,"не сформирован", "в стадии формирования")))</f>
        <v/>
      </c>
      <c r="AH16" s="81" t="str">
        <f>IF('Речевое развитие'!N16="","",IF('Речевое развитие'!N16&gt;1.5,"сформирован",IF('Речевое развитие'!N16&lt;0.5,"не сформирован", "в стадии формирования")))</f>
        <v/>
      </c>
      <c r="AI16" s="81" t="str">
        <f>IF('Художественно-эстетическое разв'!E17="","",IF('Художественно-эстетическое разв'!E17&gt;1.5,"сформирован",IF('Художественно-эстетическое разв'!E17&lt;0.5,"не сформирован", "в стадии формирования")))</f>
        <v/>
      </c>
      <c r="AJ16" s="81" t="str">
        <f>IF('Художественно-эстетическое разв'!H17="","",IF('Художественно-эстетическое разв'!H17&gt;1.5,"сформирован",IF('Художественно-эстетическое разв'!H17&lt;0.5,"не сформирован", "в стадии формирования")))</f>
        <v/>
      </c>
      <c r="AK16" s="81" t="str">
        <f>IF('Художественно-эстетическое разв'!AB17="","",IF('Художественно-эстетическое разв'!AB17&gt;1.5,"сформирован",IF('Художественно-эстетическое разв'!AB17&lt;0.5,"не сформирован", "в стадии формирования")))</f>
        <v/>
      </c>
      <c r="AL16" s="166" t="str">
        <f>IF('Социально-коммуникативное разви'!P17="","",IF('Познавательное развитие'!P17="","",IF('Речевое развитие'!F16="","",IF('Речевое развитие'!G16="","",IF('Речевое развитие'!M16="","",IF('Речевое развитие'!N16="","",IF('Художественно-эстетическое разв'!E17="","",IF('Художественно-эстетическое разв'!H17="","",IF('Художественно-эстетическое разв'!AB17="","",('Социально-коммуникативное разви'!P17+'Познавательное развитие'!P17+'Речевое развитие'!F16+'Речевое развитие'!G16+'Речевое развитие'!M16+'Речевое развитие'!N16+'Художественно-эстетическое разв'!E17+'Художественно-эстетическое разв'!H17+'Художественно-эстетическое разв'!AB17)/9)))))))))</f>
        <v/>
      </c>
      <c r="AM16" s="81" t="str">
        <f t="shared" si="2"/>
        <v/>
      </c>
      <c r="AN16" s="81" t="str">
        <f>IF('Познавательное развитие'!V17="","",IF('Познавательное развитие'!V17&gt;1.5,"сформирован",IF('Познавательное развитие'!V17&lt;0.5,"не сформирован", "в стадии формирования")))</f>
        <v/>
      </c>
      <c r="AO16" s="81" t="str">
        <f>IF('Речевое развитие'!D16="","",IF('Речевое развитие'!D16&gt;1.5,"сформирован",IF('Речевое развитие'!D16&lt;0.5,"не сформирован", "в стадии формирования")))</f>
        <v/>
      </c>
      <c r="AP16" s="81" t="str">
        <f>IF('Речевое развитие'!E16="","",IF('Речевое развитие'!E16&gt;1.5,"сформирован",IF('Речевое развитие'!E16&lt;0.5,"не сформирован", "в стадии формирования")))</f>
        <v/>
      </c>
      <c r="AQ16" s="81" t="str">
        <f>IF('Речевое развитие'!F16="","",IF('Речевое развитие'!F16&gt;1.5,"сформирован",IF('Речевое развитие'!F16&lt;0.5,"не сформирован", "в стадии формирования")))</f>
        <v/>
      </c>
      <c r="AR16" s="81" t="str">
        <f>IF('Речевое развитие'!G16="","",IF('Речевое развитие'!G16&gt;1.5,"сформирован",IF('Речевое развитие'!G16&lt;0.5,"не сформирован", "в стадии формирования")))</f>
        <v/>
      </c>
      <c r="AS16" s="81" t="str">
        <f>IF('Речевое развитие'!J16="","",IF('Речевое развитие'!J16&gt;1.5,"сформирован",IF('Речевое развитие'!J16&lt;0.5,"не сформирован", "в стадии формирования")))</f>
        <v/>
      </c>
      <c r="AT16" s="81" t="str">
        <f>IF('Речевое развитие'!M16="","",IF('Речевое развитие'!M16&gt;1.5,"сформирован",IF('Речевое развитие'!M16&lt;0.5,"не сформирован", "в стадии формирования")))</f>
        <v/>
      </c>
      <c r="AU16" s="136" t="str">
        <f>IF('Познавательное развитие'!V17="","",IF('Речевое развитие'!D16="","",IF('Речевое развитие'!E16="","",IF('Речевое развитие'!F16="","",IF('Речевое развитие'!G16="","",IF('Речевое развитие'!J16="","",IF('Речевое развитие'!M16="","",('Познавательное развитие'!V17+'Речевое развитие'!D16+'Речевое развитие'!E16+'Речевое развитие'!F16+'Речевое развитие'!G16+'Речевое развитие'!J16+'Речевое развитие'!M16)/7)))))))</f>
        <v/>
      </c>
      <c r="AV16" s="81" t="str">
        <f t="shared" si="3"/>
        <v/>
      </c>
      <c r="AW16" s="98" t="str">
        <f>IF('Художественно-эстетическое разв'!M17="","",IF('Художественно-эстетическое разв'!M17&gt;1.5,"сформирован",IF('Художественно-эстетическое разв'!M17&lt;0.5,"не сформирован", "в стадии формирования")))</f>
        <v/>
      </c>
      <c r="AX16" s="98" t="str">
        <f>IF('Художественно-эстетическое разв'!N17="","",IF('Художественно-эстетическое разв'!N17&gt;1.5,"сформирован",IF('Художественно-эстетическое разв'!N17&lt;0.5,"не сформирован", "в стадии формирования")))</f>
        <v/>
      </c>
      <c r="AY16" s="167" t="str">
        <f>IF('Художественно-эстетическое разв'!V17="","",IF('Художественно-эстетическое разв'!V17&gt;1.5,"сформирован",IF('Художественно-эстетическое разв'!V17&lt;0.5,"не сформирован", "в стадии формирования")))</f>
        <v/>
      </c>
      <c r="AZ16" s="98" t="str">
        <f>IF('Физическое развитие'!D16="","",IF('Физическое развитие'!D16&gt;1.5,"сформирован",IF('Физическое развитие'!D16&lt;0.5,"не сформирован", "в стадии формирования")))</f>
        <v/>
      </c>
      <c r="BA16" s="98" t="str">
        <f>IF('Физическое развитие'!E16="","",IF('Физическое развитие'!E16&gt;1.5,"сформирован",IF('Физическое развитие'!E16&lt;0.5,"не сформирован", "в стадии формирования")))</f>
        <v/>
      </c>
      <c r="BB16" s="98" t="str">
        <f>IF('Физическое развитие'!F16="","",IF('Физическое развитие'!F16&gt;1.5,"сформирован",IF('Физическое развитие'!F16&lt;0.5,"не сформирован", "в стадии формирования")))</f>
        <v/>
      </c>
      <c r="BC16" s="98" t="str">
        <f>IF('Физическое развитие'!G16="","",IF('Физическое развитие'!G16&gt;1.5,"сформирован",IF('Физическое развитие'!G16&lt;0.5,"не сформирован", "в стадии формирования")))</f>
        <v/>
      </c>
      <c r="BD16" s="98" t="str">
        <f>IF('Физическое развитие'!H16="","",IF('Физическое развитие'!H16&gt;1.5,"сформирован",IF('Физическое развитие'!H16&lt;0.5,"не сформирован", "в стадии формирования")))</f>
        <v/>
      </c>
      <c r="BE16" s="98" t="str">
        <f>IF('Физическое развитие'!I16="","",IF('Физическое развитие'!I16&gt;1.5,"сформирован",IF('Физическое развитие'!I16&lt;0.5,"не сформирован", "в стадии формирования")))</f>
        <v/>
      </c>
      <c r="BF16" s="98" t="str">
        <f>IF('Физическое развитие'!J16="","",IF('Физическое развитие'!J16&gt;1.5,"сформирован",IF('Физическое развитие'!J16&lt;0.5,"не сформирован", "в стадии формирования")))</f>
        <v/>
      </c>
      <c r="BG16" s="98" t="str">
        <f>IF('Физическое развитие'!K16="","",IF('Физическое развитие'!K16&gt;1.5,"сформирован",IF('Физическое развитие'!K16&lt;0.5,"не сформирован", "в стадии формирования")))</f>
        <v/>
      </c>
      <c r="BH16" s="98" t="str">
        <f>IF('Физическое развитие'!L16="","",IF('Физическое развитие'!L16&gt;1.5,"сформирован",IF('Физическое развитие'!L16&lt;0.5,"не сформирован", "в стадии формирования")))</f>
        <v/>
      </c>
      <c r="BI16" s="136" t="str">
        <f>IF('Художественно-эстетическое разв'!M17="","",IF('Художественно-эстетическое разв'!N17="","",IF('Художественно-эстетическое разв'!V17="","",IF('Физическое развитие'!D16="","",IF('Физическое развитие'!E16="","",IF('Физическое развитие'!F16="","",IF('Физическое развитие'!G16="","",IF('Физическое развитие'!H16="","",IF('Физическое развитие'!I16="","",IF('Физическое развитие'!J16="","",IF('Физическое развитие'!K16="","",IF('Физическое развитие'!M16="","",('Художественно-эстетическое разв'!M17+'Художественно-эстетическое разв'!N17+'Художественно-эстетическое разв'!V17+'Физическое развитие'!D16+'Физическое развитие'!E16+'Физическое развитие'!F16+'Физическое развитие'!G16+'Физическое развитие'!H16+'Физическое развитие'!I16+'Физическое развитие'!J16+'Физическое развитие'!K16+'Физическое развитие'!M16)/12))))))))))))</f>
        <v/>
      </c>
      <c r="BJ16" s="81" t="str">
        <f t="shared" si="4"/>
        <v/>
      </c>
      <c r="BK16" s="81" t="str">
        <f>IF('Социально-коммуникативное разви'!D17="","",IF('Социально-коммуникативное разви'!D17&gt;1.5,"сформирован",IF('Социально-коммуникативное разви'!D17&lt;0.5,"не сформирован", "в стадии формирования")))</f>
        <v/>
      </c>
      <c r="BL16" s="81" t="str">
        <f>IF('Социально-коммуникативное разви'!E17="","",IF('Социально-коммуникативное разви'!E17&gt;1.5,"сформирован",IF('Социально-коммуникативное разви'!E17&lt;0.5,"не сформирован", "в стадии формирования")))</f>
        <v/>
      </c>
      <c r="BM16" s="81" t="str">
        <f>IF('Социально-коммуникативное разви'!F17="","",IF('Социально-коммуникативное разви'!F17&gt;1.5,"сформирован",IF('Социально-коммуникативное разви'!F17&lt;0.5,"не сформирован", "в стадии формирования")))</f>
        <v/>
      </c>
      <c r="BN16" s="81" t="str">
        <f>IF('Социально-коммуникативное разви'!G17="","",IF('Социально-коммуникативное разви'!G17&gt;1.5,"сформирован",IF('Социально-коммуникативное разви'!G17&lt;0.5,"не сформирован", "в стадии формирования")))</f>
        <v/>
      </c>
      <c r="BO16" s="81" t="str">
        <f>IF('Социально-коммуникативное разви'!H17="","",IF('Социально-коммуникативное разви'!H17&gt;1.5,"сформирован",IF('Социально-коммуникативное разви'!H17&lt;0.5,"не сформирован", "в стадии формирования")))</f>
        <v/>
      </c>
      <c r="BP16" s="81" t="str">
        <f>IF('Социально-коммуникативное разви'!I17="","",IF('Социально-коммуникативное разви'!I17&gt;1.5,"сформирован",IF('Социально-коммуникативное разви'!I17&lt;0.5,"не сформирован", "в стадии формирования")))</f>
        <v/>
      </c>
      <c r="BQ16" s="81" t="str">
        <f>IF('Социально-коммуникативное разви'!J17="","",IF('Социально-коммуникативное разви'!J17&gt;1.5,"сформирован",IF('Социально-коммуникативное разви'!J17&lt;0.5,"не сформирован", "в стадии формирования")))</f>
        <v/>
      </c>
      <c r="BR16" s="81" t="str">
        <f>IF('Социально-коммуникативное разви'!K17="","",IF('Социально-коммуникативное разви'!K17&gt;1.5,"сформирован",IF('Социально-коммуникативное разви'!K17&lt;0.5,"не сформирован", "в стадии формирования")))</f>
        <v/>
      </c>
      <c r="BS16" s="81" t="str">
        <f>IF('Физическое развитие'!L16="","",IF('Физическое развитие'!L16&gt;1.5,"сформирован",IF('Физическое развитие'!L16&lt;0.5,"не сформирован", "в стадии формирования")))</f>
        <v/>
      </c>
      <c r="BT16" s="81" t="str">
        <f>IF('Физическое развитие'!M16="","",IF('Физическое развитие'!M16&gt;1.5,"сформирован",IF('Физическое развитие'!M16&lt;0.5,"не сформирован", "в стадии формирования")))</f>
        <v/>
      </c>
      <c r="BU16" s="81" t="str">
        <f>IF('Физическое развитие'!N16="","",IF('Физическое развитие'!N16&gt;1.5,"сформирован",IF('Физическое развитие'!N16&lt;0.5,"не сформирован", "в стадии формирования")))</f>
        <v/>
      </c>
      <c r="BV16" s="81" t="str">
        <f>IF('Физическое развитие'!O16="","",IF('Физическое развитие'!O16&gt;1.5,"сформирован",IF('Физическое развитие'!O16&lt;0.5,"не сформирован", "в стадии формирования")))</f>
        <v/>
      </c>
      <c r="BW16" s="136" t="str">
        <f>IF('Социально-коммуникативное разви'!D17="","",IF('Социально-коммуникативное разви'!G17="","",IF('Социально-коммуникативное разви'!K17="","",IF('Социально-коммуникативное разви'!M17="","",IF('Социально-коммуникативное разви'!X17="","",IF('Социально-коммуникативное разви'!Y17="","",IF('Социально-коммуникативное разви'!Z17="","",IF('Социально-коммуникативное разви'!AA17="","",IF('Физическое развитие'!L16="","",IF('Физическое развитие'!P16="","",IF('Физическое развитие'!Q16="","",IF('Физическое развитие'!R16="","",('Социально-коммуникативное разви'!D17+'Социально-коммуникативное разви'!G17+'Социально-коммуникативное разви'!K17+'Социально-коммуникативное разви'!M17+'Социально-коммуникативное разви'!X17+'Социально-коммуникативное разви'!Y17+'Социально-коммуникативное разви'!Z17+'Социально-коммуникативное разви'!AA17+'Физическое развитие'!L16+'Физическое развитие'!P16+'Физическое развитие'!Q16+'Физическое развитие'!R16)/12))))))))))))</f>
        <v/>
      </c>
      <c r="BX16" s="81" t="str">
        <f t="shared" si="5"/>
        <v/>
      </c>
      <c r="BY16" s="81" t="str">
        <f>IF('Социально-коммуникативное разви'!E17="","",IF('Социально-коммуникативное разви'!E17&gt;1.5,"сформирован",IF('Социально-коммуникативное разви'!E17&lt;0.5,"не сформирован", "в стадии формирования")))</f>
        <v/>
      </c>
      <c r="BZ16" s="81" t="str">
        <f>IF('Социально-коммуникативное разви'!F17="","",IF('Социально-коммуникативное разви'!F17&gt;1.5,"сформирован",IF('Социально-коммуникативное разви'!F17&lt;0.5,"не сформирован", "в стадии формирования")))</f>
        <v/>
      </c>
      <c r="CA16" s="81" t="str">
        <f>IF('Социально-коммуникативное разви'!G17="","",IF('Социально-коммуникативное разви'!G17&gt;1.5,"сформирован",IF('Социально-коммуникативное разви'!G17&lt;0.5,"не сформирован", "в стадии формирования")))</f>
        <v/>
      </c>
      <c r="CB16" s="81" t="str">
        <f>IF('Социально-коммуникативное разви'!H17="","",IF('Социально-коммуникативное разви'!H17&gt;1.5,"сформирован",IF('Социально-коммуникативное разви'!H17&lt;0.5,"не сформирован", "в стадии формирования")))</f>
        <v/>
      </c>
      <c r="CC16" s="81" t="str">
        <f>IF('Социально-коммуникативное разви'!I17="","",IF('Социально-коммуникативное разви'!I17&gt;1.5,"сформирован",IF('Социально-коммуникативное разви'!I17&lt;0.5,"не сформирован", "в стадии формирования")))</f>
        <v/>
      </c>
      <c r="CD16" s="81" t="str">
        <f>IF('Социально-коммуникативное разви'!J17="","",IF('Социально-коммуникативное разви'!J17&gt;1.5,"сформирован",IF('Социально-коммуникативное разви'!J17&lt;0.5,"не сформирован", "в стадии формирования")))</f>
        <v/>
      </c>
      <c r="CE16" s="81" t="str">
        <f>IF('Социально-коммуникативное разви'!K17="","",IF('Социально-коммуникативное разви'!K17&gt;1.5,"сформирован",IF('Социально-коммуникативное разви'!K17&lt;0.5,"не сформирован", "в стадии формирования")))</f>
        <v/>
      </c>
      <c r="CF16" s="81" t="str">
        <f>IF('Социально-коммуникативное разви'!L17="","",IF('Социально-коммуникативное разви'!L17&gt;1.5,"сформирован",IF('Социально-коммуникативное разви'!L17&lt;0.5,"не сформирован", "в стадии формирования")))</f>
        <v/>
      </c>
      <c r="CG16" s="81" t="str">
        <f>IF('Познавательное развитие'!D17="","",IF('Познавательное развитие'!D17&gt;1.5,"сформирован",IF('Познавательное развитие'!D17&lt;0.5,"не сформирован", "в стадии формирования")))</f>
        <v/>
      </c>
      <c r="CH16" s="81" t="str">
        <f>IF('Познавательное развитие'!E17="","",IF('Познавательное развитие'!E17&gt;1.5,"сформирован",IF('Познавательное развитие'!E17&lt;0.5,"не сформирован", "в стадии формирования")))</f>
        <v/>
      </c>
      <c r="CI16" s="81" t="str">
        <f>IF('Познавательное развитие'!F17="","",IF('Познавательное развитие'!F17&gt;1.5,"сформирован",IF('Познавательное развитие'!F17&lt;0.5,"не сформирован", "в стадии формирования")))</f>
        <v/>
      </c>
      <c r="CJ16" s="81" t="str">
        <f>IF('Познавательное развитие'!G17="","",IF('Познавательное развитие'!G17&gt;1.5,"сформирован",IF('Познавательное развитие'!G17&lt;0.5,"не сформирован", "в стадии формирования")))</f>
        <v/>
      </c>
      <c r="CK16" s="81" t="str">
        <f>IF('Познавательное развитие'!H17="","",IF('Познавательное развитие'!H17&gt;1.5,"сформирован",IF('Познавательное развитие'!H17&lt;0.5,"не сформирован", "в стадии формирования")))</f>
        <v/>
      </c>
      <c r="CL16" s="81" t="str">
        <f>IF('Познавательное развитие'!I17="","",IF('Познавательное развитие'!I17&gt;1.5,"сформирован",IF('Познавательное развитие'!I17&lt;0.5,"не сформирован", "в стадии формирования")))</f>
        <v/>
      </c>
      <c r="CM16" s="81" t="str">
        <f>IF('Познавательное развитие'!J17="","",IF('Познавательное развитие'!J17&gt;1.5,"сформирован",IF('Познавательное развитие'!J17&lt;0.5,"не сформирован", "в стадии формирования")))</f>
        <v/>
      </c>
      <c r="CN16" s="81" t="str">
        <f>IF('Познавательное развитие'!K17="","",IF('Познавательное развитие'!K17&gt;1.5,"сформирован",IF('Познавательное развитие'!K17&lt;0.5,"не сформирован", "в стадии формирования")))</f>
        <v/>
      </c>
      <c r="CO16" s="81" t="str">
        <f>IF('Познавательное развитие'!L17="","",IF('Познавательное развитие'!L17&gt;1.5,"сформирован",IF('Познавательное развитие'!L17&lt;0.5,"не сформирован", "в стадии формирования")))</f>
        <v/>
      </c>
      <c r="CP16" s="81" t="str">
        <f>IF('Познавательное развитие'!M17="","",IF('Познавательное развитие'!M17&gt;1.5,"сформирован",IF('Познавательное развитие'!M17&lt;0.5,"не сформирован", "в стадии формирования")))</f>
        <v/>
      </c>
      <c r="CQ16" s="81" t="str">
        <f>IF('Познавательное развитие'!N17="","",IF('Познавательное развитие'!N17&gt;1.5,"сформирован",IF('Познавательное развитие'!N17&lt;0.5,"не сформирован", "в стадии формирования")))</f>
        <v/>
      </c>
      <c r="CR16" s="81" t="str">
        <f>IF('Познавательное развитие'!O17="","",IF('Познавательное развитие'!O17&gt;1.5,"сформирован",IF('Познавательное развитие'!O17&lt;0.5,"не сформирован", "в стадии формирования")))</f>
        <v/>
      </c>
      <c r="CS16" s="81" t="str">
        <f>IF('Познавательное развитие'!P17="","",IF('Познавательное развитие'!P17&gt;1.5,"сформирован",IF('Познавательное развитие'!P17&lt;0.5,"не сформирован", "в стадии формирования")))</f>
        <v/>
      </c>
      <c r="CT16" s="81" t="str">
        <f>IF('Познавательное развитие'!Q17="","",IF('Познавательное развитие'!Q17&gt;1.5,"сформирован",IF('Познавательное развитие'!Q17&lt;0.5,"не сформирован", "в стадии формирования")))</f>
        <v/>
      </c>
      <c r="CU16" s="81" t="str">
        <f>IF('Речевое развитие'!J16="","",IF('Речевое развитие'!J16&gt;1.5,"сформирован",IF('Речевое развитие'!J16&lt;0.5,"не сформирован", "в стадии формирования")))</f>
        <v/>
      </c>
      <c r="CV16" s="81" t="str">
        <f>IF('Речевое развитие'!K16="","",IF('Речевое развитие'!K16&gt;1.5,"сформирован",IF('Речевое развитие'!K16&lt;0.5,"не сформирован", "в стадии формирования")))</f>
        <v/>
      </c>
      <c r="CW16" s="81" t="str">
        <f>IF('Речевое развитие'!L16="","",IF('Речевое развитие'!L16&gt;1.5,"сформирован",IF('Речевое развитие'!L16&lt;0.5,"не сформирован", "в стадии формирования")))</f>
        <v/>
      </c>
      <c r="CX16" s="167" t="str">
        <f>IF('Художественно-эстетическое разв'!AA17="","",IF('Художественно-эстетическое разв'!AA17&gt;1.5,"сформирован",IF('Художественно-эстетическое разв'!AA17&lt;0.5,"не сформирован", "в стадии формирования")))</f>
        <v/>
      </c>
      <c r="CY16" s="136" t="str">
        <f>IF('Социально-коммуникативное разви'!E17="","",IF('Социально-коммуникативное разви'!F17="","",IF('Социально-коммуникативное разви'!H17="","",IF('Социально-коммуникативное разви'!I17="","",IF('Социально-коммуникативное разви'!AB17="","",IF('Социально-коммуникативное разви'!AC17="","",IF('Социально-коммуникативное разви'!AD17="","",IF('Социально-коммуникативное разви'!AE17="","",IF('Познавательное развитие'!D17="","",IF('Познавательное развитие'!E17="","",IF('Познавательное развитие'!F17="","",IF('Познавательное развитие'!I17="","",IF('Познавательное развитие'!K17="","",IF('Познавательное развитие'!S17="","",IF('Познавательное развитие'!U17="","",IF('Познавательное развитие'!Y17="","",IF('Познавательное развитие'!Z17="","",IF('Познавательное развитие'!AA17="","",IF('Познавательное развитие'!AB17="","",IF('Познавательное развитие'!AC17="","",IF('Познавательное развитие'!AD17="","",IF('Познавательное развитие'!AE17="","",IF('Речевое развитие'!J16="","",IF('Речевое развитие'!K16="","",IF('Речевое развитие'!L16="","",IF('Художественно-эстетическое разв'!AA17="","",('Социально-коммуникативное разви'!E17+'Социально-коммуникативное разви'!F17+'Социально-коммуникативное разви'!H17+'Социально-коммуникативное разви'!I17+'Социально-коммуникативное разви'!AB17+'Социально-коммуникативное разви'!AC17+'Социально-коммуникативное разви'!AD17+'Социально-коммуникативное разви'!AE17+'Познавательное развитие'!D17+'Познавательное развитие'!E17+'Познавательное развитие'!F17+'Познавательное развитие'!I17+'Познавательное развитие'!K17+'Познавательное развитие'!S17+'Познавательное развитие'!U17+'Познавательное развитие'!Y17+'Познавательное развитие'!Z17+'Познавательное развитие'!AA17+'Познавательное развитие'!AB17+'Познавательное развитие'!AC17+'Познавательное развитие'!AD17+'Познавательное развитие'!AE17+'Речевое развитие'!J16+'Речевое развитие'!K16+'Речевое развитие'!L16+'Художественно-эстетическое разв'!AA17)/26))))))))))))))))))))))))))</f>
        <v/>
      </c>
      <c r="CZ16" s="81" t="str">
        <f t="shared" si="6"/>
        <v/>
      </c>
      <c r="EL16" s="90"/>
    </row>
    <row r="17" spans="1:142">
      <c r="A17" s="298">
        <f>список!A15</f>
        <v>14</v>
      </c>
      <c r="B17" s="165" t="str">
        <f>IF(список!B15="","",список!B15)</f>
        <v/>
      </c>
      <c r="C17" s="81">
        <f>IF(список!C15="","",список!C15)</f>
        <v>0</v>
      </c>
      <c r="D17" s="81" t="str">
        <f>IF('Социально-коммуникативное разви'!J18="","",IF('Социально-коммуникативное разви'!J18&gt;1.5,"сформирован",IF('Социально-коммуникативное разви'!J18&lt;0.5,"не сформирован", "в стадии формирования")))</f>
        <v/>
      </c>
      <c r="E17" s="81" t="str">
        <f>IF('Социально-коммуникативное разви'!K18="","",IF('Социально-коммуникативное разви'!K18&gt;1.5,"сформирован",IF('Социально-коммуникативное разви'!K18&lt;0.5,"не сформирован", "в стадии формирования")))</f>
        <v/>
      </c>
      <c r="F17" s="81" t="str">
        <f>IF('Социально-коммуникативное разви'!L18="","",IF('Социально-коммуникативное разви'!L18&gt;1.5,"сформирован",IF('Социально-коммуникативное разви'!L18&lt;0.5,"не сформирован", "в стадии формирования")))</f>
        <v/>
      </c>
      <c r="G17" s="81" t="str">
        <f>IF('Социально-коммуникативное разви'!N18="","",IF('Социально-коммуникативное разви'!N18&gt;1.5,"сформирован",IF('Социально-коммуникативное разви'!N18&lt;0.5,"не сформирован", "в стадии формирования")))</f>
        <v/>
      </c>
      <c r="H17" s="81" t="str">
        <f>IF('Социально-коммуникативное разви'!O18="","",IF('Социально-коммуникативное разви'!O18&gt;1.5,"сформирован",IF('Социально-коммуникативное разви'!O18&lt;0.5,"не сформирован", "в стадии формирования")))</f>
        <v/>
      </c>
      <c r="I17" s="81" t="str">
        <f>IF('Познавательное развитие'!J18="","",IF('Познавательное развитие'!J18&gt;1.5,"сформирован",IF('Познавательное развитие'!J18&lt;0.5,"не сформирован", "в стадии формирования")))</f>
        <v/>
      </c>
      <c r="J17" s="81" t="str">
        <f>IF('Познавательное развитие'!K18="","",IF('Познавательное развитие'!K18&gt;1.5,"сформирован",IF('Познавательное развитие'!K18&lt;0.5,"не сформирован", "в стадии формирования")))</f>
        <v/>
      </c>
      <c r="K17" s="81" t="str">
        <f>IF('Познавательное развитие'!N18="","",IF('Познавательное развитие'!N18&gt;1.5,"сформирован",IF('Познавательное развитие'!N18&lt;0.5,"не сформирован", "в стадии формирования")))</f>
        <v/>
      </c>
      <c r="L17" s="81" t="str">
        <f>IF('Познавательное развитие'!O18="","",IF('Познавательное развитие'!O18&gt;1.5,"сформирован",IF('Познавательное развитие'!O18&lt;0.5,"не сформирован", "в стадии формирования")))</f>
        <v/>
      </c>
      <c r="M17" s="81" t="str">
        <f>IF('Познавательное развитие'!U18="","",IF('Познавательное развитие'!U18&gt;1.5,"сформирован",IF('Познавательное развитие'!U18&lt;0.5,"не сформирован", "в стадии формирования")))</f>
        <v/>
      </c>
      <c r="N17" s="81" t="str">
        <f>IF('Речевое развитие'!G17="","",IF('Речевое развитие'!G17&gt;1.5,"сформирован",IF('Речевое развитие'!G17&lt;0.5,"не сформирован", "в стадии формирования")))</f>
        <v/>
      </c>
      <c r="O17" s="81" t="str">
        <f>IF('Художественно-эстетическое разв'!D18="","",IF('Художественно-эстетическое разв'!D18&gt;1.5,"сформирован",IF('Художественно-эстетическое разв'!D18&lt;0.5,"не сформирован", "в стадии формирования")))</f>
        <v/>
      </c>
      <c r="P17" s="136" t="str">
        <f>IF('Социально-коммуникативное разви'!J18="","",IF('Социально-коммуникативное разви'!K18="","",IF('Социально-коммуникативное разви'!L18="","",IF('Социально-коммуникативное разви'!N18="","",IF('Социально-коммуникативное разви'!O18="","",IF('Познавательное развитие'!J18="","",IF('Познавательное развитие'!K18="","",IF('Познавательное развитие'!N18="","",IF('Познавательное развитие'!O18="","",IF('Познавательное развитие'!U18="","",IF('Речевое развитие'!G17="","",IF('Художественно-эстетическое разв'!D18="","",('Социально-коммуникативное разви'!J18+'Социально-коммуникативное разви'!K18+'Социально-коммуникативное разви'!L18+'Социально-коммуникативное разви'!N18+'Социально-коммуникативное разви'!O18+'Познавательное развитие'!J18+'Познавательное развитие'!K18+'Познавательное развитие'!N18+'Познавательное развитие'!O18+'Познавательное развитие'!U18+'Речевое развитие'!G17+'Художественно-эстетическое разв'!D18)/12))))))))))))</f>
        <v/>
      </c>
      <c r="Q17" s="81" t="str">
        <f t="shared" si="0"/>
        <v/>
      </c>
      <c r="R17" s="81" t="str">
        <f>IF('Социально-коммуникативное разви'!H18="","",IF('Социально-коммуникативное разви'!H18&gt;1.5,"сформирован",IF('Социально-коммуникативное разви'!H18&lt;0.5,"не сформирован", "в стадии формирования")))</f>
        <v/>
      </c>
      <c r="S17" s="81" t="str">
        <f>IF('Социально-коммуникативное разви'!K18="","",IF('Социально-коммуникативное разви'!K18&gt;1.5,"сформирован",IF('Социально-коммуникативное разви'!K18&lt;0.5,"не сформирован", "в стадии формирования")))</f>
        <v/>
      </c>
      <c r="T17" s="81" t="str">
        <f>IF('Социально-коммуникативное разви'!L18="","",IF('Социально-коммуникативное разви'!L18&gt;1.5,"сформирован",IF('Социально-коммуникативное разви'!L18&lt;0.5,"не сформирован", "в стадии формирования")))</f>
        <v/>
      </c>
      <c r="U17" s="81" t="str">
        <f>IF('Социально-коммуникативное разви'!M18="","",IF('Социально-коммуникативное разви'!M18&gt;1.5,"сформирован",IF('Социально-коммуникативное разви'!M18&lt;0.5,"не сформирован", "в стадии формирования")))</f>
        <v/>
      </c>
      <c r="V17" s="81" t="str">
        <f>IF('Социально-коммуникативное разви'!S18="","",IF('Социально-коммуникативное разви'!S18&gt;1.5,"сформирован",IF('Социально-коммуникативное разви'!S18&lt;0.5,"не сформирован", "в стадии формирования")))</f>
        <v/>
      </c>
      <c r="W17" s="81" t="str">
        <f>IF('Социально-коммуникативное разви'!T18="","",IF('Социально-коммуникативное разви'!T18&gt;1.5,"сформирован",IF('Социально-коммуникативное разви'!T18&lt;0.5,"не сформирован", "в стадии формирования")))</f>
        <v/>
      </c>
      <c r="X17" s="81" t="str">
        <f>IF('Социально-коммуникативное разви'!U18="","",IF('Социально-коммуникативное разви'!U18&gt;1.5,"сформирован",IF('Социально-коммуникативное разви'!U18&lt;0.5,"не сформирован", "в стадии формирования")))</f>
        <v/>
      </c>
      <c r="Y17" s="81" t="str">
        <f>IF('Познавательное развитие'!T18="","",IF('Познавательное развитие'!T18&gt;1.5,"сформирован",IF('Познавательное развитие'!T18&lt;0.5,"не сформирован", "в стадии формирования")))</f>
        <v/>
      </c>
      <c r="Z17" s="81" t="str">
        <f>IF('Речевое развитие'!G17="","",IF('Речевое развитие'!G17&gt;1.5,"сформирован",IF('Речевое развитие'!G17&lt;0.5,"не сформирован", "в стадии формирования")))</f>
        <v/>
      </c>
      <c r="AA17" s="136" t="str">
        <f>IF('Социально-коммуникативное разви'!H18="","",IF('Социально-коммуникативное разви'!K18="","",IF('Социально-коммуникативное разви'!L18="","",IF('Социально-коммуникативное разви'!M18="","",IF('Социально-коммуникативное разви'!S18="","",IF('Социально-коммуникативное разви'!T18="","",IF('Социально-коммуникативное разви'!U18="","",IF('Познавательное развитие'!T18="","",IF('Речевое развитие'!G17="","",('Социально-коммуникативное разви'!H18+'Социально-коммуникативное разви'!K18+'Социально-коммуникативное разви'!L18+'Социально-коммуникативное разви'!M18+'Социально-коммуникативное разви'!S18+'Социально-коммуникативное разви'!T18++'Социально-коммуникативное разви'!U18+'Познавательное развитие'!T18+'Речевое развитие'!G17)/9)))))))))</f>
        <v/>
      </c>
      <c r="AB17" s="81" t="str">
        <f t="shared" si="1"/>
        <v/>
      </c>
      <c r="AC17" s="81" t="str">
        <f>IF('Социально-коммуникативное разви'!P18="","",IF('Социально-коммуникативное разви'!P18&gt;1.5,"сформирован",IF('Социально-коммуникативное разви'!P18&lt;0.5,"не сформирован", "в стадии формирования")))</f>
        <v/>
      </c>
      <c r="AD17" s="81" t="str">
        <f>IF('Познавательное развитие'!P18="","",IF('Познавательное развитие'!P18&gt;1.5,"сформирован",IF('Познавательное развитие'!P18&lt;0.5,"не сформирован", "в стадии формирования")))</f>
        <v/>
      </c>
      <c r="AE17" s="81" t="str">
        <f>IF('Речевое развитие'!F17="","",IF('Речевое развитие'!F17&gt;1.5,"сформирован",IF('Речевое развитие'!GG17&lt;0.5,"не сформирован", "в стадии формирования")))</f>
        <v/>
      </c>
      <c r="AF17" s="81" t="str">
        <f>IF('Речевое развитие'!G17="","",IF('Речевое развитие'!G17&gt;1.5,"сформирован",IF('Речевое развитие'!GH17&lt;0.5,"не сформирован", "в стадии формирования")))</f>
        <v/>
      </c>
      <c r="AG17" s="81" t="str">
        <f>IF('Речевое развитие'!M17="","",IF('Речевое развитие'!M17&gt;1.5,"сформирован",IF('Речевое развитие'!M17&lt;0.5,"не сформирован", "в стадии формирования")))</f>
        <v/>
      </c>
      <c r="AH17" s="81" t="str">
        <f>IF('Речевое развитие'!N17="","",IF('Речевое развитие'!N17&gt;1.5,"сформирован",IF('Речевое развитие'!N17&lt;0.5,"не сформирован", "в стадии формирования")))</f>
        <v/>
      </c>
      <c r="AI17" s="81" t="str">
        <f>IF('Художественно-эстетическое разв'!E18="","",IF('Художественно-эстетическое разв'!E18&gt;1.5,"сформирован",IF('Художественно-эстетическое разв'!E18&lt;0.5,"не сформирован", "в стадии формирования")))</f>
        <v/>
      </c>
      <c r="AJ17" s="81" t="str">
        <f>IF('Художественно-эстетическое разв'!H18="","",IF('Художественно-эстетическое разв'!H18&gt;1.5,"сформирован",IF('Художественно-эстетическое разв'!H18&lt;0.5,"не сформирован", "в стадии формирования")))</f>
        <v/>
      </c>
      <c r="AK17" s="81" t="str">
        <f>IF('Художественно-эстетическое разв'!AB18="","",IF('Художественно-эстетическое разв'!AB18&gt;1.5,"сформирован",IF('Художественно-эстетическое разв'!AB18&lt;0.5,"не сформирован", "в стадии формирования")))</f>
        <v/>
      </c>
      <c r="AL17" s="166" t="str">
        <f>IF('Социально-коммуникативное разви'!P18="","",IF('Познавательное развитие'!P18="","",IF('Речевое развитие'!F17="","",IF('Речевое развитие'!G17="","",IF('Речевое развитие'!M17="","",IF('Речевое развитие'!N17="","",IF('Художественно-эстетическое разв'!E18="","",IF('Художественно-эстетическое разв'!H18="","",IF('Художественно-эстетическое разв'!AB18="","",('Социально-коммуникативное разви'!P18+'Познавательное развитие'!P18+'Речевое развитие'!F17+'Речевое развитие'!G17+'Речевое развитие'!M17+'Речевое развитие'!N17+'Художественно-эстетическое разв'!E18+'Художественно-эстетическое разв'!H18+'Художественно-эстетическое разв'!AB18)/9)))))))))</f>
        <v/>
      </c>
      <c r="AM17" s="81" t="str">
        <f t="shared" si="2"/>
        <v/>
      </c>
      <c r="AN17" s="81" t="str">
        <f>IF('Познавательное развитие'!V18="","",IF('Познавательное развитие'!V18&gt;1.5,"сформирован",IF('Познавательное развитие'!V18&lt;0.5,"не сформирован", "в стадии формирования")))</f>
        <v/>
      </c>
      <c r="AO17" s="81" t="str">
        <f>IF('Речевое развитие'!D17="","",IF('Речевое развитие'!D17&gt;1.5,"сформирован",IF('Речевое развитие'!D17&lt;0.5,"не сформирован", "в стадии формирования")))</f>
        <v/>
      </c>
      <c r="AP17" s="81" t="str">
        <f>IF('Речевое развитие'!E17="","",IF('Речевое развитие'!E17&gt;1.5,"сформирован",IF('Речевое развитие'!E17&lt;0.5,"не сформирован", "в стадии формирования")))</f>
        <v/>
      </c>
      <c r="AQ17" s="81" t="str">
        <f>IF('Речевое развитие'!F17="","",IF('Речевое развитие'!F17&gt;1.5,"сформирован",IF('Речевое развитие'!F17&lt;0.5,"не сформирован", "в стадии формирования")))</f>
        <v/>
      </c>
      <c r="AR17" s="81" t="str">
        <f>IF('Речевое развитие'!G17="","",IF('Речевое развитие'!G17&gt;1.5,"сформирован",IF('Речевое развитие'!G17&lt;0.5,"не сформирован", "в стадии формирования")))</f>
        <v/>
      </c>
      <c r="AS17" s="81" t="str">
        <f>IF('Речевое развитие'!J17="","",IF('Речевое развитие'!J17&gt;1.5,"сформирован",IF('Речевое развитие'!J17&lt;0.5,"не сформирован", "в стадии формирования")))</f>
        <v/>
      </c>
      <c r="AT17" s="81" t="str">
        <f>IF('Речевое развитие'!M17="","",IF('Речевое развитие'!M17&gt;1.5,"сформирован",IF('Речевое развитие'!M17&lt;0.5,"не сформирован", "в стадии формирования")))</f>
        <v/>
      </c>
      <c r="AU17" s="136" t="str">
        <f>IF('Познавательное развитие'!V18="","",IF('Речевое развитие'!D17="","",IF('Речевое развитие'!E17="","",IF('Речевое развитие'!F17="","",IF('Речевое развитие'!G17="","",IF('Речевое развитие'!J17="","",IF('Речевое развитие'!M17="","",('Познавательное развитие'!V18+'Речевое развитие'!D17+'Речевое развитие'!E17+'Речевое развитие'!F17+'Речевое развитие'!G17+'Речевое развитие'!J17+'Речевое развитие'!M17)/7)))))))</f>
        <v/>
      </c>
      <c r="AV17" s="81" t="str">
        <f t="shared" si="3"/>
        <v/>
      </c>
      <c r="AW17" s="98" t="str">
        <f>IF('Художественно-эстетическое разв'!M18="","",IF('Художественно-эстетическое разв'!M18&gt;1.5,"сформирован",IF('Художественно-эстетическое разв'!M18&lt;0.5,"не сформирован", "в стадии формирования")))</f>
        <v/>
      </c>
      <c r="AX17" s="98" t="str">
        <f>IF('Художественно-эстетическое разв'!N18="","",IF('Художественно-эстетическое разв'!N18&gt;1.5,"сформирован",IF('Художественно-эстетическое разв'!N18&lt;0.5,"не сформирован", "в стадии формирования")))</f>
        <v/>
      </c>
      <c r="AY17" s="167" t="str">
        <f>IF('Художественно-эстетическое разв'!V18="","",IF('Художественно-эстетическое разв'!V18&gt;1.5,"сформирован",IF('Художественно-эстетическое разв'!V18&lt;0.5,"не сформирован", "в стадии формирования")))</f>
        <v/>
      </c>
      <c r="AZ17" s="98" t="str">
        <f>IF('Физическое развитие'!D17="","",IF('Физическое развитие'!D17&gt;1.5,"сформирован",IF('Физическое развитие'!D17&lt;0.5,"не сформирован", "в стадии формирования")))</f>
        <v/>
      </c>
      <c r="BA17" s="98" t="str">
        <f>IF('Физическое развитие'!E17="","",IF('Физическое развитие'!E17&gt;1.5,"сформирован",IF('Физическое развитие'!E17&lt;0.5,"не сформирован", "в стадии формирования")))</f>
        <v/>
      </c>
      <c r="BB17" s="98" t="str">
        <f>IF('Физическое развитие'!F17="","",IF('Физическое развитие'!F17&gt;1.5,"сформирован",IF('Физическое развитие'!F17&lt;0.5,"не сформирован", "в стадии формирования")))</f>
        <v/>
      </c>
      <c r="BC17" s="98" t="str">
        <f>IF('Физическое развитие'!G17="","",IF('Физическое развитие'!G17&gt;1.5,"сформирован",IF('Физическое развитие'!G17&lt;0.5,"не сформирован", "в стадии формирования")))</f>
        <v/>
      </c>
      <c r="BD17" s="98" t="str">
        <f>IF('Физическое развитие'!H17="","",IF('Физическое развитие'!H17&gt;1.5,"сформирован",IF('Физическое развитие'!H17&lt;0.5,"не сформирован", "в стадии формирования")))</f>
        <v/>
      </c>
      <c r="BE17" s="98" t="str">
        <f>IF('Физическое развитие'!I17="","",IF('Физическое развитие'!I17&gt;1.5,"сформирован",IF('Физическое развитие'!I17&lt;0.5,"не сформирован", "в стадии формирования")))</f>
        <v/>
      </c>
      <c r="BF17" s="98" t="str">
        <f>IF('Физическое развитие'!J17="","",IF('Физическое развитие'!J17&gt;1.5,"сформирован",IF('Физическое развитие'!J17&lt;0.5,"не сформирован", "в стадии формирования")))</f>
        <v/>
      </c>
      <c r="BG17" s="98" t="str">
        <f>IF('Физическое развитие'!K17="","",IF('Физическое развитие'!K17&gt;1.5,"сформирован",IF('Физическое развитие'!K17&lt;0.5,"не сформирован", "в стадии формирования")))</f>
        <v/>
      </c>
      <c r="BH17" s="98" t="str">
        <f>IF('Физическое развитие'!L17="","",IF('Физическое развитие'!L17&gt;1.5,"сформирован",IF('Физическое развитие'!L17&lt;0.5,"не сформирован", "в стадии формирования")))</f>
        <v/>
      </c>
      <c r="BI17" s="136" t="str">
        <f>IF('Художественно-эстетическое разв'!M18="","",IF('Художественно-эстетическое разв'!N18="","",IF('Художественно-эстетическое разв'!V18="","",IF('Физическое развитие'!D17="","",IF('Физическое развитие'!E17="","",IF('Физическое развитие'!F17="","",IF('Физическое развитие'!G17="","",IF('Физическое развитие'!H17="","",IF('Физическое развитие'!I17="","",IF('Физическое развитие'!J17="","",IF('Физическое развитие'!K17="","",IF('Физическое развитие'!M17="","",('Художественно-эстетическое разв'!M18+'Художественно-эстетическое разв'!N18+'Художественно-эстетическое разв'!V18+'Физическое развитие'!D17+'Физическое развитие'!E17+'Физическое развитие'!F17+'Физическое развитие'!G17+'Физическое развитие'!H17+'Физическое развитие'!I17+'Физическое развитие'!J17+'Физическое развитие'!K17+'Физическое развитие'!M17)/12))))))))))))</f>
        <v/>
      </c>
      <c r="BJ17" s="81" t="str">
        <f t="shared" si="4"/>
        <v/>
      </c>
      <c r="BK17" s="81" t="str">
        <f>IF('Социально-коммуникативное разви'!D18="","",IF('Социально-коммуникативное разви'!D18&gt;1.5,"сформирован",IF('Социально-коммуникативное разви'!D18&lt;0.5,"не сформирован", "в стадии формирования")))</f>
        <v/>
      </c>
      <c r="BL17" s="81" t="str">
        <f>IF('Социально-коммуникативное разви'!E18="","",IF('Социально-коммуникативное разви'!E18&gt;1.5,"сформирован",IF('Социально-коммуникативное разви'!E18&lt;0.5,"не сформирован", "в стадии формирования")))</f>
        <v/>
      </c>
      <c r="BM17" s="81" t="str">
        <f>IF('Социально-коммуникативное разви'!F18="","",IF('Социально-коммуникативное разви'!F18&gt;1.5,"сформирован",IF('Социально-коммуникативное разви'!F18&lt;0.5,"не сформирован", "в стадии формирования")))</f>
        <v/>
      </c>
      <c r="BN17" s="81" t="str">
        <f>IF('Социально-коммуникативное разви'!G18="","",IF('Социально-коммуникативное разви'!G18&gt;1.5,"сформирован",IF('Социально-коммуникативное разви'!G18&lt;0.5,"не сформирован", "в стадии формирования")))</f>
        <v/>
      </c>
      <c r="BO17" s="81" t="str">
        <f>IF('Социально-коммуникативное разви'!H18="","",IF('Социально-коммуникативное разви'!H18&gt;1.5,"сформирован",IF('Социально-коммуникативное разви'!H18&lt;0.5,"не сформирован", "в стадии формирования")))</f>
        <v/>
      </c>
      <c r="BP17" s="81" t="str">
        <f>IF('Социально-коммуникативное разви'!I18="","",IF('Социально-коммуникативное разви'!I18&gt;1.5,"сформирован",IF('Социально-коммуникативное разви'!I18&lt;0.5,"не сформирован", "в стадии формирования")))</f>
        <v/>
      </c>
      <c r="BQ17" s="81" t="str">
        <f>IF('Социально-коммуникативное разви'!J18="","",IF('Социально-коммуникативное разви'!J18&gt;1.5,"сформирован",IF('Социально-коммуникативное разви'!J18&lt;0.5,"не сформирован", "в стадии формирования")))</f>
        <v/>
      </c>
      <c r="BR17" s="81" t="str">
        <f>IF('Социально-коммуникативное разви'!K18="","",IF('Социально-коммуникативное разви'!K18&gt;1.5,"сформирован",IF('Социально-коммуникативное разви'!K18&lt;0.5,"не сформирован", "в стадии формирования")))</f>
        <v/>
      </c>
      <c r="BS17" s="81" t="str">
        <f>IF('Физическое развитие'!L17="","",IF('Физическое развитие'!L17&gt;1.5,"сформирован",IF('Физическое развитие'!L17&lt;0.5,"не сформирован", "в стадии формирования")))</f>
        <v/>
      </c>
      <c r="BT17" s="81" t="str">
        <f>IF('Физическое развитие'!M17="","",IF('Физическое развитие'!M17&gt;1.5,"сформирован",IF('Физическое развитие'!M17&lt;0.5,"не сформирован", "в стадии формирования")))</f>
        <v/>
      </c>
      <c r="BU17" s="81" t="str">
        <f>IF('Физическое развитие'!N17="","",IF('Физическое развитие'!N17&gt;1.5,"сформирован",IF('Физическое развитие'!N17&lt;0.5,"не сформирован", "в стадии формирования")))</f>
        <v/>
      </c>
      <c r="BV17" s="81" t="str">
        <f>IF('Физическое развитие'!O17="","",IF('Физическое развитие'!O17&gt;1.5,"сформирован",IF('Физическое развитие'!O17&lt;0.5,"не сформирован", "в стадии формирования")))</f>
        <v/>
      </c>
      <c r="BW17" s="136" t="str">
        <f>IF('Социально-коммуникативное разви'!D18="","",IF('Социально-коммуникативное разви'!G18="","",IF('Социально-коммуникативное разви'!K18="","",IF('Социально-коммуникативное разви'!M18="","",IF('Социально-коммуникативное разви'!X18="","",IF('Социально-коммуникативное разви'!Y18="","",IF('Социально-коммуникативное разви'!Z18="","",IF('Социально-коммуникативное разви'!AA18="","",IF('Физическое развитие'!L17="","",IF('Физическое развитие'!P17="","",IF('Физическое развитие'!Q17="","",IF('Физическое развитие'!R17="","",('Социально-коммуникативное разви'!D18+'Социально-коммуникативное разви'!G18+'Социально-коммуникативное разви'!K18+'Социально-коммуникативное разви'!M18+'Социально-коммуникативное разви'!X18+'Социально-коммуникативное разви'!Y18+'Социально-коммуникативное разви'!Z18+'Социально-коммуникативное разви'!AA18+'Физическое развитие'!L17+'Физическое развитие'!P17+'Физическое развитие'!Q17+'Физическое развитие'!R17)/12))))))))))))</f>
        <v/>
      </c>
      <c r="BX17" s="81" t="str">
        <f t="shared" si="5"/>
        <v/>
      </c>
      <c r="BY17" s="81" t="str">
        <f>IF('Социально-коммуникативное разви'!E18="","",IF('Социально-коммуникативное разви'!E18&gt;1.5,"сформирован",IF('Социально-коммуникативное разви'!E18&lt;0.5,"не сформирован", "в стадии формирования")))</f>
        <v/>
      </c>
      <c r="BZ17" s="81" t="str">
        <f>IF('Социально-коммуникативное разви'!F18="","",IF('Социально-коммуникативное разви'!F18&gt;1.5,"сформирован",IF('Социально-коммуникативное разви'!F18&lt;0.5,"не сформирован", "в стадии формирования")))</f>
        <v/>
      </c>
      <c r="CA17" s="81" t="str">
        <f>IF('Социально-коммуникативное разви'!G18="","",IF('Социально-коммуникативное разви'!G18&gt;1.5,"сформирован",IF('Социально-коммуникативное разви'!G18&lt;0.5,"не сформирован", "в стадии формирования")))</f>
        <v/>
      </c>
      <c r="CB17" s="81" t="str">
        <f>IF('Социально-коммуникативное разви'!H18="","",IF('Социально-коммуникативное разви'!H18&gt;1.5,"сформирован",IF('Социально-коммуникативное разви'!H18&lt;0.5,"не сформирован", "в стадии формирования")))</f>
        <v/>
      </c>
      <c r="CC17" s="81" t="str">
        <f>IF('Социально-коммуникативное разви'!I18="","",IF('Социально-коммуникативное разви'!I18&gt;1.5,"сформирован",IF('Социально-коммуникативное разви'!I18&lt;0.5,"не сформирован", "в стадии формирования")))</f>
        <v/>
      </c>
      <c r="CD17" s="81" t="str">
        <f>IF('Социально-коммуникативное разви'!J18="","",IF('Социально-коммуникативное разви'!J18&gt;1.5,"сформирован",IF('Социально-коммуникативное разви'!J18&lt;0.5,"не сформирован", "в стадии формирования")))</f>
        <v/>
      </c>
      <c r="CE17" s="81" t="str">
        <f>IF('Социально-коммуникативное разви'!K18="","",IF('Социально-коммуникативное разви'!K18&gt;1.5,"сформирован",IF('Социально-коммуникативное разви'!K18&lt;0.5,"не сформирован", "в стадии формирования")))</f>
        <v/>
      </c>
      <c r="CF17" s="81" t="str">
        <f>IF('Социально-коммуникативное разви'!L18="","",IF('Социально-коммуникативное разви'!L18&gt;1.5,"сформирован",IF('Социально-коммуникативное разви'!L18&lt;0.5,"не сформирован", "в стадии формирования")))</f>
        <v/>
      </c>
      <c r="CG17" s="81" t="str">
        <f>IF('Познавательное развитие'!D18="","",IF('Познавательное развитие'!D18&gt;1.5,"сформирован",IF('Познавательное развитие'!D18&lt;0.5,"не сформирован", "в стадии формирования")))</f>
        <v/>
      </c>
      <c r="CH17" s="81" t="str">
        <f>IF('Познавательное развитие'!E18="","",IF('Познавательное развитие'!E18&gt;1.5,"сформирован",IF('Познавательное развитие'!E18&lt;0.5,"не сформирован", "в стадии формирования")))</f>
        <v/>
      </c>
      <c r="CI17" s="81" t="str">
        <f>IF('Познавательное развитие'!F18="","",IF('Познавательное развитие'!F18&gt;1.5,"сформирован",IF('Познавательное развитие'!F18&lt;0.5,"не сформирован", "в стадии формирования")))</f>
        <v/>
      </c>
      <c r="CJ17" s="81" t="str">
        <f>IF('Познавательное развитие'!G18="","",IF('Познавательное развитие'!G18&gt;1.5,"сформирован",IF('Познавательное развитие'!G18&lt;0.5,"не сформирован", "в стадии формирования")))</f>
        <v/>
      </c>
      <c r="CK17" s="81" t="str">
        <f>IF('Познавательное развитие'!H18="","",IF('Познавательное развитие'!H18&gt;1.5,"сформирован",IF('Познавательное развитие'!H18&lt;0.5,"не сформирован", "в стадии формирования")))</f>
        <v/>
      </c>
      <c r="CL17" s="81" t="str">
        <f>IF('Познавательное развитие'!I18="","",IF('Познавательное развитие'!I18&gt;1.5,"сформирован",IF('Познавательное развитие'!I18&lt;0.5,"не сформирован", "в стадии формирования")))</f>
        <v/>
      </c>
      <c r="CM17" s="81" t="str">
        <f>IF('Познавательное развитие'!J18="","",IF('Познавательное развитие'!J18&gt;1.5,"сформирован",IF('Познавательное развитие'!J18&lt;0.5,"не сформирован", "в стадии формирования")))</f>
        <v/>
      </c>
      <c r="CN17" s="81" t="str">
        <f>IF('Познавательное развитие'!K18="","",IF('Познавательное развитие'!K18&gt;1.5,"сформирован",IF('Познавательное развитие'!K18&lt;0.5,"не сформирован", "в стадии формирования")))</f>
        <v/>
      </c>
      <c r="CO17" s="81" t="str">
        <f>IF('Познавательное развитие'!L18="","",IF('Познавательное развитие'!L18&gt;1.5,"сформирован",IF('Познавательное развитие'!L18&lt;0.5,"не сформирован", "в стадии формирования")))</f>
        <v/>
      </c>
      <c r="CP17" s="81" t="str">
        <f>IF('Познавательное развитие'!M18="","",IF('Познавательное развитие'!M18&gt;1.5,"сформирован",IF('Познавательное развитие'!M18&lt;0.5,"не сформирован", "в стадии формирования")))</f>
        <v/>
      </c>
      <c r="CQ17" s="81" t="str">
        <f>IF('Познавательное развитие'!N18="","",IF('Познавательное развитие'!N18&gt;1.5,"сформирован",IF('Познавательное развитие'!N18&lt;0.5,"не сформирован", "в стадии формирования")))</f>
        <v/>
      </c>
      <c r="CR17" s="81" t="str">
        <f>IF('Познавательное развитие'!O18="","",IF('Познавательное развитие'!O18&gt;1.5,"сформирован",IF('Познавательное развитие'!O18&lt;0.5,"не сформирован", "в стадии формирования")))</f>
        <v/>
      </c>
      <c r="CS17" s="81" t="str">
        <f>IF('Познавательное развитие'!P18="","",IF('Познавательное развитие'!P18&gt;1.5,"сформирован",IF('Познавательное развитие'!P18&lt;0.5,"не сформирован", "в стадии формирования")))</f>
        <v/>
      </c>
      <c r="CT17" s="81" t="str">
        <f>IF('Познавательное развитие'!Q18="","",IF('Познавательное развитие'!Q18&gt;1.5,"сформирован",IF('Познавательное развитие'!Q18&lt;0.5,"не сформирован", "в стадии формирования")))</f>
        <v/>
      </c>
      <c r="CU17" s="81" t="str">
        <f>IF('Речевое развитие'!J17="","",IF('Речевое развитие'!J17&gt;1.5,"сформирован",IF('Речевое развитие'!J17&lt;0.5,"не сформирован", "в стадии формирования")))</f>
        <v/>
      </c>
      <c r="CV17" s="81" t="str">
        <f>IF('Речевое развитие'!K17="","",IF('Речевое развитие'!K17&gt;1.5,"сформирован",IF('Речевое развитие'!K17&lt;0.5,"не сформирован", "в стадии формирования")))</f>
        <v/>
      </c>
      <c r="CW17" s="81" t="str">
        <f>IF('Речевое развитие'!L17="","",IF('Речевое развитие'!L17&gt;1.5,"сформирован",IF('Речевое развитие'!L17&lt;0.5,"не сформирован", "в стадии формирования")))</f>
        <v/>
      </c>
      <c r="CX17" s="167" t="str">
        <f>IF('Художественно-эстетическое разв'!AA18="","",IF('Художественно-эстетическое разв'!AA18&gt;1.5,"сформирован",IF('Художественно-эстетическое разв'!AA18&lt;0.5,"не сформирован", "в стадии формирования")))</f>
        <v/>
      </c>
      <c r="CY17" s="136" t="str">
        <f>IF('Социально-коммуникативное разви'!E18="","",IF('Социально-коммуникативное разви'!F18="","",IF('Социально-коммуникативное разви'!H18="","",IF('Социально-коммуникативное разви'!I18="","",IF('Социально-коммуникативное разви'!AB18="","",IF('Социально-коммуникативное разви'!AC18="","",IF('Социально-коммуникативное разви'!AD18="","",IF('Социально-коммуникативное разви'!AE18="","",IF('Познавательное развитие'!D18="","",IF('Познавательное развитие'!E18="","",IF('Познавательное развитие'!F18="","",IF('Познавательное развитие'!I18="","",IF('Познавательное развитие'!K18="","",IF('Познавательное развитие'!S18="","",IF('Познавательное развитие'!U18="","",IF('Познавательное развитие'!Y18="","",IF('Познавательное развитие'!Z18="","",IF('Познавательное развитие'!AA18="","",IF('Познавательное развитие'!AB18="","",IF('Познавательное развитие'!AC18="","",IF('Познавательное развитие'!AD18="","",IF('Познавательное развитие'!AE18="","",IF('Речевое развитие'!J17="","",IF('Речевое развитие'!K17="","",IF('Речевое развитие'!L17="","",IF('Художественно-эстетическое разв'!AA18="","",('Социально-коммуникативное разви'!E18+'Социально-коммуникативное разви'!F18+'Социально-коммуникативное разви'!H18+'Социально-коммуникативное разви'!I18+'Социально-коммуникативное разви'!AB18+'Социально-коммуникативное разви'!AC18+'Социально-коммуникативное разви'!AD18+'Социально-коммуникативное разви'!AE18+'Познавательное развитие'!D18+'Познавательное развитие'!E18+'Познавательное развитие'!F18+'Познавательное развитие'!I18+'Познавательное развитие'!K18+'Познавательное развитие'!S18+'Познавательное развитие'!U18+'Познавательное развитие'!Y18+'Познавательное развитие'!Z18+'Познавательное развитие'!AA18+'Познавательное развитие'!AB18+'Познавательное развитие'!AC18+'Познавательное развитие'!AD18+'Познавательное развитие'!AE18+'Речевое развитие'!J17+'Речевое развитие'!K17+'Речевое развитие'!L17+'Художественно-эстетическое разв'!AA18)/26))))))))))))))))))))))))))</f>
        <v/>
      </c>
      <c r="CZ17" s="81" t="str">
        <f t="shared" si="6"/>
        <v/>
      </c>
      <c r="EL17" s="90"/>
    </row>
    <row r="18" spans="1:142">
      <c r="A18" s="298">
        <f>список!A16</f>
        <v>15</v>
      </c>
      <c r="B18" s="165" t="str">
        <f>IF(список!B16="","",список!B16)</f>
        <v/>
      </c>
      <c r="C18" s="81">
        <f>IF(список!C16="","",список!C16)</f>
        <v>0</v>
      </c>
      <c r="D18" s="81" t="str">
        <f>IF('Социально-коммуникативное разви'!J19="","",IF('Социально-коммуникативное разви'!J19&gt;1.5,"сформирован",IF('Социально-коммуникативное разви'!J19&lt;0.5,"не сформирован", "в стадии формирования")))</f>
        <v/>
      </c>
      <c r="E18" s="81" t="str">
        <f>IF('Социально-коммуникативное разви'!K19="","",IF('Социально-коммуникативное разви'!K19&gt;1.5,"сформирован",IF('Социально-коммуникативное разви'!K19&lt;0.5,"не сформирован", "в стадии формирования")))</f>
        <v/>
      </c>
      <c r="F18" s="81" t="str">
        <f>IF('Социально-коммуникативное разви'!L19="","",IF('Социально-коммуникативное разви'!L19&gt;1.5,"сформирован",IF('Социально-коммуникативное разви'!L19&lt;0.5,"не сформирован", "в стадии формирования")))</f>
        <v/>
      </c>
      <c r="G18" s="81" t="str">
        <f>IF('Социально-коммуникативное разви'!N19="","",IF('Социально-коммуникативное разви'!N19&gt;1.5,"сформирован",IF('Социально-коммуникативное разви'!N19&lt;0.5,"не сформирован", "в стадии формирования")))</f>
        <v/>
      </c>
      <c r="H18" s="81" t="str">
        <f>IF('Социально-коммуникативное разви'!O19="","",IF('Социально-коммуникативное разви'!O19&gt;1.5,"сформирован",IF('Социально-коммуникативное разви'!O19&lt;0.5,"не сформирован", "в стадии формирования")))</f>
        <v/>
      </c>
      <c r="I18" s="81" t="str">
        <f>IF('Познавательное развитие'!J19="","",IF('Познавательное развитие'!J19&gt;1.5,"сформирован",IF('Познавательное развитие'!J19&lt;0.5,"не сформирован", "в стадии формирования")))</f>
        <v/>
      </c>
      <c r="J18" s="81" t="str">
        <f>IF('Познавательное развитие'!K19="","",IF('Познавательное развитие'!K19&gt;1.5,"сформирован",IF('Познавательное развитие'!K19&lt;0.5,"не сформирован", "в стадии формирования")))</f>
        <v/>
      </c>
      <c r="K18" s="81" t="str">
        <f>IF('Познавательное развитие'!N19="","",IF('Познавательное развитие'!N19&gt;1.5,"сформирован",IF('Познавательное развитие'!N19&lt;0.5,"не сформирован", "в стадии формирования")))</f>
        <v/>
      </c>
      <c r="L18" s="81" t="str">
        <f>IF('Познавательное развитие'!O19="","",IF('Познавательное развитие'!O19&gt;1.5,"сформирован",IF('Познавательное развитие'!O19&lt;0.5,"не сформирован", "в стадии формирования")))</f>
        <v/>
      </c>
      <c r="M18" s="81" t="str">
        <f>IF('Познавательное развитие'!U19="","",IF('Познавательное развитие'!U19&gt;1.5,"сформирован",IF('Познавательное развитие'!U19&lt;0.5,"не сформирован", "в стадии формирования")))</f>
        <v/>
      </c>
      <c r="N18" s="81" t="str">
        <f>IF('Речевое развитие'!G18="","",IF('Речевое развитие'!G18&gt;1.5,"сформирован",IF('Речевое развитие'!G18&lt;0.5,"не сформирован", "в стадии формирования")))</f>
        <v/>
      </c>
      <c r="O18" s="81" t="str">
        <f>IF('Художественно-эстетическое разв'!D19="","",IF('Художественно-эстетическое разв'!D19&gt;1.5,"сформирован",IF('Художественно-эстетическое разв'!D19&lt;0.5,"не сформирован", "в стадии формирования")))</f>
        <v/>
      </c>
      <c r="P18" s="136" t="str">
        <f>IF('Социально-коммуникативное разви'!J19="","",IF('Социально-коммуникативное разви'!K19="","",IF('Социально-коммуникативное разви'!L19="","",IF('Социально-коммуникативное разви'!N19="","",IF('Социально-коммуникативное разви'!O19="","",IF('Познавательное развитие'!J19="","",IF('Познавательное развитие'!K19="","",IF('Познавательное развитие'!N19="","",IF('Познавательное развитие'!O19="","",IF('Познавательное развитие'!U19="","",IF('Речевое развитие'!G18="","",IF('Художественно-эстетическое разв'!D19="","",('Социально-коммуникативное разви'!J19+'Социально-коммуникативное разви'!K19+'Социально-коммуникативное разви'!L19+'Социально-коммуникативное разви'!N19+'Социально-коммуникативное разви'!O19+'Познавательное развитие'!J19+'Познавательное развитие'!K19+'Познавательное развитие'!N19+'Познавательное развитие'!O19+'Познавательное развитие'!U19+'Речевое развитие'!G18+'Художественно-эстетическое разв'!D19)/12))))))))))))</f>
        <v/>
      </c>
      <c r="Q18" s="81" t="str">
        <f t="shared" si="0"/>
        <v/>
      </c>
      <c r="R18" s="81" t="str">
        <f>IF('Социально-коммуникативное разви'!H19="","",IF('Социально-коммуникативное разви'!H19&gt;1.5,"сформирован",IF('Социально-коммуникативное разви'!H19&lt;0.5,"не сформирован", "в стадии формирования")))</f>
        <v/>
      </c>
      <c r="S18" s="81" t="str">
        <f>IF('Социально-коммуникативное разви'!K19="","",IF('Социально-коммуникативное разви'!K19&gt;1.5,"сформирован",IF('Социально-коммуникативное разви'!K19&lt;0.5,"не сформирован", "в стадии формирования")))</f>
        <v/>
      </c>
      <c r="T18" s="81" t="str">
        <f>IF('Социально-коммуникативное разви'!L19="","",IF('Социально-коммуникативное разви'!L19&gt;1.5,"сформирован",IF('Социально-коммуникативное разви'!L19&lt;0.5,"не сформирован", "в стадии формирования")))</f>
        <v/>
      </c>
      <c r="U18" s="81" t="str">
        <f>IF('Социально-коммуникативное разви'!M19="","",IF('Социально-коммуникативное разви'!M19&gt;1.5,"сформирован",IF('Социально-коммуникативное разви'!M19&lt;0.5,"не сформирован", "в стадии формирования")))</f>
        <v/>
      </c>
      <c r="V18" s="81" t="str">
        <f>IF('Социально-коммуникативное разви'!S19="","",IF('Социально-коммуникативное разви'!S19&gt;1.5,"сформирован",IF('Социально-коммуникативное разви'!S19&lt;0.5,"не сформирован", "в стадии формирования")))</f>
        <v/>
      </c>
      <c r="W18" s="81" t="str">
        <f>IF('Социально-коммуникативное разви'!T19="","",IF('Социально-коммуникативное разви'!T19&gt;1.5,"сформирован",IF('Социально-коммуникативное разви'!T19&lt;0.5,"не сформирован", "в стадии формирования")))</f>
        <v/>
      </c>
      <c r="X18" s="81" t="str">
        <f>IF('Социально-коммуникативное разви'!U19="","",IF('Социально-коммуникативное разви'!U19&gt;1.5,"сформирован",IF('Социально-коммуникативное разви'!U19&lt;0.5,"не сформирован", "в стадии формирования")))</f>
        <v/>
      </c>
      <c r="Y18" s="81" t="str">
        <f>IF('Познавательное развитие'!T19="","",IF('Познавательное развитие'!T19&gt;1.5,"сформирован",IF('Познавательное развитие'!T19&lt;0.5,"не сформирован", "в стадии формирования")))</f>
        <v/>
      </c>
      <c r="Z18" s="81" t="str">
        <f>IF('Речевое развитие'!G18="","",IF('Речевое развитие'!G18&gt;1.5,"сформирован",IF('Речевое развитие'!G18&lt;0.5,"не сформирован", "в стадии формирования")))</f>
        <v/>
      </c>
      <c r="AA18" s="136" t="str">
        <f>IF('Социально-коммуникативное разви'!H19="","",IF('Социально-коммуникативное разви'!K19="","",IF('Социально-коммуникативное разви'!L19="","",IF('Социально-коммуникативное разви'!M19="","",IF('Социально-коммуникативное разви'!S19="","",IF('Социально-коммуникативное разви'!T19="","",IF('Социально-коммуникативное разви'!U19="","",IF('Познавательное развитие'!T19="","",IF('Речевое развитие'!G18="","",('Социально-коммуникативное разви'!H19+'Социально-коммуникативное разви'!K19+'Социально-коммуникативное разви'!L19+'Социально-коммуникативное разви'!M19+'Социально-коммуникативное разви'!S19+'Социально-коммуникативное разви'!T19++'Социально-коммуникативное разви'!U19+'Познавательное развитие'!T19+'Речевое развитие'!G18)/9)))))))))</f>
        <v/>
      </c>
      <c r="AB18" s="81" t="str">
        <f t="shared" si="1"/>
        <v/>
      </c>
      <c r="AC18" s="81" t="str">
        <f>IF('Социально-коммуникативное разви'!P19="","",IF('Социально-коммуникативное разви'!P19&gt;1.5,"сформирован",IF('Социально-коммуникативное разви'!P19&lt;0.5,"не сформирован", "в стадии формирования")))</f>
        <v/>
      </c>
      <c r="AD18" s="81" t="str">
        <f>IF('Познавательное развитие'!P19="","",IF('Познавательное развитие'!P19&gt;1.5,"сформирован",IF('Познавательное развитие'!P19&lt;0.5,"не сформирован", "в стадии формирования")))</f>
        <v/>
      </c>
      <c r="AE18" s="81" t="str">
        <f>IF('Речевое развитие'!F18="","",IF('Речевое развитие'!F18&gt;1.5,"сформирован",IF('Речевое развитие'!GG18&lt;0.5,"не сформирован", "в стадии формирования")))</f>
        <v/>
      </c>
      <c r="AF18" s="81" t="str">
        <f>IF('Речевое развитие'!G18="","",IF('Речевое развитие'!G18&gt;1.5,"сформирован",IF('Речевое развитие'!GH18&lt;0.5,"не сформирован", "в стадии формирования")))</f>
        <v/>
      </c>
      <c r="AG18" s="81" t="str">
        <f>IF('Речевое развитие'!M18="","",IF('Речевое развитие'!M18&gt;1.5,"сформирован",IF('Речевое развитие'!M18&lt;0.5,"не сформирован", "в стадии формирования")))</f>
        <v/>
      </c>
      <c r="AH18" s="81" t="str">
        <f>IF('Речевое развитие'!N18="","",IF('Речевое развитие'!N18&gt;1.5,"сформирован",IF('Речевое развитие'!N18&lt;0.5,"не сформирован", "в стадии формирования")))</f>
        <v/>
      </c>
      <c r="AI18" s="81" t="str">
        <f>IF('Художественно-эстетическое разв'!E19="","",IF('Художественно-эстетическое разв'!E19&gt;1.5,"сформирован",IF('Художественно-эстетическое разв'!E19&lt;0.5,"не сформирован", "в стадии формирования")))</f>
        <v/>
      </c>
      <c r="AJ18" s="81" t="str">
        <f>IF('Художественно-эстетическое разв'!H19="","",IF('Художественно-эстетическое разв'!H19&gt;1.5,"сформирован",IF('Художественно-эстетическое разв'!H19&lt;0.5,"не сформирован", "в стадии формирования")))</f>
        <v/>
      </c>
      <c r="AK18" s="81" t="str">
        <f>IF('Художественно-эстетическое разв'!AB19="","",IF('Художественно-эстетическое разв'!AB19&gt;1.5,"сформирован",IF('Художественно-эстетическое разв'!AB19&lt;0.5,"не сформирован", "в стадии формирования")))</f>
        <v/>
      </c>
      <c r="AL18" s="166" t="str">
        <f>IF('Социально-коммуникативное разви'!P19="","",IF('Познавательное развитие'!P19="","",IF('Речевое развитие'!F18="","",IF('Речевое развитие'!G18="","",IF('Речевое развитие'!M18="","",IF('Речевое развитие'!N18="","",IF('Художественно-эстетическое разв'!E19="","",IF('Художественно-эстетическое разв'!H19="","",IF('Художественно-эстетическое разв'!AB19="","",('Социально-коммуникативное разви'!P19+'Познавательное развитие'!P19+'Речевое развитие'!F18+'Речевое развитие'!G18+'Речевое развитие'!M18+'Речевое развитие'!N18+'Художественно-эстетическое разв'!E19+'Художественно-эстетическое разв'!H19+'Художественно-эстетическое разв'!AB19)/9)))))))))</f>
        <v/>
      </c>
      <c r="AM18" s="81" t="str">
        <f t="shared" si="2"/>
        <v/>
      </c>
      <c r="AN18" s="81" t="str">
        <f>IF('Познавательное развитие'!V19="","",IF('Познавательное развитие'!V19&gt;1.5,"сформирован",IF('Познавательное развитие'!V19&lt;0.5,"не сформирован", "в стадии формирования")))</f>
        <v/>
      </c>
      <c r="AO18" s="81" t="str">
        <f>IF('Речевое развитие'!D18="","",IF('Речевое развитие'!D18&gt;1.5,"сформирован",IF('Речевое развитие'!D18&lt;0.5,"не сформирован", "в стадии формирования")))</f>
        <v/>
      </c>
      <c r="AP18" s="81" t="str">
        <f>IF('Речевое развитие'!E18="","",IF('Речевое развитие'!E18&gt;1.5,"сформирован",IF('Речевое развитие'!E18&lt;0.5,"не сформирован", "в стадии формирования")))</f>
        <v/>
      </c>
      <c r="AQ18" s="81" t="str">
        <f>IF('Речевое развитие'!F18="","",IF('Речевое развитие'!F18&gt;1.5,"сформирован",IF('Речевое развитие'!F18&lt;0.5,"не сформирован", "в стадии формирования")))</f>
        <v/>
      </c>
      <c r="AR18" s="81" t="str">
        <f>IF('Речевое развитие'!G18="","",IF('Речевое развитие'!G18&gt;1.5,"сформирован",IF('Речевое развитие'!G18&lt;0.5,"не сформирован", "в стадии формирования")))</f>
        <v/>
      </c>
      <c r="AS18" s="81" t="str">
        <f>IF('Речевое развитие'!J18="","",IF('Речевое развитие'!J18&gt;1.5,"сформирован",IF('Речевое развитие'!J18&lt;0.5,"не сформирован", "в стадии формирования")))</f>
        <v/>
      </c>
      <c r="AT18" s="81" t="str">
        <f>IF('Речевое развитие'!M18="","",IF('Речевое развитие'!M18&gt;1.5,"сформирован",IF('Речевое развитие'!M18&lt;0.5,"не сформирован", "в стадии формирования")))</f>
        <v/>
      </c>
      <c r="AU18" s="136" t="str">
        <f>IF('Познавательное развитие'!V19="","",IF('Речевое развитие'!D18="","",IF('Речевое развитие'!E18="","",IF('Речевое развитие'!F18="","",IF('Речевое развитие'!G18="","",IF('Речевое развитие'!J18="","",IF('Речевое развитие'!M18="","",('Познавательное развитие'!V19+'Речевое развитие'!D18+'Речевое развитие'!E18+'Речевое развитие'!F18+'Речевое развитие'!G18+'Речевое развитие'!J18+'Речевое развитие'!M18)/7)))))))</f>
        <v/>
      </c>
      <c r="AV18" s="81" t="str">
        <f t="shared" si="3"/>
        <v/>
      </c>
      <c r="AW18" s="98" t="str">
        <f>IF('Художественно-эстетическое разв'!M19="","",IF('Художественно-эстетическое разв'!M19&gt;1.5,"сформирован",IF('Художественно-эстетическое разв'!M19&lt;0.5,"не сформирован", "в стадии формирования")))</f>
        <v/>
      </c>
      <c r="AX18" s="98" t="str">
        <f>IF('Художественно-эстетическое разв'!N19="","",IF('Художественно-эстетическое разв'!N19&gt;1.5,"сформирован",IF('Художественно-эстетическое разв'!N19&lt;0.5,"не сформирован", "в стадии формирования")))</f>
        <v/>
      </c>
      <c r="AY18" s="167" t="str">
        <f>IF('Художественно-эстетическое разв'!V19="","",IF('Художественно-эстетическое разв'!V19&gt;1.5,"сформирован",IF('Художественно-эстетическое разв'!V19&lt;0.5,"не сформирован", "в стадии формирования")))</f>
        <v/>
      </c>
      <c r="AZ18" s="98" t="str">
        <f>IF('Физическое развитие'!D18="","",IF('Физическое развитие'!D18&gt;1.5,"сформирован",IF('Физическое развитие'!D18&lt;0.5,"не сформирован", "в стадии формирования")))</f>
        <v/>
      </c>
      <c r="BA18" s="98" t="str">
        <f>IF('Физическое развитие'!E18="","",IF('Физическое развитие'!E18&gt;1.5,"сформирован",IF('Физическое развитие'!E18&lt;0.5,"не сформирован", "в стадии формирования")))</f>
        <v/>
      </c>
      <c r="BB18" s="98" t="str">
        <f>IF('Физическое развитие'!F18="","",IF('Физическое развитие'!F18&gt;1.5,"сформирован",IF('Физическое развитие'!F18&lt;0.5,"не сформирован", "в стадии формирования")))</f>
        <v/>
      </c>
      <c r="BC18" s="98" t="str">
        <f>IF('Физическое развитие'!G18="","",IF('Физическое развитие'!G18&gt;1.5,"сформирован",IF('Физическое развитие'!G18&lt;0.5,"не сформирован", "в стадии формирования")))</f>
        <v/>
      </c>
      <c r="BD18" s="98" t="str">
        <f>IF('Физическое развитие'!H18="","",IF('Физическое развитие'!H18&gt;1.5,"сформирован",IF('Физическое развитие'!H18&lt;0.5,"не сформирован", "в стадии формирования")))</f>
        <v/>
      </c>
      <c r="BE18" s="98" t="str">
        <f>IF('Физическое развитие'!I18="","",IF('Физическое развитие'!I18&gt;1.5,"сформирован",IF('Физическое развитие'!I18&lt;0.5,"не сформирован", "в стадии формирования")))</f>
        <v/>
      </c>
      <c r="BF18" s="98" t="str">
        <f>IF('Физическое развитие'!J18="","",IF('Физическое развитие'!J18&gt;1.5,"сформирован",IF('Физическое развитие'!J18&lt;0.5,"не сформирован", "в стадии формирования")))</f>
        <v/>
      </c>
      <c r="BG18" s="98" t="str">
        <f>IF('Физическое развитие'!K18="","",IF('Физическое развитие'!K18&gt;1.5,"сформирован",IF('Физическое развитие'!K18&lt;0.5,"не сформирован", "в стадии формирования")))</f>
        <v/>
      </c>
      <c r="BH18" s="98" t="str">
        <f>IF('Физическое развитие'!L18="","",IF('Физическое развитие'!L18&gt;1.5,"сформирован",IF('Физическое развитие'!L18&lt;0.5,"не сформирован", "в стадии формирования")))</f>
        <v/>
      </c>
      <c r="BI18" s="136" t="str">
        <f>IF('Художественно-эстетическое разв'!M19="","",IF('Художественно-эстетическое разв'!N19="","",IF('Художественно-эстетическое разв'!V19="","",IF('Физическое развитие'!D18="","",IF('Физическое развитие'!E18="","",IF('Физическое развитие'!F18="","",IF('Физическое развитие'!G18="","",IF('Физическое развитие'!H18="","",IF('Физическое развитие'!I18="","",IF('Физическое развитие'!J18="","",IF('Физическое развитие'!K18="","",IF('Физическое развитие'!M18="","",('Художественно-эстетическое разв'!M19+'Художественно-эстетическое разв'!N19+'Художественно-эстетическое разв'!V19+'Физическое развитие'!D18+'Физическое развитие'!E18+'Физическое развитие'!F18+'Физическое развитие'!G18+'Физическое развитие'!H18+'Физическое развитие'!I18+'Физическое развитие'!J18+'Физическое развитие'!K18+'Физическое развитие'!M18)/12))))))))))))</f>
        <v/>
      </c>
      <c r="BJ18" s="81" t="str">
        <f t="shared" si="4"/>
        <v/>
      </c>
      <c r="BK18" s="81" t="str">
        <f>IF('Социально-коммуникативное разви'!D19="","",IF('Социально-коммуникативное разви'!D19&gt;1.5,"сформирован",IF('Социально-коммуникативное разви'!D19&lt;0.5,"не сформирован", "в стадии формирования")))</f>
        <v/>
      </c>
      <c r="BL18" s="81" t="str">
        <f>IF('Социально-коммуникативное разви'!E19="","",IF('Социально-коммуникативное разви'!E19&gt;1.5,"сформирован",IF('Социально-коммуникативное разви'!E19&lt;0.5,"не сформирован", "в стадии формирования")))</f>
        <v/>
      </c>
      <c r="BM18" s="81" t="str">
        <f>IF('Социально-коммуникативное разви'!F19="","",IF('Социально-коммуникативное разви'!F19&gt;1.5,"сформирован",IF('Социально-коммуникативное разви'!F19&lt;0.5,"не сформирован", "в стадии формирования")))</f>
        <v/>
      </c>
      <c r="BN18" s="81" t="str">
        <f>IF('Социально-коммуникативное разви'!G19="","",IF('Социально-коммуникативное разви'!G19&gt;1.5,"сформирован",IF('Социально-коммуникативное разви'!G19&lt;0.5,"не сформирован", "в стадии формирования")))</f>
        <v/>
      </c>
      <c r="BO18" s="81" t="str">
        <f>IF('Социально-коммуникативное разви'!H19="","",IF('Социально-коммуникативное разви'!H19&gt;1.5,"сформирован",IF('Социально-коммуникативное разви'!H19&lt;0.5,"не сформирован", "в стадии формирования")))</f>
        <v/>
      </c>
      <c r="BP18" s="81" t="str">
        <f>IF('Социально-коммуникативное разви'!I19="","",IF('Социально-коммуникативное разви'!I19&gt;1.5,"сформирован",IF('Социально-коммуникативное разви'!I19&lt;0.5,"не сформирован", "в стадии формирования")))</f>
        <v/>
      </c>
      <c r="BQ18" s="81" t="str">
        <f>IF('Социально-коммуникативное разви'!J19="","",IF('Социально-коммуникативное разви'!J19&gt;1.5,"сформирован",IF('Социально-коммуникативное разви'!J19&lt;0.5,"не сформирован", "в стадии формирования")))</f>
        <v/>
      </c>
      <c r="BR18" s="81" t="str">
        <f>IF('Социально-коммуникативное разви'!K19="","",IF('Социально-коммуникативное разви'!K19&gt;1.5,"сформирован",IF('Социально-коммуникативное разви'!K19&lt;0.5,"не сформирован", "в стадии формирования")))</f>
        <v/>
      </c>
      <c r="BS18" s="81" t="str">
        <f>IF('Физическое развитие'!L18="","",IF('Физическое развитие'!L18&gt;1.5,"сформирован",IF('Физическое развитие'!L18&lt;0.5,"не сформирован", "в стадии формирования")))</f>
        <v/>
      </c>
      <c r="BT18" s="81" t="str">
        <f>IF('Физическое развитие'!M18="","",IF('Физическое развитие'!M18&gt;1.5,"сформирован",IF('Физическое развитие'!M18&lt;0.5,"не сформирован", "в стадии формирования")))</f>
        <v/>
      </c>
      <c r="BU18" s="81" t="str">
        <f>IF('Физическое развитие'!N18="","",IF('Физическое развитие'!N18&gt;1.5,"сформирован",IF('Физическое развитие'!N18&lt;0.5,"не сформирован", "в стадии формирования")))</f>
        <v/>
      </c>
      <c r="BV18" s="81" t="str">
        <f>IF('Физическое развитие'!O18="","",IF('Физическое развитие'!O18&gt;1.5,"сформирован",IF('Физическое развитие'!O18&lt;0.5,"не сформирован", "в стадии формирования")))</f>
        <v/>
      </c>
      <c r="BW18" s="136" t="str">
        <f>IF('Социально-коммуникативное разви'!D19="","",IF('Социально-коммуникативное разви'!G19="","",IF('Социально-коммуникативное разви'!K19="","",IF('Социально-коммуникативное разви'!M19="","",IF('Социально-коммуникативное разви'!X19="","",IF('Социально-коммуникативное разви'!Y19="","",IF('Социально-коммуникативное разви'!Z19="","",IF('Социально-коммуникативное разви'!AA19="","",IF('Физическое развитие'!L18="","",IF('Физическое развитие'!P18="","",IF('Физическое развитие'!Q18="","",IF('Физическое развитие'!R18="","",('Социально-коммуникативное разви'!D19+'Социально-коммуникативное разви'!G19+'Социально-коммуникативное разви'!K19+'Социально-коммуникативное разви'!M19+'Социально-коммуникативное разви'!X19+'Социально-коммуникативное разви'!Y19+'Социально-коммуникативное разви'!Z19+'Социально-коммуникативное разви'!AA19+'Физическое развитие'!L18+'Физическое развитие'!P18+'Физическое развитие'!Q18+'Физическое развитие'!R18)/12))))))))))))</f>
        <v/>
      </c>
      <c r="BX18" s="81" t="str">
        <f t="shared" si="5"/>
        <v/>
      </c>
      <c r="BY18" s="81" t="str">
        <f>IF('Социально-коммуникативное разви'!E19="","",IF('Социально-коммуникативное разви'!E19&gt;1.5,"сформирован",IF('Социально-коммуникативное разви'!E19&lt;0.5,"не сформирован", "в стадии формирования")))</f>
        <v/>
      </c>
      <c r="BZ18" s="81" t="str">
        <f>IF('Социально-коммуникативное разви'!F19="","",IF('Социально-коммуникативное разви'!F19&gt;1.5,"сформирован",IF('Социально-коммуникативное разви'!F19&lt;0.5,"не сформирован", "в стадии формирования")))</f>
        <v/>
      </c>
      <c r="CA18" s="81" t="str">
        <f>IF('Социально-коммуникативное разви'!G19="","",IF('Социально-коммуникативное разви'!G19&gt;1.5,"сформирован",IF('Социально-коммуникативное разви'!G19&lt;0.5,"не сформирован", "в стадии формирования")))</f>
        <v/>
      </c>
      <c r="CB18" s="81" t="str">
        <f>IF('Социально-коммуникативное разви'!H19="","",IF('Социально-коммуникативное разви'!H19&gt;1.5,"сформирован",IF('Социально-коммуникативное разви'!H19&lt;0.5,"не сформирован", "в стадии формирования")))</f>
        <v/>
      </c>
      <c r="CC18" s="81" t="str">
        <f>IF('Социально-коммуникативное разви'!I19="","",IF('Социально-коммуникативное разви'!I19&gt;1.5,"сформирован",IF('Социально-коммуникативное разви'!I19&lt;0.5,"не сформирован", "в стадии формирования")))</f>
        <v/>
      </c>
      <c r="CD18" s="81" t="str">
        <f>IF('Социально-коммуникативное разви'!J19="","",IF('Социально-коммуникативное разви'!J19&gt;1.5,"сформирован",IF('Социально-коммуникативное разви'!J19&lt;0.5,"не сформирован", "в стадии формирования")))</f>
        <v/>
      </c>
      <c r="CE18" s="81" t="str">
        <f>IF('Социально-коммуникативное разви'!K19="","",IF('Социально-коммуникативное разви'!K19&gt;1.5,"сформирован",IF('Социально-коммуникативное разви'!K19&lt;0.5,"не сформирован", "в стадии формирования")))</f>
        <v/>
      </c>
      <c r="CF18" s="81" t="str">
        <f>IF('Социально-коммуникативное разви'!L19="","",IF('Социально-коммуникативное разви'!L19&gt;1.5,"сформирован",IF('Социально-коммуникативное разви'!L19&lt;0.5,"не сформирован", "в стадии формирования")))</f>
        <v/>
      </c>
      <c r="CG18" s="81" t="str">
        <f>IF('Познавательное развитие'!D19="","",IF('Познавательное развитие'!D19&gt;1.5,"сформирован",IF('Познавательное развитие'!D19&lt;0.5,"не сформирован", "в стадии формирования")))</f>
        <v/>
      </c>
      <c r="CH18" s="81" t="str">
        <f>IF('Познавательное развитие'!E19="","",IF('Познавательное развитие'!E19&gt;1.5,"сформирован",IF('Познавательное развитие'!E19&lt;0.5,"не сформирован", "в стадии формирования")))</f>
        <v/>
      </c>
      <c r="CI18" s="81" t="str">
        <f>IF('Познавательное развитие'!F19="","",IF('Познавательное развитие'!F19&gt;1.5,"сформирован",IF('Познавательное развитие'!F19&lt;0.5,"не сформирован", "в стадии формирования")))</f>
        <v/>
      </c>
      <c r="CJ18" s="81" t="str">
        <f>IF('Познавательное развитие'!G19="","",IF('Познавательное развитие'!G19&gt;1.5,"сформирован",IF('Познавательное развитие'!G19&lt;0.5,"не сформирован", "в стадии формирования")))</f>
        <v/>
      </c>
      <c r="CK18" s="81" t="str">
        <f>IF('Познавательное развитие'!H19="","",IF('Познавательное развитие'!H19&gt;1.5,"сформирован",IF('Познавательное развитие'!H19&lt;0.5,"не сформирован", "в стадии формирования")))</f>
        <v/>
      </c>
      <c r="CL18" s="81" t="str">
        <f>IF('Познавательное развитие'!I19="","",IF('Познавательное развитие'!I19&gt;1.5,"сформирован",IF('Познавательное развитие'!I19&lt;0.5,"не сформирован", "в стадии формирования")))</f>
        <v/>
      </c>
      <c r="CM18" s="81" t="str">
        <f>IF('Познавательное развитие'!J19="","",IF('Познавательное развитие'!J19&gt;1.5,"сформирован",IF('Познавательное развитие'!J19&lt;0.5,"не сформирован", "в стадии формирования")))</f>
        <v/>
      </c>
      <c r="CN18" s="81" t="str">
        <f>IF('Познавательное развитие'!K19="","",IF('Познавательное развитие'!K19&gt;1.5,"сформирован",IF('Познавательное развитие'!K19&lt;0.5,"не сформирован", "в стадии формирования")))</f>
        <v/>
      </c>
      <c r="CO18" s="81" t="str">
        <f>IF('Познавательное развитие'!L19="","",IF('Познавательное развитие'!L19&gt;1.5,"сформирован",IF('Познавательное развитие'!L19&lt;0.5,"не сформирован", "в стадии формирования")))</f>
        <v/>
      </c>
      <c r="CP18" s="81" t="str">
        <f>IF('Познавательное развитие'!M19="","",IF('Познавательное развитие'!M19&gt;1.5,"сформирован",IF('Познавательное развитие'!M19&lt;0.5,"не сформирован", "в стадии формирования")))</f>
        <v/>
      </c>
      <c r="CQ18" s="81" t="str">
        <f>IF('Познавательное развитие'!N19="","",IF('Познавательное развитие'!N19&gt;1.5,"сформирован",IF('Познавательное развитие'!N19&lt;0.5,"не сформирован", "в стадии формирования")))</f>
        <v/>
      </c>
      <c r="CR18" s="81" t="str">
        <f>IF('Познавательное развитие'!O19="","",IF('Познавательное развитие'!O19&gt;1.5,"сформирован",IF('Познавательное развитие'!O19&lt;0.5,"не сформирован", "в стадии формирования")))</f>
        <v/>
      </c>
      <c r="CS18" s="81" t="str">
        <f>IF('Познавательное развитие'!P19="","",IF('Познавательное развитие'!P19&gt;1.5,"сформирован",IF('Познавательное развитие'!P19&lt;0.5,"не сформирован", "в стадии формирования")))</f>
        <v/>
      </c>
      <c r="CT18" s="81" t="str">
        <f>IF('Познавательное развитие'!Q19="","",IF('Познавательное развитие'!Q19&gt;1.5,"сформирован",IF('Познавательное развитие'!Q19&lt;0.5,"не сформирован", "в стадии формирования")))</f>
        <v/>
      </c>
      <c r="CU18" s="81" t="str">
        <f>IF('Речевое развитие'!J18="","",IF('Речевое развитие'!J18&gt;1.5,"сформирован",IF('Речевое развитие'!J18&lt;0.5,"не сформирован", "в стадии формирования")))</f>
        <v/>
      </c>
      <c r="CV18" s="81" t="str">
        <f>IF('Речевое развитие'!K18="","",IF('Речевое развитие'!K18&gt;1.5,"сформирован",IF('Речевое развитие'!K18&lt;0.5,"не сформирован", "в стадии формирования")))</f>
        <v/>
      </c>
      <c r="CW18" s="81" t="str">
        <f>IF('Речевое развитие'!L18="","",IF('Речевое развитие'!L18&gt;1.5,"сформирован",IF('Речевое развитие'!L18&lt;0.5,"не сформирован", "в стадии формирования")))</f>
        <v/>
      </c>
      <c r="CX18" s="167" t="str">
        <f>IF('Художественно-эстетическое разв'!AA19="","",IF('Художественно-эстетическое разв'!AA19&gt;1.5,"сформирован",IF('Художественно-эстетическое разв'!AA19&lt;0.5,"не сформирован", "в стадии формирования")))</f>
        <v/>
      </c>
      <c r="CY18" s="136" t="str">
        <f>IF('Социально-коммуникативное разви'!E19="","",IF('Социально-коммуникативное разви'!F19="","",IF('Социально-коммуникативное разви'!H19="","",IF('Социально-коммуникативное разви'!I19="","",IF('Социально-коммуникативное разви'!AB19="","",IF('Социально-коммуникативное разви'!AC19="","",IF('Социально-коммуникативное разви'!AD19="","",IF('Социально-коммуникативное разви'!AE19="","",IF('Познавательное развитие'!D19="","",IF('Познавательное развитие'!E19="","",IF('Познавательное развитие'!F19="","",IF('Познавательное развитие'!I19="","",IF('Познавательное развитие'!K19="","",IF('Познавательное развитие'!S19="","",IF('Познавательное развитие'!U19="","",IF('Познавательное развитие'!Y19="","",IF('Познавательное развитие'!Z19="","",IF('Познавательное развитие'!AA19="","",IF('Познавательное развитие'!AB19="","",IF('Познавательное развитие'!AC19="","",IF('Познавательное развитие'!AD19="","",IF('Познавательное развитие'!AE19="","",IF('Речевое развитие'!J18="","",IF('Речевое развитие'!K18="","",IF('Речевое развитие'!L18="","",IF('Художественно-эстетическое разв'!AA19="","",('Социально-коммуникативное разви'!E19+'Социально-коммуникативное разви'!F19+'Социально-коммуникативное разви'!H19+'Социально-коммуникативное разви'!I19+'Социально-коммуникативное разви'!AB19+'Социально-коммуникативное разви'!AC19+'Социально-коммуникативное разви'!AD19+'Социально-коммуникативное разви'!AE19+'Познавательное развитие'!D19+'Познавательное развитие'!E19+'Познавательное развитие'!F19+'Познавательное развитие'!I19+'Познавательное развитие'!K19+'Познавательное развитие'!S19+'Познавательное развитие'!U19+'Познавательное развитие'!Y19+'Познавательное развитие'!Z19+'Познавательное развитие'!AA19+'Познавательное развитие'!AB19+'Познавательное развитие'!AC19+'Познавательное развитие'!AD19+'Познавательное развитие'!AE19+'Речевое развитие'!J18+'Речевое развитие'!K18+'Речевое развитие'!L18+'Художественно-эстетическое разв'!AA19)/26))))))))))))))))))))))))))</f>
        <v/>
      </c>
      <c r="CZ18" s="81" t="str">
        <f t="shared" si="6"/>
        <v/>
      </c>
      <c r="EL18" s="90"/>
    </row>
    <row r="19" spans="1:142">
      <c r="A19" s="298">
        <f>список!A17</f>
        <v>16</v>
      </c>
      <c r="B19" s="165" t="str">
        <f>IF(список!B17="","",список!B17)</f>
        <v/>
      </c>
      <c r="C19" s="81">
        <f>IF(список!C17="","",список!C17)</f>
        <v>0</v>
      </c>
      <c r="D19" s="81" t="str">
        <f>IF('Социально-коммуникативное разви'!J20="","",IF('Социально-коммуникативное разви'!J20&gt;1.5,"сформирован",IF('Социально-коммуникативное разви'!J20&lt;0.5,"не сформирован", "в стадии формирования")))</f>
        <v/>
      </c>
      <c r="E19" s="81" t="str">
        <f>IF('Социально-коммуникативное разви'!K20="","",IF('Социально-коммуникативное разви'!K20&gt;1.5,"сформирован",IF('Социально-коммуникативное разви'!K20&lt;0.5,"не сформирован", "в стадии формирования")))</f>
        <v/>
      </c>
      <c r="F19" s="81" t="str">
        <f>IF('Социально-коммуникативное разви'!L20="","",IF('Социально-коммуникативное разви'!L20&gt;1.5,"сформирован",IF('Социально-коммуникативное разви'!L20&lt;0.5,"не сформирован", "в стадии формирования")))</f>
        <v/>
      </c>
      <c r="G19" s="81" t="str">
        <f>IF('Социально-коммуникативное разви'!N20="","",IF('Социально-коммуникативное разви'!N20&gt;1.5,"сформирован",IF('Социально-коммуникативное разви'!N20&lt;0.5,"не сформирован", "в стадии формирования")))</f>
        <v/>
      </c>
      <c r="H19" s="81" t="str">
        <f>IF('Социально-коммуникативное разви'!O20="","",IF('Социально-коммуникативное разви'!O20&gt;1.5,"сформирован",IF('Социально-коммуникативное разви'!O20&lt;0.5,"не сформирован", "в стадии формирования")))</f>
        <v/>
      </c>
      <c r="I19" s="81" t="str">
        <f>IF('Познавательное развитие'!J20="","",IF('Познавательное развитие'!J20&gt;1.5,"сформирован",IF('Познавательное развитие'!J20&lt;0.5,"не сформирован", "в стадии формирования")))</f>
        <v/>
      </c>
      <c r="J19" s="81" t="str">
        <f>IF('Познавательное развитие'!K20="","",IF('Познавательное развитие'!K20&gt;1.5,"сформирован",IF('Познавательное развитие'!K20&lt;0.5,"не сформирован", "в стадии формирования")))</f>
        <v/>
      </c>
      <c r="K19" s="81" t="str">
        <f>IF('Познавательное развитие'!N20="","",IF('Познавательное развитие'!N20&gt;1.5,"сформирован",IF('Познавательное развитие'!N20&lt;0.5,"не сформирован", "в стадии формирования")))</f>
        <v/>
      </c>
      <c r="L19" s="81" t="str">
        <f>IF('Познавательное развитие'!O20="","",IF('Познавательное развитие'!O20&gt;1.5,"сформирован",IF('Познавательное развитие'!O20&lt;0.5,"не сформирован", "в стадии формирования")))</f>
        <v/>
      </c>
      <c r="M19" s="81" t="str">
        <f>IF('Познавательное развитие'!U20="","",IF('Познавательное развитие'!U20&gt;1.5,"сформирован",IF('Познавательное развитие'!U20&lt;0.5,"не сформирован", "в стадии формирования")))</f>
        <v/>
      </c>
      <c r="N19" s="81" t="str">
        <f>IF('Речевое развитие'!G19="","",IF('Речевое развитие'!G19&gt;1.5,"сформирован",IF('Речевое развитие'!G19&lt;0.5,"не сформирован", "в стадии формирования")))</f>
        <v/>
      </c>
      <c r="O19" s="81" t="str">
        <f>IF('Художественно-эстетическое разв'!D20="","",IF('Художественно-эстетическое разв'!D20&gt;1.5,"сформирован",IF('Художественно-эстетическое разв'!D20&lt;0.5,"не сформирован", "в стадии формирования")))</f>
        <v/>
      </c>
      <c r="P19" s="136" t="str">
        <f>IF('Социально-коммуникативное разви'!J20="","",IF('Социально-коммуникативное разви'!K20="","",IF('Социально-коммуникативное разви'!L20="","",IF('Социально-коммуникативное разви'!N20="","",IF('Социально-коммуникативное разви'!O20="","",IF('Познавательное развитие'!J20="","",IF('Познавательное развитие'!K20="","",IF('Познавательное развитие'!N20="","",IF('Познавательное развитие'!O20="","",IF('Познавательное развитие'!U20="","",IF('Речевое развитие'!G19="","",IF('Художественно-эстетическое разв'!D20="","",('Социально-коммуникативное разви'!J20+'Социально-коммуникативное разви'!K20+'Социально-коммуникативное разви'!L20+'Социально-коммуникативное разви'!N20+'Социально-коммуникативное разви'!O20+'Познавательное развитие'!J20+'Познавательное развитие'!K20+'Познавательное развитие'!N20+'Познавательное развитие'!O20+'Познавательное развитие'!U20+'Речевое развитие'!G19+'Художественно-эстетическое разв'!D20)/12))))))))))))</f>
        <v/>
      </c>
      <c r="Q19" s="81" t="str">
        <f t="shared" si="0"/>
        <v/>
      </c>
      <c r="R19" s="81" t="str">
        <f>IF('Социально-коммуникативное разви'!H20="","",IF('Социально-коммуникативное разви'!H20&gt;1.5,"сформирован",IF('Социально-коммуникативное разви'!H20&lt;0.5,"не сформирован", "в стадии формирования")))</f>
        <v/>
      </c>
      <c r="S19" s="81" t="str">
        <f>IF('Социально-коммуникативное разви'!K20="","",IF('Социально-коммуникативное разви'!K20&gt;1.5,"сформирован",IF('Социально-коммуникативное разви'!K20&lt;0.5,"не сформирован", "в стадии формирования")))</f>
        <v/>
      </c>
      <c r="T19" s="81" t="str">
        <f>IF('Социально-коммуникативное разви'!L20="","",IF('Социально-коммуникативное разви'!L20&gt;1.5,"сформирован",IF('Социально-коммуникативное разви'!L20&lt;0.5,"не сформирован", "в стадии формирования")))</f>
        <v/>
      </c>
      <c r="U19" s="81" t="str">
        <f>IF('Социально-коммуникативное разви'!M20="","",IF('Социально-коммуникативное разви'!M20&gt;1.5,"сформирован",IF('Социально-коммуникативное разви'!M20&lt;0.5,"не сформирован", "в стадии формирования")))</f>
        <v/>
      </c>
      <c r="V19" s="81" t="str">
        <f>IF('Социально-коммуникативное разви'!S20="","",IF('Социально-коммуникативное разви'!S20&gt;1.5,"сформирован",IF('Социально-коммуникативное разви'!S20&lt;0.5,"не сформирован", "в стадии формирования")))</f>
        <v/>
      </c>
      <c r="W19" s="81" t="str">
        <f>IF('Социально-коммуникативное разви'!T20="","",IF('Социально-коммуникативное разви'!T20&gt;1.5,"сформирован",IF('Социально-коммуникативное разви'!T20&lt;0.5,"не сформирован", "в стадии формирования")))</f>
        <v/>
      </c>
      <c r="X19" s="81" t="str">
        <f>IF('Социально-коммуникативное разви'!U20="","",IF('Социально-коммуникативное разви'!U20&gt;1.5,"сформирован",IF('Социально-коммуникативное разви'!U20&lt;0.5,"не сформирован", "в стадии формирования")))</f>
        <v/>
      </c>
      <c r="Y19" s="81" t="str">
        <f>IF('Познавательное развитие'!T20="","",IF('Познавательное развитие'!T20&gt;1.5,"сформирован",IF('Познавательное развитие'!T20&lt;0.5,"не сформирован", "в стадии формирования")))</f>
        <v/>
      </c>
      <c r="Z19" s="81" t="str">
        <f>IF('Речевое развитие'!G19="","",IF('Речевое развитие'!G19&gt;1.5,"сформирован",IF('Речевое развитие'!G19&lt;0.5,"не сформирован", "в стадии формирования")))</f>
        <v/>
      </c>
      <c r="AA19" s="136" t="str">
        <f>IF('Социально-коммуникативное разви'!H20="","",IF('Социально-коммуникативное разви'!K20="","",IF('Социально-коммуникативное разви'!L20="","",IF('Социально-коммуникативное разви'!M20="","",IF('Социально-коммуникативное разви'!S20="","",IF('Социально-коммуникативное разви'!T20="","",IF('Социально-коммуникативное разви'!U20="","",IF('Познавательное развитие'!T20="","",IF('Речевое развитие'!G19="","",('Социально-коммуникативное разви'!H20+'Социально-коммуникативное разви'!K20+'Социально-коммуникативное разви'!L20+'Социально-коммуникативное разви'!M20+'Социально-коммуникативное разви'!S20+'Социально-коммуникативное разви'!T20++'Социально-коммуникативное разви'!U20+'Познавательное развитие'!T20+'Речевое развитие'!G19)/9)))))))))</f>
        <v/>
      </c>
      <c r="AB19" s="81" t="str">
        <f t="shared" si="1"/>
        <v/>
      </c>
      <c r="AC19" s="81" t="str">
        <f>IF('Социально-коммуникативное разви'!P20="","",IF('Социально-коммуникативное разви'!P20&gt;1.5,"сформирован",IF('Социально-коммуникативное разви'!P20&lt;0.5,"не сформирован", "в стадии формирования")))</f>
        <v/>
      </c>
      <c r="AD19" s="81" t="str">
        <f>IF('Познавательное развитие'!P20="","",IF('Познавательное развитие'!P20&gt;1.5,"сформирован",IF('Познавательное развитие'!P20&lt;0.5,"не сформирован", "в стадии формирования")))</f>
        <v/>
      </c>
      <c r="AE19" s="81" t="str">
        <f>IF('Речевое развитие'!F19="","",IF('Речевое развитие'!F19&gt;1.5,"сформирован",IF('Речевое развитие'!GG19&lt;0.5,"не сформирован", "в стадии формирования")))</f>
        <v/>
      </c>
      <c r="AF19" s="81" t="str">
        <f>IF('Речевое развитие'!G19="","",IF('Речевое развитие'!G19&gt;1.5,"сформирован",IF('Речевое развитие'!GH19&lt;0.5,"не сформирован", "в стадии формирования")))</f>
        <v/>
      </c>
      <c r="AG19" s="81" t="str">
        <f>IF('Речевое развитие'!M19="","",IF('Речевое развитие'!M19&gt;1.5,"сформирован",IF('Речевое развитие'!M19&lt;0.5,"не сформирован", "в стадии формирования")))</f>
        <v/>
      </c>
      <c r="AH19" s="81" t="str">
        <f>IF('Речевое развитие'!N19="","",IF('Речевое развитие'!N19&gt;1.5,"сформирован",IF('Речевое развитие'!N19&lt;0.5,"не сформирован", "в стадии формирования")))</f>
        <v/>
      </c>
      <c r="AI19" s="81" t="str">
        <f>IF('Художественно-эстетическое разв'!E20="","",IF('Художественно-эстетическое разв'!E20&gt;1.5,"сформирован",IF('Художественно-эстетическое разв'!E20&lt;0.5,"не сформирован", "в стадии формирования")))</f>
        <v/>
      </c>
      <c r="AJ19" s="81" t="str">
        <f>IF('Художественно-эстетическое разв'!H20="","",IF('Художественно-эстетическое разв'!H20&gt;1.5,"сформирован",IF('Художественно-эстетическое разв'!H20&lt;0.5,"не сформирован", "в стадии формирования")))</f>
        <v/>
      </c>
      <c r="AK19" s="81" t="str">
        <f>IF('Художественно-эстетическое разв'!AB20="","",IF('Художественно-эстетическое разв'!AB20&gt;1.5,"сформирован",IF('Художественно-эстетическое разв'!AB20&lt;0.5,"не сформирован", "в стадии формирования")))</f>
        <v/>
      </c>
      <c r="AL19" s="166" t="str">
        <f>IF('Социально-коммуникативное разви'!P20="","",IF('Познавательное развитие'!P20="","",IF('Речевое развитие'!F19="","",IF('Речевое развитие'!G19="","",IF('Речевое развитие'!M19="","",IF('Речевое развитие'!N19="","",IF('Художественно-эстетическое разв'!E20="","",IF('Художественно-эстетическое разв'!H20="","",IF('Художественно-эстетическое разв'!AB20="","",('Социально-коммуникативное разви'!P20+'Познавательное развитие'!P20+'Речевое развитие'!F19+'Речевое развитие'!G19+'Речевое развитие'!M19+'Речевое развитие'!N19+'Художественно-эстетическое разв'!E20+'Художественно-эстетическое разв'!H20+'Художественно-эстетическое разв'!AB20)/9)))))))))</f>
        <v/>
      </c>
      <c r="AM19" s="81" t="str">
        <f t="shared" si="2"/>
        <v/>
      </c>
      <c r="AN19" s="81" t="str">
        <f>IF('Познавательное развитие'!V20="","",IF('Познавательное развитие'!V20&gt;1.5,"сформирован",IF('Познавательное развитие'!V20&lt;0.5,"не сформирован", "в стадии формирования")))</f>
        <v/>
      </c>
      <c r="AO19" s="81" t="str">
        <f>IF('Речевое развитие'!D19="","",IF('Речевое развитие'!D19&gt;1.5,"сформирован",IF('Речевое развитие'!D19&lt;0.5,"не сформирован", "в стадии формирования")))</f>
        <v/>
      </c>
      <c r="AP19" s="81" t="str">
        <f>IF('Речевое развитие'!E19="","",IF('Речевое развитие'!E19&gt;1.5,"сформирован",IF('Речевое развитие'!E19&lt;0.5,"не сформирован", "в стадии формирования")))</f>
        <v/>
      </c>
      <c r="AQ19" s="81" t="str">
        <f>IF('Речевое развитие'!F19="","",IF('Речевое развитие'!F19&gt;1.5,"сформирован",IF('Речевое развитие'!F19&lt;0.5,"не сформирован", "в стадии формирования")))</f>
        <v/>
      </c>
      <c r="AR19" s="81" t="str">
        <f>IF('Речевое развитие'!G19="","",IF('Речевое развитие'!G19&gt;1.5,"сформирован",IF('Речевое развитие'!G19&lt;0.5,"не сформирован", "в стадии формирования")))</f>
        <v/>
      </c>
      <c r="AS19" s="81" t="str">
        <f>IF('Речевое развитие'!J19="","",IF('Речевое развитие'!J19&gt;1.5,"сформирован",IF('Речевое развитие'!J19&lt;0.5,"не сформирован", "в стадии формирования")))</f>
        <v/>
      </c>
      <c r="AT19" s="81" t="str">
        <f>IF('Речевое развитие'!M19="","",IF('Речевое развитие'!M19&gt;1.5,"сформирован",IF('Речевое развитие'!M19&lt;0.5,"не сформирован", "в стадии формирования")))</f>
        <v/>
      </c>
      <c r="AU19" s="136" t="str">
        <f>IF('Познавательное развитие'!V20="","",IF('Речевое развитие'!D19="","",IF('Речевое развитие'!E19="","",IF('Речевое развитие'!F19="","",IF('Речевое развитие'!G19="","",IF('Речевое развитие'!J19="","",IF('Речевое развитие'!M19="","",('Познавательное развитие'!V20+'Речевое развитие'!D19+'Речевое развитие'!E19+'Речевое развитие'!F19+'Речевое развитие'!G19+'Речевое развитие'!J19+'Речевое развитие'!M19)/7)))))))</f>
        <v/>
      </c>
      <c r="AV19" s="81" t="str">
        <f t="shared" si="3"/>
        <v/>
      </c>
      <c r="AW19" s="98" t="str">
        <f>IF('Художественно-эстетическое разв'!M20="","",IF('Художественно-эстетическое разв'!M20&gt;1.5,"сформирован",IF('Художественно-эстетическое разв'!M20&lt;0.5,"не сформирован", "в стадии формирования")))</f>
        <v/>
      </c>
      <c r="AX19" s="98" t="str">
        <f>IF('Художественно-эстетическое разв'!N20="","",IF('Художественно-эстетическое разв'!N20&gt;1.5,"сформирован",IF('Художественно-эстетическое разв'!N20&lt;0.5,"не сформирован", "в стадии формирования")))</f>
        <v/>
      </c>
      <c r="AY19" s="167" t="str">
        <f>IF('Художественно-эстетическое разв'!V20="","",IF('Художественно-эстетическое разв'!V20&gt;1.5,"сформирован",IF('Художественно-эстетическое разв'!V20&lt;0.5,"не сформирован", "в стадии формирования")))</f>
        <v/>
      </c>
      <c r="AZ19" s="98" t="str">
        <f>IF('Физическое развитие'!D19="","",IF('Физическое развитие'!D19&gt;1.5,"сформирован",IF('Физическое развитие'!D19&lt;0.5,"не сформирован", "в стадии формирования")))</f>
        <v/>
      </c>
      <c r="BA19" s="98" t="str">
        <f>IF('Физическое развитие'!E19="","",IF('Физическое развитие'!E19&gt;1.5,"сформирован",IF('Физическое развитие'!E19&lt;0.5,"не сформирован", "в стадии формирования")))</f>
        <v/>
      </c>
      <c r="BB19" s="98" t="str">
        <f>IF('Физическое развитие'!F19="","",IF('Физическое развитие'!F19&gt;1.5,"сформирован",IF('Физическое развитие'!F19&lt;0.5,"не сформирован", "в стадии формирования")))</f>
        <v/>
      </c>
      <c r="BC19" s="98" t="str">
        <f>IF('Физическое развитие'!G19="","",IF('Физическое развитие'!G19&gt;1.5,"сформирован",IF('Физическое развитие'!G19&lt;0.5,"не сформирован", "в стадии формирования")))</f>
        <v/>
      </c>
      <c r="BD19" s="98" t="str">
        <f>IF('Физическое развитие'!H19="","",IF('Физическое развитие'!H19&gt;1.5,"сформирован",IF('Физическое развитие'!H19&lt;0.5,"не сформирован", "в стадии формирования")))</f>
        <v/>
      </c>
      <c r="BE19" s="98" t="str">
        <f>IF('Физическое развитие'!I19="","",IF('Физическое развитие'!I19&gt;1.5,"сформирован",IF('Физическое развитие'!I19&lt;0.5,"не сформирован", "в стадии формирования")))</f>
        <v/>
      </c>
      <c r="BF19" s="98" t="str">
        <f>IF('Физическое развитие'!J19="","",IF('Физическое развитие'!J19&gt;1.5,"сформирован",IF('Физическое развитие'!J19&lt;0.5,"не сформирован", "в стадии формирования")))</f>
        <v/>
      </c>
      <c r="BG19" s="98" t="str">
        <f>IF('Физическое развитие'!K19="","",IF('Физическое развитие'!K19&gt;1.5,"сформирован",IF('Физическое развитие'!K19&lt;0.5,"не сформирован", "в стадии формирования")))</f>
        <v/>
      </c>
      <c r="BH19" s="98" t="str">
        <f>IF('Физическое развитие'!L19="","",IF('Физическое развитие'!L19&gt;1.5,"сформирован",IF('Физическое развитие'!L19&lt;0.5,"не сформирован", "в стадии формирования")))</f>
        <v/>
      </c>
      <c r="BI19" s="136" t="str">
        <f>IF('Художественно-эстетическое разв'!M20="","",IF('Художественно-эстетическое разв'!N20="","",IF('Художественно-эстетическое разв'!V20="","",IF('Физическое развитие'!D19="","",IF('Физическое развитие'!E19="","",IF('Физическое развитие'!F19="","",IF('Физическое развитие'!G19="","",IF('Физическое развитие'!H19="","",IF('Физическое развитие'!I19="","",IF('Физическое развитие'!J19="","",IF('Физическое развитие'!K19="","",IF('Физическое развитие'!M19="","",('Художественно-эстетическое разв'!M20+'Художественно-эстетическое разв'!N20+'Художественно-эстетическое разв'!V20+'Физическое развитие'!D19+'Физическое развитие'!E19+'Физическое развитие'!F19+'Физическое развитие'!G19+'Физическое развитие'!H19+'Физическое развитие'!I19+'Физическое развитие'!J19+'Физическое развитие'!K19+'Физическое развитие'!M19)/12))))))))))))</f>
        <v/>
      </c>
      <c r="BJ19" s="81" t="str">
        <f t="shared" si="4"/>
        <v/>
      </c>
      <c r="BK19" s="81" t="str">
        <f>IF('Социально-коммуникативное разви'!D20="","",IF('Социально-коммуникативное разви'!D20&gt;1.5,"сформирован",IF('Социально-коммуникативное разви'!D20&lt;0.5,"не сформирован", "в стадии формирования")))</f>
        <v/>
      </c>
      <c r="BL19" s="81" t="str">
        <f>IF('Социально-коммуникативное разви'!E20="","",IF('Социально-коммуникативное разви'!E20&gt;1.5,"сформирован",IF('Социально-коммуникативное разви'!E20&lt;0.5,"не сформирован", "в стадии формирования")))</f>
        <v/>
      </c>
      <c r="BM19" s="81" t="str">
        <f>IF('Социально-коммуникативное разви'!F20="","",IF('Социально-коммуникативное разви'!F20&gt;1.5,"сформирован",IF('Социально-коммуникативное разви'!F20&lt;0.5,"не сформирован", "в стадии формирования")))</f>
        <v/>
      </c>
      <c r="BN19" s="81" t="str">
        <f>IF('Социально-коммуникативное разви'!G20="","",IF('Социально-коммуникативное разви'!G20&gt;1.5,"сформирован",IF('Социально-коммуникативное разви'!G20&lt;0.5,"не сформирован", "в стадии формирования")))</f>
        <v/>
      </c>
      <c r="BO19" s="81" t="str">
        <f>IF('Социально-коммуникативное разви'!H20="","",IF('Социально-коммуникативное разви'!H20&gt;1.5,"сформирован",IF('Социально-коммуникативное разви'!H20&lt;0.5,"не сформирован", "в стадии формирования")))</f>
        <v/>
      </c>
      <c r="BP19" s="81" t="str">
        <f>IF('Социально-коммуникативное разви'!I20="","",IF('Социально-коммуникативное разви'!I20&gt;1.5,"сформирован",IF('Социально-коммуникативное разви'!I20&lt;0.5,"не сформирован", "в стадии формирования")))</f>
        <v/>
      </c>
      <c r="BQ19" s="81" t="str">
        <f>IF('Социально-коммуникативное разви'!J20="","",IF('Социально-коммуникативное разви'!J20&gt;1.5,"сформирован",IF('Социально-коммуникативное разви'!J20&lt;0.5,"не сформирован", "в стадии формирования")))</f>
        <v/>
      </c>
      <c r="BR19" s="81" t="str">
        <f>IF('Социально-коммуникативное разви'!K20="","",IF('Социально-коммуникативное разви'!K20&gt;1.5,"сформирован",IF('Социально-коммуникативное разви'!K20&lt;0.5,"не сформирован", "в стадии формирования")))</f>
        <v/>
      </c>
      <c r="BS19" s="81" t="str">
        <f>IF('Физическое развитие'!L19="","",IF('Физическое развитие'!L19&gt;1.5,"сформирован",IF('Физическое развитие'!L19&lt;0.5,"не сформирован", "в стадии формирования")))</f>
        <v/>
      </c>
      <c r="BT19" s="81" t="str">
        <f>IF('Физическое развитие'!M19="","",IF('Физическое развитие'!M19&gt;1.5,"сформирован",IF('Физическое развитие'!M19&lt;0.5,"не сформирован", "в стадии формирования")))</f>
        <v/>
      </c>
      <c r="BU19" s="81" t="str">
        <f>IF('Физическое развитие'!N19="","",IF('Физическое развитие'!N19&gt;1.5,"сформирован",IF('Физическое развитие'!N19&lt;0.5,"не сформирован", "в стадии формирования")))</f>
        <v/>
      </c>
      <c r="BV19" s="81" t="str">
        <f>IF('Физическое развитие'!O19="","",IF('Физическое развитие'!O19&gt;1.5,"сформирован",IF('Физическое развитие'!O19&lt;0.5,"не сформирован", "в стадии формирования")))</f>
        <v/>
      </c>
      <c r="BW19" s="136" t="str">
        <f>IF('Социально-коммуникативное разви'!D20="","",IF('Социально-коммуникативное разви'!G20="","",IF('Социально-коммуникативное разви'!K20="","",IF('Социально-коммуникативное разви'!M20="","",IF('Социально-коммуникативное разви'!X20="","",IF('Социально-коммуникативное разви'!Y20="","",IF('Социально-коммуникативное разви'!Z20="","",IF('Социально-коммуникативное разви'!AA20="","",IF('Физическое развитие'!L19="","",IF('Физическое развитие'!P19="","",IF('Физическое развитие'!Q19="","",IF('Физическое развитие'!R19="","",('Социально-коммуникативное разви'!D20+'Социально-коммуникативное разви'!G20+'Социально-коммуникативное разви'!K20+'Социально-коммуникативное разви'!M20+'Социально-коммуникативное разви'!X20+'Социально-коммуникативное разви'!Y20+'Социально-коммуникативное разви'!Z20+'Социально-коммуникативное разви'!AA20+'Физическое развитие'!L19+'Физическое развитие'!P19+'Физическое развитие'!Q19+'Физическое развитие'!R19)/12))))))))))))</f>
        <v/>
      </c>
      <c r="BX19" s="81" t="str">
        <f t="shared" si="5"/>
        <v/>
      </c>
      <c r="BY19" s="81" t="str">
        <f>IF('Социально-коммуникативное разви'!E20="","",IF('Социально-коммуникативное разви'!E20&gt;1.5,"сформирован",IF('Социально-коммуникативное разви'!E20&lt;0.5,"не сформирован", "в стадии формирования")))</f>
        <v/>
      </c>
      <c r="BZ19" s="81" t="str">
        <f>IF('Социально-коммуникативное разви'!F20="","",IF('Социально-коммуникативное разви'!F20&gt;1.5,"сформирован",IF('Социально-коммуникативное разви'!F20&lt;0.5,"не сформирован", "в стадии формирования")))</f>
        <v/>
      </c>
      <c r="CA19" s="81" t="str">
        <f>IF('Социально-коммуникативное разви'!G20="","",IF('Социально-коммуникативное разви'!G20&gt;1.5,"сформирован",IF('Социально-коммуникативное разви'!G20&lt;0.5,"не сформирован", "в стадии формирования")))</f>
        <v/>
      </c>
      <c r="CB19" s="81" t="str">
        <f>IF('Социально-коммуникативное разви'!H20="","",IF('Социально-коммуникативное разви'!H20&gt;1.5,"сформирован",IF('Социально-коммуникативное разви'!H20&lt;0.5,"не сформирован", "в стадии формирования")))</f>
        <v/>
      </c>
      <c r="CC19" s="81" t="str">
        <f>IF('Социально-коммуникативное разви'!I20="","",IF('Социально-коммуникативное разви'!I20&gt;1.5,"сформирован",IF('Социально-коммуникативное разви'!I20&lt;0.5,"не сформирован", "в стадии формирования")))</f>
        <v/>
      </c>
      <c r="CD19" s="81" t="str">
        <f>IF('Социально-коммуникативное разви'!J20="","",IF('Социально-коммуникативное разви'!J20&gt;1.5,"сформирован",IF('Социально-коммуникативное разви'!J20&lt;0.5,"не сформирован", "в стадии формирования")))</f>
        <v/>
      </c>
      <c r="CE19" s="81" t="str">
        <f>IF('Социально-коммуникативное разви'!K20="","",IF('Социально-коммуникативное разви'!K20&gt;1.5,"сформирован",IF('Социально-коммуникативное разви'!K20&lt;0.5,"не сформирован", "в стадии формирования")))</f>
        <v/>
      </c>
      <c r="CF19" s="81" t="str">
        <f>IF('Социально-коммуникативное разви'!L20="","",IF('Социально-коммуникативное разви'!L20&gt;1.5,"сформирован",IF('Социально-коммуникативное разви'!L20&lt;0.5,"не сформирован", "в стадии формирования")))</f>
        <v/>
      </c>
      <c r="CG19" s="81" t="str">
        <f>IF('Познавательное развитие'!D20="","",IF('Познавательное развитие'!D20&gt;1.5,"сформирован",IF('Познавательное развитие'!D20&lt;0.5,"не сформирован", "в стадии формирования")))</f>
        <v/>
      </c>
      <c r="CH19" s="81" t="str">
        <f>IF('Познавательное развитие'!E20="","",IF('Познавательное развитие'!E20&gt;1.5,"сформирован",IF('Познавательное развитие'!E20&lt;0.5,"не сформирован", "в стадии формирования")))</f>
        <v/>
      </c>
      <c r="CI19" s="81" t="str">
        <f>IF('Познавательное развитие'!F20="","",IF('Познавательное развитие'!F20&gt;1.5,"сформирован",IF('Познавательное развитие'!F20&lt;0.5,"не сформирован", "в стадии формирования")))</f>
        <v/>
      </c>
      <c r="CJ19" s="81" t="str">
        <f>IF('Познавательное развитие'!G20="","",IF('Познавательное развитие'!G20&gt;1.5,"сформирован",IF('Познавательное развитие'!G20&lt;0.5,"не сформирован", "в стадии формирования")))</f>
        <v/>
      </c>
      <c r="CK19" s="81" t="str">
        <f>IF('Познавательное развитие'!H20="","",IF('Познавательное развитие'!H20&gt;1.5,"сформирован",IF('Познавательное развитие'!H20&lt;0.5,"не сформирован", "в стадии формирования")))</f>
        <v/>
      </c>
      <c r="CL19" s="81" t="str">
        <f>IF('Познавательное развитие'!I20="","",IF('Познавательное развитие'!I20&gt;1.5,"сформирован",IF('Познавательное развитие'!I20&lt;0.5,"не сформирован", "в стадии формирования")))</f>
        <v/>
      </c>
      <c r="CM19" s="81" t="str">
        <f>IF('Познавательное развитие'!J20="","",IF('Познавательное развитие'!J20&gt;1.5,"сформирован",IF('Познавательное развитие'!J20&lt;0.5,"не сформирован", "в стадии формирования")))</f>
        <v/>
      </c>
      <c r="CN19" s="81" t="str">
        <f>IF('Познавательное развитие'!K20="","",IF('Познавательное развитие'!K20&gt;1.5,"сформирован",IF('Познавательное развитие'!K20&lt;0.5,"не сформирован", "в стадии формирования")))</f>
        <v/>
      </c>
      <c r="CO19" s="81" t="str">
        <f>IF('Познавательное развитие'!L20="","",IF('Познавательное развитие'!L20&gt;1.5,"сформирован",IF('Познавательное развитие'!L20&lt;0.5,"не сформирован", "в стадии формирования")))</f>
        <v/>
      </c>
      <c r="CP19" s="81" t="str">
        <f>IF('Познавательное развитие'!M20="","",IF('Познавательное развитие'!M20&gt;1.5,"сформирован",IF('Познавательное развитие'!M20&lt;0.5,"не сформирован", "в стадии формирования")))</f>
        <v/>
      </c>
      <c r="CQ19" s="81" t="str">
        <f>IF('Познавательное развитие'!N20="","",IF('Познавательное развитие'!N20&gt;1.5,"сформирован",IF('Познавательное развитие'!N20&lt;0.5,"не сформирован", "в стадии формирования")))</f>
        <v/>
      </c>
      <c r="CR19" s="81" t="str">
        <f>IF('Познавательное развитие'!O20="","",IF('Познавательное развитие'!O20&gt;1.5,"сформирован",IF('Познавательное развитие'!O20&lt;0.5,"не сформирован", "в стадии формирования")))</f>
        <v/>
      </c>
      <c r="CS19" s="81" t="str">
        <f>IF('Познавательное развитие'!P20="","",IF('Познавательное развитие'!P20&gt;1.5,"сформирован",IF('Познавательное развитие'!P20&lt;0.5,"не сформирован", "в стадии формирования")))</f>
        <v/>
      </c>
      <c r="CT19" s="81" t="str">
        <f>IF('Познавательное развитие'!Q20="","",IF('Познавательное развитие'!Q20&gt;1.5,"сформирован",IF('Познавательное развитие'!Q20&lt;0.5,"не сформирован", "в стадии формирования")))</f>
        <v/>
      </c>
      <c r="CU19" s="81" t="str">
        <f>IF('Речевое развитие'!J19="","",IF('Речевое развитие'!J19&gt;1.5,"сформирован",IF('Речевое развитие'!J19&lt;0.5,"не сформирован", "в стадии формирования")))</f>
        <v/>
      </c>
      <c r="CV19" s="81" t="str">
        <f>IF('Речевое развитие'!K19="","",IF('Речевое развитие'!K19&gt;1.5,"сформирован",IF('Речевое развитие'!K19&lt;0.5,"не сформирован", "в стадии формирования")))</f>
        <v/>
      </c>
      <c r="CW19" s="81" t="str">
        <f>IF('Речевое развитие'!L19="","",IF('Речевое развитие'!L19&gt;1.5,"сформирован",IF('Речевое развитие'!L19&lt;0.5,"не сформирован", "в стадии формирования")))</f>
        <v/>
      </c>
      <c r="CX19" s="167" t="str">
        <f>IF('Художественно-эстетическое разв'!AA20="","",IF('Художественно-эстетическое разв'!AA20&gt;1.5,"сформирован",IF('Художественно-эстетическое разв'!AA20&lt;0.5,"не сформирован", "в стадии формирования")))</f>
        <v/>
      </c>
      <c r="CY19" s="136" t="str">
        <f>IF('Социально-коммуникативное разви'!E20="","",IF('Социально-коммуникативное разви'!F20="","",IF('Социально-коммуникативное разви'!H20="","",IF('Социально-коммуникативное разви'!I20="","",IF('Социально-коммуникативное разви'!AB20="","",IF('Социально-коммуникативное разви'!AC20="","",IF('Социально-коммуникативное разви'!AD20="","",IF('Социально-коммуникативное разви'!AE20="","",IF('Познавательное развитие'!D20="","",IF('Познавательное развитие'!E20="","",IF('Познавательное развитие'!F20="","",IF('Познавательное развитие'!I20="","",IF('Познавательное развитие'!K20="","",IF('Познавательное развитие'!S20="","",IF('Познавательное развитие'!U20="","",IF('Познавательное развитие'!Y20="","",IF('Познавательное развитие'!Z20="","",IF('Познавательное развитие'!AA20="","",IF('Познавательное развитие'!AB20="","",IF('Познавательное развитие'!AC20="","",IF('Познавательное развитие'!AD20="","",IF('Познавательное развитие'!AE20="","",IF('Речевое развитие'!J19="","",IF('Речевое развитие'!K19="","",IF('Речевое развитие'!L19="","",IF('Художественно-эстетическое разв'!AA20="","",('Социально-коммуникативное разви'!E20+'Социально-коммуникативное разви'!F20+'Социально-коммуникативное разви'!H20+'Социально-коммуникативное разви'!I20+'Социально-коммуникативное разви'!AB20+'Социально-коммуникативное разви'!AC20+'Социально-коммуникативное разви'!AD20+'Социально-коммуникативное разви'!AE20+'Познавательное развитие'!D20+'Познавательное развитие'!E20+'Познавательное развитие'!F20+'Познавательное развитие'!I20+'Познавательное развитие'!K20+'Познавательное развитие'!S20+'Познавательное развитие'!U20+'Познавательное развитие'!Y20+'Познавательное развитие'!Z20+'Познавательное развитие'!AA20+'Познавательное развитие'!AB20+'Познавательное развитие'!AC20+'Познавательное развитие'!AD20+'Познавательное развитие'!AE20+'Речевое развитие'!J19+'Речевое развитие'!K19+'Речевое развитие'!L19+'Художественно-эстетическое разв'!AA20)/26))))))))))))))))))))))))))</f>
        <v/>
      </c>
      <c r="CZ19" s="81" t="str">
        <f t="shared" si="6"/>
        <v/>
      </c>
      <c r="EL19" s="90"/>
    </row>
    <row r="20" spans="1:142">
      <c r="A20" s="298">
        <f>список!A18</f>
        <v>17</v>
      </c>
      <c r="B20" s="165" t="str">
        <f>IF(список!B18="","",список!B18)</f>
        <v/>
      </c>
      <c r="C20" s="81">
        <f>IF(список!C18="","",список!C18)</f>
        <v>0</v>
      </c>
      <c r="D20" s="81" t="str">
        <f>IF('Социально-коммуникативное разви'!J21="","",IF('Социально-коммуникативное разви'!J21&gt;1.5,"сформирован",IF('Социально-коммуникативное разви'!J21&lt;0.5,"не сформирован", "в стадии формирования")))</f>
        <v/>
      </c>
      <c r="E20" s="81" t="str">
        <f>IF('Социально-коммуникативное разви'!K21="","",IF('Социально-коммуникативное разви'!K21&gt;1.5,"сформирован",IF('Социально-коммуникативное разви'!K21&lt;0.5,"не сформирован", "в стадии формирования")))</f>
        <v/>
      </c>
      <c r="F20" s="81" t="str">
        <f>IF('Социально-коммуникативное разви'!L21="","",IF('Социально-коммуникативное разви'!L21&gt;1.5,"сформирован",IF('Социально-коммуникативное разви'!L21&lt;0.5,"не сформирован", "в стадии формирования")))</f>
        <v/>
      </c>
      <c r="G20" s="81" t="str">
        <f>IF('Социально-коммуникативное разви'!N21="","",IF('Социально-коммуникативное разви'!N21&gt;1.5,"сформирован",IF('Социально-коммуникативное разви'!N21&lt;0.5,"не сформирован", "в стадии формирования")))</f>
        <v/>
      </c>
      <c r="H20" s="81" t="str">
        <f>IF('Социально-коммуникативное разви'!O21="","",IF('Социально-коммуникативное разви'!O21&gt;1.5,"сформирован",IF('Социально-коммуникативное разви'!O21&lt;0.5,"не сформирован", "в стадии формирования")))</f>
        <v/>
      </c>
      <c r="I20" s="81" t="str">
        <f>IF('Познавательное развитие'!J21="","",IF('Познавательное развитие'!J21&gt;1.5,"сформирован",IF('Познавательное развитие'!J21&lt;0.5,"не сформирован", "в стадии формирования")))</f>
        <v/>
      </c>
      <c r="J20" s="81" t="str">
        <f>IF('Познавательное развитие'!K21="","",IF('Познавательное развитие'!K21&gt;1.5,"сформирован",IF('Познавательное развитие'!K21&lt;0.5,"не сформирован", "в стадии формирования")))</f>
        <v/>
      </c>
      <c r="K20" s="81" t="str">
        <f>IF('Познавательное развитие'!N21="","",IF('Познавательное развитие'!N21&gt;1.5,"сформирован",IF('Познавательное развитие'!N21&lt;0.5,"не сформирован", "в стадии формирования")))</f>
        <v/>
      </c>
      <c r="L20" s="81" t="str">
        <f>IF('Познавательное развитие'!O21="","",IF('Познавательное развитие'!O21&gt;1.5,"сформирован",IF('Познавательное развитие'!O21&lt;0.5,"не сформирован", "в стадии формирования")))</f>
        <v/>
      </c>
      <c r="M20" s="81" t="str">
        <f>IF('Познавательное развитие'!U21="","",IF('Познавательное развитие'!U21&gt;1.5,"сформирован",IF('Познавательное развитие'!U21&lt;0.5,"не сформирован", "в стадии формирования")))</f>
        <v/>
      </c>
      <c r="N20" s="81" t="str">
        <f>IF('Речевое развитие'!G20="","",IF('Речевое развитие'!G20&gt;1.5,"сформирован",IF('Речевое развитие'!G20&lt;0.5,"не сформирован", "в стадии формирования")))</f>
        <v/>
      </c>
      <c r="O20" s="81" t="str">
        <f>IF('Художественно-эстетическое разв'!D21="","",IF('Художественно-эстетическое разв'!D21&gt;1.5,"сформирован",IF('Художественно-эстетическое разв'!D21&lt;0.5,"не сформирован", "в стадии формирования")))</f>
        <v/>
      </c>
      <c r="P20" s="136" t="str">
        <f>IF('Социально-коммуникативное разви'!J21="","",IF('Социально-коммуникативное разви'!K21="","",IF('Социально-коммуникативное разви'!L21="","",IF('Социально-коммуникативное разви'!N21="","",IF('Социально-коммуникативное разви'!O21="","",IF('Познавательное развитие'!J21="","",IF('Познавательное развитие'!K21="","",IF('Познавательное развитие'!N21="","",IF('Познавательное развитие'!O21="","",IF('Познавательное развитие'!U21="","",IF('Речевое развитие'!G20="","",IF('Художественно-эстетическое разв'!D21="","",('Социально-коммуникативное разви'!J21+'Социально-коммуникативное разви'!K21+'Социально-коммуникативное разви'!L21+'Социально-коммуникативное разви'!N21+'Социально-коммуникативное разви'!O21+'Познавательное развитие'!J21+'Познавательное развитие'!K21+'Познавательное развитие'!N21+'Познавательное развитие'!O21+'Познавательное развитие'!U21+'Речевое развитие'!G20+'Художественно-эстетическое разв'!D21)/12))))))))))))</f>
        <v/>
      </c>
      <c r="Q20" s="81" t="str">
        <f t="shared" si="0"/>
        <v/>
      </c>
      <c r="R20" s="81" t="str">
        <f>IF('Социально-коммуникативное разви'!H21="","",IF('Социально-коммуникативное разви'!H21&gt;1.5,"сформирован",IF('Социально-коммуникативное разви'!H21&lt;0.5,"не сформирован", "в стадии формирования")))</f>
        <v/>
      </c>
      <c r="S20" s="81" t="str">
        <f>IF('Социально-коммуникативное разви'!K21="","",IF('Социально-коммуникативное разви'!K21&gt;1.5,"сформирован",IF('Социально-коммуникативное разви'!K21&lt;0.5,"не сформирован", "в стадии формирования")))</f>
        <v/>
      </c>
      <c r="T20" s="81" t="str">
        <f>IF('Социально-коммуникативное разви'!L21="","",IF('Социально-коммуникативное разви'!L21&gt;1.5,"сформирован",IF('Социально-коммуникативное разви'!L21&lt;0.5,"не сформирован", "в стадии формирования")))</f>
        <v/>
      </c>
      <c r="U20" s="81" t="str">
        <f>IF('Социально-коммуникативное разви'!M21="","",IF('Социально-коммуникативное разви'!M21&gt;1.5,"сформирован",IF('Социально-коммуникативное разви'!M21&lt;0.5,"не сформирован", "в стадии формирования")))</f>
        <v/>
      </c>
      <c r="V20" s="81" t="str">
        <f>IF('Социально-коммуникативное разви'!S21="","",IF('Социально-коммуникативное разви'!S21&gt;1.5,"сформирован",IF('Социально-коммуникативное разви'!S21&lt;0.5,"не сформирован", "в стадии формирования")))</f>
        <v/>
      </c>
      <c r="W20" s="81" t="str">
        <f>IF('Социально-коммуникативное разви'!T21="","",IF('Социально-коммуникативное разви'!T21&gt;1.5,"сформирован",IF('Социально-коммуникативное разви'!T21&lt;0.5,"не сформирован", "в стадии формирования")))</f>
        <v/>
      </c>
      <c r="X20" s="81" t="str">
        <f>IF('Социально-коммуникативное разви'!U21="","",IF('Социально-коммуникативное разви'!U21&gt;1.5,"сформирован",IF('Социально-коммуникативное разви'!U21&lt;0.5,"не сформирован", "в стадии формирования")))</f>
        <v/>
      </c>
      <c r="Y20" s="81" t="str">
        <f>IF('Познавательное развитие'!T21="","",IF('Познавательное развитие'!T21&gt;1.5,"сформирован",IF('Познавательное развитие'!T21&lt;0.5,"не сформирован", "в стадии формирования")))</f>
        <v/>
      </c>
      <c r="Z20" s="81" t="str">
        <f>IF('Речевое развитие'!G20="","",IF('Речевое развитие'!G20&gt;1.5,"сформирован",IF('Речевое развитие'!G20&lt;0.5,"не сформирован", "в стадии формирования")))</f>
        <v/>
      </c>
      <c r="AA20" s="136" t="str">
        <f>IF('Социально-коммуникативное разви'!H21="","",IF('Социально-коммуникативное разви'!K21="","",IF('Социально-коммуникативное разви'!L21="","",IF('Социально-коммуникативное разви'!M21="","",IF('Социально-коммуникативное разви'!S21="","",IF('Социально-коммуникативное разви'!T21="","",IF('Социально-коммуникативное разви'!U21="","",IF('Познавательное развитие'!T21="","",IF('Речевое развитие'!G20="","",('Социально-коммуникативное разви'!H21+'Социально-коммуникативное разви'!K21+'Социально-коммуникативное разви'!L21+'Социально-коммуникативное разви'!M21+'Социально-коммуникативное разви'!S21+'Социально-коммуникативное разви'!T21++'Социально-коммуникативное разви'!U21+'Познавательное развитие'!T21+'Речевое развитие'!G20)/9)))))))))</f>
        <v/>
      </c>
      <c r="AB20" s="81" t="str">
        <f t="shared" si="1"/>
        <v/>
      </c>
      <c r="AC20" s="81" t="str">
        <f>IF('Социально-коммуникативное разви'!P21="","",IF('Социально-коммуникативное разви'!P21&gt;1.5,"сформирован",IF('Социально-коммуникативное разви'!P21&lt;0.5,"не сформирован", "в стадии формирования")))</f>
        <v/>
      </c>
      <c r="AD20" s="81" t="str">
        <f>IF('Познавательное развитие'!P21="","",IF('Познавательное развитие'!P21&gt;1.5,"сформирован",IF('Познавательное развитие'!P21&lt;0.5,"не сформирован", "в стадии формирования")))</f>
        <v/>
      </c>
      <c r="AE20" s="81" t="str">
        <f>IF('Речевое развитие'!F20="","",IF('Речевое развитие'!F20&gt;1.5,"сформирован",IF('Речевое развитие'!GG20&lt;0.5,"не сформирован", "в стадии формирования")))</f>
        <v/>
      </c>
      <c r="AF20" s="81" t="str">
        <f>IF('Речевое развитие'!G20="","",IF('Речевое развитие'!G20&gt;1.5,"сформирован",IF('Речевое развитие'!GH20&lt;0.5,"не сформирован", "в стадии формирования")))</f>
        <v/>
      </c>
      <c r="AG20" s="81" t="str">
        <f>IF('Речевое развитие'!M20="","",IF('Речевое развитие'!M20&gt;1.5,"сформирован",IF('Речевое развитие'!M20&lt;0.5,"не сформирован", "в стадии формирования")))</f>
        <v/>
      </c>
      <c r="AH20" s="81" t="str">
        <f>IF('Речевое развитие'!N20="","",IF('Речевое развитие'!N20&gt;1.5,"сформирован",IF('Речевое развитие'!N20&lt;0.5,"не сформирован", "в стадии формирования")))</f>
        <v/>
      </c>
      <c r="AI20" s="81" t="str">
        <f>IF('Художественно-эстетическое разв'!E21="","",IF('Художественно-эстетическое разв'!E21&gt;1.5,"сформирован",IF('Художественно-эстетическое разв'!E21&lt;0.5,"не сформирован", "в стадии формирования")))</f>
        <v/>
      </c>
      <c r="AJ20" s="81" t="str">
        <f>IF('Художественно-эстетическое разв'!H21="","",IF('Художественно-эстетическое разв'!H21&gt;1.5,"сформирован",IF('Художественно-эстетическое разв'!H21&lt;0.5,"не сформирован", "в стадии формирования")))</f>
        <v/>
      </c>
      <c r="AK20" s="81" t="str">
        <f>IF('Художественно-эстетическое разв'!AB21="","",IF('Художественно-эстетическое разв'!AB21&gt;1.5,"сформирован",IF('Художественно-эстетическое разв'!AB21&lt;0.5,"не сформирован", "в стадии формирования")))</f>
        <v/>
      </c>
      <c r="AL20" s="166" t="str">
        <f>IF('Социально-коммуникативное разви'!P21="","",IF('Познавательное развитие'!P21="","",IF('Речевое развитие'!F20="","",IF('Речевое развитие'!G20="","",IF('Речевое развитие'!M20="","",IF('Речевое развитие'!N20="","",IF('Художественно-эстетическое разв'!E21="","",IF('Художественно-эстетическое разв'!H21="","",IF('Художественно-эстетическое разв'!AB21="","",('Социально-коммуникативное разви'!P21+'Познавательное развитие'!P21+'Речевое развитие'!F20+'Речевое развитие'!G20+'Речевое развитие'!M20+'Речевое развитие'!N20+'Художественно-эстетическое разв'!E21+'Художественно-эстетическое разв'!H21+'Художественно-эстетическое разв'!AB21)/9)))))))))</f>
        <v/>
      </c>
      <c r="AM20" s="81" t="str">
        <f t="shared" si="2"/>
        <v/>
      </c>
      <c r="AN20" s="81" t="str">
        <f>IF('Познавательное развитие'!V21="","",IF('Познавательное развитие'!V21&gt;1.5,"сформирован",IF('Познавательное развитие'!V21&lt;0.5,"не сформирован", "в стадии формирования")))</f>
        <v/>
      </c>
      <c r="AO20" s="81" t="str">
        <f>IF('Речевое развитие'!D20="","",IF('Речевое развитие'!D20&gt;1.5,"сформирован",IF('Речевое развитие'!D20&lt;0.5,"не сформирован", "в стадии формирования")))</f>
        <v/>
      </c>
      <c r="AP20" s="81" t="str">
        <f>IF('Речевое развитие'!E20="","",IF('Речевое развитие'!E20&gt;1.5,"сформирован",IF('Речевое развитие'!E20&lt;0.5,"не сформирован", "в стадии формирования")))</f>
        <v/>
      </c>
      <c r="AQ20" s="81" t="str">
        <f>IF('Речевое развитие'!F20="","",IF('Речевое развитие'!F20&gt;1.5,"сформирован",IF('Речевое развитие'!F20&lt;0.5,"не сформирован", "в стадии формирования")))</f>
        <v/>
      </c>
      <c r="AR20" s="81" t="str">
        <f>IF('Речевое развитие'!G20="","",IF('Речевое развитие'!G20&gt;1.5,"сформирован",IF('Речевое развитие'!G20&lt;0.5,"не сформирован", "в стадии формирования")))</f>
        <v/>
      </c>
      <c r="AS20" s="81" t="str">
        <f>IF('Речевое развитие'!J20="","",IF('Речевое развитие'!J20&gt;1.5,"сформирован",IF('Речевое развитие'!J20&lt;0.5,"не сформирован", "в стадии формирования")))</f>
        <v/>
      </c>
      <c r="AT20" s="81" t="str">
        <f>IF('Речевое развитие'!M20="","",IF('Речевое развитие'!M20&gt;1.5,"сформирован",IF('Речевое развитие'!M20&lt;0.5,"не сформирован", "в стадии формирования")))</f>
        <v/>
      </c>
      <c r="AU20" s="136" t="str">
        <f>IF('Познавательное развитие'!V21="","",IF('Речевое развитие'!D20="","",IF('Речевое развитие'!E20="","",IF('Речевое развитие'!F20="","",IF('Речевое развитие'!G20="","",IF('Речевое развитие'!J20="","",IF('Речевое развитие'!M20="","",('Познавательное развитие'!V21+'Речевое развитие'!D20+'Речевое развитие'!E20+'Речевое развитие'!F20+'Речевое развитие'!G20+'Речевое развитие'!J20+'Речевое развитие'!M20)/7)))))))</f>
        <v/>
      </c>
      <c r="AV20" s="81" t="str">
        <f t="shared" si="3"/>
        <v/>
      </c>
      <c r="AW20" s="98" t="str">
        <f>IF('Художественно-эстетическое разв'!M21="","",IF('Художественно-эстетическое разв'!M21&gt;1.5,"сформирован",IF('Художественно-эстетическое разв'!M21&lt;0.5,"не сформирован", "в стадии формирования")))</f>
        <v/>
      </c>
      <c r="AX20" s="98" t="str">
        <f>IF('Художественно-эстетическое разв'!N21="","",IF('Художественно-эстетическое разв'!N21&gt;1.5,"сформирован",IF('Художественно-эстетическое разв'!N21&lt;0.5,"не сформирован", "в стадии формирования")))</f>
        <v/>
      </c>
      <c r="AY20" s="167" t="str">
        <f>IF('Художественно-эстетическое разв'!V21="","",IF('Художественно-эстетическое разв'!V21&gt;1.5,"сформирован",IF('Художественно-эстетическое разв'!V21&lt;0.5,"не сформирован", "в стадии формирования")))</f>
        <v/>
      </c>
      <c r="AZ20" s="98" t="str">
        <f>IF('Физическое развитие'!D20="","",IF('Физическое развитие'!D20&gt;1.5,"сформирован",IF('Физическое развитие'!D20&lt;0.5,"не сформирован", "в стадии формирования")))</f>
        <v/>
      </c>
      <c r="BA20" s="98" t="str">
        <f>IF('Физическое развитие'!E20="","",IF('Физическое развитие'!E20&gt;1.5,"сформирован",IF('Физическое развитие'!E20&lt;0.5,"не сформирован", "в стадии формирования")))</f>
        <v/>
      </c>
      <c r="BB20" s="98" t="str">
        <f>IF('Физическое развитие'!F20="","",IF('Физическое развитие'!F20&gt;1.5,"сформирован",IF('Физическое развитие'!F20&lt;0.5,"не сформирован", "в стадии формирования")))</f>
        <v/>
      </c>
      <c r="BC20" s="98" t="str">
        <f>IF('Физическое развитие'!G20="","",IF('Физическое развитие'!G20&gt;1.5,"сформирован",IF('Физическое развитие'!G20&lt;0.5,"не сформирован", "в стадии формирования")))</f>
        <v/>
      </c>
      <c r="BD20" s="98" t="str">
        <f>IF('Физическое развитие'!H20="","",IF('Физическое развитие'!H20&gt;1.5,"сформирован",IF('Физическое развитие'!H20&lt;0.5,"не сформирован", "в стадии формирования")))</f>
        <v/>
      </c>
      <c r="BE20" s="98" t="str">
        <f>IF('Физическое развитие'!I20="","",IF('Физическое развитие'!I20&gt;1.5,"сформирован",IF('Физическое развитие'!I20&lt;0.5,"не сформирован", "в стадии формирования")))</f>
        <v/>
      </c>
      <c r="BF20" s="98" t="str">
        <f>IF('Физическое развитие'!J20="","",IF('Физическое развитие'!J20&gt;1.5,"сформирован",IF('Физическое развитие'!J20&lt;0.5,"не сформирован", "в стадии формирования")))</f>
        <v/>
      </c>
      <c r="BG20" s="98" t="str">
        <f>IF('Физическое развитие'!K20="","",IF('Физическое развитие'!K20&gt;1.5,"сформирован",IF('Физическое развитие'!K20&lt;0.5,"не сформирован", "в стадии формирования")))</f>
        <v/>
      </c>
      <c r="BH20" s="98" t="str">
        <f>IF('Физическое развитие'!L20="","",IF('Физическое развитие'!L20&gt;1.5,"сформирован",IF('Физическое развитие'!L20&lt;0.5,"не сформирован", "в стадии формирования")))</f>
        <v/>
      </c>
      <c r="BI20" s="136" t="str">
        <f>IF('Художественно-эстетическое разв'!M21="","",IF('Художественно-эстетическое разв'!N21="","",IF('Художественно-эстетическое разв'!V21="","",IF('Физическое развитие'!D20="","",IF('Физическое развитие'!E20="","",IF('Физическое развитие'!F20="","",IF('Физическое развитие'!G20="","",IF('Физическое развитие'!H20="","",IF('Физическое развитие'!I20="","",IF('Физическое развитие'!J20="","",IF('Физическое развитие'!K20="","",IF('Физическое развитие'!M20="","",('Художественно-эстетическое разв'!M21+'Художественно-эстетическое разв'!N21+'Художественно-эстетическое разв'!V21+'Физическое развитие'!D20+'Физическое развитие'!E20+'Физическое развитие'!F20+'Физическое развитие'!G20+'Физическое развитие'!H20+'Физическое развитие'!I20+'Физическое развитие'!J20+'Физическое развитие'!K20+'Физическое развитие'!M20)/12))))))))))))</f>
        <v/>
      </c>
      <c r="BJ20" s="81" t="str">
        <f t="shared" si="4"/>
        <v/>
      </c>
      <c r="BK20" s="81" t="str">
        <f>IF('Социально-коммуникативное разви'!D21="","",IF('Социально-коммуникативное разви'!D21&gt;1.5,"сформирован",IF('Социально-коммуникативное разви'!D21&lt;0.5,"не сформирован", "в стадии формирования")))</f>
        <v/>
      </c>
      <c r="BL20" s="81" t="str">
        <f>IF('Социально-коммуникативное разви'!E21="","",IF('Социально-коммуникативное разви'!E21&gt;1.5,"сформирован",IF('Социально-коммуникативное разви'!E21&lt;0.5,"не сформирован", "в стадии формирования")))</f>
        <v/>
      </c>
      <c r="BM20" s="81" t="str">
        <f>IF('Социально-коммуникативное разви'!F21="","",IF('Социально-коммуникативное разви'!F21&gt;1.5,"сформирован",IF('Социально-коммуникативное разви'!F21&lt;0.5,"не сформирован", "в стадии формирования")))</f>
        <v/>
      </c>
      <c r="BN20" s="81" t="str">
        <f>IF('Социально-коммуникативное разви'!G21="","",IF('Социально-коммуникативное разви'!G21&gt;1.5,"сформирован",IF('Социально-коммуникативное разви'!G21&lt;0.5,"не сформирован", "в стадии формирования")))</f>
        <v/>
      </c>
      <c r="BO20" s="81" t="str">
        <f>IF('Социально-коммуникативное разви'!H21="","",IF('Социально-коммуникативное разви'!H21&gt;1.5,"сформирован",IF('Социально-коммуникативное разви'!H21&lt;0.5,"не сформирован", "в стадии формирования")))</f>
        <v/>
      </c>
      <c r="BP20" s="81" t="str">
        <f>IF('Социально-коммуникативное разви'!I21="","",IF('Социально-коммуникативное разви'!I21&gt;1.5,"сформирован",IF('Социально-коммуникативное разви'!I21&lt;0.5,"не сформирован", "в стадии формирования")))</f>
        <v/>
      </c>
      <c r="BQ20" s="81" t="str">
        <f>IF('Социально-коммуникативное разви'!J21="","",IF('Социально-коммуникативное разви'!J21&gt;1.5,"сформирован",IF('Социально-коммуникативное разви'!J21&lt;0.5,"не сформирован", "в стадии формирования")))</f>
        <v/>
      </c>
      <c r="BR20" s="81" t="str">
        <f>IF('Социально-коммуникативное разви'!K21="","",IF('Социально-коммуникативное разви'!K21&gt;1.5,"сформирован",IF('Социально-коммуникативное разви'!K21&lt;0.5,"не сформирован", "в стадии формирования")))</f>
        <v/>
      </c>
      <c r="BS20" s="81" t="str">
        <f>IF('Физическое развитие'!L20="","",IF('Физическое развитие'!L20&gt;1.5,"сформирован",IF('Физическое развитие'!L20&lt;0.5,"не сформирован", "в стадии формирования")))</f>
        <v/>
      </c>
      <c r="BT20" s="81" t="str">
        <f>IF('Физическое развитие'!M20="","",IF('Физическое развитие'!M20&gt;1.5,"сформирован",IF('Физическое развитие'!M20&lt;0.5,"не сформирован", "в стадии формирования")))</f>
        <v/>
      </c>
      <c r="BU20" s="81" t="str">
        <f>IF('Физическое развитие'!N20="","",IF('Физическое развитие'!N20&gt;1.5,"сформирован",IF('Физическое развитие'!N20&lt;0.5,"не сформирован", "в стадии формирования")))</f>
        <v/>
      </c>
      <c r="BV20" s="81" t="str">
        <f>IF('Физическое развитие'!O20="","",IF('Физическое развитие'!O20&gt;1.5,"сформирован",IF('Физическое развитие'!O20&lt;0.5,"не сформирован", "в стадии формирования")))</f>
        <v/>
      </c>
      <c r="BW20" s="136" t="str">
        <f>IF('Социально-коммуникативное разви'!D21="","",IF('Социально-коммуникативное разви'!G21="","",IF('Социально-коммуникативное разви'!K21="","",IF('Социально-коммуникативное разви'!M21="","",IF('Социально-коммуникативное разви'!X21="","",IF('Социально-коммуникативное разви'!Y21="","",IF('Социально-коммуникативное разви'!Z21="","",IF('Социально-коммуникативное разви'!AA21="","",IF('Физическое развитие'!L20="","",IF('Физическое развитие'!P20="","",IF('Физическое развитие'!Q20="","",IF('Физическое развитие'!R20="","",('Социально-коммуникативное разви'!D21+'Социально-коммуникативное разви'!G21+'Социально-коммуникативное разви'!K21+'Социально-коммуникативное разви'!M21+'Социально-коммуникативное разви'!X21+'Социально-коммуникативное разви'!Y21+'Социально-коммуникативное разви'!Z21+'Социально-коммуникативное разви'!AA21+'Физическое развитие'!L20+'Физическое развитие'!P20+'Физическое развитие'!Q20+'Физическое развитие'!R20)/12))))))))))))</f>
        <v/>
      </c>
      <c r="BX20" s="81" t="str">
        <f t="shared" si="5"/>
        <v/>
      </c>
      <c r="BY20" s="81" t="str">
        <f>IF('Социально-коммуникативное разви'!E21="","",IF('Социально-коммуникативное разви'!E21&gt;1.5,"сформирован",IF('Социально-коммуникативное разви'!E21&lt;0.5,"не сформирован", "в стадии формирования")))</f>
        <v/>
      </c>
      <c r="BZ20" s="81" t="str">
        <f>IF('Социально-коммуникативное разви'!F21="","",IF('Социально-коммуникативное разви'!F21&gt;1.5,"сформирован",IF('Социально-коммуникативное разви'!F21&lt;0.5,"не сформирован", "в стадии формирования")))</f>
        <v/>
      </c>
      <c r="CA20" s="81" t="str">
        <f>IF('Социально-коммуникативное разви'!G21="","",IF('Социально-коммуникативное разви'!G21&gt;1.5,"сформирован",IF('Социально-коммуникативное разви'!G21&lt;0.5,"не сформирован", "в стадии формирования")))</f>
        <v/>
      </c>
      <c r="CB20" s="81" t="str">
        <f>IF('Социально-коммуникативное разви'!H21="","",IF('Социально-коммуникативное разви'!H21&gt;1.5,"сформирован",IF('Социально-коммуникативное разви'!H21&lt;0.5,"не сформирован", "в стадии формирования")))</f>
        <v/>
      </c>
      <c r="CC20" s="81" t="str">
        <f>IF('Социально-коммуникативное разви'!I21="","",IF('Социально-коммуникативное разви'!I21&gt;1.5,"сформирован",IF('Социально-коммуникативное разви'!I21&lt;0.5,"не сформирован", "в стадии формирования")))</f>
        <v/>
      </c>
      <c r="CD20" s="81" t="str">
        <f>IF('Социально-коммуникативное разви'!J21="","",IF('Социально-коммуникативное разви'!J21&gt;1.5,"сформирован",IF('Социально-коммуникативное разви'!J21&lt;0.5,"не сформирован", "в стадии формирования")))</f>
        <v/>
      </c>
      <c r="CE20" s="81" t="str">
        <f>IF('Социально-коммуникативное разви'!K21="","",IF('Социально-коммуникативное разви'!K21&gt;1.5,"сформирован",IF('Социально-коммуникативное разви'!K21&lt;0.5,"не сформирован", "в стадии формирования")))</f>
        <v/>
      </c>
      <c r="CF20" s="81" t="str">
        <f>IF('Социально-коммуникативное разви'!L21="","",IF('Социально-коммуникативное разви'!L21&gt;1.5,"сформирован",IF('Социально-коммуникативное разви'!L21&lt;0.5,"не сформирован", "в стадии формирования")))</f>
        <v/>
      </c>
      <c r="CG20" s="81" t="str">
        <f>IF('Познавательное развитие'!D21="","",IF('Познавательное развитие'!D21&gt;1.5,"сформирован",IF('Познавательное развитие'!D21&lt;0.5,"не сформирован", "в стадии формирования")))</f>
        <v/>
      </c>
      <c r="CH20" s="81" t="str">
        <f>IF('Познавательное развитие'!E21="","",IF('Познавательное развитие'!E21&gt;1.5,"сформирован",IF('Познавательное развитие'!E21&lt;0.5,"не сформирован", "в стадии формирования")))</f>
        <v/>
      </c>
      <c r="CI20" s="81" t="str">
        <f>IF('Познавательное развитие'!F21="","",IF('Познавательное развитие'!F21&gt;1.5,"сформирован",IF('Познавательное развитие'!F21&lt;0.5,"не сформирован", "в стадии формирования")))</f>
        <v/>
      </c>
      <c r="CJ20" s="81" t="str">
        <f>IF('Познавательное развитие'!G21="","",IF('Познавательное развитие'!G21&gt;1.5,"сформирован",IF('Познавательное развитие'!G21&lt;0.5,"не сформирован", "в стадии формирования")))</f>
        <v/>
      </c>
      <c r="CK20" s="81" t="str">
        <f>IF('Познавательное развитие'!H21="","",IF('Познавательное развитие'!H21&gt;1.5,"сформирован",IF('Познавательное развитие'!H21&lt;0.5,"не сформирован", "в стадии формирования")))</f>
        <v/>
      </c>
      <c r="CL20" s="81" t="str">
        <f>IF('Познавательное развитие'!I21="","",IF('Познавательное развитие'!I21&gt;1.5,"сформирован",IF('Познавательное развитие'!I21&lt;0.5,"не сформирован", "в стадии формирования")))</f>
        <v/>
      </c>
      <c r="CM20" s="81" t="str">
        <f>IF('Познавательное развитие'!J21="","",IF('Познавательное развитие'!J21&gt;1.5,"сформирован",IF('Познавательное развитие'!J21&lt;0.5,"не сформирован", "в стадии формирования")))</f>
        <v/>
      </c>
      <c r="CN20" s="81" t="str">
        <f>IF('Познавательное развитие'!K21="","",IF('Познавательное развитие'!K21&gt;1.5,"сформирован",IF('Познавательное развитие'!K21&lt;0.5,"не сформирован", "в стадии формирования")))</f>
        <v/>
      </c>
      <c r="CO20" s="81" t="str">
        <f>IF('Познавательное развитие'!L21="","",IF('Познавательное развитие'!L21&gt;1.5,"сформирован",IF('Познавательное развитие'!L21&lt;0.5,"не сформирован", "в стадии формирования")))</f>
        <v/>
      </c>
      <c r="CP20" s="81" t="str">
        <f>IF('Познавательное развитие'!M21="","",IF('Познавательное развитие'!M21&gt;1.5,"сформирован",IF('Познавательное развитие'!M21&lt;0.5,"не сформирован", "в стадии формирования")))</f>
        <v/>
      </c>
      <c r="CQ20" s="81" t="str">
        <f>IF('Познавательное развитие'!N21="","",IF('Познавательное развитие'!N21&gt;1.5,"сформирован",IF('Познавательное развитие'!N21&lt;0.5,"не сформирован", "в стадии формирования")))</f>
        <v/>
      </c>
      <c r="CR20" s="81" t="str">
        <f>IF('Познавательное развитие'!O21="","",IF('Познавательное развитие'!O21&gt;1.5,"сформирован",IF('Познавательное развитие'!O21&lt;0.5,"не сформирован", "в стадии формирования")))</f>
        <v/>
      </c>
      <c r="CS20" s="81" t="str">
        <f>IF('Познавательное развитие'!P21="","",IF('Познавательное развитие'!P21&gt;1.5,"сформирован",IF('Познавательное развитие'!P21&lt;0.5,"не сформирован", "в стадии формирования")))</f>
        <v/>
      </c>
      <c r="CT20" s="81" t="str">
        <f>IF('Познавательное развитие'!Q21="","",IF('Познавательное развитие'!Q21&gt;1.5,"сформирован",IF('Познавательное развитие'!Q21&lt;0.5,"не сформирован", "в стадии формирования")))</f>
        <v/>
      </c>
      <c r="CU20" s="81" t="str">
        <f>IF('Речевое развитие'!J20="","",IF('Речевое развитие'!J20&gt;1.5,"сформирован",IF('Речевое развитие'!J20&lt;0.5,"не сформирован", "в стадии формирования")))</f>
        <v/>
      </c>
      <c r="CV20" s="81" t="str">
        <f>IF('Речевое развитие'!K20="","",IF('Речевое развитие'!K20&gt;1.5,"сформирован",IF('Речевое развитие'!K20&lt;0.5,"не сформирован", "в стадии формирования")))</f>
        <v/>
      </c>
      <c r="CW20" s="81" t="str">
        <f>IF('Речевое развитие'!L20="","",IF('Речевое развитие'!L20&gt;1.5,"сформирован",IF('Речевое развитие'!L20&lt;0.5,"не сформирован", "в стадии формирования")))</f>
        <v/>
      </c>
      <c r="CX20" s="167" t="str">
        <f>IF('Художественно-эстетическое разв'!AA21="","",IF('Художественно-эстетическое разв'!AA21&gt;1.5,"сформирован",IF('Художественно-эстетическое разв'!AA21&lt;0.5,"не сформирован", "в стадии формирования")))</f>
        <v/>
      </c>
      <c r="CY20" s="136" t="str">
        <f>IF('Социально-коммуникативное разви'!E21="","",IF('Социально-коммуникативное разви'!F21="","",IF('Социально-коммуникативное разви'!H21="","",IF('Социально-коммуникативное разви'!I21="","",IF('Социально-коммуникативное разви'!AB21="","",IF('Социально-коммуникативное разви'!AC21="","",IF('Социально-коммуникативное разви'!AD21="","",IF('Социально-коммуникативное разви'!AE21="","",IF('Познавательное развитие'!D21="","",IF('Познавательное развитие'!E21="","",IF('Познавательное развитие'!F21="","",IF('Познавательное развитие'!I21="","",IF('Познавательное развитие'!K21="","",IF('Познавательное развитие'!S21="","",IF('Познавательное развитие'!U21="","",IF('Познавательное развитие'!Y21="","",IF('Познавательное развитие'!Z21="","",IF('Познавательное развитие'!AA21="","",IF('Познавательное развитие'!AB21="","",IF('Познавательное развитие'!AC21="","",IF('Познавательное развитие'!AD21="","",IF('Познавательное развитие'!AE21="","",IF('Речевое развитие'!J20="","",IF('Речевое развитие'!K20="","",IF('Речевое развитие'!L20="","",IF('Художественно-эстетическое разв'!AA21="","",('Социально-коммуникативное разви'!E21+'Социально-коммуникативное разви'!F21+'Социально-коммуникативное разви'!H21+'Социально-коммуникативное разви'!I21+'Социально-коммуникативное разви'!AB21+'Социально-коммуникативное разви'!AC21+'Социально-коммуникативное разви'!AD21+'Социально-коммуникативное разви'!AE21+'Познавательное развитие'!D21+'Познавательное развитие'!E21+'Познавательное развитие'!F21+'Познавательное развитие'!I21+'Познавательное развитие'!K21+'Познавательное развитие'!S21+'Познавательное развитие'!U21+'Познавательное развитие'!Y21+'Познавательное развитие'!Z21+'Познавательное развитие'!AA21+'Познавательное развитие'!AB21+'Познавательное развитие'!AC21+'Познавательное развитие'!AD21+'Познавательное развитие'!AE21+'Речевое развитие'!J20+'Речевое развитие'!K20+'Речевое развитие'!L20+'Художественно-эстетическое разв'!AA21)/26))))))))))))))))))))))))))</f>
        <v/>
      </c>
      <c r="CZ20" s="81" t="str">
        <f t="shared" si="6"/>
        <v/>
      </c>
      <c r="EL20" s="90"/>
    </row>
    <row r="21" spans="1:142">
      <c r="A21" s="298">
        <f>список!A19</f>
        <v>18</v>
      </c>
      <c r="B21" s="165" t="str">
        <f>IF(список!B19="","",список!B19)</f>
        <v/>
      </c>
      <c r="C21" s="81">
        <f>IF(список!C19="","",список!C19)</f>
        <v>0</v>
      </c>
      <c r="D21" s="81" t="str">
        <f>IF('Социально-коммуникативное разви'!J22="","",IF('Социально-коммуникативное разви'!J22&gt;1.5,"сформирован",IF('Социально-коммуникативное разви'!J22&lt;0.5,"не сформирован", "в стадии формирования")))</f>
        <v/>
      </c>
      <c r="E21" s="81" t="str">
        <f>IF('Социально-коммуникативное разви'!K22="","",IF('Социально-коммуникативное разви'!K22&gt;1.5,"сформирован",IF('Социально-коммуникативное разви'!K22&lt;0.5,"не сформирован", "в стадии формирования")))</f>
        <v/>
      </c>
      <c r="F21" s="81" t="str">
        <f>IF('Социально-коммуникативное разви'!L22="","",IF('Социально-коммуникативное разви'!L22&gt;1.5,"сформирован",IF('Социально-коммуникативное разви'!L22&lt;0.5,"не сформирован", "в стадии формирования")))</f>
        <v/>
      </c>
      <c r="G21" s="81" t="str">
        <f>IF('Социально-коммуникативное разви'!N22="","",IF('Социально-коммуникативное разви'!N22&gt;1.5,"сформирован",IF('Социально-коммуникативное разви'!N22&lt;0.5,"не сформирован", "в стадии формирования")))</f>
        <v/>
      </c>
      <c r="H21" s="81" t="str">
        <f>IF('Социально-коммуникативное разви'!O22="","",IF('Социально-коммуникативное разви'!O22&gt;1.5,"сформирован",IF('Социально-коммуникативное разви'!O22&lt;0.5,"не сформирован", "в стадии формирования")))</f>
        <v/>
      </c>
      <c r="I21" s="81" t="str">
        <f>IF('Познавательное развитие'!J22="","",IF('Познавательное развитие'!J22&gt;1.5,"сформирован",IF('Познавательное развитие'!J22&lt;0.5,"не сформирован", "в стадии формирования")))</f>
        <v/>
      </c>
      <c r="J21" s="81" t="str">
        <f>IF('Познавательное развитие'!K22="","",IF('Познавательное развитие'!K22&gt;1.5,"сформирован",IF('Познавательное развитие'!K22&lt;0.5,"не сформирован", "в стадии формирования")))</f>
        <v/>
      </c>
      <c r="K21" s="81" t="str">
        <f>IF('Познавательное развитие'!N22="","",IF('Познавательное развитие'!N22&gt;1.5,"сформирован",IF('Познавательное развитие'!N22&lt;0.5,"не сформирован", "в стадии формирования")))</f>
        <v/>
      </c>
      <c r="L21" s="81" t="str">
        <f>IF('Познавательное развитие'!O22="","",IF('Познавательное развитие'!O22&gt;1.5,"сформирован",IF('Познавательное развитие'!O22&lt;0.5,"не сформирован", "в стадии формирования")))</f>
        <v/>
      </c>
      <c r="M21" s="81" t="str">
        <f>IF('Познавательное развитие'!U22="","",IF('Познавательное развитие'!U22&gt;1.5,"сформирован",IF('Познавательное развитие'!U22&lt;0.5,"не сформирован", "в стадии формирования")))</f>
        <v/>
      </c>
      <c r="N21" s="81" t="str">
        <f>IF('Речевое развитие'!G21="","",IF('Речевое развитие'!G21&gt;1.5,"сформирован",IF('Речевое развитие'!G21&lt;0.5,"не сформирован", "в стадии формирования")))</f>
        <v/>
      </c>
      <c r="O21" s="81" t="str">
        <f>IF('Художественно-эстетическое разв'!D22="","",IF('Художественно-эстетическое разв'!D22&gt;1.5,"сформирован",IF('Художественно-эстетическое разв'!D22&lt;0.5,"не сформирован", "в стадии формирования")))</f>
        <v/>
      </c>
      <c r="P21" s="136" t="str">
        <f>IF('Социально-коммуникативное разви'!J22="","",IF('Социально-коммуникативное разви'!K22="","",IF('Социально-коммуникативное разви'!L22="","",IF('Социально-коммуникативное разви'!N22="","",IF('Социально-коммуникативное разви'!O22="","",IF('Познавательное развитие'!J22="","",IF('Познавательное развитие'!K22="","",IF('Познавательное развитие'!N22="","",IF('Познавательное развитие'!O22="","",IF('Познавательное развитие'!U22="","",IF('Речевое развитие'!G21="","",IF('Художественно-эстетическое разв'!D22="","",('Социально-коммуникативное разви'!J22+'Социально-коммуникативное разви'!K22+'Социально-коммуникативное разви'!L22+'Социально-коммуникативное разви'!N22+'Социально-коммуникативное разви'!O22+'Познавательное развитие'!J22+'Познавательное развитие'!K22+'Познавательное развитие'!N22+'Познавательное развитие'!O22+'Познавательное развитие'!U22+'Речевое развитие'!G21+'Художественно-эстетическое разв'!D22)/12))))))))))))</f>
        <v/>
      </c>
      <c r="Q21" s="81" t="str">
        <f t="shared" si="0"/>
        <v/>
      </c>
      <c r="R21" s="81" t="str">
        <f>IF('Социально-коммуникативное разви'!H22="","",IF('Социально-коммуникативное разви'!H22&gt;1.5,"сформирован",IF('Социально-коммуникативное разви'!H22&lt;0.5,"не сформирован", "в стадии формирования")))</f>
        <v/>
      </c>
      <c r="S21" s="81" t="str">
        <f>IF('Социально-коммуникативное разви'!K22="","",IF('Социально-коммуникативное разви'!K22&gt;1.5,"сформирован",IF('Социально-коммуникативное разви'!K22&lt;0.5,"не сформирован", "в стадии формирования")))</f>
        <v/>
      </c>
      <c r="T21" s="81" t="str">
        <f>IF('Социально-коммуникативное разви'!L22="","",IF('Социально-коммуникативное разви'!L22&gt;1.5,"сформирован",IF('Социально-коммуникативное разви'!L22&lt;0.5,"не сформирован", "в стадии формирования")))</f>
        <v/>
      </c>
      <c r="U21" s="81" t="str">
        <f>IF('Социально-коммуникативное разви'!M22="","",IF('Социально-коммуникативное разви'!M22&gt;1.5,"сформирован",IF('Социально-коммуникативное разви'!M22&lt;0.5,"не сформирован", "в стадии формирования")))</f>
        <v/>
      </c>
      <c r="V21" s="81" t="str">
        <f>IF('Социально-коммуникативное разви'!S22="","",IF('Социально-коммуникативное разви'!S22&gt;1.5,"сформирован",IF('Социально-коммуникативное разви'!S22&lt;0.5,"не сформирован", "в стадии формирования")))</f>
        <v/>
      </c>
      <c r="W21" s="81" t="str">
        <f>IF('Социально-коммуникативное разви'!T22="","",IF('Социально-коммуникативное разви'!T22&gt;1.5,"сформирован",IF('Социально-коммуникативное разви'!T22&lt;0.5,"не сформирован", "в стадии формирования")))</f>
        <v/>
      </c>
      <c r="X21" s="81" t="str">
        <f>IF('Социально-коммуникативное разви'!U22="","",IF('Социально-коммуникативное разви'!U22&gt;1.5,"сформирован",IF('Социально-коммуникативное разви'!U22&lt;0.5,"не сформирован", "в стадии формирования")))</f>
        <v/>
      </c>
      <c r="Y21" s="81" t="str">
        <f>IF('Познавательное развитие'!T22="","",IF('Познавательное развитие'!T22&gt;1.5,"сформирован",IF('Познавательное развитие'!T22&lt;0.5,"не сформирован", "в стадии формирования")))</f>
        <v/>
      </c>
      <c r="Z21" s="81" t="str">
        <f>IF('Речевое развитие'!G21="","",IF('Речевое развитие'!G21&gt;1.5,"сформирован",IF('Речевое развитие'!G21&lt;0.5,"не сформирован", "в стадии формирования")))</f>
        <v/>
      </c>
      <c r="AA21" s="136" t="str">
        <f>IF('Социально-коммуникативное разви'!H22="","",IF('Социально-коммуникативное разви'!K22="","",IF('Социально-коммуникативное разви'!L22="","",IF('Социально-коммуникативное разви'!M22="","",IF('Социально-коммуникативное разви'!S22="","",IF('Социально-коммуникативное разви'!T22="","",IF('Социально-коммуникативное разви'!U22="","",IF('Познавательное развитие'!T22="","",IF('Речевое развитие'!G21="","",('Социально-коммуникативное разви'!H22+'Социально-коммуникативное разви'!K22+'Социально-коммуникативное разви'!L22+'Социально-коммуникативное разви'!M22+'Социально-коммуникативное разви'!S22+'Социально-коммуникативное разви'!T22++'Социально-коммуникативное разви'!U22+'Познавательное развитие'!T22+'Речевое развитие'!G21)/9)))))))))</f>
        <v/>
      </c>
      <c r="AB21" s="81" t="str">
        <f t="shared" si="1"/>
        <v/>
      </c>
      <c r="AC21" s="81" t="str">
        <f>IF('Социально-коммуникативное разви'!P22="","",IF('Социально-коммуникативное разви'!P22&gt;1.5,"сформирован",IF('Социально-коммуникативное разви'!P22&lt;0.5,"не сформирован", "в стадии формирования")))</f>
        <v/>
      </c>
      <c r="AD21" s="81" t="str">
        <f>IF('Познавательное развитие'!P22="","",IF('Познавательное развитие'!P22&gt;1.5,"сформирован",IF('Познавательное развитие'!P22&lt;0.5,"не сформирован", "в стадии формирования")))</f>
        <v/>
      </c>
      <c r="AE21" s="81" t="str">
        <f>IF('Речевое развитие'!F21="","",IF('Речевое развитие'!F21&gt;1.5,"сформирован",IF('Речевое развитие'!GG21&lt;0.5,"не сформирован", "в стадии формирования")))</f>
        <v/>
      </c>
      <c r="AF21" s="81" t="str">
        <f>IF('Речевое развитие'!G21="","",IF('Речевое развитие'!G21&gt;1.5,"сформирован",IF('Речевое развитие'!GH21&lt;0.5,"не сформирован", "в стадии формирования")))</f>
        <v/>
      </c>
      <c r="AG21" s="81" t="str">
        <f>IF('Речевое развитие'!M21="","",IF('Речевое развитие'!M21&gt;1.5,"сформирован",IF('Речевое развитие'!M21&lt;0.5,"не сформирован", "в стадии формирования")))</f>
        <v/>
      </c>
      <c r="AH21" s="81" t="str">
        <f>IF('Речевое развитие'!N21="","",IF('Речевое развитие'!N21&gt;1.5,"сформирован",IF('Речевое развитие'!N21&lt;0.5,"не сформирован", "в стадии формирования")))</f>
        <v/>
      </c>
      <c r="AI21" s="81" t="str">
        <f>IF('Художественно-эстетическое разв'!E22="","",IF('Художественно-эстетическое разв'!E22&gt;1.5,"сформирован",IF('Художественно-эстетическое разв'!E22&lt;0.5,"не сформирован", "в стадии формирования")))</f>
        <v/>
      </c>
      <c r="AJ21" s="81" t="str">
        <f>IF('Художественно-эстетическое разв'!H22="","",IF('Художественно-эстетическое разв'!H22&gt;1.5,"сформирован",IF('Художественно-эстетическое разв'!H22&lt;0.5,"не сформирован", "в стадии формирования")))</f>
        <v/>
      </c>
      <c r="AK21" s="81" t="str">
        <f>IF('Художественно-эстетическое разв'!AB22="","",IF('Художественно-эстетическое разв'!AB22&gt;1.5,"сформирован",IF('Художественно-эстетическое разв'!AB22&lt;0.5,"не сформирован", "в стадии формирования")))</f>
        <v/>
      </c>
      <c r="AL21" s="166" t="str">
        <f>IF('Социально-коммуникативное разви'!P22="","",IF('Познавательное развитие'!P22="","",IF('Речевое развитие'!F21="","",IF('Речевое развитие'!G21="","",IF('Речевое развитие'!M21="","",IF('Речевое развитие'!N21="","",IF('Художественно-эстетическое разв'!E22="","",IF('Художественно-эстетическое разв'!H22="","",IF('Художественно-эстетическое разв'!AB22="","",('Социально-коммуникативное разви'!P22+'Познавательное развитие'!P22+'Речевое развитие'!F21+'Речевое развитие'!G21+'Речевое развитие'!M21+'Речевое развитие'!N21+'Художественно-эстетическое разв'!E22+'Художественно-эстетическое разв'!H22+'Художественно-эстетическое разв'!AB22)/9)))))))))</f>
        <v/>
      </c>
      <c r="AM21" s="81" t="str">
        <f t="shared" si="2"/>
        <v/>
      </c>
      <c r="AN21" s="81" t="str">
        <f>IF('Познавательное развитие'!V22="","",IF('Познавательное развитие'!V22&gt;1.5,"сформирован",IF('Познавательное развитие'!V22&lt;0.5,"не сформирован", "в стадии формирования")))</f>
        <v/>
      </c>
      <c r="AO21" s="81" t="str">
        <f>IF('Речевое развитие'!D21="","",IF('Речевое развитие'!D21&gt;1.5,"сформирован",IF('Речевое развитие'!D21&lt;0.5,"не сформирован", "в стадии формирования")))</f>
        <v/>
      </c>
      <c r="AP21" s="81" t="str">
        <f>IF('Речевое развитие'!E21="","",IF('Речевое развитие'!E21&gt;1.5,"сформирован",IF('Речевое развитие'!E21&lt;0.5,"не сформирован", "в стадии формирования")))</f>
        <v/>
      </c>
      <c r="AQ21" s="81" t="str">
        <f>IF('Речевое развитие'!F21="","",IF('Речевое развитие'!F21&gt;1.5,"сформирован",IF('Речевое развитие'!F21&lt;0.5,"не сформирован", "в стадии формирования")))</f>
        <v/>
      </c>
      <c r="AR21" s="81" t="str">
        <f>IF('Речевое развитие'!G21="","",IF('Речевое развитие'!G21&gt;1.5,"сформирован",IF('Речевое развитие'!G21&lt;0.5,"не сформирован", "в стадии формирования")))</f>
        <v/>
      </c>
      <c r="AS21" s="81" t="str">
        <f>IF('Речевое развитие'!J21="","",IF('Речевое развитие'!J21&gt;1.5,"сформирован",IF('Речевое развитие'!J21&lt;0.5,"не сформирован", "в стадии формирования")))</f>
        <v/>
      </c>
      <c r="AT21" s="81" t="str">
        <f>IF('Речевое развитие'!M21="","",IF('Речевое развитие'!M21&gt;1.5,"сформирован",IF('Речевое развитие'!M21&lt;0.5,"не сформирован", "в стадии формирования")))</f>
        <v/>
      </c>
      <c r="AU21" s="136" t="str">
        <f>IF('Познавательное развитие'!V22="","",IF('Речевое развитие'!D21="","",IF('Речевое развитие'!E21="","",IF('Речевое развитие'!F21="","",IF('Речевое развитие'!G21="","",IF('Речевое развитие'!J21="","",IF('Речевое развитие'!M21="","",('Познавательное развитие'!V22+'Речевое развитие'!D21+'Речевое развитие'!E21+'Речевое развитие'!F21+'Речевое развитие'!G21+'Речевое развитие'!J21+'Речевое развитие'!M21)/7)))))))</f>
        <v/>
      </c>
      <c r="AV21" s="81" t="str">
        <f t="shared" si="3"/>
        <v/>
      </c>
      <c r="AW21" s="98" t="str">
        <f>IF('Художественно-эстетическое разв'!M22="","",IF('Художественно-эстетическое разв'!M22&gt;1.5,"сформирован",IF('Художественно-эстетическое разв'!M22&lt;0.5,"не сформирован", "в стадии формирования")))</f>
        <v/>
      </c>
      <c r="AX21" s="98" t="str">
        <f>IF('Художественно-эстетическое разв'!N22="","",IF('Художественно-эстетическое разв'!N22&gt;1.5,"сформирован",IF('Художественно-эстетическое разв'!N22&lt;0.5,"не сформирован", "в стадии формирования")))</f>
        <v/>
      </c>
      <c r="AY21" s="167" t="str">
        <f>IF('Художественно-эстетическое разв'!V22="","",IF('Художественно-эстетическое разв'!V22&gt;1.5,"сформирован",IF('Художественно-эстетическое разв'!V22&lt;0.5,"не сформирован", "в стадии формирования")))</f>
        <v/>
      </c>
      <c r="AZ21" s="98" t="str">
        <f>IF('Физическое развитие'!D21="","",IF('Физическое развитие'!D21&gt;1.5,"сформирован",IF('Физическое развитие'!D21&lt;0.5,"не сформирован", "в стадии формирования")))</f>
        <v/>
      </c>
      <c r="BA21" s="98" t="str">
        <f>IF('Физическое развитие'!E21="","",IF('Физическое развитие'!E21&gt;1.5,"сформирован",IF('Физическое развитие'!E21&lt;0.5,"не сформирован", "в стадии формирования")))</f>
        <v/>
      </c>
      <c r="BB21" s="98" t="str">
        <f>IF('Физическое развитие'!F21="","",IF('Физическое развитие'!F21&gt;1.5,"сформирован",IF('Физическое развитие'!F21&lt;0.5,"не сформирован", "в стадии формирования")))</f>
        <v/>
      </c>
      <c r="BC21" s="98" t="str">
        <f>IF('Физическое развитие'!G21="","",IF('Физическое развитие'!G21&gt;1.5,"сформирован",IF('Физическое развитие'!G21&lt;0.5,"не сформирован", "в стадии формирования")))</f>
        <v/>
      </c>
      <c r="BD21" s="98" t="str">
        <f>IF('Физическое развитие'!H21="","",IF('Физическое развитие'!H21&gt;1.5,"сформирован",IF('Физическое развитие'!H21&lt;0.5,"не сформирован", "в стадии формирования")))</f>
        <v/>
      </c>
      <c r="BE21" s="98" t="str">
        <f>IF('Физическое развитие'!I21="","",IF('Физическое развитие'!I21&gt;1.5,"сформирован",IF('Физическое развитие'!I21&lt;0.5,"не сформирован", "в стадии формирования")))</f>
        <v/>
      </c>
      <c r="BF21" s="98" t="str">
        <f>IF('Физическое развитие'!J21="","",IF('Физическое развитие'!J21&gt;1.5,"сформирован",IF('Физическое развитие'!J21&lt;0.5,"не сформирован", "в стадии формирования")))</f>
        <v/>
      </c>
      <c r="BG21" s="98" t="str">
        <f>IF('Физическое развитие'!K21="","",IF('Физическое развитие'!K21&gt;1.5,"сформирован",IF('Физическое развитие'!K21&lt;0.5,"не сформирован", "в стадии формирования")))</f>
        <v/>
      </c>
      <c r="BH21" s="98" t="str">
        <f>IF('Физическое развитие'!L21="","",IF('Физическое развитие'!L21&gt;1.5,"сформирован",IF('Физическое развитие'!L21&lt;0.5,"не сформирован", "в стадии формирования")))</f>
        <v/>
      </c>
      <c r="BI21" s="136" t="str">
        <f>IF('Художественно-эстетическое разв'!M22="","",IF('Художественно-эстетическое разв'!N22="","",IF('Художественно-эстетическое разв'!V22="","",IF('Физическое развитие'!D21="","",IF('Физическое развитие'!E21="","",IF('Физическое развитие'!F21="","",IF('Физическое развитие'!G21="","",IF('Физическое развитие'!H21="","",IF('Физическое развитие'!I21="","",IF('Физическое развитие'!J21="","",IF('Физическое развитие'!K21="","",IF('Физическое развитие'!M21="","",('Художественно-эстетическое разв'!M22+'Художественно-эстетическое разв'!N22+'Художественно-эстетическое разв'!V22+'Физическое развитие'!D21+'Физическое развитие'!E21+'Физическое развитие'!F21+'Физическое развитие'!G21+'Физическое развитие'!H21+'Физическое развитие'!I21+'Физическое развитие'!J21+'Физическое развитие'!K21+'Физическое развитие'!M21)/12))))))))))))</f>
        <v/>
      </c>
      <c r="BJ21" s="81" t="str">
        <f t="shared" si="4"/>
        <v/>
      </c>
      <c r="BK21" s="81" t="str">
        <f>IF('Социально-коммуникативное разви'!D22="","",IF('Социально-коммуникативное разви'!D22&gt;1.5,"сформирован",IF('Социально-коммуникативное разви'!D22&lt;0.5,"не сформирован", "в стадии формирования")))</f>
        <v/>
      </c>
      <c r="BL21" s="81" t="str">
        <f>IF('Социально-коммуникативное разви'!E22="","",IF('Социально-коммуникативное разви'!E22&gt;1.5,"сформирован",IF('Социально-коммуникативное разви'!E22&lt;0.5,"не сформирован", "в стадии формирования")))</f>
        <v/>
      </c>
      <c r="BM21" s="81" t="str">
        <f>IF('Социально-коммуникативное разви'!F22="","",IF('Социально-коммуникативное разви'!F22&gt;1.5,"сформирован",IF('Социально-коммуникативное разви'!F22&lt;0.5,"не сформирован", "в стадии формирования")))</f>
        <v/>
      </c>
      <c r="BN21" s="81" t="str">
        <f>IF('Социально-коммуникативное разви'!G22="","",IF('Социально-коммуникативное разви'!G22&gt;1.5,"сформирован",IF('Социально-коммуникативное разви'!G22&lt;0.5,"не сформирован", "в стадии формирования")))</f>
        <v/>
      </c>
      <c r="BO21" s="81" t="str">
        <f>IF('Социально-коммуникативное разви'!H22="","",IF('Социально-коммуникативное разви'!H22&gt;1.5,"сформирован",IF('Социально-коммуникативное разви'!H22&lt;0.5,"не сформирован", "в стадии формирования")))</f>
        <v/>
      </c>
      <c r="BP21" s="81" t="str">
        <f>IF('Социально-коммуникативное разви'!I22="","",IF('Социально-коммуникативное разви'!I22&gt;1.5,"сформирован",IF('Социально-коммуникативное разви'!I22&lt;0.5,"не сформирован", "в стадии формирования")))</f>
        <v/>
      </c>
      <c r="BQ21" s="81" t="str">
        <f>IF('Социально-коммуникативное разви'!J22="","",IF('Социально-коммуникативное разви'!J22&gt;1.5,"сформирован",IF('Социально-коммуникативное разви'!J22&lt;0.5,"не сформирован", "в стадии формирования")))</f>
        <v/>
      </c>
      <c r="BR21" s="81" t="str">
        <f>IF('Социально-коммуникативное разви'!K22="","",IF('Социально-коммуникативное разви'!K22&gt;1.5,"сформирован",IF('Социально-коммуникативное разви'!K22&lt;0.5,"не сформирован", "в стадии формирования")))</f>
        <v/>
      </c>
      <c r="BS21" s="81" t="str">
        <f>IF('Физическое развитие'!L21="","",IF('Физическое развитие'!L21&gt;1.5,"сформирован",IF('Физическое развитие'!L21&lt;0.5,"не сформирован", "в стадии формирования")))</f>
        <v/>
      </c>
      <c r="BT21" s="81" t="str">
        <f>IF('Физическое развитие'!M21="","",IF('Физическое развитие'!M21&gt;1.5,"сформирован",IF('Физическое развитие'!M21&lt;0.5,"не сформирован", "в стадии формирования")))</f>
        <v/>
      </c>
      <c r="BU21" s="81" t="str">
        <f>IF('Физическое развитие'!N21="","",IF('Физическое развитие'!N21&gt;1.5,"сформирован",IF('Физическое развитие'!N21&lt;0.5,"не сформирован", "в стадии формирования")))</f>
        <v/>
      </c>
      <c r="BV21" s="81" t="str">
        <f>IF('Физическое развитие'!O21="","",IF('Физическое развитие'!O21&gt;1.5,"сформирован",IF('Физическое развитие'!O21&lt;0.5,"не сформирован", "в стадии формирования")))</f>
        <v/>
      </c>
      <c r="BW21" s="136" t="str">
        <f>IF('Социально-коммуникативное разви'!D22="","",IF('Социально-коммуникативное разви'!G22="","",IF('Социально-коммуникативное разви'!K22="","",IF('Социально-коммуникативное разви'!M22="","",IF('Социально-коммуникативное разви'!X22="","",IF('Социально-коммуникативное разви'!Y22="","",IF('Социально-коммуникативное разви'!Z22="","",IF('Социально-коммуникативное разви'!AA22="","",IF('Физическое развитие'!L21="","",IF('Физическое развитие'!P21="","",IF('Физическое развитие'!Q21="","",IF('Физическое развитие'!R21="","",('Социально-коммуникативное разви'!D22+'Социально-коммуникативное разви'!G22+'Социально-коммуникативное разви'!K22+'Социально-коммуникативное разви'!M22+'Социально-коммуникативное разви'!X22+'Социально-коммуникативное разви'!Y22+'Социально-коммуникативное разви'!Z22+'Социально-коммуникативное разви'!AA22+'Физическое развитие'!L21+'Физическое развитие'!P21+'Физическое развитие'!Q21+'Физическое развитие'!R21)/12))))))))))))</f>
        <v/>
      </c>
      <c r="BX21" s="81" t="str">
        <f t="shared" si="5"/>
        <v/>
      </c>
      <c r="BY21" s="81" t="str">
        <f>IF('Социально-коммуникативное разви'!E22="","",IF('Социально-коммуникативное разви'!E22&gt;1.5,"сформирован",IF('Социально-коммуникативное разви'!E22&lt;0.5,"не сформирован", "в стадии формирования")))</f>
        <v/>
      </c>
      <c r="BZ21" s="81" t="str">
        <f>IF('Социально-коммуникативное разви'!F22="","",IF('Социально-коммуникативное разви'!F22&gt;1.5,"сформирован",IF('Социально-коммуникативное разви'!F22&lt;0.5,"не сформирован", "в стадии формирования")))</f>
        <v/>
      </c>
      <c r="CA21" s="81" t="str">
        <f>IF('Социально-коммуникативное разви'!G22="","",IF('Социально-коммуникативное разви'!G22&gt;1.5,"сформирован",IF('Социально-коммуникативное разви'!G22&lt;0.5,"не сформирован", "в стадии формирования")))</f>
        <v/>
      </c>
      <c r="CB21" s="81" t="str">
        <f>IF('Социально-коммуникативное разви'!H22="","",IF('Социально-коммуникативное разви'!H22&gt;1.5,"сформирован",IF('Социально-коммуникативное разви'!H22&lt;0.5,"не сформирован", "в стадии формирования")))</f>
        <v/>
      </c>
      <c r="CC21" s="81" t="str">
        <f>IF('Социально-коммуникативное разви'!I22="","",IF('Социально-коммуникативное разви'!I22&gt;1.5,"сформирован",IF('Социально-коммуникативное разви'!I22&lt;0.5,"не сформирован", "в стадии формирования")))</f>
        <v/>
      </c>
      <c r="CD21" s="81" t="str">
        <f>IF('Социально-коммуникативное разви'!J22="","",IF('Социально-коммуникативное разви'!J22&gt;1.5,"сформирован",IF('Социально-коммуникативное разви'!J22&lt;0.5,"не сформирован", "в стадии формирования")))</f>
        <v/>
      </c>
      <c r="CE21" s="81" t="str">
        <f>IF('Социально-коммуникативное разви'!K22="","",IF('Социально-коммуникативное разви'!K22&gt;1.5,"сформирован",IF('Социально-коммуникативное разви'!K22&lt;0.5,"не сформирован", "в стадии формирования")))</f>
        <v/>
      </c>
      <c r="CF21" s="81" t="str">
        <f>IF('Социально-коммуникативное разви'!L22="","",IF('Социально-коммуникативное разви'!L22&gt;1.5,"сформирован",IF('Социально-коммуникативное разви'!L22&lt;0.5,"не сформирован", "в стадии формирования")))</f>
        <v/>
      </c>
      <c r="CG21" s="81" t="str">
        <f>IF('Познавательное развитие'!D22="","",IF('Познавательное развитие'!D22&gt;1.5,"сформирован",IF('Познавательное развитие'!D22&lt;0.5,"не сформирован", "в стадии формирования")))</f>
        <v/>
      </c>
      <c r="CH21" s="81" t="str">
        <f>IF('Познавательное развитие'!E22="","",IF('Познавательное развитие'!E22&gt;1.5,"сформирован",IF('Познавательное развитие'!E22&lt;0.5,"не сформирован", "в стадии формирования")))</f>
        <v/>
      </c>
      <c r="CI21" s="81" t="str">
        <f>IF('Познавательное развитие'!F22="","",IF('Познавательное развитие'!F22&gt;1.5,"сформирован",IF('Познавательное развитие'!F22&lt;0.5,"не сформирован", "в стадии формирования")))</f>
        <v/>
      </c>
      <c r="CJ21" s="81" t="str">
        <f>IF('Познавательное развитие'!G22="","",IF('Познавательное развитие'!G22&gt;1.5,"сформирован",IF('Познавательное развитие'!G22&lt;0.5,"не сформирован", "в стадии формирования")))</f>
        <v/>
      </c>
      <c r="CK21" s="81" t="str">
        <f>IF('Познавательное развитие'!H22="","",IF('Познавательное развитие'!H22&gt;1.5,"сформирован",IF('Познавательное развитие'!H22&lt;0.5,"не сформирован", "в стадии формирования")))</f>
        <v/>
      </c>
      <c r="CL21" s="81" t="str">
        <f>IF('Познавательное развитие'!I22="","",IF('Познавательное развитие'!I22&gt;1.5,"сформирован",IF('Познавательное развитие'!I22&lt;0.5,"не сформирован", "в стадии формирования")))</f>
        <v/>
      </c>
      <c r="CM21" s="81" t="str">
        <f>IF('Познавательное развитие'!J22="","",IF('Познавательное развитие'!J22&gt;1.5,"сформирован",IF('Познавательное развитие'!J22&lt;0.5,"не сформирован", "в стадии формирования")))</f>
        <v/>
      </c>
      <c r="CN21" s="81" t="str">
        <f>IF('Познавательное развитие'!K22="","",IF('Познавательное развитие'!K22&gt;1.5,"сформирован",IF('Познавательное развитие'!K22&lt;0.5,"не сформирован", "в стадии формирования")))</f>
        <v/>
      </c>
      <c r="CO21" s="81" t="str">
        <f>IF('Познавательное развитие'!L22="","",IF('Познавательное развитие'!L22&gt;1.5,"сформирован",IF('Познавательное развитие'!L22&lt;0.5,"не сформирован", "в стадии формирования")))</f>
        <v/>
      </c>
      <c r="CP21" s="81" t="str">
        <f>IF('Познавательное развитие'!M22="","",IF('Познавательное развитие'!M22&gt;1.5,"сформирован",IF('Познавательное развитие'!M22&lt;0.5,"не сформирован", "в стадии формирования")))</f>
        <v/>
      </c>
      <c r="CQ21" s="81" t="str">
        <f>IF('Познавательное развитие'!N22="","",IF('Познавательное развитие'!N22&gt;1.5,"сформирован",IF('Познавательное развитие'!N22&lt;0.5,"не сформирован", "в стадии формирования")))</f>
        <v/>
      </c>
      <c r="CR21" s="81" t="str">
        <f>IF('Познавательное развитие'!O22="","",IF('Познавательное развитие'!O22&gt;1.5,"сформирован",IF('Познавательное развитие'!O22&lt;0.5,"не сформирован", "в стадии формирования")))</f>
        <v/>
      </c>
      <c r="CS21" s="81" t="str">
        <f>IF('Познавательное развитие'!P22="","",IF('Познавательное развитие'!P22&gt;1.5,"сформирован",IF('Познавательное развитие'!P22&lt;0.5,"не сформирован", "в стадии формирования")))</f>
        <v/>
      </c>
      <c r="CT21" s="81" t="str">
        <f>IF('Познавательное развитие'!Q22="","",IF('Познавательное развитие'!Q22&gt;1.5,"сформирован",IF('Познавательное развитие'!Q22&lt;0.5,"не сформирован", "в стадии формирования")))</f>
        <v/>
      </c>
      <c r="CU21" s="81" t="str">
        <f>IF('Речевое развитие'!J21="","",IF('Речевое развитие'!J21&gt;1.5,"сформирован",IF('Речевое развитие'!J21&lt;0.5,"не сформирован", "в стадии формирования")))</f>
        <v/>
      </c>
      <c r="CV21" s="81" t="str">
        <f>IF('Речевое развитие'!K21="","",IF('Речевое развитие'!K21&gt;1.5,"сформирован",IF('Речевое развитие'!K21&lt;0.5,"не сформирован", "в стадии формирования")))</f>
        <v/>
      </c>
      <c r="CW21" s="81" t="str">
        <f>IF('Речевое развитие'!L21="","",IF('Речевое развитие'!L21&gt;1.5,"сформирован",IF('Речевое развитие'!L21&lt;0.5,"не сформирован", "в стадии формирования")))</f>
        <v/>
      </c>
      <c r="CX21" s="167" t="str">
        <f>IF('Художественно-эстетическое разв'!AA22="","",IF('Художественно-эстетическое разв'!AA22&gt;1.5,"сформирован",IF('Художественно-эстетическое разв'!AA22&lt;0.5,"не сформирован", "в стадии формирования")))</f>
        <v/>
      </c>
      <c r="CY21" s="136" t="str">
        <f>IF('Социально-коммуникативное разви'!E22="","",IF('Социально-коммуникативное разви'!F22="","",IF('Социально-коммуникативное разви'!H22="","",IF('Социально-коммуникативное разви'!I22="","",IF('Социально-коммуникативное разви'!AB22="","",IF('Социально-коммуникативное разви'!AC22="","",IF('Социально-коммуникативное разви'!AD22="","",IF('Социально-коммуникативное разви'!AE22="","",IF('Познавательное развитие'!D22="","",IF('Познавательное развитие'!E22="","",IF('Познавательное развитие'!F22="","",IF('Познавательное развитие'!I22="","",IF('Познавательное развитие'!K22="","",IF('Познавательное развитие'!S22="","",IF('Познавательное развитие'!U22="","",IF('Познавательное развитие'!Y22="","",IF('Познавательное развитие'!Z22="","",IF('Познавательное развитие'!AA22="","",IF('Познавательное развитие'!AB22="","",IF('Познавательное развитие'!AC22="","",IF('Познавательное развитие'!AD22="","",IF('Познавательное развитие'!AE22="","",IF('Речевое развитие'!J21="","",IF('Речевое развитие'!K21="","",IF('Речевое развитие'!L21="","",IF('Художественно-эстетическое разв'!AA22="","",('Социально-коммуникативное разви'!E22+'Социально-коммуникативное разви'!F22+'Социально-коммуникативное разви'!H22+'Социально-коммуникативное разви'!I22+'Социально-коммуникативное разви'!AB22+'Социально-коммуникативное разви'!AC22+'Социально-коммуникативное разви'!AD22+'Социально-коммуникативное разви'!AE22+'Познавательное развитие'!D22+'Познавательное развитие'!E22+'Познавательное развитие'!F22+'Познавательное развитие'!I22+'Познавательное развитие'!K22+'Познавательное развитие'!S22+'Познавательное развитие'!U22+'Познавательное развитие'!Y22+'Познавательное развитие'!Z22+'Познавательное развитие'!AA22+'Познавательное развитие'!AB22+'Познавательное развитие'!AC22+'Познавательное развитие'!AD22+'Познавательное развитие'!AE22+'Речевое развитие'!J21+'Речевое развитие'!K21+'Речевое развитие'!L21+'Художественно-эстетическое разв'!AA22)/26))))))))))))))))))))))))))</f>
        <v/>
      </c>
      <c r="CZ21" s="81" t="str">
        <f t="shared" si="6"/>
        <v/>
      </c>
      <c r="EL21" s="90"/>
    </row>
    <row r="22" spans="1:142">
      <c r="A22" s="298">
        <f>список!A20</f>
        <v>19</v>
      </c>
      <c r="B22" s="165" t="str">
        <f>IF(список!B20="","",список!B20)</f>
        <v/>
      </c>
      <c r="C22" s="81">
        <f>IF(список!C20="","",список!C20)</f>
        <v>0</v>
      </c>
      <c r="D22" s="81" t="str">
        <f>IF('Социально-коммуникативное разви'!J23="","",IF('Социально-коммуникативное разви'!J23&gt;1.5,"сформирован",IF('Социально-коммуникативное разви'!J23&lt;0.5,"не сформирован", "в стадии формирования")))</f>
        <v/>
      </c>
      <c r="E22" s="81" t="str">
        <f>IF('Социально-коммуникативное разви'!K23="","",IF('Социально-коммуникативное разви'!K23&gt;1.5,"сформирован",IF('Социально-коммуникативное разви'!K23&lt;0.5,"не сформирован", "в стадии формирования")))</f>
        <v/>
      </c>
      <c r="F22" s="81" t="str">
        <f>IF('Социально-коммуникативное разви'!L23="","",IF('Социально-коммуникативное разви'!L23&gt;1.5,"сформирован",IF('Социально-коммуникативное разви'!L23&lt;0.5,"не сформирован", "в стадии формирования")))</f>
        <v/>
      </c>
      <c r="G22" s="81" t="str">
        <f>IF('Социально-коммуникативное разви'!N23="","",IF('Социально-коммуникативное разви'!N23&gt;1.5,"сформирован",IF('Социально-коммуникативное разви'!N23&lt;0.5,"не сформирован", "в стадии формирования")))</f>
        <v/>
      </c>
      <c r="H22" s="81" t="str">
        <f>IF('Социально-коммуникативное разви'!O23="","",IF('Социально-коммуникативное разви'!O23&gt;1.5,"сформирован",IF('Социально-коммуникативное разви'!O23&lt;0.5,"не сформирован", "в стадии формирования")))</f>
        <v/>
      </c>
      <c r="I22" s="81" t="str">
        <f>IF('Познавательное развитие'!J23="","",IF('Познавательное развитие'!J23&gt;1.5,"сформирован",IF('Познавательное развитие'!J23&lt;0.5,"не сформирован", "в стадии формирования")))</f>
        <v/>
      </c>
      <c r="J22" s="81" t="str">
        <f>IF('Познавательное развитие'!K23="","",IF('Познавательное развитие'!K23&gt;1.5,"сформирован",IF('Познавательное развитие'!K23&lt;0.5,"не сформирован", "в стадии формирования")))</f>
        <v/>
      </c>
      <c r="K22" s="81" t="str">
        <f>IF('Познавательное развитие'!N23="","",IF('Познавательное развитие'!N23&gt;1.5,"сформирован",IF('Познавательное развитие'!N23&lt;0.5,"не сформирован", "в стадии формирования")))</f>
        <v/>
      </c>
      <c r="L22" s="81" t="str">
        <f>IF('Познавательное развитие'!O23="","",IF('Познавательное развитие'!O23&gt;1.5,"сформирован",IF('Познавательное развитие'!O23&lt;0.5,"не сформирован", "в стадии формирования")))</f>
        <v/>
      </c>
      <c r="M22" s="81" t="str">
        <f>IF('Познавательное развитие'!U23="","",IF('Познавательное развитие'!U23&gt;1.5,"сформирован",IF('Познавательное развитие'!U23&lt;0.5,"не сформирован", "в стадии формирования")))</f>
        <v/>
      </c>
      <c r="N22" s="81" t="str">
        <f>IF('Речевое развитие'!G22="","",IF('Речевое развитие'!G22&gt;1.5,"сформирован",IF('Речевое развитие'!G22&lt;0.5,"не сформирован", "в стадии формирования")))</f>
        <v/>
      </c>
      <c r="O22" s="81" t="str">
        <f>IF('Художественно-эстетическое разв'!D23="","",IF('Художественно-эстетическое разв'!D23&gt;1.5,"сформирован",IF('Художественно-эстетическое разв'!D23&lt;0.5,"не сформирован", "в стадии формирования")))</f>
        <v/>
      </c>
      <c r="P22" s="136" t="str">
        <f>IF('Социально-коммуникативное разви'!J23="","",IF('Социально-коммуникативное разви'!K23="","",IF('Социально-коммуникативное разви'!L23="","",IF('Социально-коммуникативное разви'!N23="","",IF('Социально-коммуникативное разви'!O23="","",IF('Познавательное развитие'!J23="","",IF('Познавательное развитие'!K23="","",IF('Познавательное развитие'!N23="","",IF('Познавательное развитие'!O23="","",IF('Познавательное развитие'!U23="","",IF('Речевое развитие'!G22="","",IF('Художественно-эстетическое разв'!D23="","",('Социально-коммуникативное разви'!J23+'Социально-коммуникативное разви'!K23+'Социально-коммуникативное разви'!L23+'Социально-коммуникативное разви'!N23+'Социально-коммуникативное разви'!O23+'Познавательное развитие'!J23+'Познавательное развитие'!K23+'Познавательное развитие'!N23+'Познавательное развитие'!O23+'Познавательное развитие'!U23+'Речевое развитие'!G22+'Художественно-эстетическое разв'!D23)/12))))))))))))</f>
        <v/>
      </c>
      <c r="Q22" s="81" t="str">
        <f t="shared" si="0"/>
        <v/>
      </c>
      <c r="R22" s="81" t="str">
        <f>IF('Социально-коммуникативное разви'!H23="","",IF('Социально-коммуникативное разви'!H23&gt;1.5,"сформирован",IF('Социально-коммуникативное разви'!H23&lt;0.5,"не сформирован", "в стадии формирования")))</f>
        <v/>
      </c>
      <c r="S22" s="81" t="str">
        <f>IF('Социально-коммуникативное разви'!K23="","",IF('Социально-коммуникативное разви'!K23&gt;1.5,"сформирован",IF('Социально-коммуникативное разви'!K23&lt;0.5,"не сформирован", "в стадии формирования")))</f>
        <v/>
      </c>
      <c r="T22" s="81" t="str">
        <f>IF('Социально-коммуникативное разви'!L23="","",IF('Социально-коммуникативное разви'!L23&gt;1.5,"сформирован",IF('Социально-коммуникативное разви'!L23&lt;0.5,"не сформирован", "в стадии формирования")))</f>
        <v/>
      </c>
      <c r="U22" s="81" t="str">
        <f>IF('Социально-коммуникативное разви'!M23="","",IF('Социально-коммуникативное разви'!M23&gt;1.5,"сформирован",IF('Социально-коммуникативное разви'!M23&lt;0.5,"не сформирован", "в стадии формирования")))</f>
        <v/>
      </c>
      <c r="V22" s="81" t="str">
        <f>IF('Социально-коммуникативное разви'!S23="","",IF('Социально-коммуникативное разви'!S23&gt;1.5,"сформирован",IF('Социально-коммуникативное разви'!S23&lt;0.5,"не сформирован", "в стадии формирования")))</f>
        <v/>
      </c>
      <c r="W22" s="81" t="str">
        <f>IF('Социально-коммуникативное разви'!T23="","",IF('Социально-коммуникативное разви'!T23&gt;1.5,"сформирован",IF('Социально-коммуникативное разви'!T23&lt;0.5,"не сформирован", "в стадии формирования")))</f>
        <v/>
      </c>
      <c r="X22" s="81" t="str">
        <f>IF('Социально-коммуникативное разви'!U23="","",IF('Социально-коммуникативное разви'!U23&gt;1.5,"сформирован",IF('Социально-коммуникативное разви'!U23&lt;0.5,"не сформирован", "в стадии формирования")))</f>
        <v/>
      </c>
      <c r="Y22" s="81" t="str">
        <f>IF('Познавательное развитие'!T23="","",IF('Познавательное развитие'!T23&gt;1.5,"сформирован",IF('Познавательное развитие'!T23&lt;0.5,"не сформирован", "в стадии формирования")))</f>
        <v/>
      </c>
      <c r="Z22" s="81" t="str">
        <f>IF('Речевое развитие'!G22="","",IF('Речевое развитие'!G22&gt;1.5,"сформирован",IF('Речевое развитие'!G22&lt;0.5,"не сформирован", "в стадии формирования")))</f>
        <v/>
      </c>
      <c r="AA22" s="136" t="str">
        <f>IF('Социально-коммуникативное разви'!H23="","",IF('Социально-коммуникативное разви'!K23="","",IF('Социально-коммуникативное разви'!L23="","",IF('Социально-коммуникативное разви'!M23="","",IF('Социально-коммуникативное разви'!S23="","",IF('Социально-коммуникативное разви'!T23="","",IF('Социально-коммуникативное разви'!U23="","",IF('Познавательное развитие'!T23="","",IF('Речевое развитие'!G22="","",('Социально-коммуникативное разви'!H23+'Социально-коммуникативное разви'!K23+'Социально-коммуникативное разви'!L23+'Социально-коммуникативное разви'!M23+'Социально-коммуникативное разви'!S23+'Социально-коммуникативное разви'!T23++'Социально-коммуникативное разви'!U23+'Познавательное развитие'!T23+'Речевое развитие'!G22)/9)))))))))</f>
        <v/>
      </c>
      <c r="AB22" s="81" t="str">
        <f t="shared" si="1"/>
        <v/>
      </c>
      <c r="AC22" s="81" t="str">
        <f>IF('Социально-коммуникативное разви'!P23="","",IF('Социально-коммуникативное разви'!P23&gt;1.5,"сформирован",IF('Социально-коммуникативное разви'!P23&lt;0.5,"не сформирован", "в стадии формирования")))</f>
        <v/>
      </c>
      <c r="AD22" s="81" t="str">
        <f>IF('Познавательное развитие'!P23="","",IF('Познавательное развитие'!P23&gt;1.5,"сформирован",IF('Познавательное развитие'!P23&lt;0.5,"не сформирован", "в стадии формирования")))</f>
        <v/>
      </c>
      <c r="AE22" s="81" t="str">
        <f>IF('Речевое развитие'!F22="","",IF('Речевое развитие'!F22&gt;1.5,"сформирован",IF('Речевое развитие'!GG22&lt;0.5,"не сформирован", "в стадии формирования")))</f>
        <v/>
      </c>
      <c r="AF22" s="81" t="str">
        <f>IF('Речевое развитие'!G22="","",IF('Речевое развитие'!G22&gt;1.5,"сформирован",IF('Речевое развитие'!GH22&lt;0.5,"не сформирован", "в стадии формирования")))</f>
        <v/>
      </c>
      <c r="AG22" s="81" t="str">
        <f>IF('Речевое развитие'!M22="","",IF('Речевое развитие'!M22&gt;1.5,"сформирован",IF('Речевое развитие'!M22&lt;0.5,"не сформирован", "в стадии формирования")))</f>
        <v/>
      </c>
      <c r="AH22" s="81" t="str">
        <f>IF('Речевое развитие'!N22="","",IF('Речевое развитие'!N22&gt;1.5,"сформирован",IF('Речевое развитие'!N22&lt;0.5,"не сформирован", "в стадии формирования")))</f>
        <v/>
      </c>
      <c r="AI22" s="81" t="str">
        <f>IF('Художественно-эстетическое разв'!E23="","",IF('Художественно-эстетическое разв'!E23&gt;1.5,"сформирован",IF('Художественно-эстетическое разв'!E23&lt;0.5,"не сформирован", "в стадии формирования")))</f>
        <v/>
      </c>
      <c r="AJ22" s="81" t="str">
        <f>IF('Художественно-эстетическое разв'!H23="","",IF('Художественно-эстетическое разв'!H23&gt;1.5,"сформирован",IF('Художественно-эстетическое разв'!H23&lt;0.5,"не сформирован", "в стадии формирования")))</f>
        <v/>
      </c>
      <c r="AK22" s="81" t="str">
        <f>IF('Художественно-эстетическое разв'!AB23="","",IF('Художественно-эстетическое разв'!AB23&gt;1.5,"сформирован",IF('Художественно-эстетическое разв'!AB23&lt;0.5,"не сформирован", "в стадии формирования")))</f>
        <v/>
      </c>
      <c r="AL22" s="166" t="str">
        <f>IF('Социально-коммуникативное разви'!P23="","",IF('Познавательное развитие'!P23="","",IF('Речевое развитие'!F22="","",IF('Речевое развитие'!G22="","",IF('Речевое развитие'!M22="","",IF('Речевое развитие'!N22="","",IF('Художественно-эстетическое разв'!E23="","",IF('Художественно-эстетическое разв'!H23="","",IF('Художественно-эстетическое разв'!AB23="","",('Социально-коммуникативное разви'!P23+'Познавательное развитие'!P23+'Речевое развитие'!F22+'Речевое развитие'!G22+'Речевое развитие'!M22+'Речевое развитие'!N22+'Художественно-эстетическое разв'!E23+'Художественно-эстетическое разв'!H23+'Художественно-эстетическое разв'!AB23)/9)))))))))</f>
        <v/>
      </c>
      <c r="AM22" s="81" t="str">
        <f t="shared" si="2"/>
        <v/>
      </c>
      <c r="AN22" s="81" t="str">
        <f>IF('Познавательное развитие'!V23="","",IF('Познавательное развитие'!V23&gt;1.5,"сформирован",IF('Познавательное развитие'!V23&lt;0.5,"не сформирован", "в стадии формирования")))</f>
        <v/>
      </c>
      <c r="AO22" s="81" t="str">
        <f>IF('Речевое развитие'!D22="","",IF('Речевое развитие'!D22&gt;1.5,"сформирован",IF('Речевое развитие'!D22&lt;0.5,"не сформирован", "в стадии формирования")))</f>
        <v/>
      </c>
      <c r="AP22" s="81" t="str">
        <f>IF('Речевое развитие'!E22="","",IF('Речевое развитие'!E22&gt;1.5,"сформирован",IF('Речевое развитие'!E22&lt;0.5,"не сформирован", "в стадии формирования")))</f>
        <v/>
      </c>
      <c r="AQ22" s="81" t="str">
        <f>IF('Речевое развитие'!F22="","",IF('Речевое развитие'!F22&gt;1.5,"сформирован",IF('Речевое развитие'!F22&lt;0.5,"не сформирован", "в стадии формирования")))</f>
        <v/>
      </c>
      <c r="AR22" s="81" t="str">
        <f>IF('Речевое развитие'!G22="","",IF('Речевое развитие'!G22&gt;1.5,"сформирован",IF('Речевое развитие'!G22&lt;0.5,"не сформирован", "в стадии формирования")))</f>
        <v/>
      </c>
      <c r="AS22" s="81" t="str">
        <f>IF('Речевое развитие'!J22="","",IF('Речевое развитие'!J22&gt;1.5,"сформирован",IF('Речевое развитие'!J22&lt;0.5,"не сформирован", "в стадии формирования")))</f>
        <v/>
      </c>
      <c r="AT22" s="81" t="str">
        <f>IF('Речевое развитие'!M22="","",IF('Речевое развитие'!M22&gt;1.5,"сформирован",IF('Речевое развитие'!M22&lt;0.5,"не сформирован", "в стадии формирования")))</f>
        <v/>
      </c>
      <c r="AU22" s="136" t="str">
        <f>IF('Познавательное развитие'!V23="","",IF('Речевое развитие'!D22="","",IF('Речевое развитие'!E22="","",IF('Речевое развитие'!F22="","",IF('Речевое развитие'!G22="","",IF('Речевое развитие'!J22="","",IF('Речевое развитие'!M22="","",('Познавательное развитие'!V23+'Речевое развитие'!D22+'Речевое развитие'!E22+'Речевое развитие'!F22+'Речевое развитие'!G22+'Речевое развитие'!J22+'Речевое развитие'!M22)/7)))))))</f>
        <v/>
      </c>
      <c r="AV22" s="81" t="str">
        <f t="shared" si="3"/>
        <v/>
      </c>
      <c r="AW22" s="98" t="str">
        <f>IF('Художественно-эстетическое разв'!M23="","",IF('Художественно-эстетическое разв'!M23&gt;1.5,"сформирован",IF('Художественно-эстетическое разв'!M23&lt;0.5,"не сформирован", "в стадии формирования")))</f>
        <v/>
      </c>
      <c r="AX22" s="98" t="str">
        <f>IF('Художественно-эстетическое разв'!N23="","",IF('Художественно-эстетическое разв'!N23&gt;1.5,"сформирован",IF('Художественно-эстетическое разв'!N23&lt;0.5,"не сформирован", "в стадии формирования")))</f>
        <v/>
      </c>
      <c r="AY22" s="167" t="str">
        <f>IF('Художественно-эстетическое разв'!V23="","",IF('Художественно-эстетическое разв'!V23&gt;1.5,"сформирован",IF('Художественно-эстетическое разв'!V23&lt;0.5,"не сформирован", "в стадии формирования")))</f>
        <v/>
      </c>
      <c r="AZ22" s="98" t="str">
        <f>IF('Физическое развитие'!D22="","",IF('Физическое развитие'!D22&gt;1.5,"сформирован",IF('Физическое развитие'!D22&lt;0.5,"не сформирован", "в стадии формирования")))</f>
        <v/>
      </c>
      <c r="BA22" s="98" t="str">
        <f>IF('Физическое развитие'!E22="","",IF('Физическое развитие'!E22&gt;1.5,"сформирован",IF('Физическое развитие'!E22&lt;0.5,"не сформирован", "в стадии формирования")))</f>
        <v/>
      </c>
      <c r="BB22" s="98" t="str">
        <f>IF('Физическое развитие'!F22="","",IF('Физическое развитие'!F22&gt;1.5,"сформирован",IF('Физическое развитие'!F22&lt;0.5,"не сформирован", "в стадии формирования")))</f>
        <v/>
      </c>
      <c r="BC22" s="98" t="str">
        <f>IF('Физическое развитие'!G22="","",IF('Физическое развитие'!G22&gt;1.5,"сформирован",IF('Физическое развитие'!G22&lt;0.5,"не сформирован", "в стадии формирования")))</f>
        <v/>
      </c>
      <c r="BD22" s="98" t="str">
        <f>IF('Физическое развитие'!H22="","",IF('Физическое развитие'!H22&gt;1.5,"сформирован",IF('Физическое развитие'!H22&lt;0.5,"не сформирован", "в стадии формирования")))</f>
        <v/>
      </c>
      <c r="BE22" s="98" t="str">
        <f>IF('Физическое развитие'!I22="","",IF('Физическое развитие'!I22&gt;1.5,"сформирован",IF('Физическое развитие'!I22&lt;0.5,"не сформирован", "в стадии формирования")))</f>
        <v/>
      </c>
      <c r="BF22" s="98" t="str">
        <f>IF('Физическое развитие'!J22="","",IF('Физическое развитие'!J22&gt;1.5,"сформирован",IF('Физическое развитие'!J22&lt;0.5,"не сформирован", "в стадии формирования")))</f>
        <v/>
      </c>
      <c r="BG22" s="98" t="str">
        <f>IF('Физическое развитие'!K22="","",IF('Физическое развитие'!K22&gt;1.5,"сформирован",IF('Физическое развитие'!K22&lt;0.5,"не сформирован", "в стадии формирования")))</f>
        <v/>
      </c>
      <c r="BH22" s="98" t="str">
        <f>IF('Физическое развитие'!L22="","",IF('Физическое развитие'!L22&gt;1.5,"сформирован",IF('Физическое развитие'!L22&lt;0.5,"не сформирован", "в стадии формирования")))</f>
        <v/>
      </c>
      <c r="BI22" s="136" t="str">
        <f>IF('Художественно-эстетическое разв'!M23="","",IF('Художественно-эстетическое разв'!N23="","",IF('Художественно-эстетическое разв'!V23="","",IF('Физическое развитие'!D22="","",IF('Физическое развитие'!E22="","",IF('Физическое развитие'!F22="","",IF('Физическое развитие'!G22="","",IF('Физическое развитие'!H22="","",IF('Физическое развитие'!I22="","",IF('Физическое развитие'!J22="","",IF('Физическое развитие'!K22="","",IF('Физическое развитие'!M22="","",('Художественно-эстетическое разв'!M23+'Художественно-эстетическое разв'!N23+'Художественно-эстетическое разв'!V23+'Физическое развитие'!D22+'Физическое развитие'!E22+'Физическое развитие'!F22+'Физическое развитие'!G22+'Физическое развитие'!H22+'Физическое развитие'!I22+'Физическое развитие'!J22+'Физическое развитие'!K22+'Физическое развитие'!M22)/12))))))))))))</f>
        <v/>
      </c>
      <c r="BJ22" s="81" t="str">
        <f t="shared" si="4"/>
        <v/>
      </c>
      <c r="BK22" s="81" t="str">
        <f>IF('Социально-коммуникативное разви'!D23="","",IF('Социально-коммуникативное разви'!D23&gt;1.5,"сформирован",IF('Социально-коммуникативное разви'!D23&lt;0.5,"не сформирован", "в стадии формирования")))</f>
        <v/>
      </c>
      <c r="BL22" s="81" t="str">
        <f>IF('Социально-коммуникативное разви'!E23="","",IF('Социально-коммуникативное разви'!E23&gt;1.5,"сформирован",IF('Социально-коммуникативное разви'!E23&lt;0.5,"не сформирован", "в стадии формирования")))</f>
        <v/>
      </c>
      <c r="BM22" s="81" t="str">
        <f>IF('Социально-коммуникативное разви'!F23="","",IF('Социально-коммуникативное разви'!F23&gt;1.5,"сформирован",IF('Социально-коммуникативное разви'!F23&lt;0.5,"не сформирован", "в стадии формирования")))</f>
        <v/>
      </c>
      <c r="BN22" s="81" t="str">
        <f>IF('Социально-коммуникативное разви'!G23="","",IF('Социально-коммуникативное разви'!G23&gt;1.5,"сформирован",IF('Социально-коммуникативное разви'!G23&lt;0.5,"не сформирован", "в стадии формирования")))</f>
        <v/>
      </c>
      <c r="BO22" s="81" t="str">
        <f>IF('Социально-коммуникативное разви'!H23="","",IF('Социально-коммуникативное разви'!H23&gt;1.5,"сформирован",IF('Социально-коммуникативное разви'!H23&lt;0.5,"не сформирован", "в стадии формирования")))</f>
        <v/>
      </c>
      <c r="BP22" s="81" t="str">
        <f>IF('Социально-коммуникативное разви'!I23="","",IF('Социально-коммуникативное разви'!I23&gt;1.5,"сформирован",IF('Социально-коммуникативное разви'!I23&lt;0.5,"не сформирован", "в стадии формирования")))</f>
        <v/>
      </c>
      <c r="BQ22" s="81" t="str">
        <f>IF('Социально-коммуникативное разви'!J23="","",IF('Социально-коммуникативное разви'!J23&gt;1.5,"сформирован",IF('Социально-коммуникативное разви'!J23&lt;0.5,"не сформирован", "в стадии формирования")))</f>
        <v/>
      </c>
      <c r="BR22" s="81" t="str">
        <f>IF('Социально-коммуникативное разви'!K23="","",IF('Социально-коммуникативное разви'!K23&gt;1.5,"сформирован",IF('Социально-коммуникативное разви'!K23&lt;0.5,"не сформирован", "в стадии формирования")))</f>
        <v/>
      </c>
      <c r="BS22" s="81" t="str">
        <f>IF('Физическое развитие'!L22="","",IF('Физическое развитие'!L22&gt;1.5,"сформирован",IF('Физическое развитие'!L22&lt;0.5,"не сформирован", "в стадии формирования")))</f>
        <v/>
      </c>
      <c r="BT22" s="81" t="str">
        <f>IF('Физическое развитие'!M22="","",IF('Физическое развитие'!M22&gt;1.5,"сформирован",IF('Физическое развитие'!M22&lt;0.5,"не сформирован", "в стадии формирования")))</f>
        <v/>
      </c>
      <c r="BU22" s="81" t="str">
        <f>IF('Физическое развитие'!N22="","",IF('Физическое развитие'!N22&gt;1.5,"сформирован",IF('Физическое развитие'!N22&lt;0.5,"не сформирован", "в стадии формирования")))</f>
        <v/>
      </c>
      <c r="BV22" s="81" t="str">
        <f>IF('Физическое развитие'!O22="","",IF('Физическое развитие'!O22&gt;1.5,"сформирован",IF('Физическое развитие'!O22&lt;0.5,"не сформирован", "в стадии формирования")))</f>
        <v/>
      </c>
      <c r="BW22" s="136" t="str">
        <f>IF('Социально-коммуникативное разви'!D23="","",IF('Социально-коммуникативное разви'!G23="","",IF('Социально-коммуникативное разви'!K23="","",IF('Социально-коммуникативное разви'!M23="","",IF('Социально-коммуникативное разви'!X23="","",IF('Социально-коммуникативное разви'!Y23="","",IF('Социально-коммуникативное разви'!Z23="","",IF('Социально-коммуникативное разви'!AA23="","",IF('Физическое развитие'!L22="","",IF('Физическое развитие'!P22="","",IF('Физическое развитие'!Q22="","",IF('Физическое развитие'!R22="","",('Социально-коммуникативное разви'!D23+'Социально-коммуникативное разви'!G23+'Социально-коммуникативное разви'!K23+'Социально-коммуникативное разви'!M23+'Социально-коммуникативное разви'!X23+'Социально-коммуникативное разви'!Y23+'Социально-коммуникативное разви'!Z23+'Социально-коммуникативное разви'!AA23+'Физическое развитие'!L22+'Физическое развитие'!P22+'Физическое развитие'!Q22+'Физическое развитие'!R22)/12))))))))))))</f>
        <v/>
      </c>
      <c r="BX22" s="81" t="str">
        <f t="shared" si="5"/>
        <v/>
      </c>
      <c r="BY22" s="81" t="str">
        <f>IF('Социально-коммуникативное разви'!E23="","",IF('Социально-коммуникативное разви'!E23&gt;1.5,"сформирован",IF('Социально-коммуникативное разви'!E23&lt;0.5,"не сформирован", "в стадии формирования")))</f>
        <v/>
      </c>
      <c r="BZ22" s="81" t="str">
        <f>IF('Социально-коммуникативное разви'!F23="","",IF('Социально-коммуникативное разви'!F23&gt;1.5,"сформирован",IF('Социально-коммуникативное разви'!F23&lt;0.5,"не сформирован", "в стадии формирования")))</f>
        <v/>
      </c>
      <c r="CA22" s="81" t="str">
        <f>IF('Социально-коммуникативное разви'!G23="","",IF('Социально-коммуникативное разви'!G23&gt;1.5,"сформирован",IF('Социально-коммуникативное разви'!G23&lt;0.5,"не сформирован", "в стадии формирования")))</f>
        <v/>
      </c>
      <c r="CB22" s="81" t="str">
        <f>IF('Социально-коммуникативное разви'!H23="","",IF('Социально-коммуникативное разви'!H23&gt;1.5,"сформирован",IF('Социально-коммуникативное разви'!H23&lt;0.5,"не сформирован", "в стадии формирования")))</f>
        <v/>
      </c>
      <c r="CC22" s="81" t="str">
        <f>IF('Социально-коммуникативное разви'!I23="","",IF('Социально-коммуникативное разви'!I23&gt;1.5,"сформирован",IF('Социально-коммуникативное разви'!I23&lt;0.5,"не сформирован", "в стадии формирования")))</f>
        <v/>
      </c>
      <c r="CD22" s="81" t="str">
        <f>IF('Социально-коммуникативное разви'!J23="","",IF('Социально-коммуникативное разви'!J23&gt;1.5,"сформирован",IF('Социально-коммуникативное разви'!J23&lt;0.5,"не сформирован", "в стадии формирования")))</f>
        <v/>
      </c>
      <c r="CE22" s="81" t="str">
        <f>IF('Социально-коммуникативное разви'!K23="","",IF('Социально-коммуникативное разви'!K23&gt;1.5,"сформирован",IF('Социально-коммуникативное разви'!K23&lt;0.5,"не сформирован", "в стадии формирования")))</f>
        <v/>
      </c>
      <c r="CF22" s="81" t="str">
        <f>IF('Социально-коммуникативное разви'!L23="","",IF('Социально-коммуникативное разви'!L23&gt;1.5,"сформирован",IF('Социально-коммуникативное разви'!L23&lt;0.5,"не сформирован", "в стадии формирования")))</f>
        <v/>
      </c>
      <c r="CG22" s="81" t="str">
        <f>IF('Познавательное развитие'!D23="","",IF('Познавательное развитие'!D23&gt;1.5,"сформирован",IF('Познавательное развитие'!D23&lt;0.5,"не сформирован", "в стадии формирования")))</f>
        <v/>
      </c>
      <c r="CH22" s="81" t="str">
        <f>IF('Познавательное развитие'!E23="","",IF('Познавательное развитие'!E23&gt;1.5,"сформирован",IF('Познавательное развитие'!E23&lt;0.5,"не сформирован", "в стадии формирования")))</f>
        <v/>
      </c>
      <c r="CI22" s="81" t="str">
        <f>IF('Познавательное развитие'!F23="","",IF('Познавательное развитие'!F23&gt;1.5,"сформирован",IF('Познавательное развитие'!F23&lt;0.5,"не сформирован", "в стадии формирования")))</f>
        <v/>
      </c>
      <c r="CJ22" s="81" t="str">
        <f>IF('Познавательное развитие'!G23="","",IF('Познавательное развитие'!G23&gt;1.5,"сформирован",IF('Познавательное развитие'!G23&lt;0.5,"не сформирован", "в стадии формирования")))</f>
        <v/>
      </c>
      <c r="CK22" s="81" t="str">
        <f>IF('Познавательное развитие'!H23="","",IF('Познавательное развитие'!H23&gt;1.5,"сформирован",IF('Познавательное развитие'!H23&lt;0.5,"не сформирован", "в стадии формирования")))</f>
        <v/>
      </c>
      <c r="CL22" s="81" t="str">
        <f>IF('Познавательное развитие'!I23="","",IF('Познавательное развитие'!I23&gt;1.5,"сформирован",IF('Познавательное развитие'!I23&lt;0.5,"не сформирован", "в стадии формирования")))</f>
        <v/>
      </c>
      <c r="CM22" s="81" t="str">
        <f>IF('Познавательное развитие'!J23="","",IF('Познавательное развитие'!J23&gt;1.5,"сформирован",IF('Познавательное развитие'!J23&lt;0.5,"не сформирован", "в стадии формирования")))</f>
        <v/>
      </c>
      <c r="CN22" s="81" t="str">
        <f>IF('Познавательное развитие'!K23="","",IF('Познавательное развитие'!K23&gt;1.5,"сформирован",IF('Познавательное развитие'!K23&lt;0.5,"не сформирован", "в стадии формирования")))</f>
        <v/>
      </c>
      <c r="CO22" s="81" t="str">
        <f>IF('Познавательное развитие'!L23="","",IF('Познавательное развитие'!L23&gt;1.5,"сформирован",IF('Познавательное развитие'!L23&lt;0.5,"не сформирован", "в стадии формирования")))</f>
        <v/>
      </c>
      <c r="CP22" s="81" t="str">
        <f>IF('Познавательное развитие'!M23="","",IF('Познавательное развитие'!M23&gt;1.5,"сформирован",IF('Познавательное развитие'!M23&lt;0.5,"не сформирован", "в стадии формирования")))</f>
        <v/>
      </c>
      <c r="CQ22" s="81" t="str">
        <f>IF('Познавательное развитие'!N23="","",IF('Познавательное развитие'!N23&gt;1.5,"сформирован",IF('Познавательное развитие'!N23&lt;0.5,"не сформирован", "в стадии формирования")))</f>
        <v/>
      </c>
      <c r="CR22" s="81" t="str">
        <f>IF('Познавательное развитие'!O23="","",IF('Познавательное развитие'!O23&gt;1.5,"сформирован",IF('Познавательное развитие'!O23&lt;0.5,"не сформирован", "в стадии формирования")))</f>
        <v/>
      </c>
      <c r="CS22" s="81" t="str">
        <f>IF('Познавательное развитие'!P23="","",IF('Познавательное развитие'!P23&gt;1.5,"сформирован",IF('Познавательное развитие'!P23&lt;0.5,"не сформирован", "в стадии формирования")))</f>
        <v/>
      </c>
      <c r="CT22" s="81" t="str">
        <f>IF('Познавательное развитие'!Q23="","",IF('Познавательное развитие'!Q23&gt;1.5,"сформирован",IF('Познавательное развитие'!Q23&lt;0.5,"не сформирован", "в стадии формирования")))</f>
        <v/>
      </c>
      <c r="CU22" s="81" t="str">
        <f>IF('Речевое развитие'!J22="","",IF('Речевое развитие'!J22&gt;1.5,"сформирован",IF('Речевое развитие'!J22&lt;0.5,"не сформирован", "в стадии формирования")))</f>
        <v/>
      </c>
      <c r="CV22" s="81" t="str">
        <f>IF('Речевое развитие'!K22="","",IF('Речевое развитие'!K22&gt;1.5,"сформирован",IF('Речевое развитие'!K22&lt;0.5,"не сформирован", "в стадии формирования")))</f>
        <v/>
      </c>
      <c r="CW22" s="81" t="str">
        <f>IF('Речевое развитие'!L22="","",IF('Речевое развитие'!L22&gt;1.5,"сформирован",IF('Речевое развитие'!L22&lt;0.5,"не сформирован", "в стадии формирования")))</f>
        <v/>
      </c>
      <c r="CX22" s="167" t="str">
        <f>IF('Художественно-эстетическое разв'!AA23="","",IF('Художественно-эстетическое разв'!AA23&gt;1.5,"сформирован",IF('Художественно-эстетическое разв'!AA23&lt;0.5,"не сформирован", "в стадии формирования")))</f>
        <v/>
      </c>
      <c r="CY22" s="136" t="str">
        <f>IF('Социально-коммуникативное разви'!E23="","",IF('Социально-коммуникативное разви'!F23="","",IF('Социально-коммуникативное разви'!H23="","",IF('Социально-коммуникативное разви'!I23="","",IF('Социально-коммуникативное разви'!AB23="","",IF('Социально-коммуникативное разви'!AC23="","",IF('Социально-коммуникативное разви'!AD23="","",IF('Социально-коммуникативное разви'!AE23="","",IF('Познавательное развитие'!D23="","",IF('Познавательное развитие'!E23="","",IF('Познавательное развитие'!F23="","",IF('Познавательное развитие'!I23="","",IF('Познавательное развитие'!K23="","",IF('Познавательное развитие'!S23="","",IF('Познавательное развитие'!U23="","",IF('Познавательное развитие'!Y23="","",IF('Познавательное развитие'!Z23="","",IF('Познавательное развитие'!AA23="","",IF('Познавательное развитие'!AB23="","",IF('Познавательное развитие'!AC23="","",IF('Познавательное развитие'!AD23="","",IF('Познавательное развитие'!AE23="","",IF('Речевое развитие'!J22="","",IF('Речевое развитие'!K22="","",IF('Речевое развитие'!L22="","",IF('Художественно-эстетическое разв'!AA23="","",('Социально-коммуникативное разви'!E23+'Социально-коммуникативное разви'!F23+'Социально-коммуникативное разви'!H23+'Социально-коммуникативное разви'!I23+'Социально-коммуникативное разви'!AB23+'Социально-коммуникативное разви'!AC23+'Социально-коммуникативное разви'!AD23+'Социально-коммуникативное разви'!AE23+'Познавательное развитие'!D23+'Познавательное развитие'!E23+'Познавательное развитие'!F23+'Познавательное развитие'!I23+'Познавательное развитие'!K23+'Познавательное развитие'!S23+'Познавательное развитие'!U23+'Познавательное развитие'!Y23+'Познавательное развитие'!Z23+'Познавательное развитие'!AA23+'Познавательное развитие'!AB23+'Познавательное развитие'!AC23+'Познавательное развитие'!AD23+'Познавательное развитие'!AE23+'Речевое развитие'!J22+'Речевое развитие'!K22+'Речевое развитие'!L22+'Художественно-эстетическое разв'!AA23)/26))))))))))))))))))))))))))</f>
        <v/>
      </c>
      <c r="CZ22" s="81" t="str">
        <f t="shared" si="6"/>
        <v/>
      </c>
      <c r="EL22" s="90"/>
    </row>
    <row r="23" spans="1:142">
      <c r="A23" s="298">
        <f>список!A21</f>
        <v>20</v>
      </c>
      <c r="B23" s="165" t="str">
        <f>IF(список!B21="","",список!B21)</f>
        <v/>
      </c>
      <c r="C23" s="81">
        <f>IF(список!C21="","",список!C21)</f>
        <v>0</v>
      </c>
      <c r="D23" s="81" t="str">
        <f>IF('Социально-коммуникативное разви'!J24="","",IF('Социально-коммуникативное разви'!J24&gt;1.5,"сформирован",IF('Социально-коммуникативное разви'!J24&lt;0.5,"не сформирован", "в стадии формирования")))</f>
        <v/>
      </c>
      <c r="E23" s="81" t="str">
        <f>IF('Социально-коммуникативное разви'!K24="","",IF('Социально-коммуникативное разви'!K24&gt;1.5,"сформирован",IF('Социально-коммуникативное разви'!K24&lt;0.5,"не сформирован", "в стадии формирования")))</f>
        <v/>
      </c>
      <c r="F23" s="81" t="str">
        <f>IF('Социально-коммуникативное разви'!L24="","",IF('Социально-коммуникативное разви'!L24&gt;1.5,"сформирован",IF('Социально-коммуникативное разви'!L24&lt;0.5,"не сформирован", "в стадии формирования")))</f>
        <v/>
      </c>
      <c r="G23" s="81" t="str">
        <f>IF('Социально-коммуникативное разви'!N24="","",IF('Социально-коммуникативное разви'!N24&gt;1.5,"сформирован",IF('Социально-коммуникативное разви'!N24&lt;0.5,"не сформирован", "в стадии формирования")))</f>
        <v/>
      </c>
      <c r="H23" s="81" t="str">
        <f>IF('Социально-коммуникативное разви'!O24="","",IF('Социально-коммуникативное разви'!O24&gt;1.5,"сформирован",IF('Социально-коммуникативное разви'!O24&lt;0.5,"не сформирован", "в стадии формирования")))</f>
        <v/>
      </c>
      <c r="I23" s="81" t="str">
        <f>IF('Познавательное развитие'!J24="","",IF('Познавательное развитие'!J24&gt;1.5,"сформирован",IF('Познавательное развитие'!J24&lt;0.5,"не сформирован", "в стадии формирования")))</f>
        <v/>
      </c>
      <c r="J23" s="81" t="str">
        <f>IF('Познавательное развитие'!K24="","",IF('Познавательное развитие'!K24&gt;1.5,"сформирован",IF('Познавательное развитие'!K24&lt;0.5,"не сформирован", "в стадии формирования")))</f>
        <v/>
      </c>
      <c r="K23" s="81" t="str">
        <f>IF('Познавательное развитие'!N24="","",IF('Познавательное развитие'!N24&gt;1.5,"сформирован",IF('Познавательное развитие'!N24&lt;0.5,"не сформирован", "в стадии формирования")))</f>
        <v/>
      </c>
      <c r="L23" s="81" t="str">
        <f>IF('Познавательное развитие'!O24="","",IF('Познавательное развитие'!O24&gt;1.5,"сформирован",IF('Познавательное развитие'!O24&lt;0.5,"не сформирован", "в стадии формирования")))</f>
        <v/>
      </c>
      <c r="M23" s="81" t="str">
        <f>IF('Познавательное развитие'!U24="","",IF('Познавательное развитие'!U24&gt;1.5,"сформирован",IF('Познавательное развитие'!U24&lt;0.5,"не сформирован", "в стадии формирования")))</f>
        <v/>
      </c>
      <c r="N23" s="81" t="str">
        <f>IF('Речевое развитие'!G23="","",IF('Речевое развитие'!G23&gt;1.5,"сформирован",IF('Речевое развитие'!G23&lt;0.5,"не сформирован", "в стадии формирования")))</f>
        <v/>
      </c>
      <c r="O23" s="81" t="str">
        <f>IF('Художественно-эстетическое разв'!D24="","",IF('Художественно-эстетическое разв'!D24&gt;1.5,"сформирован",IF('Художественно-эстетическое разв'!D24&lt;0.5,"не сформирован", "в стадии формирования")))</f>
        <v/>
      </c>
      <c r="P23" s="136" t="str">
        <f>IF('Социально-коммуникативное разви'!J24="","",IF('Социально-коммуникативное разви'!K24="","",IF('Социально-коммуникативное разви'!L24="","",IF('Социально-коммуникативное разви'!N24="","",IF('Социально-коммуникативное разви'!O24="","",IF('Познавательное развитие'!J24="","",IF('Познавательное развитие'!K24="","",IF('Познавательное развитие'!N24="","",IF('Познавательное развитие'!O24="","",IF('Познавательное развитие'!U24="","",IF('Речевое развитие'!G23="","",IF('Художественно-эстетическое разв'!D24="","",('Социально-коммуникативное разви'!J24+'Социально-коммуникативное разви'!K24+'Социально-коммуникативное разви'!L24+'Социально-коммуникативное разви'!N24+'Социально-коммуникативное разви'!O24+'Познавательное развитие'!J24+'Познавательное развитие'!K24+'Познавательное развитие'!N24+'Познавательное развитие'!O24+'Познавательное развитие'!U24+'Речевое развитие'!G23+'Художественно-эстетическое разв'!D24)/12))))))))))))</f>
        <v/>
      </c>
      <c r="Q23" s="81" t="str">
        <f t="shared" si="0"/>
        <v/>
      </c>
      <c r="R23" s="81" t="str">
        <f>IF('Социально-коммуникативное разви'!H24="","",IF('Социально-коммуникативное разви'!H24&gt;1.5,"сформирован",IF('Социально-коммуникативное разви'!H24&lt;0.5,"не сформирован", "в стадии формирования")))</f>
        <v/>
      </c>
      <c r="S23" s="81" t="str">
        <f>IF('Социально-коммуникативное разви'!K24="","",IF('Социально-коммуникативное разви'!K24&gt;1.5,"сформирован",IF('Социально-коммуникативное разви'!K24&lt;0.5,"не сформирован", "в стадии формирования")))</f>
        <v/>
      </c>
      <c r="T23" s="81" t="str">
        <f>IF('Социально-коммуникативное разви'!L24="","",IF('Социально-коммуникативное разви'!L24&gt;1.5,"сформирован",IF('Социально-коммуникативное разви'!L24&lt;0.5,"не сформирован", "в стадии формирования")))</f>
        <v/>
      </c>
      <c r="U23" s="81" t="str">
        <f>IF('Социально-коммуникативное разви'!M24="","",IF('Социально-коммуникативное разви'!M24&gt;1.5,"сформирован",IF('Социально-коммуникативное разви'!M24&lt;0.5,"не сформирован", "в стадии формирования")))</f>
        <v/>
      </c>
      <c r="V23" s="81" t="str">
        <f>IF('Социально-коммуникативное разви'!S24="","",IF('Социально-коммуникативное разви'!S24&gt;1.5,"сформирован",IF('Социально-коммуникативное разви'!S24&lt;0.5,"не сформирован", "в стадии формирования")))</f>
        <v/>
      </c>
      <c r="W23" s="81" t="str">
        <f>IF('Социально-коммуникативное разви'!T24="","",IF('Социально-коммуникативное разви'!T24&gt;1.5,"сформирован",IF('Социально-коммуникативное разви'!T24&lt;0.5,"не сформирован", "в стадии формирования")))</f>
        <v/>
      </c>
      <c r="X23" s="81" t="str">
        <f>IF('Социально-коммуникативное разви'!U24="","",IF('Социально-коммуникативное разви'!U24&gt;1.5,"сформирован",IF('Социально-коммуникативное разви'!U24&lt;0.5,"не сформирован", "в стадии формирования")))</f>
        <v/>
      </c>
      <c r="Y23" s="81" t="str">
        <f>IF('Познавательное развитие'!T24="","",IF('Познавательное развитие'!T24&gt;1.5,"сформирован",IF('Познавательное развитие'!T24&lt;0.5,"не сформирован", "в стадии формирования")))</f>
        <v/>
      </c>
      <c r="Z23" s="81" t="str">
        <f>IF('Речевое развитие'!G23="","",IF('Речевое развитие'!G23&gt;1.5,"сформирован",IF('Речевое развитие'!G23&lt;0.5,"не сформирован", "в стадии формирования")))</f>
        <v/>
      </c>
      <c r="AA23" s="136" t="str">
        <f>IF('Социально-коммуникативное разви'!H24="","",IF('Социально-коммуникативное разви'!K24="","",IF('Социально-коммуникативное разви'!L24="","",IF('Социально-коммуникативное разви'!M24="","",IF('Социально-коммуникативное разви'!S24="","",IF('Социально-коммуникативное разви'!T24="","",IF('Социально-коммуникативное разви'!U24="","",IF('Познавательное развитие'!T24="","",IF('Речевое развитие'!G23="","",('Социально-коммуникативное разви'!H24+'Социально-коммуникативное разви'!K24+'Социально-коммуникативное разви'!L24+'Социально-коммуникативное разви'!M24+'Социально-коммуникативное разви'!S24+'Социально-коммуникативное разви'!T24++'Социально-коммуникативное разви'!U24+'Познавательное развитие'!T24+'Речевое развитие'!G23)/9)))))))))</f>
        <v/>
      </c>
      <c r="AB23" s="81" t="str">
        <f t="shared" si="1"/>
        <v/>
      </c>
      <c r="AC23" s="81" t="str">
        <f>IF('Социально-коммуникативное разви'!P24="","",IF('Социально-коммуникативное разви'!P24&gt;1.5,"сформирован",IF('Социально-коммуникативное разви'!P24&lt;0.5,"не сформирован", "в стадии формирования")))</f>
        <v/>
      </c>
      <c r="AD23" s="81" t="str">
        <f>IF('Познавательное развитие'!P24="","",IF('Познавательное развитие'!P24&gt;1.5,"сформирован",IF('Познавательное развитие'!P24&lt;0.5,"не сформирован", "в стадии формирования")))</f>
        <v/>
      </c>
      <c r="AE23" s="81" t="str">
        <f>IF('Речевое развитие'!F23="","",IF('Речевое развитие'!F23&gt;1.5,"сформирован",IF('Речевое развитие'!GG23&lt;0.5,"не сформирован", "в стадии формирования")))</f>
        <v/>
      </c>
      <c r="AF23" s="81" t="str">
        <f>IF('Речевое развитие'!G23="","",IF('Речевое развитие'!G23&gt;1.5,"сформирован",IF('Речевое развитие'!GH23&lt;0.5,"не сформирован", "в стадии формирования")))</f>
        <v/>
      </c>
      <c r="AG23" s="81" t="str">
        <f>IF('Речевое развитие'!M23="","",IF('Речевое развитие'!M23&gt;1.5,"сформирован",IF('Речевое развитие'!M23&lt;0.5,"не сформирован", "в стадии формирования")))</f>
        <v/>
      </c>
      <c r="AH23" s="81" t="str">
        <f>IF('Речевое развитие'!N23="","",IF('Речевое развитие'!N23&gt;1.5,"сформирован",IF('Речевое развитие'!N23&lt;0.5,"не сформирован", "в стадии формирования")))</f>
        <v/>
      </c>
      <c r="AI23" s="81" t="str">
        <f>IF('Художественно-эстетическое разв'!E24="","",IF('Художественно-эстетическое разв'!E24&gt;1.5,"сформирован",IF('Художественно-эстетическое разв'!E24&lt;0.5,"не сформирован", "в стадии формирования")))</f>
        <v/>
      </c>
      <c r="AJ23" s="81" t="str">
        <f>IF('Художественно-эстетическое разв'!H24="","",IF('Художественно-эстетическое разв'!H24&gt;1.5,"сформирован",IF('Художественно-эстетическое разв'!H24&lt;0.5,"не сформирован", "в стадии формирования")))</f>
        <v/>
      </c>
      <c r="AK23" s="81" t="str">
        <f>IF('Художественно-эстетическое разв'!AB24="","",IF('Художественно-эстетическое разв'!AB24&gt;1.5,"сформирован",IF('Художественно-эстетическое разв'!AB24&lt;0.5,"не сформирован", "в стадии формирования")))</f>
        <v/>
      </c>
      <c r="AL23" s="166" t="str">
        <f>IF('Социально-коммуникативное разви'!P24="","",IF('Познавательное развитие'!P24="","",IF('Речевое развитие'!F23="","",IF('Речевое развитие'!G23="","",IF('Речевое развитие'!M23="","",IF('Речевое развитие'!N23="","",IF('Художественно-эстетическое разв'!E24="","",IF('Художественно-эстетическое разв'!H24="","",IF('Художественно-эстетическое разв'!AB24="","",('Социально-коммуникативное разви'!P24+'Познавательное развитие'!P24+'Речевое развитие'!F23+'Речевое развитие'!G23+'Речевое развитие'!M23+'Речевое развитие'!N23+'Художественно-эстетическое разв'!E24+'Художественно-эстетическое разв'!H24+'Художественно-эстетическое разв'!AB24)/9)))))))))</f>
        <v/>
      </c>
      <c r="AM23" s="81" t="str">
        <f t="shared" si="2"/>
        <v/>
      </c>
      <c r="AN23" s="81" t="str">
        <f>IF('Познавательное развитие'!V24="","",IF('Познавательное развитие'!V24&gt;1.5,"сформирован",IF('Познавательное развитие'!V24&lt;0.5,"не сформирован", "в стадии формирования")))</f>
        <v/>
      </c>
      <c r="AO23" s="81" t="str">
        <f>IF('Речевое развитие'!D23="","",IF('Речевое развитие'!D23&gt;1.5,"сформирован",IF('Речевое развитие'!D23&lt;0.5,"не сформирован", "в стадии формирования")))</f>
        <v/>
      </c>
      <c r="AP23" s="81" t="str">
        <f>IF('Речевое развитие'!E23="","",IF('Речевое развитие'!E23&gt;1.5,"сформирован",IF('Речевое развитие'!E23&lt;0.5,"не сформирован", "в стадии формирования")))</f>
        <v/>
      </c>
      <c r="AQ23" s="81" t="str">
        <f>IF('Речевое развитие'!F23="","",IF('Речевое развитие'!F23&gt;1.5,"сформирован",IF('Речевое развитие'!F23&lt;0.5,"не сформирован", "в стадии формирования")))</f>
        <v/>
      </c>
      <c r="AR23" s="81" t="str">
        <f>IF('Речевое развитие'!G23="","",IF('Речевое развитие'!G23&gt;1.5,"сформирован",IF('Речевое развитие'!G23&lt;0.5,"не сформирован", "в стадии формирования")))</f>
        <v/>
      </c>
      <c r="AS23" s="81" t="str">
        <f>IF('Речевое развитие'!J23="","",IF('Речевое развитие'!J23&gt;1.5,"сформирован",IF('Речевое развитие'!J23&lt;0.5,"не сформирован", "в стадии формирования")))</f>
        <v/>
      </c>
      <c r="AT23" s="81" t="str">
        <f>IF('Речевое развитие'!M23="","",IF('Речевое развитие'!M23&gt;1.5,"сформирован",IF('Речевое развитие'!M23&lt;0.5,"не сформирован", "в стадии формирования")))</f>
        <v/>
      </c>
      <c r="AU23" s="136" t="str">
        <f>IF('Познавательное развитие'!V24="","",IF('Речевое развитие'!D23="","",IF('Речевое развитие'!E23="","",IF('Речевое развитие'!F23="","",IF('Речевое развитие'!G23="","",IF('Речевое развитие'!J23="","",IF('Речевое развитие'!M23="","",('Познавательное развитие'!V24+'Речевое развитие'!D23+'Речевое развитие'!E23+'Речевое развитие'!F23+'Речевое развитие'!G23+'Речевое развитие'!J23+'Речевое развитие'!M23)/7)))))))</f>
        <v/>
      </c>
      <c r="AV23" s="81" t="str">
        <f t="shared" si="3"/>
        <v/>
      </c>
      <c r="AW23" s="98" t="str">
        <f>IF('Художественно-эстетическое разв'!M24="","",IF('Художественно-эстетическое разв'!M24&gt;1.5,"сформирован",IF('Художественно-эстетическое разв'!M24&lt;0.5,"не сформирован", "в стадии формирования")))</f>
        <v/>
      </c>
      <c r="AX23" s="98" t="str">
        <f>IF('Художественно-эстетическое разв'!N24="","",IF('Художественно-эстетическое разв'!N24&gt;1.5,"сформирован",IF('Художественно-эстетическое разв'!N24&lt;0.5,"не сформирован", "в стадии формирования")))</f>
        <v/>
      </c>
      <c r="AY23" s="167" t="str">
        <f>IF('Художественно-эстетическое разв'!V24="","",IF('Художественно-эстетическое разв'!V24&gt;1.5,"сформирован",IF('Художественно-эстетическое разв'!V24&lt;0.5,"не сформирован", "в стадии формирования")))</f>
        <v/>
      </c>
      <c r="AZ23" s="98" t="str">
        <f>IF('Физическое развитие'!D23="","",IF('Физическое развитие'!D23&gt;1.5,"сформирован",IF('Физическое развитие'!D23&lt;0.5,"не сформирован", "в стадии формирования")))</f>
        <v/>
      </c>
      <c r="BA23" s="98" t="str">
        <f>IF('Физическое развитие'!E23="","",IF('Физическое развитие'!E23&gt;1.5,"сформирован",IF('Физическое развитие'!E23&lt;0.5,"не сформирован", "в стадии формирования")))</f>
        <v/>
      </c>
      <c r="BB23" s="98" t="str">
        <f>IF('Физическое развитие'!F23="","",IF('Физическое развитие'!F23&gt;1.5,"сформирован",IF('Физическое развитие'!F23&lt;0.5,"не сформирован", "в стадии формирования")))</f>
        <v/>
      </c>
      <c r="BC23" s="98" t="str">
        <f>IF('Физическое развитие'!G23="","",IF('Физическое развитие'!G23&gt;1.5,"сформирован",IF('Физическое развитие'!G23&lt;0.5,"не сформирован", "в стадии формирования")))</f>
        <v/>
      </c>
      <c r="BD23" s="98" t="str">
        <f>IF('Физическое развитие'!H23="","",IF('Физическое развитие'!H23&gt;1.5,"сформирован",IF('Физическое развитие'!H23&lt;0.5,"не сформирован", "в стадии формирования")))</f>
        <v/>
      </c>
      <c r="BE23" s="98" t="str">
        <f>IF('Физическое развитие'!I23="","",IF('Физическое развитие'!I23&gt;1.5,"сформирован",IF('Физическое развитие'!I23&lt;0.5,"не сформирован", "в стадии формирования")))</f>
        <v/>
      </c>
      <c r="BF23" s="98" t="str">
        <f>IF('Физическое развитие'!J23="","",IF('Физическое развитие'!J23&gt;1.5,"сформирован",IF('Физическое развитие'!J23&lt;0.5,"не сформирован", "в стадии формирования")))</f>
        <v/>
      </c>
      <c r="BG23" s="98" t="str">
        <f>IF('Физическое развитие'!K23="","",IF('Физическое развитие'!K23&gt;1.5,"сформирован",IF('Физическое развитие'!K23&lt;0.5,"не сформирован", "в стадии формирования")))</f>
        <v/>
      </c>
      <c r="BH23" s="98" t="str">
        <f>IF('Физическое развитие'!L23="","",IF('Физическое развитие'!L23&gt;1.5,"сформирован",IF('Физическое развитие'!L23&lt;0.5,"не сформирован", "в стадии формирования")))</f>
        <v/>
      </c>
      <c r="BI23" s="136" t="str">
        <f>IF('Художественно-эстетическое разв'!M24="","",IF('Художественно-эстетическое разв'!N24="","",IF('Художественно-эстетическое разв'!V24="","",IF('Физическое развитие'!D23="","",IF('Физическое развитие'!E23="","",IF('Физическое развитие'!F23="","",IF('Физическое развитие'!G23="","",IF('Физическое развитие'!H23="","",IF('Физическое развитие'!I23="","",IF('Физическое развитие'!J23="","",IF('Физическое развитие'!K23="","",IF('Физическое развитие'!M23="","",('Художественно-эстетическое разв'!M24+'Художественно-эстетическое разв'!N24+'Художественно-эстетическое разв'!V24+'Физическое развитие'!D23+'Физическое развитие'!E23+'Физическое развитие'!F23+'Физическое развитие'!G23+'Физическое развитие'!H23+'Физическое развитие'!I23+'Физическое развитие'!J23+'Физическое развитие'!K23+'Физическое развитие'!M23)/12))))))))))))</f>
        <v/>
      </c>
      <c r="BJ23" s="81" t="str">
        <f t="shared" si="4"/>
        <v/>
      </c>
      <c r="BK23" s="81" t="str">
        <f>IF('Социально-коммуникативное разви'!D24="","",IF('Социально-коммуникативное разви'!D24&gt;1.5,"сформирован",IF('Социально-коммуникативное разви'!D24&lt;0.5,"не сформирован", "в стадии формирования")))</f>
        <v/>
      </c>
      <c r="BL23" s="81" t="str">
        <f>IF('Социально-коммуникативное разви'!E24="","",IF('Социально-коммуникативное разви'!E24&gt;1.5,"сформирован",IF('Социально-коммуникативное разви'!E24&lt;0.5,"не сформирован", "в стадии формирования")))</f>
        <v/>
      </c>
      <c r="BM23" s="81" t="str">
        <f>IF('Социально-коммуникативное разви'!F24="","",IF('Социально-коммуникативное разви'!F24&gt;1.5,"сформирован",IF('Социально-коммуникативное разви'!F24&lt;0.5,"не сформирован", "в стадии формирования")))</f>
        <v/>
      </c>
      <c r="BN23" s="81" t="str">
        <f>IF('Социально-коммуникативное разви'!G24="","",IF('Социально-коммуникативное разви'!G24&gt;1.5,"сформирован",IF('Социально-коммуникативное разви'!G24&lt;0.5,"не сформирован", "в стадии формирования")))</f>
        <v/>
      </c>
      <c r="BO23" s="81" t="str">
        <f>IF('Социально-коммуникативное разви'!H24="","",IF('Социально-коммуникативное разви'!H24&gt;1.5,"сформирован",IF('Социально-коммуникативное разви'!H24&lt;0.5,"не сформирован", "в стадии формирования")))</f>
        <v/>
      </c>
      <c r="BP23" s="81" t="str">
        <f>IF('Социально-коммуникативное разви'!I24="","",IF('Социально-коммуникативное разви'!I24&gt;1.5,"сформирован",IF('Социально-коммуникативное разви'!I24&lt;0.5,"не сформирован", "в стадии формирования")))</f>
        <v/>
      </c>
      <c r="BQ23" s="81" t="str">
        <f>IF('Социально-коммуникативное разви'!J24="","",IF('Социально-коммуникативное разви'!J24&gt;1.5,"сформирован",IF('Социально-коммуникативное разви'!J24&lt;0.5,"не сформирован", "в стадии формирования")))</f>
        <v/>
      </c>
      <c r="BR23" s="81" t="str">
        <f>IF('Социально-коммуникативное разви'!K24="","",IF('Социально-коммуникативное разви'!K24&gt;1.5,"сформирован",IF('Социально-коммуникативное разви'!K24&lt;0.5,"не сформирован", "в стадии формирования")))</f>
        <v/>
      </c>
      <c r="BS23" s="81" t="str">
        <f>IF('Физическое развитие'!L23="","",IF('Физическое развитие'!L23&gt;1.5,"сформирован",IF('Физическое развитие'!L23&lt;0.5,"не сформирован", "в стадии формирования")))</f>
        <v/>
      </c>
      <c r="BT23" s="81" t="str">
        <f>IF('Физическое развитие'!M23="","",IF('Физическое развитие'!M23&gt;1.5,"сформирован",IF('Физическое развитие'!M23&lt;0.5,"не сформирован", "в стадии формирования")))</f>
        <v/>
      </c>
      <c r="BU23" s="81" t="str">
        <f>IF('Физическое развитие'!N23="","",IF('Физическое развитие'!N23&gt;1.5,"сформирован",IF('Физическое развитие'!N23&lt;0.5,"не сформирован", "в стадии формирования")))</f>
        <v/>
      </c>
      <c r="BV23" s="81" t="str">
        <f>IF('Физическое развитие'!O23="","",IF('Физическое развитие'!O23&gt;1.5,"сформирован",IF('Физическое развитие'!O23&lt;0.5,"не сформирован", "в стадии формирования")))</f>
        <v/>
      </c>
      <c r="BW23" s="136" t="str">
        <f>IF('Социально-коммуникативное разви'!D24="","",IF('Социально-коммуникативное разви'!G24="","",IF('Социально-коммуникативное разви'!K24="","",IF('Социально-коммуникативное разви'!M24="","",IF('Социально-коммуникативное разви'!X24="","",IF('Социально-коммуникативное разви'!Y24="","",IF('Социально-коммуникативное разви'!Z24="","",IF('Социально-коммуникативное разви'!AA24="","",IF('Физическое развитие'!L23="","",IF('Физическое развитие'!P23="","",IF('Физическое развитие'!Q23="","",IF('Физическое развитие'!R23="","",('Социально-коммуникативное разви'!D24+'Социально-коммуникативное разви'!G24+'Социально-коммуникативное разви'!K24+'Социально-коммуникативное разви'!M24+'Социально-коммуникативное разви'!X24+'Социально-коммуникативное разви'!Y24+'Социально-коммуникативное разви'!Z24+'Социально-коммуникативное разви'!AA24+'Физическое развитие'!L23+'Физическое развитие'!P23+'Физическое развитие'!Q23+'Физическое развитие'!R23)/12))))))))))))</f>
        <v/>
      </c>
      <c r="BX23" s="81" t="str">
        <f t="shared" si="5"/>
        <v/>
      </c>
      <c r="BY23" s="81" t="str">
        <f>IF('Социально-коммуникативное разви'!E24="","",IF('Социально-коммуникативное разви'!E24&gt;1.5,"сформирован",IF('Социально-коммуникативное разви'!E24&lt;0.5,"не сформирован", "в стадии формирования")))</f>
        <v/>
      </c>
      <c r="BZ23" s="81" t="str">
        <f>IF('Социально-коммуникативное разви'!F24="","",IF('Социально-коммуникативное разви'!F24&gt;1.5,"сформирован",IF('Социально-коммуникативное разви'!F24&lt;0.5,"не сформирован", "в стадии формирования")))</f>
        <v/>
      </c>
      <c r="CA23" s="81" t="str">
        <f>IF('Социально-коммуникативное разви'!G24="","",IF('Социально-коммуникативное разви'!G24&gt;1.5,"сформирован",IF('Социально-коммуникативное разви'!G24&lt;0.5,"не сформирован", "в стадии формирования")))</f>
        <v/>
      </c>
      <c r="CB23" s="81" t="str">
        <f>IF('Социально-коммуникативное разви'!H24="","",IF('Социально-коммуникативное разви'!H24&gt;1.5,"сформирован",IF('Социально-коммуникативное разви'!H24&lt;0.5,"не сформирован", "в стадии формирования")))</f>
        <v/>
      </c>
      <c r="CC23" s="81" t="str">
        <f>IF('Социально-коммуникативное разви'!I24="","",IF('Социально-коммуникативное разви'!I24&gt;1.5,"сформирован",IF('Социально-коммуникативное разви'!I24&lt;0.5,"не сформирован", "в стадии формирования")))</f>
        <v/>
      </c>
      <c r="CD23" s="81" t="str">
        <f>IF('Социально-коммуникативное разви'!J24="","",IF('Социально-коммуникативное разви'!J24&gt;1.5,"сформирован",IF('Социально-коммуникативное разви'!J24&lt;0.5,"не сформирован", "в стадии формирования")))</f>
        <v/>
      </c>
      <c r="CE23" s="81" t="str">
        <f>IF('Социально-коммуникативное разви'!K24="","",IF('Социально-коммуникативное разви'!K24&gt;1.5,"сформирован",IF('Социально-коммуникативное разви'!K24&lt;0.5,"не сформирован", "в стадии формирования")))</f>
        <v/>
      </c>
      <c r="CF23" s="81" t="str">
        <f>IF('Социально-коммуникативное разви'!L24="","",IF('Социально-коммуникативное разви'!L24&gt;1.5,"сформирован",IF('Социально-коммуникативное разви'!L24&lt;0.5,"не сформирован", "в стадии формирования")))</f>
        <v/>
      </c>
      <c r="CG23" s="81" t="str">
        <f>IF('Познавательное развитие'!D24="","",IF('Познавательное развитие'!D24&gt;1.5,"сформирован",IF('Познавательное развитие'!D24&lt;0.5,"не сформирован", "в стадии формирования")))</f>
        <v/>
      </c>
      <c r="CH23" s="81" t="str">
        <f>IF('Познавательное развитие'!E24="","",IF('Познавательное развитие'!E24&gt;1.5,"сформирован",IF('Познавательное развитие'!E24&lt;0.5,"не сформирован", "в стадии формирования")))</f>
        <v/>
      </c>
      <c r="CI23" s="81" t="str">
        <f>IF('Познавательное развитие'!F24="","",IF('Познавательное развитие'!F24&gt;1.5,"сформирован",IF('Познавательное развитие'!F24&lt;0.5,"не сформирован", "в стадии формирования")))</f>
        <v/>
      </c>
      <c r="CJ23" s="81" t="str">
        <f>IF('Познавательное развитие'!G24="","",IF('Познавательное развитие'!G24&gt;1.5,"сформирован",IF('Познавательное развитие'!G24&lt;0.5,"не сформирован", "в стадии формирования")))</f>
        <v/>
      </c>
      <c r="CK23" s="81" t="str">
        <f>IF('Познавательное развитие'!H24="","",IF('Познавательное развитие'!H24&gt;1.5,"сформирован",IF('Познавательное развитие'!H24&lt;0.5,"не сформирован", "в стадии формирования")))</f>
        <v/>
      </c>
      <c r="CL23" s="81" t="str">
        <f>IF('Познавательное развитие'!I24="","",IF('Познавательное развитие'!I24&gt;1.5,"сформирован",IF('Познавательное развитие'!I24&lt;0.5,"не сформирован", "в стадии формирования")))</f>
        <v/>
      </c>
      <c r="CM23" s="81" t="str">
        <f>IF('Познавательное развитие'!J24="","",IF('Познавательное развитие'!J24&gt;1.5,"сформирован",IF('Познавательное развитие'!J24&lt;0.5,"не сформирован", "в стадии формирования")))</f>
        <v/>
      </c>
      <c r="CN23" s="81" t="str">
        <f>IF('Познавательное развитие'!K24="","",IF('Познавательное развитие'!K24&gt;1.5,"сформирован",IF('Познавательное развитие'!K24&lt;0.5,"не сформирован", "в стадии формирования")))</f>
        <v/>
      </c>
      <c r="CO23" s="81" t="str">
        <f>IF('Познавательное развитие'!L24="","",IF('Познавательное развитие'!L24&gt;1.5,"сформирован",IF('Познавательное развитие'!L24&lt;0.5,"не сформирован", "в стадии формирования")))</f>
        <v/>
      </c>
      <c r="CP23" s="81" t="str">
        <f>IF('Познавательное развитие'!M24="","",IF('Познавательное развитие'!M24&gt;1.5,"сформирован",IF('Познавательное развитие'!M24&lt;0.5,"не сформирован", "в стадии формирования")))</f>
        <v/>
      </c>
      <c r="CQ23" s="81" t="str">
        <f>IF('Познавательное развитие'!N24="","",IF('Познавательное развитие'!N24&gt;1.5,"сформирован",IF('Познавательное развитие'!N24&lt;0.5,"не сформирован", "в стадии формирования")))</f>
        <v/>
      </c>
      <c r="CR23" s="81" t="str">
        <f>IF('Познавательное развитие'!O24="","",IF('Познавательное развитие'!O24&gt;1.5,"сформирован",IF('Познавательное развитие'!O24&lt;0.5,"не сформирован", "в стадии формирования")))</f>
        <v/>
      </c>
      <c r="CS23" s="81" t="str">
        <f>IF('Познавательное развитие'!P24="","",IF('Познавательное развитие'!P24&gt;1.5,"сформирован",IF('Познавательное развитие'!P24&lt;0.5,"не сформирован", "в стадии формирования")))</f>
        <v/>
      </c>
      <c r="CT23" s="81" t="str">
        <f>IF('Познавательное развитие'!Q24="","",IF('Познавательное развитие'!Q24&gt;1.5,"сформирован",IF('Познавательное развитие'!Q24&lt;0.5,"не сформирован", "в стадии формирования")))</f>
        <v/>
      </c>
      <c r="CU23" s="81" t="str">
        <f>IF('Речевое развитие'!J23="","",IF('Речевое развитие'!J23&gt;1.5,"сформирован",IF('Речевое развитие'!J23&lt;0.5,"не сформирован", "в стадии формирования")))</f>
        <v/>
      </c>
      <c r="CV23" s="81" t="str">
        <f>IF('Речевое развитие'!K23="","",IF('Речевое развитие'!K23&gt;1.5,"сформирован",IF('Речевое развитие'!K23&lt;0.5,"не сформирован", "в стадии формирования")))</f>
        <v/>
      </c>
      <c r="CW23" s="81" t="str">
        <f>IF('Речевое развитие'!L23="","",IF('Речевое развитие'!L23&gt;1.5,"сформирован",IF('Речевое развитие'!L23&lt;0.5,"не сформирован", "в стадии формирования")))</f>
        <v/>
      </c>
      <c r="CX23" s="167" t="str">
        <f>IF('Художественно-эстетическое разв'!AA24="","",IF('Художественно-эстетическое разв'!AA24&gt;1.5,"сформирован",IF('Художественно-эстетическое разв'!AA24&lt;0.5,"не сформирован", "в стадии формирования")))</f>
        <v/>
      </c>
      <c r="CY23" s="136" t="str">
        <f>IF('Социально-коммуникативное разви'!E24="","",IF('Социально-коммуникативное разви'!F24="","",IF('Социально-коммуникативное разви'!H24="","",IF('Социально-коммуникативное разви'!I24="","",IF('Социально-коммуникативное разви'!AB24="","",IF('Социально-коммуникативное разви'!AC24="","",IF('Социально-коммуникативное разви'!AD24="","",IF('Социально-коммуникативное разви'!AE24="","",IF('Познавательное развитие'!D24="","",IF('Познавательное развитие'!E24="","",IF('Познавательное развитие'!F24="","",IF('Познавательное развитие'!I24="","",IF('Познавательное развитие'!K24="","",IF('Познавательное развитие'!S24="","",IF('Познавательное развитие'!U24="","",IF('Познавательное развитие'!Y24="","",IF('Познавательное развитие'!Z24="","",IF('Познавательное развитие'!AA24="","",IF('Познавательное развитие'!AB24="","",IF('Познавательное развитие'!AC24="","",IF('Познавательное развитие'!AD24="","",IF('Познавательное развитие'!AE24="","",IF('Речевое развитие'!J23="","",IF('Речевое развитие'!K23="","",IF('Речевое развитие'!L23="","",IF('Художественно-эстетическое разв'!AA24="","",('Социально-коммуникативное разви'!E24+'Социально-коммуникативное разви'!F24+'Социально-коммуникативное разви'!H24+'Социально-коммуникативное разви'!I24+'Социально-коммуникативное разви'!AB24+'Социально-коммуникативное разви'!AC24+'Социально-коммуникативное разви'!AD24+'Социально-коммуникативное разви'!AE24+'Познавательное развитие'!D24+'Познавательное развитие'!E24+'Познавательное развитие'!F24+'Познавательное развитие'!I24+'Познавательное развитие'!K24+'Познавательное развитие'!S24+'Познавательное развитие'!U24+'Познавательное развитие'!Y24+'Познавательное развитие'!Z24+'Познавательное развитие'!AA24+'Познавательное развитие'!AB24+'Познавательное развитие'!AC24+'Познавательное развитие'!AD24+'Познавательное развитие'!AE24+'Речевое развитие'!J23+'Речевое развитие'!K23+'Речевое развитие'!L23+'Художественно-эстетическое разв'!AA24)/26))))))))))))))))))))))))))</f>
        <v/>
      </c>
      <c r="CZ23" s="81" t="str">
        <f t="shared" si="6"/>
        <v/>
      </c>
      <c r="EL23" s="90"/>
    </row>
    <row r="24" spans="1:142">
      <c r="A24" s="298">
        <f>список!A22</f>
        <v>21</v>
      </c>
      <c r="B24" s="165" t="str">
        <f>IF(список!B22="","",список!B22)</f>
        <v/>
      </c>
      <c r="C24" s="81">
        <f>IF(список!C22="","",список!C22)</f>
        <v>0</v>
      </c>
      <c r="D24" s="81" t="str">
        <f>IF('Социально-коммуникативное разви'!J25="","",IF('Социально-коммуникативное разви'!J25&gt;1.5,"сформирован",IF('Социально-коммуникативное разви'!J25&lt;0.5,"не сформирован", "в стадии формирования")))</f>
        <v/>
      </c>
      <c r="E24" s="81" t="str">
        <f>IF('Социально-коммуникативное разви'!K25="","",IF('Социально-коммуникативное разви'!K25&gt;1.5,"сформирован",IF('Социально-коммуникативное разви'!K25&lt;0.5,"не сформирован", "в стадии формирования")))</f>
        <v/>
      </c>
      <c r="F24" s="81" t="str">
        <f>IF('Социально-коммуникативное разви'!L25="","",IF('Социально-коммуникативное разви'!L25&gt;1.5,"сформирован",IF('Социально-коммуникативное разви'!L25&lt;0.5,"не сформирован", "в стадии формирования")))</f>
        <v/>
      </c>
      <c r="G24" s="81" t="str">
        <f>IF('Социально-коммуникативное разви'!N25="","",IF('Социально-коммуникативное разви'!N25&gt;1.5,"сформирован",IF('Социально-коммуникативное разви'!N25&lt;0.5,"не сформирован", "в стадии формирования")))</f>
        <v/>
      </c>
      <c r="H24" s="81" t="str">
        <f>IF('Социально-коммуникативное разви'!O25="","",IF('Социально-коммуникативное разви'!O25&gt;1.5,"сформирован",IF('Социально-коммуникативное разви'!O25&lt;0.5,"не сформирован", "в стадии формирования")))</f>
        <v/>
      </c>
      <c r="I24" s="81" t="str">
        <f>IF('Познавательное развитие'!J25="","",IF('Познавательное развитие'!J25&gt;1.5,"сформирован",IF('Познавательное развитие'!J25&lt;0.5,"не сформирован", "в стадии формирования")))</f>
        <v/>
      </c>
      <c r="J24" s="81" t="str">
        <f>IF('Познавательное развитие'!K25="","",IF('Познавательное развитие'!K25&gt;1.5,"сформирован",IF('Познавательное развитие'!K25&lt;0.5,"не сформирован", "в стадии формирования")))</f>
        <v/>
      </c>
      <c r="K24" s="81" t="str">
        <f>IF('Познавательное развитие'!N25="","",IF('Познавательное развитие'!N25&gt;1.5,"сформирован",IF('Познавательное развитие'!N25&lt;0.5,"не сформирован", "в стадии формирования")))</f>
        <v/>
      </c>
      <c r="L24" s="81" t="str">
        <f>IF('Познавательное развитие'!O25="","",IF('Познавательное развитие'!O25&gt;1.5,"сформирован",IF('Познавательное развитие'!O25&lt;0.5,"не сформирован", "в стадии формирования")))</f>
        <v/>
      </c>
      <c r="M24" s="81" t="str">
        <f>IF('Познавательное развитие'!U25="","",IF('Познавательное развитие'!U25&gt;1.5,"сформирован",IF('Познавательное развитие'!U25&lt;0.5,"не сформирован", "в стадии формирования")))</f>
        <v/>
      </c>
      <c r="N24" s="81" t="str">
        <f>IF('Речевое развитие'!G24="","",IF('Речевое развитие'!G24&gt;1.5,"сформирован",IF('Речевое развитие'!G24&lt;0.5,"не сформирован", "в стадии формирования")))</f>
        <v/>
      </c>
      <c r="O24" s="81" t="str">
        <f>IF('Художественно-эстетическое разв'!D25="","",IF('Художественно-эстетическое разв'!D25&gt;1.5,"сформирован",IF('Художественно-эстетическое разв'!D25&lt;0.5,"не сформирован", "в стадии формирования")))</f>
        <v/>
      </c>
      <c r="P24" s="136" t="str">
        <f>IF('Социально-коммуникативное разви'!J25="","",IF('Социально-коммуникативное разви'!K25="","",IF('Социально-коммуникативное разви'!L25="","",IF('Социально-коммуникативное разви'!N25="","",IF('Социально-коммуникативное разви'!O25="","",IF('Познавательное развитие'!J25="","",IF('Познавательное развитие'!K25="","",IF('Познавательное развитие'!N25="","",IF('Познавательное развитие'!O25="","",IF('Познавательное развитие'!U25="","",IF('Речевое развитие'!G24="","",IF('Художественно-эстетическое разв'!D25="","",('Социально-коммуникативное разви'!J25+'Социально-коммуникативное разви'!K25+'Социально-коммуникативное разви'!L25+'Социально-коммуникативное разви'!N25+'Социально-коммуникативное разви'!O25+'Познавательное развитие'!J25+'Познавательное развитие'!K25+'Познавательное развитие'!N25+'Познавательное развитие'!O25+'Познавательное развитие'!U25+'Речевое развитие'!G24+'Художественно-эстетическое разв'!D25)/12))))))))))))</f>
        <v/>
      </c>
      <c r="Q24" s="81" t="str">
        <f t="shared" si="0"/>
        <v/>
      </c>
      <c r="R24" s="81" t="str">
        <f>IF('Социально-коммуникативное разви'!H25="","",IF('Социально-коммуникативное разви'!H25&gt;1.5,"сформирован",IF('Социально-коммуникативное разви'!H25&lt;0.5,"не сформирован", "в стадии формирования")))</f>
        <v/>
      </c>
      <c r="S24" s="81" t="str">
        <f>IF('Социально-коммуникативное разви'!K25="","",IF('Социально-коммуникативное разви'!K25&gt;1.5,"сформирован",IF('Социально-коммуникативное разви'!K25&lt;0.5,"не сформирован", "в стадии формирования")))</f>
        <v/>
      </c>
      <c r="T24" s="81" t="str">
        <f>IF('Социально-коммуникативное разви'!L25="","",IF('Социально-коммуникативное разви'!L25&gt;1.5,"сформирован",IF('Социально-коммуникативное разви'!L25&lt;0.5,"не сформирован", "в стадии формирования")))</f>
        <v/>
      </c>
      <c r="U24" s="81" t="str">
        <f>IF('Социально-коммуникативное разви'!M25="","",IF('Социально-коммуникативное разви'!M25&gt;1.5,"сформирован",IF('Социально-коммуникативное разви'!M25&lt;0.5,"не сформирован", "в стадии формирования")))</f>
        <v/>
      </c>
      <c r="V24" s="81" t="str">
        <f>IF('Социально-коммуникативное разви'!S25="","",IF('Социально-коммуникативное разви'!S25&gt;1.5,"сформирован",IF('Социально-коммуникативное разви'!S25&lt;0.5,"не сформирован", "в стадии формирования")))</f>
        <v/>
      </c>
      <c r="W24" s="81" t="str">
        <f>IF('Социально-коммуникативное разви'!T25="","",IF('Социально-коммуникативное разви'!T25&gt;1.5,"сформирован",IF('Социально-коммуникативное разви'!T25&lt;0.5,"не сформирован", "в стадии формирования")))</f>
        <v/>
      </c>
      <c r="X24" s="81" t="str">
        <f>IF('Социально-коммуникативное разви'!U25="","",IF('Социально-коммуникативное разви'!U25&gt;1.5,"сформирован",IF('Социально-коммуникативное разви'!U25&lt;0.5,"не сформирован", "в стадии формирования")))</f>
        <v/>
      </c>
      <c r="Y24" s="81" t="str">
        <f>IF('Познавательное развитие'!T25="","",IF('Познавательное развитие'!T25&gt;1.5,"сформирован",IF('Познавательное развитие'!T25&lt;0.5,"не сформирован", "в стадии формирования")))</f>
        <v/>
      </c>
      <c r="Z24" s="81" t="str">
        <f>IF('Речевое развитие'!G24="","",IF('Речевое развитие'!G24&gt;1.5,"сформирован",IF('Речевое развитие'!G24&lt;0.5,"не сформирован", "в стадии формирования")))</f>
        <v/>
      </c>
      <c r="AA24" s="136" t="str">
        <f>IF('Социально-коммуникативное разви'!H25="","",IF('Социально-коммуникативное разви'!K25="","",IF('Социально-коммуникативное разви'!L25="","",IF('Социально-коммуникативное разви'!M25="","",IF('Социально-коммуникативное разви'!S25="","",IF('Социально-коммуникативное разви'!T25="","",IF('Социально-коммуникативное разви'!U25="","",IF('Познавательное развитие'!T25="","",IF('Речевое развитие'!G24="","",('Социально-коммуникативное разви'!H25+'Социально-коммуникативное разви'!K25+'Социально-коммуникативное разви'!L25+'Социально-коммуникативное разви'!M25+'Социально-коммуникативное разви'!S25+'Социально-коммуникативное разви'!T25++'Социально-коммуникативное разви'!U25+'Познавательное развитие'!T25+'Речевое развитие'!G24)/9)))))))))</f>
        <v/>
      </c>
      <c r="AB24" s="81" t="str">
        <f t="shared" si="1"/>
        <v/>
      </c>
      <c r="AC24" s="81" t="str">
        <f>IF('Социально-коммуникативное разви'!P25="","",IF('Социально-коммуникативное разви'!P25&gt;1.5,"сформирован",IF('Социально-коммуникативное разви'!P25&lt;0.5,"не сформирован", "в стадии формирования")))</f>
        <v/>
      </c>
      <c r="AD24" s="81" t="str">
        <f>IF('Познавательное развитие'!P25="","",IF('Познавательное развитие'!P25&gt;1.5,"сформирован",IF('Познавательное развитие'!P25&lt;0.5,"не сформирован", "в стадии формирования")))</f>
        <v/>
      </c>
      <c r="AE24" s="81" t="str">
        <f>IF('Речевое развитие'!F24="","",IF('Речевое развитие'!F24&gt;1.5,"сформирован",IF('Речевое развитие'!GG24&lt;0.5,"не сформирован", "в стадии формирования")))</f>
        <v/>
      </c>
      <c r="AF24" s="81" t="str">
        <f>IF('Речевое развитие'!G24="","",IF('Речевое развитие'!G24&gt;1.5,"сформирован",IF('Речевое развитие'!GH24&lt;0.5,"не сформирован", "в стадии формирования")))</f>
        <v/>
      </c>
      <c r="AG24" s="81" t="str">
        <f>IF('Речевое развитие'!M24="","",IF('Речевое развитие'!M24&gt;1.5,"сформирован",IF('Речевое развитие'!M24&lt;0.5,"не сформирован", "в стадии формирования")))</f>
        <v/>
      </c>
      <c r="AH24" s="81" t="str">
        <f>IF('Речевое развитие'!N24="","",IF('Речевое развитие'!N24&gt;1.5,"сформирован",IF('Речевое развитие'!N24&lt;0.5,"не сформирован", "в стадии формирования")))</f>
        <v/>
      </c>
      <c r="AI24" s="81" t="str">
        <f>IF('Художественно-эстетическое разв'!E25="","",IF('Художественно-эстетическое разв'!E25&gt;1.5,"сформирован",IF('Художественно-эстетическое разв'!E25&lt;0.5,"не сформирован", "в стадии формирования")))</f>
        <v/>
      </c>
      <c r="AJ24" s="81" t="str">
        <f>IF('Художественно-эстетическое разв'!H25="","",IF('Художественно-эстетическое разв'!H25&gt;1.5,"сформирован",IF('Художественно-эстетическое разв'!H25&lt;0.5,"не сформирован", "в стадии формирования")))</f>
        <v/>
      </c>
      <c r="AK24" s="81" t="str">
        <f>IF('Художественно-эстетическое разв'!AB25="","",IF('Художественно-эстетическое разв'!AB25&gt;1.5,"сформирован",IF('Художественно-эстетическое разв'!AB25&lt;0.5,"не сформирован", "в стадии формирования")))</f>
        <v/>
      </c>
      <c r="AL24" s="166" t="str">
        <f>IF('Социально-коммуникативное разви'!P25="","",IF('Познавательное развитие'!P25="","",IF('Речевое развитие'!F24="","",IF('Речевое развитие'!G24="","",IF('Речевое развитие'!M24="","",IF('Речевое развитие'!N24="","",IF('Художественно-эстетическое разв'!E25="","",IF('Художественно-эстетическое разв'!H25="","",IF('Художественно-эстетическое разв'!AB25="","",('Социально-коммуникативное разви'!P25+'Познавательное развитие'!P25+'Речевое развитие'!F24+'Речевое развитие'!G24+'Речевое развитие'!M24+'Речевое развитие'!N24+'Художественно-эстетическое разв'!E25+'Художественно-эстетическое разв'!H25+'Художественно-эстетическое разв'!AB25)/9)))))))))</f>
        <v/>
      </c>
      <c r="AM24" s="81" t="str">
        <f t="shared" si="2"/>
        <v/>
      </c>
      <c r="AN24" s="81" t="str">
        <f>IF('Познавательное развитие'!V25="","",IF('Познавательное развитие'!V25&gt;1.5,"сформирован",IF('Познавательное развитие'!V25&lt;0.5,"не сформирован", "в стадии формирования")))</f>
        <v/>
      </c>
      <c r="AO24" s="81" t="str">
        <f>IF('Речевое развитие'!D24="","",IF('Речевое развитие'!D24&gt;1.5,"сформирован",IF('Речевое развитие'!D24&lt;0.5,"не сформирован", "в стадии формирования")))</f>
        <v/>
      </c>
      <c r="AP24" s="81" t="str">
        <f>IF('Речевое развитие'!E24="","",IF('Речевое развитие'!E24&gt;1.5,"сформирован",IF('Речевое развитие'!E24&lt;0.5,"не сформирован", "в стадии формирования")))</f>
        <v/>
      </c>
      <c r="AQ24" s="81" t="str">
        <f>IF('Речевое развитие'!F24="","",IF('Речевое развитие'!F24&gt;1.5,"сформирован",IF('Речевое развитие'!F24&lt;0.5,"не сформирован", "в стадии формирования")))</f>
        <v/>
      </c>
      <c r="AR24" s="81" t="str">
        <f>IF('Речевое развитие'!G24="","",IF('Речевое развитие'!G24&gt;1.5,"сформирован",IF('Речевое развитие'!G24&lt;0.5,"не сформирован", "в стадии формирования")))</f>
        <v/>
      </c>
      <c r="AS24" s="81" t="str">
        <f>IF('Речевое развитие'!J24="","",IF('Речевое развитие'!J24&gt;1.5,"сформирован",IF('Речевое развитие'!J24&lt;0.5,"не сформирован", "в стадии формирования")))</f>
        <v/>
      </c>
      <c r="AT24" s="81" t="str">
        <f>IF('Речевое развитие'!M24="","",IF('Речевое развитие'!M24&gt;1.5,"сформирован",IF('Речевое развитие'!M24&lt;0.5,"не сформирован", "в стадии формирования")))</f>
        <v/>
      </c>
      <c r="AU24" s="136" t="str">
        <f>IF('Познавательное развитие'!V25="","",IF('Речевое развитие'!D24="","",IF('Речевое развитие'!E24="","",IF('Речевое развитие'!F24="","",IF('Речевое развитие'!G24="","",IF('Речевое развитие'!J24="","",IF('Речевое развитие'!M24="","",('Познавательное развитие'!V25+'Речевое развитие'!D24+'Речевое развитие'!E24+'Речевое развитие'!F24+'Речевое развитие'!G24+'Речевое развитие'!J24+'Речевое развитие'!M24)/7)))))))</f>
        <v/>
      </c>
      <c r="AV24" s="81" t="str">
        <f t="shared" si="3"/>
        <v/>
      </c>
      <c r="AW24" s="98" t="str">
        <f>IF('Художественно-эстетическое разв'!M25="","",IF('Художественно-эстетическое разв'!M25&gt;1.5,"сформирован",IF('Художественно-эстетическое разв'!M25&lt;0.5,"не сформирован", "в стадии формирования")))</f>
        <v/>
      </c>
      <c r="AX24" s="98" t="str">
        <f>IF('Художественно-эстетическое разв'!N25="","",IF('Художественно-эстетическое разв'!N25&gt;1.5,"сформирован",IF('Художественно-эстетическое разв'!N25&lt;0.5,"не сформирован", "в стадии формирования")))</f>
        <v/>
      </c>
      <c r="AY24" s="167" t="str">
        <f>IF('Художественно-эстетическое разв'!V25="","",IF('Художественно-эстетическое разв'!V25&gt;1.5,"сформирован",IF('Художественно-эстетическое разв'!V25&lt;0.5,"не сформирован", "в стадии формирования")))</f>
        <v/>
      </c>
      <c r="AZ24" s="98" t="str">
        <f>IF('Физическое развитие'!D24="","",IF('Физическое развитие'!D24&gt;1.5,"сформирован",IF('Физическое развитие'!D24&lt;0.5,"не сформирован", "в стадии формирования")))</f>
        <v/>
      </c>
      <c r="BA24" s="98" t="str">
        <f>IF('Физическое развитие'!E24="","",IF('Физическое развитие'!E24&gt;1.5,"сформирован",IF('Физическое развитие'!E24&lt;0.5,"не сформирован", "в стадии формирования")))</f>
        <v/>
      </c>
      <c r="BB24" s="98" t="str">
        <f>IF('Физическое развитие'!F24="","",IF('Физическое развитие'!F24&gt;1.5,"сформирован",IF('Физическое развитие'!F24&lt;0.5,"не сформирован", "в стадии формирования")))</f>
        <v/>
      </c>
      <c r="BC24" s="98" t="str">
        <f>IF('Физическое развитие'!G24="","",IF('Физическое развитие'!G24&gt;1.5,"сформирован",IF('Физическое развитие'!G24&lt;0.5,"не сформирован", "в стадии формирования")))</f>
        <v/>
      </c>
      <c r="BD24" s="98" t="str">
        <f>IF('Физическое развитие'!H24="","",IF('Физическое развитие'!H24&gt;1.5,"сформирован",IF('Физическое развитие'!H24&lt;0.5,"не сформирован", "в стадии формирования")))</f>
        <v/>
      </c>
      <c r="BE24" s="98" t="str">
        <f>IF('Физическое развитие'!I24="","",IF('Физическое развитие'!I24&gt;1.5,"сформирован",IF('Физическое развитие'!I24&lt;0.5,"не сформирован", "в стадии формирования")))</f>
        <v/>
      </c>
      <c r="BF24" s="98" t="str">
        <f>IF('Физическое развитие'!J24="","",IF('Физическое развитие'!J24&gt;1.5,"сформирован",IF('Физическое развитие'!J24&lt;0.5,"не сформирован", "в стадии формирования")))</f>
        <v/>
      </c>
      <c r="BG24" s="98" t="str">
        <f>IF('Физическое развитие'!K24="","",IF('Физическое развитие'!K24&gt;1.5,"сформирован",IF('Физическое развитие'!K24&lt;0.5,"не сформирован", "в стадии формирования")))</f>
        <v/>
      </c>
      <c r="BH24" s="98" t="str">
        <f>IF('Физическое развитие'!L24="","",IF('Физическое развитие'!L24&gt;1.5,"сформирован",IF('Физическое развитие'!L24&lt;0.5,"не сформирован", "в стадии формирования")))</f>
        <v/>
      </c>
      <c r="BI24" s="136" t="str">
        <f>IF('Художественно-эстетическое разв'!M25="","",IF('Художественно-эстетическое разв'!N25="","",IF('Художественно-эстетическое разв'!V25="","",IF('Физическое развитие'!D24="","",IF('Физическое развитие'!E24="","",IF('Физическое развитие'!F24="","",IF('Физическое развитие'!G24="","",IF('Физическое развитие'!H24="","",IF('Физическое развитие'!I24="","",IF('Физическое развитие'!J24="","",IF('Физическое развитие'!K24="","",IF('Физическое развитие'!M24="","",('Художественно-эстетическое разв'!M25+'Художественно-эстетическое разв'!N25+'Художественно-эстетическое разв'!V25+'Физическое развитие'!D24+'Физическое развитие'!E24+'Физическое развитие'!F24+'Физическое развитие'!G24+'Физическое развитие'!H24+'Физическое развитие'!I24+'Физическое развитие'!J24+'Физическое развитие'!K24+'Физическое развитие'!M24)/12))))))))))))</f>
        <v/>
      </c>
      <c r="BJ24" s="81" t="str">
        <f t="shared" si="4"/>
        <v/>
      </c>
      <c r="BK24" s="81" t="str">
        <f>IF('Социально-коммуникативное разви'!D25="","",IF('Социально-коммуникативное разви'!D25&gt;1.5,"сформирован",IF('Социально-коммуникативное разви'!D25&lt;0.5,"не сформирован", "в стадии формирования")))</f>
        <v/>
      </c>
      <c r="BL24" s="81" t="str">
        <f>IF('Социально-коммуникативное разви'!E25="","",IF('Социально-коммуникативное разви'!E25&gt;1.5,"сформирован",IF('Социально-коммуникативное разви'!E25&lt;0.5,"не сформирован", "в стадии формирования")))</f>
        <v/>
      </c>
      <c r="BM24" s="81" t="str">
        <f>IF('Социально-коммуникативное разви'!F25="","",IF('Социально-коммуникативное разви'!F25&gt;1.5,"сформирован",IF('Социально-коммуникативное разви'!F25&lt;0.5,"не сформирован", "в стадии формирования")))</f>
        <v/>
      </c>
      <c r="BN24" s="81" t="str">
        <f>IF('Социально-коммуникативное разви'!G25="","",IF('Социально-коммуникативное разви'!G25&gt;1.5,"сформирован",IF('Социально-коммуникативное разви'!G25&lt;0.5,"не сформирован", "в стадии формирования")))</f>
        <v/>
      </c>
      <c r="BO24" s="81" t="str">
        <f>IF('Социально-коммуникативное разви'!H25="","",IF('Социально-коммуникативное разви'!H25&gt;1.5,"сформирован",IF('Социально-коммуникативное разви'!H25&lt;0.5,"не сформирован", "в стадии формирования")))</f>
        <v/>
      </c>
      <c r="BP24" s="81" t="str">
        <f>IF('Социально-коммуникативное разви'!I25="","",IF('Социально-коммуникативное разви'!I25&gt;1.5,"сформирован",IF('Социально-коммуникативное разви'!I25&lt;0.5,"не сформирован", "в стадии формирования")))</f>
        <v/>
      </c>
      <c r="BQ24" s="81" t="str">
        <f>IF('Социально-коммуникативное разви'!J25="","",IF('Социально-коммуникативное разви'!J25&gt;1.5,"сформирован",IF('Социально-коммуникативное разви'!J25&lt;0.5,"не сформирован", "в стадии формирования")))</f>
        <v/>
      </c>
      <c r="BR24" s="81" t="str">
        <f>IF('Социально-коммуникативное разви'!K25="","",IF('Социально-коммуникативное разви'!K25&gt;1.5,"сформирован",IF('Социально-коммуникативное разви'!K25&lt;0.5,"не сформирован", "в стадии формирования")))</f>
        <v/>
      </c>
      <c r="BS24" s="81" t="str">
        <f>IF('Физическое развитие'!L24="","",IF('Физическое развитие'!L24&gt;1.5,"сформирован",IF('Физическое развитие'!L24&lt;0.5,"не сформирован", "в стадии формирования")))</f>
        <v/>
      </c>
      <c r="BT24" s="81" t="str">
        <f>IF('Физическое развитие'!M24="","",IF('Физическое развитие'!M24&gt;1.5,"сформирован",IF('Физическое развитие'!M24&lt;0.5,"не сформирован", "в стадии формирования")))</f>
        <v/>
      </c>
      <c r="BU24" s="81" t="str">
        <f>IF('Физическое развитие'!N24="","",IF('Физическое развитие'!N24&gt;1.5,"сформирован",IF('Физическое развитие'!N24&lt;0.5,"не сформирован", "в стадии формирования")))</f>
        <v/>
      </c>
      <c r="BV24" s="81" t="str">
        <f>IF('Физическое развитие'!O24="","",IF('Физическое развитие'!O24&gt;1.5,"сформирован",IF('Физическое развитие'!O24&lt;0.5,"не сформирован", "в стадии формирования")))</f>
        <v/>
      </c>
      <c r="BW24" s="136" t="str">
        <f>IF('Социально-коммуникативное разви'!D25="","",IF('Социально-коммуникативное разви'!G25="","",IF('Социально-коммуникативное разви'!K25="","",IF('Социально-коммуникативное разви'!M25="","",IF('Социально-коммуникативное разви'!X25="","",IF('Социально-коммуникативное разви'!Y25="","",IF('Социально-коммуникативное разви'!Z25="","",IF('Социально-коммуникативное разви'!AA25="","",IF('Физическое развитие'!L24="","",IF('Физическое развитие'!P24="","",IF('Физическое развитие'!Q24="","",IF('Физическое развитие'!R24="","",('Социально-коммуникативное разви'!D25+'Социально-коммуникативное разви'!G25+'Социально-коммуникативное разви'!K25+'Социально-коммуникативное разви'!M25+'Социально-коммуникативное разви'!X25+'Социально-коммуникативное разви'!Y25+'Социально-коммуникативное разви'!Z25+'Социально-коммуникативное разви'!AA25+'Физическое развитие'!L24+'Физическое развитие'!P24+'Физическое развитие'!Q24+'Физическое развитие'!R24)/12))))))))))))</f>
        <v/>
      </c>
      <c r="BX24" s="81" t="str">
        <f t="shared" si="5"/>
        <v/>
      </c>
      <c r="BY24" s="81" t="str">
        <f>IF('Социально-коммуникативное разви'!E25="","",IF('Социально-коммуникативное разви'!E25&gt;1.5,"сформирован",IF('Социально-коммуникативное разви'!E25&lt;0.5,"не сформирован", "в стадии формирования")))</f>
        <v/>
      </c>
      <c r="BZ24" s="81" t="str">
        <f>IF('Социально-коммуникативное разви'!F25="","",IF('Социально-коммуникативное разви'!F25&gt;1.5,"сформирован",IF('Социально-коммуникативное разви'!F25&lt;0.5,"не сформирован", "в стадии формирования")))</f>
        <v/>
      </c>
      <c r="CA24" s="81" t="str">
        <f>IF('Социально-коммуникативное разви'!G25="","",IF('Социально-коммуникативное разви'!G25&gt;1.5,"сформирован",IF('Социально-коммуникативное разви'!G25&lt;0.5,"не сформирован", "в стадии формирования")))</f>
        <v/>
      </c>
      <c r="CB24" s="81" t="str">
        <f>IF('Социально-коммуникативное разви'!H25="","",IF('Социально-коммуникативное разви'!H25&gt;1.5,"сформирован",IF('Социально-коммуникативное разви'!H25&lt;0.5,"не сформирован", "в стадии формирования")))</f>
        <v/>
      </c>
      <c r="CC24" s="81" t="str">
        <f>IF('Социально-коммуникативное разви'!I25="","",IF('Социально-коммуникативное разви'!I25&gt;1.5,"сформирован",IF('Социально-коммуникативное разви'!I25&lt;0.5,"не сформирован", "в стадии формирования")))</f>
        <v/>
      </c>
      <c r="CD24" s="81" t="str">
        <f>IF('Социально-коммуникативное разви'!J25="","",IF('Социально-коммуникативное разви'!J25&gt;1.5,"сформирован",IF('Социально-коммуникативное разви'!J25&lt;0.5,"не сформирован", "в стадии формирования")))</f>
        <v/>
      </c>
      <c r="CE24" s="81" t="str">
        <f>IF('Социально-коммуникативное разви'!K25="","",IF('Социально-коммуникативное разви'!K25&gt;1.5,"сформирован",IF('Социально-коммуникативное разви'!K25&lt;0.5,"не сформирован", "в стадии формирования")))</f>
        <v/>
      </c>
      <c r="CF24" s="81" t="str">
        <f>IF('Социально-коммуникативное разви'!L25="","",IF('Социально-коммуникативное разви'!L25&gt;1.5,"сформирован",IF('Социально-коммуникативное разви'!L25&lt;0.5,"не сформирован", "в стадии формирования")))</f>
        <v/>
      </c>
      <c r="CG24" s="81" t="str">
        <f>IF('Познавательное развитие'!D25="","",IF('Познавательное развитие'!D25&gt;1.5,"сформирован",IF('Познавательное развитие'!D25&lt;0.5,"не сформирован", "в стадии формирования")))</f>
        <v/>
      </c>
      <c r="CH24" s="81" t="str">
        <f>IF('Познавательное развитие'!E25="","",IF('Познавательное развитие'!E25&gt;1.5,"сформирован",IF('Познавательное развитие'!E25&lt;0.5,"не сформирован", "в стадии формирования")))</f>
        <v/>
      </c>
      <c r="CI24" s="81" t="str">
        <f>IF('Познавательное развитие'!F25="","",IF('Познавательное развитие'!F25&gt;1.5,"сформирован",IF('Познавательное развитие'!F25&lt;0.5,"не сформирован", "в стадии формирования")))</f>
        <v/>
      </c>
      <c r="CJ24" s="81" t="str">
        <f>IF('Познавательное развитие'!G25="","",IF('Познавательное развитие'!G25&gt;1.5,"сформирован",IF('Познавательное развитие'!G25&lt;0.5,"не сформирован", "в стадии формирования")))</f>
        <v/>
      </c>
      <c r="CK24" s="81" t="str">
        <f>IF('Познавательное развитие'!H25="","",IF('Познавательное развитие'!H25&gt;1.5,"сформирован",IF('Познавательное развитие'!H25&lt;0.5,"не сформирован", "в стадии формирования")))</f>
        <v/>
      </c>
      <c r="CL24" s="81" t="str">
        <f>IF('Познавательное развитие'!I25="","",IF('Познавательное развитие'!I25&gt;1.5,"сформирован",IF('Познавательное развитие'!I25&lt;0.5,"не сформирован", "в стадии формирования")))</f>
        <v/>
      </c>
      <c r="CM24" s="81" t="str">
        <f>IF('Познавательное развитие'!J25="","",IF('Познавательное развитие'!J25&gt;1.5,"сформирован",IF('Познавательное развитие'!J25&lt;0.5,"не сформирован", "в стадии формирования")))</f>
        <v/>
      </c>
      <c r="CN24" s="81" t="str">
        <f>IF('Познавательное развитие'!K25="","",IF('Познавательное развитие'!K25&gt;1.5,"сформирован",IF('Познавательное развитие'!K25&lt;0.5,"не сформирован", "в стадии формирования")))</f>
        <v/>
      </c>
      <c r="CO24" s="81" t="str">
        <f>IF('Познавательное развитие'!L25="","",IF('Познавательное развитие'!L25&gt;1.5,"сформирован",IF('Познавательное развитие'!L25&lt;0.5,"не сформирован", "в стадии формирования")))</f>
        <v/>
      </c>
      <c r="CP24" s="81" t="str">
        <f>IF('Познавательное развитие'!M25="","",IF('Познавательное развитие'!M25&gt;1.5,"сформирован",IF('Познавательное развитие'!M25&lt;0.5,"не сформирован", "в стадии формирования")))</f>
        <v/>
      </c>
      <c r="CQ24" s="81" t="str">
        <f>IF('Познавательное развитие'!N25="","",IF('Познавательное развитие'!N25&gt;1.5,"сформирован",IF('Познавательное развитие'!N25&lt;0.5,"не сформирован", "в стадии формирования")))</f>
        <v/>
      </c>
      <c r="CR24" s="81" t="str">
        <f>IF('Познавательное развитие'!O25="","",IF('Познавательное развитие'!O25&gt;1.5,"сформирован",IF('Познавательное развитие'!O25&lt;0.5,"не сформирован", "в стадии формирования")))</f>
        <v/>
      </c>
      <c r="CS24" s="81" t="str">
        <f>IF('Познавательное развитие'!P25="","",IF('Познавательное развитие'!P25&gt;1.5,"сформирован",IF('Познавательное развитие'!P25&lt;0.5,"не сформирован", "в стадии формирования")))</f>
        <v/>
      </c>
      <c r="CT24" s="81" t="str">
        <f>IF('Познавательное развитие'!Q25="","",IF('Познавательное развитие'!Q25&gt;1.5,"сформирован",IF('Познавательное развитие'!Q25&lt;0.5,"не сформирован", "в стадии формирования")))</f>
        <v/>
      </c>
      <c r="CU24" s="81" t="str">
        <f>IF('Речевое развитие'!J24="","",IF('Речевое развитие'!J24&gt;1.5,"сформирован",IF('Речевое развитие'!J24&lt;0.5,"не сформирован", "в стадии формирования")))</f>
        <v/>
      </c>
      <c r="CV24" s="81" t="str">
        <f>IF('Речевое развитие'!K24="","",IF('Речевое развитие'!K24&gt;1.5,"сформирован",IF('Речевое развитие'!K24&lt;0.5,"не сформирован", "в стадии формирования")))</f>
        <v/>
      </c>
      <c r="CW24" s="81" t="str">
        <f>IF('Речевое развитие'!L24="","",IF('Речевое развитие'!L24&gt;1.5,"сформирован",IF('Речевое развитие'!L24&lt;0.5,"не сформирован", "в стадии формирования")))</f>
        <v/>
      </c>
      <c r="CX24" s="167" t="str">
        <f>IF('Художественно-эстетическое разв'!AA25="","",IF('Художественно-эстетическое разв'!AA25&gt;1.5,"сформирован",IF('Художественно-эстетическое разв'!AA25&lt;0.5,"не сформирован", "в стадии формирования")))</f>
        <v/>
      </c>
      <c r="CY24" s="136" t="str">
        <f>IF('Социально-коммуникативное разви'!E25="","",IF('Социально-коммуникативное разви'!F25="","",IF('Социально-коммуникативное разви'!H25="","",IF('Социально-коммуникативное разви'!I25="","",IF('Социально-коммуникативное разви'!AB25="","",IF('Социально-коммуникативное разви'!AC25="","",IF('Социально-коммуникативное разви'!AD25="","",IF('Социально-коммуникативное разви'!AE25="","",IF('Познавательное развитие'!D25="","",IF('Познавательное развитие'!E25="","",IF('Познавательное развитие'!F25="","",IF('Познавательное развитие'!I25="","",IF('Познавательное развитие'!K25="","",IF('Познавательное развитие'!S25="","",IF('Познавательное развитие'!U25="","",IF('Познавательное развитие'!Y25="","",IF('Познавательное развитие'!Z25="","",IF('Познавательное развитие'!AA25="","",IF('Познавательное развитие'!AB25="","",IF('Познавательное развитие'!AC25="","",IF('Познавательное развитие'!AD25="","",IF('Познавательное развитие'!AE25="","",IF('Речевое развитие'!J24="","",IF('Речевое развитие'!K24="","",IF('Речевое развитие'!L24="","",IF('Художественно-эстетическое разв'!AA25="","",('Социально-коммуникативное разви'!E25+'Социально-коммуникативное разви'!F25+'Социально-коммуникативное разви'!H25+'Социально-коммуникативное разви'!I25+'Социально-коммуникативное разви'!AB25+'Социально-коммуникативное разви'!AC25+'Социально-коммуникативное разви'!AD25+'Социально-коммуникативное разви'!AE25+'Познавательное развитие'!D25+'Познавательное развитие'!E25+'Познавательное развитие'!F25+'Познавательное развитие'!I25+'Познавательное развитие'!K25+'Познавательное развитие'!S25+'Познавательное развитие'!U25+'Познавательное развитие'!Y25+'Познавательное развитие'!Z25+'Познавательное развитие'!AA25+'Познавательное развитие'!AB25+'Познавательное развитие'!AC25+'Познавательное развитие'!AD25+'Познавательное развитие'!AE25+'Речевое развитие'!J24+'Речевое развитие'!K24+'Речевое развитие'!L24+'Художественно-эстетическое разв'!AA25)/26))))))))))))))))))))))))))</f>
        <v/>
      </c>
      <c r="CZ24" s="81" t="str">
        <f t="shared" si="6"/>
        <v/>
      </c>
      <c r="EL24" s="90"/>
    </row>
    <row r="25" spans="1:142">
      <c r="A25" s="298">
        <f>список!A23</f>
        <v>22</v>
      </c>
      <c r="B25" s="165" t="str">
        <f>IF(список!B23="","",список!B23)</f>
        <v/>
      </c>
      <c r="C25" s="81">
        <f>IF(список!C23="","",список!C23)</f>
        <v>0</v>
      </c>
      <c r="D25" s="81" t="str">
        <f>IF('Социально-коммуникативное разви'!J26="","",IF('Социально-коммуникативное разви'!J26&gt;1.5,"сформирован",IF('Социально-коммуникативное разви'!J26&lt;0.5,"не сформирован", "в стадии формирования")))</f>
        <v/>
      </c>
      <c r="E25" s="81" t="str">
        <f>IF('Социально-коммуникативное разви'!K26="","",IF('Социально-коммуникативное разви'!K26&gt;1.5,"сформирован",IF('Социально-коммуникативное разви'!K26&lt;0.5,"не сформирован", "в стадии формирования")))</f>
        <v/>
      </c>
      <c r="F25" s="81" t="str">
        <f>IF('Социально-коммуникативное разви'!L26="","",IF('Социально-коммуникативное разви'!L26&gt;1.5,"сформирован",IF('Социально-коммуникативное разви'!L26&lt;0.5,"не сформирован", "в стадии формирования")))</f>
        <v/>
      </c>
      <c r="G25" s="81" t="str">
        <f>IF('Социально-коммуникативное разви'!N26="","",IF('Социально-коммуникативное разви'!N26&gt;1.5,"сформирован",IF('Социально-коммуникативное разви'!N26&lt;0.5,"не сформирован", "в стадии формирования")))</f>
        <v/>
      </c>
      <c r="H25" s="81" t="str">
        <f>IF('Социально-коммуникативное разви'!O26="","",IF('Социально-коммуникативное разви'!O26&gt;1.5,"сформирован",IF('Социально-коммуникативное разви'!O26&lt;0.5,"не сформирован", "в стадии формирования")))</f>
        <v/>
      </c>
      <c r="I25" s="81" t="str">
        <f>IF('Познавательное развитие'!J26="","",IF('Познавательное развитие'!J26&gt;1.5,"сформирован",IF('Познавательное развитие'!J26&lt;0.5,"не сформирован", "в стадии формирования")))</f>
        <v/>
      </c>
      <c r="J25" s="81" t="str">
        <f>IF('Познавательное развитие'!K26="","",IF('Познавательное развитие'!K26&gt;1.5,"сформирован",IF('Познавательное развитие'!K26&lt;0.5,"не сформирован", "в стадии формирования")))</f>
        <v/>
      </c>
      <c r="K25" s="81" t="str">
        <f>IF('Познавательное развитие'!N26="","",IF('Познавательное развитие'!N26&gt;1.5,"сформирован",IF('Познавательное развитие'!N26&lt;0.5,"не сформирован", "в стадии формирования")))</f>
        <v/>
      </c>
      <c r="L25" s="81" t="str">
        <f>IF('Познавательное развитие'!O26="","",IF('Познавательное развитие'!O26&gt;1.5,"сформирован",IF('Познавательное развитие'!O26&lt;0.5,"не сформирован", "в стадии формирования")))</f>
        <v/>
      </c>
      <c r="M25" s="81" t="str">
        <f>IF('Познавательное развитие'!U26="","",IF('Познавательное развитие'!U26&gt;1.5,"сформирован",IF('Познавательное развитие'!U26&lt;0.5,"не сформирован", "в стадии формирования")))</f>
        <v/>
      </c>
      <c r="N25" s="81" t="str">
        <f>IF('Речевое развитие'!G25="","",IF('Речевое развитие'!G25&gt;1.5,"сформирован",IF('Речевое развитие'!G25&lt;0.5,"не сформирован", "в стадии формирования")))</f>
        <v/>
      </c>
      <c r="O25" s="81" t="str">
        <f>IF('Художественно-эстетическое разв'!D26="","",IF('Художественно-эстетическое разв'!D26&gt;1.5,"сформирован",IF('Художественно-эстетическое разв'!D26&lt;0.5,"не сформирован", "в стадии формирования")))</f>
        <v/>
      </c>
      <c r="P25" s="136" t="str">
        <f>IF('Социально-коммуникативное разви'!J26="","",IF('Социально-коммуникативное разви'!K26="","",IF('Социально-коммуникативное разви'!L26="","",IF('Социально-коммуникативное разви'!N26="","",IF('Социально-коммуникативное разви'!O26="","",IF('Познавательное развитие'!J26="","",IF('Познавательное развитие'!K26="","",IF('Познавательное развитие'!N26="","",IF('Познавательное развитие'!O26="","",IF('Познавательное развитие'!U26="","",IF('Речевое развитие'!G25="","",IF('Художественно-эстетическое разв'!D26="","",('Социально-коммуникативное разви'!J26+'Социально-коммуникативное разви'!K26+'Социально-коммуникативное разви'!L26+'Социально-коммуникативное разви'!N26+'Социально-коммуникативное разви'!O26+'Познавательное развитие'!J26+'Познавательное развитие'!K26+'Познавательное развитие'!N26+'Познавательное развитие'!O26+'Познавательное развитие'!U26+'Речевое развитие'!G25+'Художественно-эстетическое разв'!D26)/12))))))))))))</f>
        <v/>
      </c>
      <c r="Q25" s="81" t="str">
        <f t="shared" si="0"/>
        <v/>
      </c>
      <c r="R25" s="81" t="str">
        <f>IF('Социально-коммуникативное разви'!H26="","",IF('Социально-коммуникативное разви'!H26&gt;1.5,"сформирован",IF('Социально-коммуникативное разви'!H26&lt;0.5,"не сформирован", "в стадии формирования")))</f>
        <v/>
      </c>
      <c r="S25" s="81" t="str">
        <f>IF('Социально-коммуникативное разви'!K26="","",IF('Социально-коммуникативное разви'!K26&gt;1.5,"сформирован",IF('Социально-коммуникативное разви'!K26&lt;0.5,"не сформирован", "в стадии формирования")))</f>
        <v/>
      </c>
      <c r="T25" s="81" t="str">
        <f>IF('Социально-коммуникативное разви'!L26="","",IF('Социально-коммуникативное разви'!L26&gt;1.5,"сформирован",IF('Социально-коммуникативное разви'!L26&lt;0.5,"не сформирован", "в стадии формирования")))</f>
        <v/>
      </c>
      <c r="U25" s="81" t="str">
        <f>IF('Социально-коммуникативное разви'!M26="","",IF('Социально-коммуникативное разви'!M26&gt;1.5,"сформирован",IF('Социально-коммуникативное разви'!M26&lt;0.5,"не сформирован", "в стадии формирования")))</f>
        <v/>
      </c>
      <c r="V25" s="81" t="str">
        <f>IF('Социально-коммуникативное разви'!S26="","",IF('Социально-коммуникативное разви'!S26&gt;1.5,"сформирован",IF('Социально-коммуникативное разви'!S26&lt;0.5,"не сформирован", "в стадии формирования")))</f>
        <v/>
      </c>
      <c r="W25" s="81" t="str">
        <f>IF('Социально-коммуникативное разви'!T26="","",IF('Социально-коммуникативное разви'!T26&gt;1.5,"сформирован",IF('Социально-коммуникативное разви'!T26&lt;0.5,"не сформирован", "в стадии формирования")))</f>
        <v/>
      </c>
      <c r="X25" s="81" t="str">
        <f>IF('Социально-коммуникативное разви'!U26="","",IF('Социально-коммуникативное разви'!U26&gt;1.5,"сформирован",IF('Социально-коммуникативное разви'!U26&lt;0.5,"не сформирован", "в стадии формирования")))</f>
        <v/>
      </c>
      <c r="Y25" s="81" t="str">
        <f>IF('Познавательное развитие'!T26="","",IF('Познавательное развитие'!T26&gt;1.5,"сформирован",IF('Познавательное развитие'!T26&lt;0.5,"не сформирован", "в стадии формирования")))</f>
        <v/>
      </c>
      <c r="Z25" s="81" t="str">
        <f>IF('Речевое развитие'!G25="","",IF('Речевое развитие'!G25&gt;1.5,"сформирован",IF('Речевое развитие'!G25&lt;0.5,"не сформирован", "в стадии формирования")))</f>
        <v/>
      </c>
      <c r="AA25" s="136" t="str">
        <f>IF('Социально-коммуникативное разви'!H26="","",IF('Социально-коммуникативное разви'!K26="","",IF('Социально-коммуникативное разви'!L26="","",IF('Социально-коммуникативное разви'!M26="","",IF('Социально-коммуникативное разви'!S26="","",IF('Социально-коммуникативное разви'!T26="","",IF('Социально-коммуникативное разви'!U26="","",IF('Познавательное развитие'!T26="","",IF('Речевое развитие'!G25="","",('Социально-коммуникативное разви'!H26+'Социально-коммуникативное разви'!K26+'Социально-коммуникативное разви'!L26+'Социально-коммуникативное разви'!M26+'Социально-коммуникативное разви'!S26+'Социально-коммуникативное разви'!T26++'Социально-коммуникативное разви'!U26+'Познавательное развитие'!T26+'Речевое развитие'!G25)/9)))))))))</f>
        <v/>
      </c>
      <c r="AB25" s="81" t="str">
        <f t="shared" si="1"/>
        <v/>
      </c>
      <c r="AC25" s="81" t="str">
        <f>IF('Социально-коммуникативное разви'!P26="","",IF('Социально-коммуникативное разви'!P26&gt;1.5,"сформирован",IF('Социально-коммуникативное разви'!P26&lt;0.5,"не сформирован", "в стадии формирования")))</f>
        <v/>
      </c>
      <c r="AD25" s="81" t="str">
        <f>IF('Познавательное развитие'!P26="","",IF('Познавательное развитие'!P26&gt;1.5,"сформирован",IF('Познавательное развитие'!P26&lt;0.5,"не сформирован", "в стадии формирования")))</f>
        <v/>
      </c>
      <c r="AE25" s="81" t="str">
        <f>IF('Речевое развитие'!F25="","",IF('Речевое развитие'!F25&gt;1.5,"сформирован",IF('Речевое развитие'!GG25&lt;0.5,"не сформирован", "в стадии формирования")))</f>
        <v/>
      </c>
      <c r="AF25" s="81" t="str">
        <f>IF('Речевое развитие'!G25="","",IF('Речевое развитие'!G25&gt;1.5,"сформирован",IF('Речевое развитие'!GH25&lt;0.5,"не сформирован", "в стадии формирования")))</f>
        <v/>
      </c>
      <c r="AG25" s="81" t="str">
        <f>IF('Речевое развитие'!M25="","",IF('Речевое развитие'!M25&gt;1.5,"сформирован",IF('Речевое развитие'!M25&lt;0.5,"не сформирован", "в стадии формирования")))</f>
        <v/>
      </c>
      <c r="AH25" s="81" t="str">
        <f>IF('Речевое развитие'!N25="","",IF('Речевое развитие'!N25&gt;1.5,"сформирован",IF('Речевое развитие'!N25&lt;0.5,"не сформирован", "в стадии формирования")))</f>
        <v/>
      </c>
      <c r="AI25" s="81" t="str">
        <f>IF('Художественно-эстетическое разв'!E26="","",IF('Художественно-эстетическое разв'!E26&gt;1.5,"сформирован",IF('Художественно-эстетическое разв'!E26&lt;0.5,"не сформирован", "в стадии формирования")))</f>
        <v/>
      </c>
      <c r="AJ25" s="81" t="str">
        <f>IF('Художественно-эстетическое разв'!H26="","",IF('Художественно-эстетическое разв'!H26&gt;1.5,"сформирован",IF('Художественно-эстетическое разв'!H26&lt;0.5,"не сформирован", "в стадии формирования")))</f>
        <v/>
      </c>
      <c r="AK25" s="81" t="str">
        <f>IF('Художественно-эстетическое разв'!AB26="","",IF('Художественно-эстетическое разв'!AB26&gt;1.5,"сформирован",IF('Художественно-эстетическое разв'!AB26&lt;0.5,"не сформирован", "в стадии формирования")))</f>
        <v/>
      </c>
      <c r="AL25" s="166" t="str">
        <f>IF('Социально-коммуникативное разви'!P26="","",IF('Познавательное развитие'!P26="","",IF('Речевое развитие'!F25="","",IF('Речевое развитие'!G25="","",IF('Речевое развитие'!M25="","",IF('Речевое развитие'!N25="","",IF('Художественно-эстетическое разв'!E26="","",IF('Художественно-эстетическое разв'!H26="","",IF('Художественно-эстетическое разв'!AB26="","",('Социально-коммуникативное разви'!P26+'Познавательное развитие'!P26+'Речевое развитие'!F25+'Речевое развитие'!G25+'Речевое развитие'!M25+'Речевое развитие'!N25+'Художественно-эстетическое разв'!E26+'Художественно-эстетическое разв'!H26+'Художественно-эстетическое разв'!AB26)/9)))))))))</f>
        <v/>
      </c>
      <c r="AM25" s="81" t="str">
        <f t="shared" si="2"/>
        <v/>
      </c>
      <c r="AN25" s="81" t="str">
        <f>IF('Познавательное развитие'!V26="","",IF('Познавательное развитие'!V26&gt;1.5,"сформирован",IF('Познавательное развитие'!V26&lt;0.5,"не сформирован", "в стадии формирования")))</f>
        <v/>
      </c>
      <c r="AO25" s="81" t="str">
        <f>IF('Речевое развитие'!D25="","",IF('Речевое развитие'!D25&gt;1.5,"сформирован",IF('Речевое развитие'!D25&lt;0.5,"не сформирован", "в стадии формирования")))</f>
        <v/>
      </c>
      <c r="AP25" s="81" t="str">
        <f>IF('Речевое развитие'!E25="","",IF('Речевое развитие'!E25&gt;1.5,"сформирован",IF('Речевое развитие'!E25&lt;0.5,"не сформирован", "в стадии формирования")))</f>
        <v/>
      </c>
      <c r="AQ25" s="81" t="str">
        <f>IF('Речевое развитие'!F25="","",IF('Речевое развитие'!F25&gt;1.5,"сформирован",IF('Речевое развитие'!F25&lt;0.5,"не сформирован", "в стадии формирования")))</f>
        <v/>
      </c>
      <c r="AR25" s="81" t="str">
        <f>IF('Речевое развитие'!G25="","",IF('Речевое развитие'!G25&gt;1.5,"сформирован",IF('Речевое развитие'!G25&lt;0.5,"не сформирован", "в стадии формирования")))</f>
        <v/>
      </c>
      <c r="AS25" s="81" t="str">
        <f>IF('Речевое развитие'!J25="","",IF('Речевое развитие'!J25&gt;1.5,"сформирован",IF('Речевое развитие'!J25&lt;0.5,"не сформирован", "в стадии формирования")))</f>
        <v/>
      </c>
      <c r="AT25" s="81" t="str">
        <f>IF('Речевое развитие'!M25="","",IF('Речевое развитие'!M25&gt;1.5,"сформирован",IF('Речевое развитие'!M25&lt;0.5,"не сформирован", "в стадии формирования")))</f>
        <v/>
      </c>
      <c r="AU25" s="136" t="str">
        <f>IF('Познавательное развитие'!V26="","",IF('Речевое развитие'!D25="","",IF('Речевое развитие'!E25="","",IF('Речевое развитие'!F25="","",IF('Речевое развитие'!G25="","",IF('Речевое развитие'!J25="","",IF('Речевое развитие'!M25="","",('Познавательное развитие'!V26+'Речевое развитие'!D25+'Речевое развитие'!E25+'Речевое развитие'!F25+'Речевое развитие'!G25+'Речевое развитие'!J25+'Речевое развитие'!M25)/7)))))))</f>
        <v/>
      </c>
      <c r="AV25" s="81" t="str">
        <f t="shared" si="3"/>
        <v/>
      </c>
      <c r="AW25" s="98" t="str">
        <f>IF('Художественно-эстетическое разв'!M26="","",IF('Художественно-эстетическое разв'!M26&gt;1.5,"сформирован",IF('Художественно-эстетическое разв'!M26&lt;0.5,"не сформирован", "в стадии формирования")))</f>
        <v/>
      </c>
      <c r="AX25" s="98" t="str">
        <f>IF('Художественно-эстетическое разв'!N26="","",IF('Художественно-эстетическое разв'!N26&gt;1.5,"сформирован",IF('Художественно-эстетическое разв'!N26&lt;0.5,"не сформирован", "в стадии формирования")))</f>
        <v/>
      </c>
      <c r="AY25" s="167" t="str">
        <f>IF('Художественно-эстетическое разв'!V26="","",IF('Художественно-эстетическое разв'!V26&gt;1.5,"сформирован",IF('Художественно-эстетическое разв'!V26&lt;0.5,"не сформирован", "в стадии формирования")))</f>
        <v/>
      </c>
      <c r="AZ25" s="98" t="str">
        <f>IF('Физическое развитие'!D25="","",IF('Физическое развитие'!D25&gt;1.5,"сформирован",IF('Физическое развитие'!D25&lt;0.5,"не сформирован", "в стадии формирования")))</f>
        <v/>
      </c>
      <c r="BA25" s="98" t="str">
        <f>IF('Физическое развитие'!E25="","",IF('Физическое развитие'!E25&gt;1.5,"сформирован",IF('Физическое развитие'!E25&lt;0.5,"не сформирован", "в стадии формирования")))</f>
        <v/>
      </c>
      <c r="BB25" s="98" t="str">
        <f>IF('Физическое развитие'!F25="","",IF('Физическое развитие'!F25&gt;1.5,"сформирован",IF('Физическое развитие'!F25&lt;0.5,"не сформирован", "в стадии формирования")))</f>
        <v/>
      </c>
      <c r="BC25" s="98" t="str">
        <f>IF('Физическое развитие'!G25="","",IF('Физическое развитие'!G25&gt;1.5,"сформирован",IF('Физическое развитие'!G25&lt;0.5,"не сформирован", "в стадии формирования")))</f>
        <v/>
      </c>
      <c r="BD25" s="98" t="str">
        <f>IF('Физическое развитие'!H25="","",IF('Физическое развитие'!H25&gt;1.5,"сформирован",IF('Физическое развитие'!H25&lt;0.5,"не сформирован", "в стадии формирования")))</f>
        <v/>
      </c>
      <c r="BE25" s="98" t="str">
        <f>IF('Физическое развитие'!I25="","",IF('Физическое развитие'!I25&gt;1.5,"сформирован",IF('Физическое развитие'!I25&lt;0.5,"не сформирован", "в стадии формирования")))</f>
        <v/>
      </c>
      <c r="BF25" s="98" t="str">
        <f>IF('Физическое развитие'!J25="","",IF('Физическое развитие'!J25&gt;1.5,"сформирован",IF('Физическое развитие'!J25&lt;0.5,"не сформирован", "в стадии формирования")))</f>
        <v/>
      </c>
      <c r="BG25" s="98" t="str">
        <f>IF('Физическое развитие'!K25="","",IF('Физическое развитие'!K25&gt;1.5,"сформирован",IF('Физическое развитие'!K25&lt;0.5,"не сформирован", "в стадии формирования")))</f>
        <v/>
      </c>
      <c r="BH25" s="98" t="str">
        <f>IF('Физическое развитие'!L25="","",IF('Физическое развитие'!L25&gt;1.5,"сформирован",IF('Физическое развитие'!L25&lt;0.5,"не сформирован", "в стадии формирования")))</f>
        <v/>
      </c>
      <c r="BI25" s="136" t="str">
        <f>IF('Художественно-эстетическое разв'!M26="","",IF('Художественно-эстетическое разв'!N26="","",IF('Художественно-эстетическое разв'!V26="","",IF('Физическое развитие'!D25="","",IF('Физическое развитие'!E25="","",IF('Физическое развитие'!F25="","",IF('Физическое развитие'!G25="","",IF('Физическое развитие'!H25="","",IF('Физическое развитие'!I25="","",IF('Физическое развитие'!J25="","",IF('Физическое развитие'!K25="","",IF('Физическое развитие'!M25="","",('Художественно-эстетическое разв'!M26+'Художественно-эстетическое разв'!N26+'Художественно-эстетическое разв'!V26+'Физическое развитие'!D25+'Физическое развитие'!E25+'Физическое развитие'!F25+'Физическое развитие'!G25+'Физическое развитие'!H25+'Физическое развитие'!I25+'Физическое развитие'!J25+'Физическое развитие'!K25+'Физическое развитие'!M25)/12))))))))))))</f>
        <v/>
      </c>
      <c r="BJ25" s="81" t="str">
        <f t="shared" si="4"/>
        <v/>
      </c>
      <c r="BK25" s="81" t="str">
        <f>IF('Социально-коммуникативное разви'!D26="","",IF('Социально-коммуникативное разви'!D26&gt;1.5,"сформирован",IF('Социально-коммуникативное разви'!D26&lt;0.5,"не сформирован", "в стадии формирования")))</f>
        <v/>
      </c>
      <c r="BL25" s="81" t="str">
        <f>IF('Социально-коммуникативное разви'!E26="","",IF('Социально-коммуникативное разви'!E26&gt;1.5,"сформирован",IF('Социально-коммуникативное разви'!E26&lt;0.5,"не сформирован", "в стадии формирования")))</f>
        <v/>
      </c>
      <c r="BM25" s="81" t="str">
        <f>IF('Социально-коммуникативное разви'!F26="","",IF('Социально-коммуникативное разви'!F26&gt;1.5,"сформирован",IF('Социально-коммуникативное разви'!F26&lt;0.5,"не сформирован", "в стадии формирования")))</f>
        <v/>
      </c>
      <c r="BN25" s="81" t="str">
        <f>IF('Социально-коммуникативное разви'!G26="","",IF('Социально-коммуникативное разви'!G26&gt;1.5,"сформирован",IF('Социально-коммуникативное разви'!G26&lt;0.5,"не сформирован", "в стадии формирования")))</f>
        <v/>
      </c>
      <c r="BO25" s="81" t="str">
        <f>IF('Социально-коммуникативное разви'!H26="","",IF('Социально-коммуникативное разви'!H26&gt;1.5,"сформирован",IF('Социально-коммуникативное разви'!H26&lt;0.5,"не сформирован", "в стадии формирования")))</f>
        <v/>
      </c>
      <c r="BP25" s="81" t="str">
        <f>IF('Социально-коммуникативное разви'!I26="","",IF('Социально-коммуникативное разви'!I26&gt;1.5,"сформирован",IF('Социально-коммуникативное разви'!I26&lt;0.5,"не сформирован", "в стадии формирования")))</f>
        <v/>
      </c>
      <c r="BQ25" s="81" t="str">
        <f>IF('Социально-коммуникативное разви'!J26="","",IF('Социально-коммуникативное разви'!J26&gt;1.5,"сформирован",IF('Социально-коммуникативное разви'!J26&lt;0.5,"не сформирован", "в стадии формирования")))</f>
        <v/>
      </c>
      <c r="BR25" s="81" t="str">
        <f>IF('Социально-коммуникативное разви'!K26="","",IF('Социально-коммуникативное разви'!K26&gt;1.5,"сформирован",IF('Социально-коммуникативное разви'!K26&lt;0.5,"не сформирован", "в стадии формирования")))</f>
        <v/>
      </c>
      <c r="BS25" s="81" t="str">
        <f>IF('Физическое развитие'!L25="","",IF('Физическое развитие'!L25&gt;1.5,"сформирован",IF('Физическое развитие'!L25&lt;0.5,"не сформирован", "в стадии формирования")))</f>
        <v/>
      </c>
      <c r="BT25" s="81" t="str">
        <f>IF('Физическое развитие'!M25="","",IF('Физическое развитие'!M25&gt;1.5,"сформирован",IF('Физическое развитие'!M25&lt;0.5,"не сформирован", "в стадии формирования")))</f>
        <v/>
      </c>
      <c r="BU25" s="81" t="str">
        <f>IF('Физическое развитие'!N25="","",IF('Физическое развитие'!N25&gt;1.5,"сформирован",IF('Физическое развитие'!N25&lt;0.5,"не сформирован", "в стадии формирования")))</f>
        <v/>
      </c>
      <c r="BV25" s="81" t="str">
        <f>IF('Физическое развитие'!O25="","",IF('Физическое развитие'!O25&gt;1.5,"сформирован",IF('Физическое развитие'!O25&lt;0.5,"не сформирован", "в стадии формирования")))</f>
        <v/>
      </c>
      <c r="BW25" s="136" t="str">
        <f>IF('Социально-коммуникативное разви'!D26="","",IF('Социально-коммуникативное разви'!G26="","",IF('Социально-коммуникативное разви'!K26="","",IF('Социально-коммуникативное разви'!M26="","",IF('Социально-коммуникативное разви'!X26="","",IF('Социально-коммуникативное разви'!Y26="","",IF('Социально-коммуникативное разви'!Z26="","",IF('Социально-коммуникативное разви'!AA26="","",IF('Физическое развитие'!L25="","",IF('Физическое развитие'!P25="","",IF('Физическое развитие'!Q25="","",IF('Физическое развитие'!R25="","",('Социально-коммуникативное разви'!D26+'Социально-коммуникативное разви'!G26+'Социально-коммуникативное разви'!K26+'Социально-коммуникативное разви'!M26+'Социально-коммуникативное разви'!X26+'Социально-коммуникативное разви'!Y26+'Социально-коммуникативное разви'!Z26+'Социально-коммуникативное разви'!AA26+'Физическое развитие'!L25+'Физическое развитие'!P25+'Физическое развитие'!Q25+'Физическое развитие'!R25)/12))))))))))))</f>
        <v/>
      </c>
      <c r="BX25" s="81" t="str">
        <f t="shared" si="5"/>
        <v/>
      </c>
      <c r="BY25" s="81" t="str">
        <f>IF('Социально-коммуникативное разви'!E26="","",IF('Социально-коммуникативное разви'!E26&gt;1.5,"сформирован",IF('Социально-коммуникативное разви'!E26&lt;0.5,"не сформирован", "в стадии формирования")))</f>
        <v/>
      </c>
      <c r="BZ25" s="81" t="str">
        <f>IF('Социально-коммуникативное разви'!F26="","",IF('Социально-коммуникативное разви'!F26&gt;1.5,"сформирован",IF('Социально-коммуникативное разви'!F26&lt;0.5,"не сформирован", "в стадии формирования")))</f>
        <v/>
      </c>
      <c r="CA25" s="81" t="str">
        <f>IF('Социально-коммуникативное разви'!G26="","",IF('Социально-коммуникативное разви'!G26&gt;1.5,"сформирован",IF('Социально-коммуникативное разви'!G26&lt;0.5,"не сформирован", "в стадии формирования")))</f>
        <v/>
      </c>
      <c r="CB25" s="81" t="str">
        <f>IF('Социально-коммуникативное разви'!H26="","",IF('Социально-коммуникативное разви'!H26&gt;1.5,"сформирован",IF('Социально-коммуникативное разви'!H26&lt;0.5,"не сформирован", "в стадии формирования")))</f>
        <v/>
      </c>
      <c r="CC25" s="81" t="str">
        <f>IF('Социально-коммуникативное разви'!I26="","",IF('Социально-коммуникативное разви'!I26&gt;1.5,"сформирован",IF('Социально-коммуникативное разви'!I26&lt;0.5,"не сформирован", "в стадии формирования")))</f>
        <v/>
      </c>
      <c r="CD25" s="81" t="str">
        <f>IF('Социально-коммуникативное разви'!J26="","",IF('Социально-коммуникативное разви'!J26&gt;1.5,"сформирован",IF('Социально-коммуникативное разви'!J26&lt;0.5,"не сформирован", "в стадии формирования")))</f>
        <v/>
      </c>
      <c r="CE25" s="81" t="str">
        <f>IF('Социально-коммуникативное разви'!K26="","",IF('Социально-коммуникативное разви'!K26&gt;1.5,"сформирован",IF('Социально-коммуникативное разви'!K26&lt;0.5,"не сформирован", "в стадии формирования")))</f>
        <v/>
      </c>
      <c r="CF25" s="81" t="str">
        <f>IF('Социально-коммуникативное разви'!L26="","",IF('Социально-коммуникативное разви'!L26&gt;1.5,"сформирован",IF('Социально-коммуникативное разви'!L26&lt;0.5,"не сформирован", "в стадии формирования")))</f>
        <v/>
      </c>
      <c r="CG25" s="81" t="str">
        <f>IF('Познавательное развитие'!D26="","",IF('Познавательное развитие'!D26&gt;1.5,"сформирован",IF('Познавательное развитие'!D26&lt;0.5,"не сформирован", "в стадии формирования")))</f>
        <v/>
      </c>
      <c r="CH25" s="81" t="str">
        <f>IF('Познавательное развитие'!E26="","",IF('Познавательное развитие'!E26&gt;1.5,"сформирован",IF('Познавательное развитие'!E26&lt;0.5,"не сформирован", "в стадии формирования")))</f>
        <v/>
      </c>
      <c r="CI25" s="81" t="str">
        <f>IF('Познавательное развитие'!F26="","",IF('Познавательное развитие'!F26&gt;1.5,"сформирован",IF('Познавательное развитие'!F26&lt;0.5,"не сформирован", "в стадии формирования")))</f>
        <v/>
      </c>
      <c r="CJ25" s="81" t="str">
        <f>IF('Познавательное развитие'!G26="","",IF('Познавательное развитие'!G26&gt;1.5,"сформирован",IF('Познавательное развитие'!G26&lt;0.5,"не сформирован", "в стадии формирования")))</f>
        <v/>
      </c>
      <c r="CK25" s="81" t="str">
        <f>IF('Познавательное развитие'!H26="","",IF('Познавательное развитие'!H26&gt;1.5,"сформирован",IF('Познавательное развитие'!H26&lt;0.5,"не сформирован", "в стадии формирования")))</f>
        <v/>
      </c>
      <c r="CL25" s="81" t="str">
        <f>IF('Познавательное развитие'!I26="","",IF('Познавательное развитие'!I26&gt;1.5,"сформирован",IF('Познавательное развитие'!I26&lt;0.5,"не сформирован", "в стадии формирования")))</f>
        <v/>
      </c>
      <c r="CM25" s="81" t="str">
        <f>IF('Познавательное развитие'!J26="","",IF('Познавательное развитие'!J26&gt;1.5,"сформирован",IF('Познавательное развитие'!J26&lt;0.5,"не сформирован", "в стадии формирования")))</f>
        <v/>
      </c>
      <c r="CN25" s="81" t="str">
        <f>IF('Познавательное развитие'!K26="","",IF('Познавательное развитие'!K26&gt;1.5,"сформирован",IF('Познавательное развитие'!K26&lt;0.5,"не сформирован", "в стадии формирования")))</f>
        <v/>
      </c>
      <c r="CO25" s="81" t="str">
        <f>IF('Познавательное развитие'!L26="","",IF('Познавательное развитие'!L26&gt;1.5,"сформирован",IF('Познавательное развитие'!L26&lt;0.5,"не сформирован", "в стадии формирования")))</f>
        <v/>
      </c>
      <c r="CP25" s="81" t="str">
        <f>IF('Познавательное развитие'!M26="","",IF('Познавательное развитие'!M26&gt;1.5,"сформирован",IF('Познавательное развитие'!M26&lt;0.5,"не сформирован", "в стадии формирования")))</f>
        <v/>
      </c>
      <c r="CQ25" s="81" t="str">
        <f>IF('Познавательное развитие'!N26="","",IF('Познавательное развитие'!N26&gt;1.5,"сформирован",IF('Познавательное развитие'!N26&lt;0.5,"не сформирован", "в стадии формирования")))</f>
        <v/>
      </c>
      <c r="CR25" s="81" t="str">
        <f>IF('Познавательное развитие'!O26="","",IF('Познавательное развитие'!O26&gt;1.5,"сформирован",IF('Познавательное развитие'!O26&lt;0.5,"не сформирован", "в стадии формирования")))</f>
        <v/>
      </c>
      <c r="CS25" s="81" t="str">
        <f>IF('Познавательное развитие'!P26="","",IF('Познавательное развитие'!P26&gt;1.5,"сформирован",IF('Познавательное развитие'!P26&lt;0.5,"не сформирован", "в стадии формирования")))</f>
        <v/>
      </c>
      <c r="CT25" s="81" t="str">
        <f>IF('Познавательное развитие'!Q26="","",IF('Познавательное развитие'!Q26&gt;1.5,"сформирован",IF('Познавательное развитие'!Q26&lt;0.5,"не сформирован", "в стадии формирования")))</f>
        <v/>
      </c>
      <c r="CU25" s="81" t="str">
        <f>IF('Речевое развитие'!J25="","",IF('Речевое развитие'!J25&gt;1.5,"сформирован",IF('Речевое развитие'!J25&lt;0.5,"не сформирован", "в стадии формирования")))</f>
        <v/>
      </c>
      <c r="CV25" s="81" t="str">
        <f>IF('Речевое развитие'!K25="","",IF('Речевое развитие'!K25&gt;1.5,"сформирован",IF('Речевое развитие'!K25&lt;0.5,"не сформирован", "в стадии формирования")))</f>
        <v/>
      </c>
      <c r="CW25" s="81" t="str">
        <f>IF('Речевое развитие'!L25="","",IF('Речевое развитие'!L25&gt;1.5,"сформирован",IF('Речевое развитие'!L25&lt;0.5,"не сформирован", "в стадии формирования")))</f>
        <v/>
      </c>
      <c r="CX25" s="167" t="str">
        <f>IF('Художественно-эстетическое разв'!AA26="","",IF('Художественно-эстетическое разв'!AA26&gt;1.5,"сформирован",IF('Художественно-эстетическое разв'!AA26&lt;0.5,"не сформирован", "в стадии формирования")))</f>
        <v/>
      </c>
      <c r="CY25" s="136" t="str">
        <f>IF('Социально-коммуникативное разви'!E26="","",IF('Социально-коммуникативное разви'!F26="","",IF('Социально-коммуникативное разви'!H26="","",IF('Социально-коммуникативное разви'!I26="","",IF('Социально-коммуникативное разви'!AB26="","",IF('Социально-коммуникативное разви'!AC26="","",IF('Социально-коммуникативное разви'!AD26="","",IF('Социально-коммуникативное разви'!AE26="","",IF('Познавательное развитие'!D26="","",IF('Познавательное развитие'!E26="","",IF('Познавательное развитие'!F26="","",IF('Познавательное развитие'!I26="","",IF('Познавательное развитие'!K26="","",IF('Познавательное развитие'!S26="","",IF('Познавательное развитие'!U26="","",IF('Познавательное развитие'!Y26="","",IF('Познавательное развитие'!Z26="","",IF('Познавательное развитие'!AA26="","",IF('Познавательное развитие'!AB26="","",IF('Познавательное развитие'!AC26="","",IF('Познавательное развитие'!AD26="","",IF('Познавательное развитие'!AE26="","",IF('Речевое развитие'!J25="","",IF('Речевое развитие'!K25="","",IF('Речевое развитие'!L25="","",IF('Художественно-эстетическое разв'!AA26="","",('Социально-коммуникативное разви'!E26+'Социально-коммуникативное разви'!F26+'Социально-коммуникативное разви'!H26+'Социально-коммуникативное разви'!I26+'Социально-коммуникативное разви'!AB26+'Социально-коммуникативное разви'!AC26+'Социально-коммуникативное разви'!AD26+'Социально-коммуникативное разви'!AE26+'Познавательное развитие'!D26+'Познавательное развитие'!E26+'Познавательное развитие'!F26+'Познавательное развитие'!I26+'Познавательное развитие'!K26+'Познавательное развитие'!S26+'Познавательное развитие'!U26+'Познавательное развитие'!Y26+'Познавательное развитие'!Z26+'Познавательное развитие'!AA26+'Познавательное развитие'!AB26+'Познавательное развитие'!AC26+'Познавательное развитие'!AD26+'Познавательное развитие'!AE26+'Речевое развитие'!J25+'Речевое развитие'!K25+'Речевое развитие'!L25+'Художественно-эстетическое разв'!AA26)/26))))))))))))))))))))))))))</f>
        <v/>
      </c>
      <c r="CZ25" s="81" t="str">
        <f t="shared" si="6"/>
        <v/>
      </c>
      <c r="EL25" s="90"/>
    </row>
    <row r="26" spans="1:142">
      <c r="A26" s="298">
        <f>список!A24</f>
        <v>23</v>
      </c>
      <c r="B26" s="165" t="str">
        <f>IF(список!B24="","",список!B24)</f>
        <v/>
      </c>
      <c r="C26" s="81">
        <f>IF(список!C24="","",список!C24)</f>
        <v>0</v>
      </c>
      <c r="D26" s="81" t="str">
        <f>IF('Социально-коммуникативное разви'!J27="","",IF('Социально-коммуникативное разви'!J27&gt;1.5,"сформирован",IF('Социально-коммуникативное разви'!J27&lt;0.5,"не сформирован", "в стадии формирования")))</f>
        <v/>
      </c>
      <c r="E26" s="81" t="str">
        <f>IF('Социально-коммуникативное разви'!K27="","",IF('Социально-коммуникативное разви'!K27&gt;1.5,"сформирован",IF('Социально-коммуникативное разви'!K27&lt;0.5,"не сформирован", "в стадии формирования")))</f>
        <v/>
      </c>
      <c r="F26" s="81" t="str">
        <f>IF('Социально-коммуникативное разви'!L27="","",IF('Социально-коммуникативное разви'!L27&gt;1.5,"сформирован",IF('Социально-коммуникативное разви'!L27&lt;0.5,"не сформирован", "в стадии формирования")))</f>
        <v/>
      </c>
      <c r="G26" s="81" t="str">
        <f>IF('Социально-коммуникативное разви'!N27="","",IF('Социально-коммуникативное разви'!N27&gt;1.5,"сформирован",IF('Социально-коммуникативное разви'!N27&lt;0.5,"не сформирован", "в стадии формирования")))</f>
        <v/>
      </c>
      <c r="H26" s="81" t="str">
        <f>IF('Социально-коммуникативное разви'!O27="","",IF('Социально-коммуникативное разви'!O27&gt;1.5,"сформирован",IF('Социально-коммуникативное разви'!O27&lt;0.5,"не сформирован", "в стадии формирования")))</f>
        <v/>
      </c>
      <c r="I26" s="81" t="str">
        <f>IF('Познавательное развитие'!J27="","",IF('Познавательное развитие'!J27&gt;1.5,"сформирован",IF('Познавательное развитие'!J27&lt;0.5,"не сформирован", "в стадии формирования")))</f>
        <v/>
      </c>
      <c r="J26" s="81" t="str">
        <f>IF('Познавательное развитие'!K27="","",IF('Познавательное развитие'!K27&gt;1.5,"сформирован",IF('Познавательное развитие'!K27&lt;0.5,"не сформирован", "в стадии формирования")))</f>
        <v/>
      </c>
      <c r="K26" s="81" t="str">
        <f>IF('Познавательное развитие'!N27="","",IF('Познавательное развитие'!N27&gt;1.5,"сформирован",IF('Познавательное развитие'!N27&lt;0.5,"не сформирован", "в стадии формирования")))</f>
        <v/>
      </c>
      <c r="L26" s="81" t="str">
        <f>IF('Познавательное развитие'!O27="","",IF('Познавательное развитие'!O27&gt;1.5,"сформирован",IF('Познавательное развитие'!O27&lt;0.5,"не сформирован", "в стадии формирования")))</f>
        <v/>
      </c>
      <c r="M26" s="81" t="str">
        <f>IF('Познавательное развитие'!U27="","",IF('Познавательное развитие'!U27&gt;1.5,"сформирован",IF('Познавательное развитие'!U27&lt;0.5,"не сформирован", "в стадии формирования")))</f>
        <v/>
      </c>
      <c r="N26" s="81" t="str">
        <f>IF('Речевое развитие'!G26="","",IF('Речевое развитие'!G26&gt;1.5,"сформирован",IF('Речевое развитие'!G26&lt;0.5,"не сформирован", "в стадии формирования")))</f>
        <v/>
      </c>
      <c r="O26" s="81" t="str">
        <f>IF('Художественно-эстетическое разв'!D27="","",IF('Художественно-эстетическое разв'!D27&gt;1.5,"сформирован",IF('Художественно-эстетическое разв'!D27&lt;0.5,"не сформирован", "в стадии формирования")))</f>
        <v/>
      </c>
      <c r="P26" s="136" t="str">
        <f>IF('Социально-коммуникативное разви'!J27="","",IF('Социально-коммуникативное разви'!K27="","",IF('Социально-коммуникативное разви'!L27="","",IF('Социально-коммуникативное разви'!N27="","",IF('Социально-коммуникативное разви'!O27="","",IF('Познавательное развитие'!J27="","",IF('Познавательное развитие'!K27="","",IF('Познавательное развитие'!N27="","",IF('Познавательное развитие'!O27="","",IF('Познавательное развитие'!U27="","",IF('Речевое развитие'!G26="","",IF('Художественно-эстетическое разв'!D27="","",('Социально-коммуникативное разви'!J27+'Социально-коммуникативное разви'!K27+'Социально-коммуникативное разви'!L27+'Социально-коммуникативное разви'!N27+'Социально-коммуникативное разви'!O27+'Познавательное развитие'!J27+'Познавательное развитие'!K27+'Познавательное развитие'!N27+'Познавательное развитие'!O27+'Познавательное развитие'!U27+'Речевое развитие'!G26+'Художественно-эстетическое разв'!D27)/12))))))))))))</f>
        <v/>
      </c>
      <c r="Q26" s="81" t="str">
        <f t="shared" si="0"/>
        <v/>
      </c>
      <c r="R26" s="81" t="str">
        <f>IF('Социально-коммуникативное разви'!H27="","",IF('Социально-коммуникативное разви'!H27&gt;1.5,"сформирован",IF('Социально-коммуникативное разви'!H27&lt;0.5,"не сформирован", "в стадии формирования")))</f>
        <v/>
      </c>
      <c r="S26" s="81" t="str">
        <f>IF('Социально-коммуникативное разви'!K27="","",IF('Социально-коммуникативное разви'!K27&gt;1.5,"сформирован",IF('Социально-коммуникативное разви'!K27&lt;0.5,"не сформирован", "в стадии формирования")))</f>
        <v/>
      </c>
      <c r="T26" s="81" t="str">
        <f>IF('Социально-коммуникативное разви'!L27="","",IF('Социально-коммуникативное разви'!L27&gt;1.5,"сформирован",IF('Социально-коммуникативное разви'!L27&lt;0.5,"не сформирован", "в стадии формирования")))</f>
        <v/>
      </c>
      <c r="U26" s="81" t="str">
        <f>IF('Социально-коммуникативное разви'!M27="","",IF('Социально-коммуникативное разви'!M27&gt;1.5,"сформирован",IF('Социально-коммуникативное разви'!M27&lt;0.5,"не сформирован", "в стадии формирования")))</f>
        <v/>
      </c>
      <c r="V26" s="81" t="str">
        <f>IF('Социально-коммуникативное разви'!S27="","",IF('Социально-коммуникативное разви'!S27&gt;1.5,"сформирован",IF('Социально-коммуникативное разви'!S27&lt;0.5,"не сформирован", "в стадии формирования")))</f>
        <v/>
      </c>
      <c r="W26" s="81" t="str">
        <f>IF('Социально-коммуникативное разви'!T27="","",IF('Социально-коммуникативное разви'!T27&gt;1.5,"сформирован",IF('Социально-коммуникативное разви'!T27&lt;0.5,"не сформирован", "в стадии формирования")))</f>
        <v/>
      </c>
      <c r="X26" s="81" t="str">
        <f>IF('Социально-коммуникативное разви'!U27="","",IF('Социально-коммуникативное разви'!U27&gt;1.5,"сформирован",IF('Социально-коммуникативное разви'!U27&lt;0.5,"не сформирован", "в стадии формирования")))</f>
        <v/>
      </c>
      <c r="Y26" s="81" t="str">
        <f>IF('Познавательное развитие'!T27="","",IF('Познавательное развитие'!T27&gt;1.5,"сформирован",IF('Познавательное развитие'!T27&lt;0.5,"не сформирован", "в стадии формирования")))</f>
        <v/>
      </c>
      <c r="Z26" s="81" t="str">
        <f>IF('Речевое развитие'!G26="","",IF('Речевое развитие'!G26&gt;1.5,"сформирован",IF('Речевое развитие'!G26&lt;0.5,"не сформирован", "в стадии формирования")))</f>
        <v/>
      </c>
      <c r="AA26" s="136" t="str">
        <f>IF('Социально-коммуникативное разви'!H27="","",IF('Социально-коммуникативное разви'!K27="","",IF('Социально-коммуникативное разви'!L27="","",IF('Социально-коммуникативное разви'!M27="","",IF('Социально-коммуникативное разви'!S27="","",IF('Социально-коммуникативное разви'!T27="","",IF('Социально-коммуникативное разви'!U27="","",IF('Познавательное развитие'!T27="","",IF('Речевое развитие'!G26="","",('Социально-коммуникативное разви'!H27+'Социально-коммуникативное разви'!K27+'Социально-коммуникативное разви'!L27+'Социально-коммуникативное разви'!M27+'Социально-коммуникативное разви'!S27+'Социально-коммуникативное разви'!T27++'Социально-коммуникативное разви'!U27+'Познавательное развитие'!T27+'Речевое развитие'!G26)/9)))))))))</f>
        <v/>
      </c>
      <c r="AB26" s="81" t="str">
        <f t="shared" si="1"/>
        <v/>
      </c>
      <c r="AC26" s="81" t="str">
        <f>IF('Социально-коммуникативное разви'!P27="","",IF('Социально-коммуникативное разви'!P27&gt;1.5,"сформирован",IF('Социально-коммуникативное разви'!P27&lt;0.5,"не сформирован", "в стадии формирования")))</f>
        <v/>
      </c>
      <c r="AD26" s="81" t="str">
        <f>IF('Познавательное развитие'!P27="","",IF('Познавательное развитие'!P27&gt;1.5,"сформирован",IF('Познавательное развитие'!P27&lt;0.5,"не сформирован", "в стадии формирования")))</f>
        <v/>
      </c>
      <c r="AE26" s="81" t="str">
        <f>IF('Речевое развитие'!F26="","",IF('Речевое развитие'!F26&gt;1.5,"сформирован",IF('Речевое развитие'!GG26&lt;0.5,"не сформирован", "в стадии формирования")))</f>
        <v/>
      </c>
      <c r="AF26" s="81" t="str">
        <f>IF('Речевое развитие'!G26="","",IF('Речевое развитие'!G26&gt;1.5,"сформирован",IF('Речевое развитие'!GH26&lt;0.5,"не сформирован", "в стадии формирования")))</f>
        <v/>
      </c>
      <c r="AG26" s="81" t="str">
        <f>IF('Речевое развитие'!M26="","",IF('Речевое развитие'!M26&gt;1.5,"сформирован",IF('Речевое развитие'!M26&lt;0.5,"не сформирован", "в стадии формирования")))</f>
        <v/>
      </c>
      <c r="AH26" s="81" t="str">
        <f>IF('Речевое развитие'!N26="","",IF('Речевое развитие'!N26&gt;1.5,"сформирован",IF('Речевое развитие'!N26&lt;0.5,"не сформирован", "в стадии формирования")))</f>
        <v/>
      </c>
      <c r="AI26" s="81" t="str">
        <f>IF('Художественно-эстетическое разв'!E27="","",IF('Художественно-эстетическое разв'!E27&gt;1.5,"сформирован",IF('Художественно-эстетическое разв'!E27&lt;0.5,"не сформирован", "в стадии формирования")))</f>
        <v/>
      </c>
      <c r="AJ26" s="81" t="str">
        <f>IF('Художественно-эстетическое разв'!H27="","",IF('Художественно-эстетическое разв'!H27&gt;1.5,"сформирован",IF('Художественно-эстетическое разв'!H27&lt;0.5,"не сформирован", "в стадии формирования")))</f>
        <v/>
      </c>
      <c r="AK26" s="81" t="str">
        <f>IF('Художественно-эстетическое разв'!AB27="","",IF('Художественно-эстетическое разв'!AB27&gt;1.5,"сформирован",IF('Художественно-эстетическое разв'!AB27&lt;0.5,"не сформирован", "в стадии формирования")))</f>
        <v/>
      </c>
      <c r="AL26" s="166" t="str">
        <f>IF('Социально-коммуникативное разви'!P27="","",IF('Познавательное развитие'!P27="","",IF('Речевое развитие'!F26="","",IF('Речевое развитие'!G26="","",IF('Речевое развитие'!M26="","",IF('Речевое развитие'!N26="","",IF('Художественно-эстетическое разв'!E27="","",IF('Художественно-эстетическое разв'!H27="","",IF('Художественно-эстетическое разв'!AB27="","",('Социально-коммуникативное разви'!P27+'Познавательное развитие'!P27+'Речевое развитие'!F26+'Речевое развитие'!G26+'Речевое развитие'!M26+'Речевое развитие'!N26+'Художественно-эстетическое разв'!E27+'Художественно-эстетическое разв'!H27+'Художественно-эстетическое разв'!AB27)/9)))))))))</f>
        <v/>
      </c>
      <c r="AM26" s="81" t="str">
        <f t="shared" si="2"/>
        <v/>
      </c>
      <c r="AN26" s="81" t="str">
        <f>IF('Познавательное развитие'!V27="","",IF('Познавательное развитие'!V27&gt;1.5,"сформирован",IF('Познавательное развитие'!V27&lt;0.5,"не сформирован", "в стадии формирования")))</f>
        <v/>
      </c>
      <c r="AO26" s="81" t="str">
        <f>IF('Речевое развитие'!D26="","",IF('Речевое развитие'!D26&gt;1.5,"сформирован",IF('Речевое развитие'!D26&lt;0.5,"не сформирован", "в стадии формирования")))</f>
        <v/>
      </c>
      <c r="AP26" s="81" t="str">
        <f>IF('Речевое развитие'!E26="","",IF('Речевое развитие'!E26&gt;1.5,"сформирован",IF('Речевое развитие'!E26&lt;0.5,"не сформирован", "в стадии формирования")))</f>
        <v/>
      </c>
      <c r="AQ26" s="81" t="str">
        <f>IF('Речевое развитие'!F26="","",IF('Речевое развитие'!F26&gt;1.5,"сформирован",IF('Речевое развитие'!F26&lt;0.5,"не сформирован", "в стадии формирования")))</f>
        <v/>
      </c>
      <c r="AR26" s="81" t="str">
        <f>IF('Речевое развитие'!G26="","",IF('Речевое развитие'!G26&gt;1.5,"сформирован",IF('Речевое развитие'!G26&lt;0.5,"не сформирован", "в стадии формирования")))</f>
        <v/>
      </c>
      <c r="AS26" s="81" t="str">
        <f>IF('Речевое развитие'!J26="","",IF('Речевое развитие'!J26&gt;1.5,"сформирован",IF('Речевое развитие'!J26&lt;0.5,"не сформирован", "в стадии формирования")))</f>
        <v/>
      </c>
      <c r="AT26" s="81" t="str">
        <f>IF('Речевое развитие'!M26="","",IF('Речевое развитие'!M26&gt;1.5,"сформирован",IF('Речевое развитие'!M26&lt;0.5,"не сформирован", "в стадии формирования")))</f>
        <v/>
      </c>
      <c r="AU26" s="136" t="str">
        <f>IF('Познавательное развитие'!V27="","",IF('Речевое развитие'!D26="","",IF('Речевое развитие'!E26="","",IF('Речевое развитие'!F26="","",IF('Речевое развитие'!G26="","",IF('Речевое развитие'!J26="","",IF('Речевое развитие'!M26="","",('Познавательное развитие'!V27+'Речевое развитие'!D26+'Речевое развитие'!E26+'Речевое развитие'!F26+'Речевое развитие'!G26+'Речевое развитие'!J26+'Речевое развитие'!M26)/7)))))))</f>
        <v/>
      </c>
      <c r="AV26" s="81" t="str">
        <f t="shared" si="3"/>
        <v/>
      </c>
      <c r="AW26" s="98" t="str">
        <f>IF('Художественно-эстетическое разв'!M27="","",IF('Художественно-эстетическое разв'!M27&gt;1.5,"сформирован",IF('Художественно-эстетическое разв'!M27&lt;0.5,"не сформирован", "в стадии формирования")))</f>
        <v/>
      </c>
      <c r="AX26" s="98" t="str">
        <f>IF('Художественно-эстетическое разв'!N27="","",IF('Художественно-эстетическое разв'!N27&gt;1.5,"сформирован",IF('Художественно-эстетическое разв'!N27&lt;0.5,"не сформирован", "в стадии формирования")))</f>
        <v/>
      </c>
      <c r="AY26" s="167" t="str">
        <f>IF('Художественно-эстетическое разв'!V27="","",IF('Художественно-эстетическое разв'!V27&gt;1.5,"сформирован",IF('Художественно-эстетическое разв'!V27&lt;0.5,"не сформирован", "в стадии формирования")))</f>
        <v/>
      </c>
      <c r="AZ26" s="98" t="str">
        <f>IF('Физическое развитие'!D26="","",IF('Физическое развитие'!D26&gt;1.5,"сформирован",IF('Физическое развитие'!D26&lt;0.5,"не сформирован", "в стадии формирования")))</f>
        <v/>
      </c>
      <c r="BA26" s="98" t="str">
        <f>IF('Физическое развитие'!E26="","",IF('Физическое развитие'!E26&gt;1.5,"сформирован",IF('Физическое развитие'!E26&lt;0.5,"не сформирован", "в стадии формирования")))</f>
        <v/>
      </c>
      <c r="BB26" s="98" t="str">
        <f>IF('Физическое развитие'!F26="","",IF('Физическое развитие'!F26&gt;1.5,"сформирован",IF('Физическое развитие'!F26&lt;0.5,"не сформирован", "в стадии формирования")))</f>
        <v/>
      </c>
      <c r="BC26" s="98" t="str">
        <f>IF('Физическое развитие'!G26="","",IF('Физическое развитие'!G26&gt;1.5,"сформирован",IF('Физическое развитие'!G26&lt;0.5,"не сформирован", "в стадии формирования")))</f>
        <v/>
      </c>
      <c r="BD26" s="98" t="str">
        <f>IF('Физическое развитие'!H26="","",IF('Физическое развитие'!H26&gt;1.5,"сформирован",IF('Физическое развитие'!H26&lt;0.5,"не сформирован", "в стадии формирования")))</f>
        <v/>
      </c>
      <c r="BE26" s="98" t="str">
        <f>IF('Физическое развитие'!I26="","",IF('Физическое развитие'!I26&gt;1.5,"сформирован",IF('Физическое развитие'!I26&lt;0.5,"не сформирован", "в стадии формирования")))</f>
        <v/>
      </c>
      <c r="BF26" s="98" t="str">
        <f>IF('Физическое развитие'!J26="","",IF('Физическое развитие'!J26&gt;1.5,"сформирован",IF('Физическое развитие'!J26&lt;0.5,"не сформирован", "в стадии формирования")))</f>
        <v/>
      </c>
      <c r="BG26" s="98" t="str">
        <f>IF('Физическое развитие'!K26="","",IF('Физическое развитие'!K26&gt;1.5,"сформирован",IF('Физическое развитие'!K26&lt;0.5,"не сформирован", "в стадии формирования")))</f>
        <v/>
      </c>
      <c r="BH26" s="98" t="str">
        <f>IF('Физическое развитие'!L26="","",IF('Физическое развитие'!L26&gt;1.5,"сформирован",IF('Физическое развитие'!L26&lt;0.5,"не сформирован", "в стадии формирования")))</f>
        <v/>
      </c>
      <c r="BI26" s="136" t="str">
        <f>IF('Художественно-эстетическое разв'!M27="","",IF('Художественно-эстетическое разв'!N27="","",IF('Художественно-эстетическое разв'!V27="","",IF('Физическое развитие'!D26="","",IF('Физическое развитие'!E26="","",IF('Физическое развитие'!F26="","",IF('Физическое развитие'!G26="","",IF('Физическое развитие'!H26="","",IF('Физическое развитие'!I26="","",IF('Физическое развитие'!J26="","",IF('Физическое развитие'!K26="","",IF('Физическое развитие'!M26="","",('Художественно-эстетическое разв'!M27+'Художественно-эстетическое разв'!N27+'Художественно-эстетическое разв'!V27+'Физическое развитие'!D26+'Физическое развитие'!E26+'Физическое развитие'!F26+'Физическое развитие'!G26+'Физическое развитие'!H26+'Физическое развитие'!I26+'Физическое развитие'!J26+'Физическое развитие'!K26+'Физическое развитие'!M26)/12))))))))))))</f>
        <v/>
      </c>
      <c r="BJ26" s="81" t="str">
        <f t="shared" si="4"/>
        <v/>
      </c>
      <c r="BK26" s="81" t="str">
        <f>IF('Социально-коммуникативное разви'!D27="","",IF('Социально-коммуникативное разви'!D27&gt;1.5,"сформирован",IF('Социально-коммуникативное разви'!D27&lt;0.5,"не сформирован", "в стадии формирования")))</f>
        <v/>
      </c>
      <c r="BL26" s="81" t="str">
        <f>IF('Социально-коммуникативное разви'!E27="","",IF('Социально-коммуникативное разви'!E27&gt;1.5,"сформирован",IF('Социально-коммуникативное разви'!E27&lt;0.5,"не сформирован", "в стадии формирования")))</f>
        <v/>
      </c>
      <c r="BM26" s="81" t="str">
        <f>IF('Социально-коммуникативное разви'!F27="","",IF('Социально-коммуникативное разви'!F27&gt;1.5,"сформирован",IF('Социально-коммуникативное разви'!F27&lt;0.5,"не сформирован", "в стадии формирования")))</f>
        <v/>
      </c>
      <c r="BN26" s="81" t="str">
        <f>IF('Социально-коммуникативное разви'!G27="","",IF('Социально-коммуникативное разви'!G27&gt;1.5,"сформирован",IF('Социально-коммуникативное разви'!G27&lt;0.5,"не сформирован", "в стадии формирования")))</f>
        <v/>
      </c>
      <c r="BO26" s="81" t="str">
        <f>IF('Социально-коммуникативное разви'!H27="","",IF('Социально-коммуникативное разви'!H27&gt;1.5,"сформирован",IF('Социально-коммуникативное разви'!H27&lt;0.5,"не сформирован", "в стадии формирования")))</f>
        <v/>
      </c>
      <c r="BP26" s="81" t="str">
        <f>IF('Социально-коммуникативное разви'!I27="","",IF('Социально-коммуникативное разви'!I27&gt;1.5,"сформирован",IF('Социально-коммуникативное разви'!I27&lt;0.5,"не сформирован", "в стадии формирования")))</f>
        <v/>
      </c>
      <c r="BQ26" s="81" t="str">
        <f>IF('Социально-коммуникативное разви'!J27="","",IF('Социально-коммуникативное разви'!J27&gt;1.5,"сформирован",IF('Социально-коммуникативное разви'!J27&lt;0.5,"не сформирован", "в стадии формирования")))</f>
        <v/>
      </c>
      <c r="BR26" s="81" t="str">
        <f>IF('Социально-коммуникативное разви'!K27="","",IF('Социально-коммуникативное разви'!K27&gt;1.5,"сформирован",IF('Социально-коммуникативное разви'!K27&lt;0.5,"не сформирован", "в стадии формирования")))</f>
        <v/>
      </c>
      <c r="BS26" s="81" t="str">
        <f>IF('Физическое развитие'!L26="","",IF('Физическое развитие'!L26&gt;1.5,"сформирован",IF('Физическое развитие'!L26&lt;0.5,"не сформирован", "в стадии формирования")))</f>
        <v/>
      </c>
      <c r="BT26" s="81" t="str">
        <f>IF('Физическое развитие'!M26="","",IF('Физическое развитие'!M26&gt;1.5,"сформирован",IF('Физическое развитие'!M26&lt;0.5,"не сформирован", "в стадии формирования")))</f>
        <v/>
      </c>
      <c r="BU26" s="81" t="str">
        <f>IF('Физическое развитие'!N26="","",IF('Физическое развитие'!N26&gt;1.5,"сформирован",IF('Физическое развитие'!N26&lt;0.5,"не сформирован", "в стадии формирования")))</f>
        <v/>
      </c>
      <c r="BV26" s="81" t="str">
        <f>IF('Физическое развитие'!O26="","",IF('Физическое развитие'!O26&gt;1.5,"сформирован",IF('Физическое развитие'!O26&lt;0.5,"не сформирован", "в стадии формирования")))</f>
        <v/>
      </c>
      <c r="BW26" s="136" t="str">
        <f>IF('Социально-коммуникативное разви'!D27="","",IF('Социально-коммуникативное разви'!G27="","",IF('Социально-коммуникативное разви'!K27="","",IF('Социально-коммуникативное разви'!M27="","",IF('Социально-коммуникативное разви'!X27="","",IF('Социально-коммуникативное разви'!Y27="","",IF('Социально-коммуникативное разви'!Z27="","",IF('Социально-коммуникативное разви'!AA27="","",IF('Физическое развитие'!L26="","",IF('Физическое развитие'!P26="","",IF('Физическое развитие'!Q26="","",IF('Физическое развитие'!R26="","",('Социально-коммуникативное разви'!D27+'Социально-коммуникативное разви'!G27+'Социально-коммуникативное разви'!K27+'Социально-коммуникативное разви'!M27+'Социально-коммуникативное разви'!X27+'Социально-коммуникативное разви'!Y27+'Социально-коммуникативное разви'!Z27+'Социально-коммуникативное разви'!AA27+'Физическое развитие'!L26+'Физическое развитие'!P26+'Физическое развитие'!Q26+'Физическое развитие'!R26)/12))))))))))))</f>
        <v/>
      </c>
      <c r="BX26" s="81" t="str">
        <f t="shared" si="5"/>
        <v/>
      </c>
      <c r="BY26" s="81" t="str">
        <f>IF('Социально-коммуникативное разви'!E27="","",IF('Социально-коммуникативное разви'!E27&gt;1.5,"сформирован",IF('Социально-коммуникативное разви'!E27&lt;0.5,"не сформирован", "в стадии формирования")))</f>
        <v/>
      </c>
      <c r="BZ26" s="81" t="str">
        <f>IF('Социально-коммуникативное разви'!F27="","",IF('Социально-коммуникативное разви'!F27&gt;1.5,"сформирован",IF('Социально-коммуникативное разви'!F27&lt;0.5,"не сформирован", "в стадии формирования")))</f>
        <v/>
      </c>
      <c r="CA26" s="81" t="str">
        <f>IF('Социально-коммуникативное разви'!G27="","",IF('Социально-коммуникативное разви'!G27&gt;1.5,"сформирован",IF('Социально-коммуникативное разви'!G27&lt;0.5,"не сформирован", "в стадии формирования")))</f>
        <v/>
      </c>
      <c r="CB26" s="81" t="str">
        <f>IF('Социально-коммуникативное разви'!H27="","",IF('Социально-коммуникативное разви'!H27&gt;1.5,"сформирован",IF('Социально-коммуникативное разви'!H27&lt;0.5,"не сформирован", "в стадии формирования")))</f>
        <v/>
      </c>
      <c r="CC26" s="81" t="str">
        <f>IF('Социально-коммуникативное разви'!I27="","",IF('Социально-коммуникативное разви'!I27&gt;1.5,"сформирован",IF('Социально-коммуникативное разви'!I27&lt;0.5,"не сформирован", "в стадии формирования")))</f>
        <v/>
      </c>
      <c r="CD26" s="81" t="str">
        <f>IF('Социально-коммуникативное разви'!J27="","",IF('Социально-коммуникативное разви'!J27&gt;1.5,"сформирован",IF('Социально-коммуникативное разви'!J27&lt;0.5,"не сформирован", "в стадии формирования")))</f>
        <v/>
      </c>
      <c r="CE26" s="81" t="str">
        <f>IF('Социально-коммуникативное разви'!K27="","",IF('Социально-коммуникативное разви'!K27&gt;1.5,"сформирован",IF('Социально-коммуникативное разви'!K27&lt;0.5,"не сформирован", "в стадии формирования")))</f>
        <v/>
      </c>
      <c r="CF26" s="81" t="str">
        <f>IF('Социально-коммуникативное разви'!L27="","",IF('Социально-коммуникативное разви'!L27&gt;1.5,"сформирован",IF('Социально-коммуникативное разви'!L27&lt;0.5,"не сформирован", "в стадии формирования")))</f>
        <v/>
      </c>
      <c r="CG26" s="81" t="str">
        <f>IF('Познавательное развитие'!D27="","",IF('Познавательное развитие'!D27&gt;1.5,"сформирован",IF('Познавательное развитие'!D27&lt;0.5,"не сформирован", "в стадии формирования")))</f>
        <v/>
      </c>
      <c r="CH26" s="81" t="str">
        <f>IF('Познавательное развитие'!E27="","",IF('Познавательное развитие'!E27&gt;1.5,"сформирован",IF('Познавательное развитие'!E27&lt;0.5,"не сформирован", "в стадии формирования")))</f>
        <v/>
      </c>
      <c r="CI26" s="81" t="str">
        <f>IF('Познавательное развитие'!F27="","",IF('Познавательное развитие'!F27&gt;1.5,"сформирован",IF('Познавательное развитие'!F27&lt;0.5,"не сформирован", "в стадии формирования")))</f>
        <v/>
      </c>
      <c r="CJ26" s="81" t="str">
        <f>IF('Познавательное развитие'!G27="","",IF('Познавательное развитие'!G27&gt;1.5,"сформирован",IF('Познавательное развитие'!G27&lt;0.5,"не сформирован", "в стадии формирования")))</f>
        <v/>
      </c>
      <c r="CK26" s="81" t="str">
        <f>IF('Познавательное развитие'!H27="","",IF('Познавательное развитие'!H27&gt;1.5,"сформирован",IF('Познавательное развитие'!H27&lt;0.5,"не сформирован", "в стадии формирования")))</f>
        <v/>
      </c>
      <c r="CL26" s="81" t="str">
        <f>IF('Познавательное развитие'!I27="","",IF('Познавательное развитие'!I27&gt;1.5,"сформирован",IF('Познавательное развитие'!I27&lt;0.5,"не сформирован", "в стадии формирования")))</f>
        <v/>
      </c>
      <c r="CM26" s="81" t="str">
        <f>IF('Познавательное развитие'!J27="","",IF('Познавательное развитие'!J27&gt;1.5,"сформирован",IF('Познавательное развитие'!J27&lt;0.5,"не сформирован", "в стадии формирования")))</f>
        <v/>
      </c>
      <c r="CN26" s="81" t="str">
        <f>IF('Познавательное развитие'!K27="","",IF('Познавательное развитие'!K27&gt;1.5,"сформирован",IF('Познавательное развитие'!K27&lt;0.5,"не сформирован", "в стадии формирования")))</f>
        <v/>
      </c>
      <c r="CO26" s="81" t="str">
        <f>IF('Познавательное развитие'!L27="","",IF('Познавательное развитие'!L27&gt;1.5,"сформирован",IF('Познавательное развитие'!L27&lt;0.5,"не сформирован", "в стадии формирования")))</f>
        <v/>
      </c>
      <c r="CP26" s="81" t="str">
        <f>IF('Познавательное развитие'!M27="","",IF('Познавательное развитие'!M27&gt;1.5,"сформирован",IF('Познавательное развитие'!M27&lt;0.5,"не сформирован", "в стадии формирования")))</f>
        <v/>
      </c>
      <c r="CQ26" s="81" t="str">
        <f>IF('Познавательное развитие'!N27="","",IF('Познавательное развитие'!N27&gt;1.5,"сформирован",IF('Познавательное развитие'!N27&lt;0.5,"не сформирован", "в стадии формирования")))</f>
        <v/>
      </c>
      <c r="CR26" s="81" t="str">
        <f>IF('Познавательное развитие'!O27="","",IF('Познавательное развитие'!O27&gt;1.5,"сформирован",IF('Познавательное развитие'!O27&lt;0.5,"не сформирован", "в стадии формирования")))</f>
        <v/>
      </c>
      <c r="CS26" s="81" t="str">
        <f>IF('Познавательное развитие'!P27="","",IF('Познавательное развитие'!P27&gt;1.5,"сформирован",IF('Познавательное развитие'!P27&lt;0.5,"не сформирован", "в стадии формирования")))</f>
        <v/>
      </c>
      <c r="CT26" s="81" t="str">
        <f>IF('Познавательное развитие'!Q27="","",IF('Познавательное развитие'!Q27&gt;1.5,"сформирован",IF('Познавательное развитие'!Q27&lt;0.5,"не сформирован", "в стадии формирования")))</f>
        <v/>
      </c>
      <c r="CU26" s="81" t="str">
        <f>IF('Речевое развитие'!J26="","",IF('Речевое развитие'!J26&gt;1.5,"сформирован",IF('Речевое развитие'!J26&lt;0.5,"не сформирован", "в стадии формирования")))</f>
        <v/>
      </c>
      <c r="CV26" s="81" t="str">
        <f>IF('Речевое развитие'!K26="","",IF('Речевое развитие'!K26&gt;1.5,"сформирован",IF('Речевое развитие'!K26&lt;0.5,"не сформирован", "в стадии формирования")))</f>
        <v/>
      </c>
      <c r="CW26" s="81" t="str">
        <f>IF('Речевое развитие'!L26="","",IF('Речевое развитие'!L26&gt;1.5,"сформирован",IF('Речевое развитие'!L26&lt;0.5,"не сформирован", "в стадии формирования")))</f>
        <v/>
      </c>
      <c r="CX26" s="167" t="str">
        <f>IF('Художественно-эстетическое разв'!AA27="","",IF('Художественно-эстетическое разв'!AA27&gt;1.5,"сформирован",IF('Художественно-эстетическое разв'!AA27&lt;0.5,"не сформирован", "в стадии формирования")))</f>
        <v/>
      </c>
      <c r="CY26" s="136" t="str">
        <f>IF('Социально-коммуникативное разви'!E27="","",IF('Социально-коммуникативное разви'!F27="","",IF('Социально-коммуникативное разви'!H27="","",IF('Социально-коммуникативное разви'!I27="","",IF('Социально-коммуникативное разви'!AB27="","",IF('Социально-коммуникативное разви'!AC27="","",IF('Социально-коммуникативное разви'!AD27="","",IF('Социально-коммуникативное разви'!AE27="","",IF('Познавательное развитие'!D27="","",IF('Познавательное развитие'!E27="","",IF('Познавательное развитие'!F27="","",IF('Познавательное развитие'!I27="","",IF('Познавательное развитие'!K27="","",IF('Познавательное развитие'!S27="","",IF('Познавательное развитие'!U27="","",IF('Познавательное развитие'!Y27="","",IF('Познавательное развитие'!Z27="","",IF('Познавательное развитие'!AA27="","",IF('Познавательное развитие'!AB27="","",IF('Познавательное развитие'!AC27="","",IF('Познавательное развитие'!AD27="","",IF('Познавательное развитие'!AE27="","",IF('Речевое развитие'!J26="","",IF('Речевое развитие'!K26="","",IF('Речевое развитие'!L26="","",IF('Художественно-эстетическое разв'!AA27="","",('Социально-коммуникативное разви'!E27+'Социально-коммуникативное разви'!F27+'Социально-коммуникативное разви'!H27+'Социально-коммуникативное разви'!I27+'Социально-коммуникативное разви'!AB27+'Социально-коммуникативное разви'!AC27+'Социально-коммуникативное разви'!AD27+'Социально-коммуникативное разви'!AE27+'Познавательное развитие'!D27+'Познавательное развитие'!E27+'Познавательное развитие'!F27+'Познавательное развитие'!I27+'Познавательное развитие'!K27+'Познавательное развитие'!S27+'Познавательное развитие'!U27+'Познавательное развитие'!Y27+'Познавательное развитие'!Z27+'Познавательное развитие'!AA27+'Познавательное развитие'!AB27+'Познавательное развитие'!AC27+'Познавательное развитие'!AD27+'Познавательное развитие'!AE27+'Речевое развитие'!J26+'Речевое развитие'!K26+'Речевое развитие'!L26+'Художественно-эстетическое разв'!AA27)/26))))))))))))))))))))))))))</f>
        <v/>
      </c>
      <c r="CZ26" s="81" t="str">
        <f t="shared" si="6"/>
        <v/>
      </c>
      <c r="EL26" s="90"/>
    </row>
    <row r="27" spans="1:142">
      <c r="A27" s="298">
        <f>список!A25</f>
        <v>24</v>
      </c>
      <c r="B27" s="165" t="str">
        <f>IF(список!B25="","",список!B25)</f>
        <v/>
      </c>
      <c r="C27" s="81">
        <f>IF(список!C25="","",список!C25)</f>
        <v>0</v>
      </c>
      <c r="D27" s="81" t="str">
        <f>IF('Социально-коммуникативное разви'!J28="","",IF('Социально-коммуникативное разви'!J28&gt;1.5,"сформирован",IF('Социально-коммуникативное разви'!J28&lt;0.5,"не сформирован", "в стадии формирования")))</f>
        <v/>
      </c>
      <c r="E27" s="81" t="str">
        <f>IF('Социально-коммуникативное разви'!K28="","",IF('Социально-коммуникативное разви'!K28&gt;1.5,"сформирован",IF('Социально-коммуникативное разви'!K28&lt;0.5,"не сформирован", "в стадии формирования")))</f>
        <v/>
      </c>
      <c r="F27" s="81" t="str">
        <f>IF('Социально-коммуникативное разви'!L28="","",IF('Социально-коммуникативное разви'!L28&gt;1.5,"сформирован",IF('Социально-коммуникативное разви'!L28&lt;0.5,"не сформирован", "в стадии формирования")))</f>
        <v/>
      </c>
      <c r="G27" s="81" t="str">
        <f>IF('Социально-коммуникативное разви'!N28="","",IF('Социально-коммуникативное разви'!N28&gt;1.5,"сформирован",IF('Социально-коммуникативное разви'!N28&lt;0.5,"не сформирован", "в стадии формирования")))</f>
        <v/>
      </c>
      <c r="H27" s="81" t="str">
        <f>IF('Социально-коммуникативное разви'!O28="","",IF('Социально-коммуникативное разви'!O28&gt;1.5,"сформирован",IF('Социально-коммуникативное разви'!O28&lt;0.5,"не сформирован", "в стадии формирования")))</f>
        <v/>
      </c>
      <c r="I27" s="81" t="str">
        <f>IF('Познавательное развитие'!J28="","",IF('Познавательное развитие'!J28&gt;1.5,"сформирован",IF('Познавательное развитие'!J28&lt;0.5,"не сформирован", "в стадии формирования")))</f>
        <v/>
      </c>
      <c r="J27" s="81" t="str">
        <f>IF('Познавательное развитие'!K28="","",IF('Познавательное развитие'!K28&gt;1.5,"сформирован",IF('Познавательное развитие'!K28&lt;0.5,"не сформирован", "в стадии формирования")))</f>
        <v/>
      </c>
      <c r="K27" s="81" t="str">
        <f>IF('Познавательное развитие'!N28="","",IF('Познавательное развитие'!N28&gt;1.5,"сформирован",IF('Познавательное развитие'!N28&lt;0.5,"не сформирован", "в стадии формирования")))</f>
        <v/>
      </c>
      <c r="L27" s="81" t="str">
        <f>IF('Познавательное развитие'!O28="","",IF('Познавательное развитие'!O28&gt;1.5,"сформирован",IF('Познавательное развитие'!O28&lt;0.5,"не сформирован", "в стадии формирования")))</f>
        <v/>
      </c>
      <c r="M27" s="81" t="str">
        <f>IF('Познавательное развитие'!U28="","",IF('Познавательное развитие'!U28&gt;1.5,"сформирован",IF('Познавательное развитие'!U28&lt;0.5,"не сформирован", "в стадии формирования")))</f>
        <v/>
      </c>
      <c r="N27" s="81" t="str">
        <f>IF('Речевое развитие'!G27="","",IF('Речевое развитие'!G27&gt;1.5,"сформирован",IF('Речевое развитие'!G27&lt;0.5,"не сформирован", "в стадии формирования")))</f>
        <v/>
      </c>
      <c r="O27" s="81" t="str">
        <f>IF('Художественно-эстетическое разв'!D28="","",IF('Художественно-эстетическое разв'!D28&gt;1.5,"сформирован",IF('Художественно-эстетическое разв'!D28&lt;0.5,"не сформирован", "в стадии формирования")))</f>
        <v/>
      </c>
      <c r="P27" s="136" t="str">
        <f>IF('Социально-коммуникативное разви'!J28="","",IF('Социально-коммуникативное разви'!K28="","",IF('Социально-коммуникативное разви'!L28="","",IF('Социально-коммуникативное разви'!N28="","",IF('Социально-коммуникативное разви'!O28="","",IF('Познавательное развитие'!J28="","",IF('Познавательное развитие'!K28="","",IF('Познавательное развитие'!N28="","",IF('Познавательное развитие'!O28="","",IF('Познавательное развитие'!U28="","",IF('Речевое развитие'!G27="","",IF('Художественно-эстетическое разв'!D28="","",('Социально-коммуникативное разви'!J28+'Социально-коммуникативное разви'!K28+'Социально-коммуникативное разви'!L28+'Социально-коммуникативное разви'!N28+'Социально-коммуникативное разви'!O28+'Познавательное развитие'!J28+'Познавательное развитие'!K28+'Познавательное развитие'!N28+'Познавательное развитие'!O28+'Познавательное развитие'!U28+'Речевое развитие'!G27+'Художественно-эстетическое разв'!D28)/12))))))))))))</f>
        <v/>
      </c>
      <c r="Q27" s="81" t="str">
        <f t="shared" si="0"/>
        <v/>
      </c>
      <c r="R27" s="81" t="str">
        <f>IF('Социально-коммуникативное разви'!H28="","",IF('Социально-коммуникативное разви'!H28&gt;1.5,"сформирован",IF('Социально-коммуникативное разви'!H28&lt;0.5,"не сформирован", "в стадии формирования")))</f>
        <v/>
      </c>
      <c r="S27" s="81" t="str">
        <f>IF('Социально-коммуникативное разви'!K28="","",IF('Социально-коммуникативное разви'!K28&gt;1.5,"сформирован",IF('Социально-коммуникативное разви'!K28&lt;0.5,"не сформирован", "в стадии формирования")))</f>
        <v/>
      </c>
      <c r="T27" s="81" t="str">
        <f>IF('Социально-коммуникативное разви'!L28="","",IF('Социально-коммуникативное разви'!L28&gt;1.5,"сформирован",IF('Социально-коммуникативное разви'!L28&lt;0.5,"не сформирован", "в стадии формирования")))</f>
        <v/>
      </c>
      <c r="U27" s="81" t="str">
        <f>IF('Социально-коммуникативное разви'!M28="","",IF('Социально-коммуникативное разви'!M28&gt;1.5,"сформирован",IF('Социально-коммуникативное разви'!M28&lt;0.5,"не сформирован", "в стадии формирования")))</f>
        <v/>
      </c>
      <c r="V27" s="81" t="str">
        <f>IF('Социально-коммуникативное разви'!S28="","",IF('Социально-коммуникативное разви'!S28&gt;1.5,"сформирован",IF('Социально-коммуникативное разви'!S28&lt;0.5,"не сформирован", "в стадии формирования")))</f>
        <v/>
      </c>
      <c r="W27" s="81" t="str">
        <f>IF('Социально-коммуникативное разви'!T28="","",IF('Социально-коммуникативное разви'!T28&gt;1.5,"сформирован",IF('Социально-коммуникативное разви'!T28&lt;0.5,"не сформирован", "в стадии формирования")))</f>
        <v/>
      </c>
      <c r="X27" s="81" t="str">
        <f>IF('Социально-коммуникативное разви'!U28="","",IF('Социально-коммуникативное разви'!U28&gt;1.5,"сформирован",IF('Социально-коммуникативное разви'!U28&lt;0.5,"не сформирован", "в стадии формирования")))</f>
        <v/>
      </c>
      <c r="Y27" s="81" t="str">
        <f>IF('Познавательное развитие'!T28="","",IF('Познавательное развитие'!T28&gt;1.5,"сформирован",IF('Познавательное развитие'!T28&lt;0.5,"не сформирован", "в стадии формирования")))</f>
        <v/>
      </c>
      <c r="Z27" s="81" t="str">
        <f>IF('Речевое развитие'!G27="","",IF('Речевое развитие'!G27&gt;1.5,"сформирован",IF('Речевое развитие'!G27&lt;0.5,"не сформирован", "в стадии формирования")))</f>
        <v/>
      </c>
      <c r="AA27" s="136" t="str">
        <f>IF('Социально-коммуникативное разви'!H28="","",IF('Социально-коммуникативное разви'!K28="","",IF('Социально-коммуникативное разви'!L28="","",IF('Социально-коммуникативное разви'!M28="","",IF('Социально-коммуникативное разви'!S28="","",IF('Социально-коммуникативное разви'!T28="","",IF('Социально-коммуникативное разви'!U28="","",IF('Познавательное развитие'!T28="","",IF('Речевое развитие'!G27="","",('Социально-коммуникативное разви'!H28+'Социально-коммуникативное разви'!K28+'Социально-коммуникативное разви'!L28+'Социально-коммуникативное разви'!M28+'Социально-коммуникативное разви'!S28+'Социально-коммуникативное разви'!T28++'Социально-коммуникативное разви'!U28+'Познавательное развитие'!T28+'Речевое развитие'!G27)/9)))))))))</f>
        <v/>
      </c>
      <c r="AB27" s="81" t="str">
        <f t="shared" si="1"/>
        <v/>
      </c>
      <c r="AC27" s="81" t="str">
        <f>IF('Социально-коммуникативное разви'!P28="","",IF('Социально-коммуникативное разви'!P28&gt;1.5,"сформирован",IF('Социально-коммуникативное разви'!P28&lt;0.5,"не сформирован", "в стадии формирования")))</f>
        <v/>
      </c>
      <c r="AD27" s="81" t="str">
        <f>IF('Познавательное развитие'!P28="","",IF('Познавательное развитие'!P28&gt;1.5,"сформирован",IF('Познавательное развитие'!P28&lt;0.5,"не сформирован", "в стадии формирования")))</f>
        <v/>
      </c>
      <c r="AE27" s="81" t="str">
        <f>IF('Речевое развитие'!F27="","",IF('Речевое развитие'!F27&gt;1.5,"сформирован",IF('Речевое развитие'!GG27&lt;0.5,"не сформирован", "в стадии формирования")))</f>
        <v/>
      </c>
      <c r="AF27" s="81" t="str">
        <f>IF('Речевое развитие'!G27="","",IF('Речевое развитие'!G27&gt;1.5,"сформирован",IF('Речевое развитие'!GH27&lt;0.5,"не сформирован", "в стадии формирования")))</f>
        <v/>
      </c>
      <c r="AG27" s="81" t="str">
        <f>IF('Речевое развитие'!M27="","",IF('Речевое развитие'!M27&gt;1.5,"сформирован",IF('Речевое развитие'!M27&lt;0.5,"не сформирован", "в стадии формирования")))</f>
        <v/>
      </c>
      <c r="AH27" s="81" t="str">
        <f>IF('Речевое развитие'!N27="","",IF('Речевое развитие'!N27&gt;1.5,"сформирован",IF('Речевое развитие'!N27&lt;0.5,"не сформирован", "в стадии формирования")))</f>
        <v/>
      </c>
      <c r="AI27" s="81" t="str">
        <f>IF('Художественно-эстетическое разв'!E28="","",IF('Художественно-эстетическое разв'!E28&gt;1.5,"сформирован",IF('Художественно-эстетическое разв'!E28&lt;0.5,"не сформирован", "в стадии формирования")))</f>
        <v/>
      </c>
      <c r="AJ27" s="81" t="str">
        <f>IF('Художественно-эстетическое разв'!H28="","",IF('Художественно-эстетическое разв'!H28&gt;1.5,"сформирован",IF('Художественно-эстетическое разв'!H28&lt;0.5,"не сформирован", "в стадии формирования")))</f>
        <v/>
      </c>
      <c r="AK27" s="81" t="str">
        <f>IF('Художественно-эстетическое разв'!AB28="","",IF('Художественно-эстетическое разв'!AB28&gt;1.5,"сформирован",IF('Художественно-эстетическое разв'!AB28&lt;0.5,"не сформирован", "в стадии формирования")))</f>
        <v/>
      </c>
      <c r="AL27" s="166" t="str">
        <f>IF('Социально-коммуникативное разви'!P28="","",IF('Познавательное развитие'!P28="","",IF('Речевое развитие'!F27="","",IF('Речевое развитие'!G27="","",IF('Речевое развитие'!M27="","",IF('Речевое развитие'!N27="","",IF('Художественно-эстетическое разв'!E28="","",IF('Художественно-эстетическое разв'!H28="","",IF('Художественно-эстетическое разв'!AB28="","",('Социально-коммуникативное разви'!P28+'Познавательное развитие'!P28+'Речевое развитие'!F27+'Речевое развитие'!G27+'Речевое развитие'!M27+'Речевое развитие'!N27+'Художественно-эстетическое разв'!E28+'Художественно-эстетическое разв'!H28+'Художественно-эстетическое разв'!AB28)/9)))))))))</f>
        <v/>
      </c>
      <c r="AM27" s="81" t="str">
        <f t="shared" si="2"/>
        <v/>
      </c>
      <c r="AN27" s="81" t="str">
        <f>IF('Познавательное развитие'!V28="","",IF('Познавательное развитие'!V28&gt;1.5,"сформирован",IF('Познавательное развитие'!V28&lt;0.5,"не сформирован", "в стадии формирования")))</f>
        <v/>
      </c>
      <c r="AO27" s="81" t="str">
        <f>IF('Речевое развитие'!D27="","",IF('Речевое развитие'!D27&gt;1.5,"сформирован",IF('Речевое развитие'!D27&lt;0.5,"не сформирован", "в стадии формирования")))</f>
        <v/>
      </c>
      <c r="AP27" s="81" t="str">
        <f>IF('Речевое развитие'!E27="","",IF('Речевое развитие'!E27&gt;1.5,"сформирован",IF('Речевое развитие'!E27&lt;0.5,"не сформирован", "в стадии формирования")))</f>
        <v/>
      </c>
      <c r="AQ27" s="81" t="str">
        <f>IF('Речевое развитие'!F27="","",IF('Речевое развитие'!F27&gt;1.5,"сформирован",IF('Речевое развитие'!F27&lt;0.5,"не сформирован", "в стадии формирования")))</f>
        <v/>
      </c>
      <c r="AR27" s="81" t="str">
        <f>IF('Речевое развитие'!G27="","",IF('Речевое развитие'!G27&gt;1.5,"сформирован",IF('Речевое развитие'!G27&lt;0.5,"не сформирован", "в стадии формирования")))</f>
        <v/>
      </c>
      <c r="AS27" s="81" t="str">
        <f>IF('Речевое развитие'!J27="","",IF('Речевое развитие'!J27&gt;1.5,"сформирован",IF('Речевое развитие'!J27&lt;0.5,"не сформирован", "в стадии формирования")))</f>
        <v/>
      </c>
      <c r="AT27" s="81" t="str">
        <f>IF('Речевое развитие'!M27="","",IF('Речевое развитие'!M27&gt;1.5,"сформирован",IF('Речевое развитие'!M27&lt;0.5,"не сформирован", "в стадии формирования")))</f>
        <v/>
      </c>
      <c r="AU27" s="136" t="str">
        <f>IF('Познавательное развитие'!V28="","",IF('Речевое развитие'!D27="","",IF('Речевое развитие'!E27="","",IF('Речевое развитие'!F27="","",IF('Речевое развитие'!G27="","",IF('Речевое развитие'!J27="","",IF('Речевое развитие'!M27="","",('Познавательное развитие'!V28+'Речевое развитие'!D27+'Речевое развитие'!E27+'Речевое развитие'!F27+'Речевое развитие'!G27+'Речевое развитие'!J27+'Речевое развитие'!M27)/7)))))))</f>
        <v/>
      </c>
      <c r="AV27" s="81" t="str">
        <f t="shared" si="3"/>
        <v/>
      </c>
      <c r="AW27" s="98" t="str">
        <f>IF('Художественно-эстетическое разв'!M28="","",IF('Художественно-эстетическое разв'!M28&gt;1.5,"сформирован",IF('Художественно-эстетическое разв'!M28&lt;0.5,"не сформирован", "в стадии формирования")))</f>
        <v/>
      </c>
      <c r="AX27" s="98" t="str">
        <f>IF('Художественно-эстетическое разв'!N28="","",IF('Художественно-эстетическое разв'!N28&gt;1.5,"сформирован",IF('Художественно-эстетическое разв'!N28&lt;0.5,"не сформирован", "в стадии формирования")))</f>
        <v/>
      </c>
      <c r="AY27" s="167" t="str">
        <f>IF('Художественно-эстетическое разв'!V28="","",IF('Художественно-эстетическое разв'!V28&gt;1.5,"сформирован",IF('Художественно-эстетическое разв'!V28&lt;0.5,"не сформирован", "в стадии формирования")))</f>
        <v/>
      </c>
      <c r="AZ27" s="98" t="str">
        <f>IF('Физическое развитие'!D27="","",IF('Физическое развитие'!D27&gt;1.5,"сформирован",IF('Физическое развитие'!D27&lt;0.5,"не сформирован", "в стадии формирования")))</f>
        <v/>
      </c>
      <c r="BA27" s="98" t="str">
        <f>IF('Физическое развитие'!E27="","",IF('Физическое развитие'!E27&gt;1.5,"сформирован",IF('Физическое развитие'!E27&lt;0.5,"не сформирован", "в стадии формирования")))</f>
        <v/>
      </c>
      <c r="BB27" s="98" t="str">
        <f>IF('Физическое развитие'!F27="","",IF('Физическое развитие'!F27&gt;1.5,"сформирован",IF('Физическое развитие'!F27&lt;0.5,"не сформирован", "в стадии формирования")))</f>
        <v/>
      </c>
      <c r="BC27" s="98" t="str">
        <f>IF('Физическое развитие'!G27="","",IF('Физическое развитие'!G27&gt;1.5,"сформирован",IF('Физическое развитие'!G27&lt;0.5,"не сформирован", "в стадии формирования")))</f>
        <v/>
      </c>
      <c r="BD27" s="98" t="str">
        <f>IF('Физическое развитие'!H27="","",IF('Физическое развитие'!H27&gt;1.5,"сформирован",IF('Физическое развитие'!H27&lt;0.5,"не сформирован", "в стадии формирования")))</f>
        <v/>
      </c>
      <c r="BE27" s="98" t="str">
        <f>IF('Физическое развитие'!I27="","",IF('Физическое развитие'!I27&gt;1.5,"сформирован",IF('Физическое развитие'!I27&lt;0.5,"не сформирован", "в стадии формирования")))</f>
        <v/>
      </c>
      <c r="BF27" s="98" t="str">
        <f>IF('Физическое развитие'!J27="","",IF('Физическое развитие'!J27&gt;1.5,"сформирован",IF('Физическое развитие'!J27&lt;0.5,"не сформирован", "в стадии формирования")))</f>
        <v/>
      </c>
      <c r="BG27" s="98" t="str">
        <f>IF('Физическое развитие'!K27="","",IF('Физическое развитие'!K27&gt;1.5,"сформирован",IF('Физическое развитие'!K27&lt;0.5,"не сформирован", "в стадии формирования")))</f>
        <v/>
      </c>
      <c r="BH27" s="98" t="str">
        <f>IF('Физическое развитие'!L27="","",IF('Физическое развитие'!L27&gt;1.5,"сформирован",IF('Физическое развитие'!L27&lt;0.5,"не сформирован", "в стадии формирования")))</f>
        <v/>
      </c>
      <c r="BI27" s="136" t="str">
        <f>IF('Художественно-эстетическое разв'!M28="","",IF('Художественно-эстетическое разв'!N28="","",IF('Художественно-эстетическое разв'!V28="","",IF('Физическое развитие'!D27="","",IF('Физическое развитие'!E27="","",IF('Физическое развитие'!F27="","",IF('Физическое развитие'!G27="","",IF('Физическое развитие'!H27="","",IF('Физическое развитие'!I27="","",IF('Физическое развитие'!J27="","",IF('Физическое развитие'!K27="","",IF('Физическое развитие'!M27="","",('Художественно-эстетическое разв'!M28+'Художественно-эстетическое разв'!N28+'Художественно-эстетическое разв'!V28+'Физическое развитие'!D27+'Физическое развитие'!E27+'Физическое развитие'!F27+'Физическое развитие'!G27+'Физическое развитие'!H27+'Физическое развитие'!I27+'Физическое развитие'!J27+'Физическое развитие'!K27+'Физическое развитие'!M27)/12))))))))))))</f>
        <v/>
      </c>
      <c r="BJ27" s="81" t="str">
        <f t="shared" si="4"/>
        <v/>
      </c>
      <c r="BK27" s="81" t="str">
        <f>IF('Социально-коммуникативное разви'!D28="","",IF('Социально-коммуникативное разви'!D28&gt;1.5,"сформирован",IF('Социально-коммуникативное разви'!D28&lt;0.5,"не сформирован", "в стадии формирования")))</f>
        <v/>
      </c>
      <c r="BL27" s="81" t="str">
        <f>IF('Социально-коммуникативное разви'!E28="","",IF('Социально-коммуникативное разви'!E28&gt;1.5,"сформирован",IF('Социально-коммуникативное разви'!E28&lt;0.5,"не сформирован", "в стадии формирования")))</f>
        <v/>
      </c>
      <c r="BM27" s="81" t="str">
        <f>IF('Социально-коммуникативное разви'!F28="","",IF('Социально-коммуникативное разви'!F28&gt;1.5,"сформирован",IF('Социально-коммуникативное разви'!F28&lt;0.5,"не сформирован", "в стадии формирования")))</f>
        <v/>
      </c>
      <c r="BN27" s="81" t="str">
        <f>IF('Социально-коммуникативное разви'!G28="","",IF('Социально-коммуникативное разви'!G28&gt;1.5,"сформирован",IF('Социально-коммуникативное разви'!G28&lt;0.5,"не сформирован", "в стадии формирования")))</f>
        <v/>
      </c>
      <c r="BO27" s="81" t="str">
        <f>IF('Социально-коммуникативное разви'!H28="","",IF('Социально-коммуникативное разви'!H28&gt;1.5,"сформирован",IF('Социально-коммуникативное разви'!H28&lt;0.5,"не сформирован", "в стадии формирования")))</f>
        <v/>
      </c>
      <c r="BP27" s="81" t="str">
        <f>IF('Социально-коммуникативное разви'!I28="","",IF('Социально-коммуникативное разви'!I28&gt;1.5,"сформирован",IF('Социально-коммуникативное разви'!I28&lt;0.5,"не сформирован", "в стадии формирования")))</f>
        <v/>
      </c>
      <c r="BQ27" s="81" t="str">
        <f>IF('Социально-коммуникативное разви'!J28="","",IF('Социально-коммуникативное разви'!J28&gt;1.5,"сформирован",IF('Социально-коммуникативное разви'!J28&lt;0.5,"не сформирован", "в стадии формирования")))</f>
        <v/>
      </c>
      <c r="BR27" s="81" t="str">
        <f>IF('Социально-коммуникативное разви'!K28="","",IF('Социально-коммуникативное разви'!K28&gt;1.5,"сформирован",IF('Социально-коммуникативное разви'!K28&lt;0.5,"не сформирован", "в стадии формирования")))</f>
        <v/>
      </c>
      <c r="BS27" s="81" t="str">
        <f>IF('Физическое развитие'!L27="","",IF('Физическое развитие'!L27&gt;1.5,"сформирован",IF('Физическое развитие'!L27&lt;0.5,"не сформирован", "в стадии формирования")))</f>
        <v/>
      </c>
      <c r="BT27" s="81" t="str">
        <f>IF('Физическое развитие'!M27="","",IF('Физическое развитие'!M27&gt;1.5,"сформирован",IF('Физическое развитие'!M27&lt;0.5,"не сформирован", "в стадии формирования")))</f>
        <v/>
      </c>
      <c r="BU27" s="81" t="str">
        <f>IF('Физическое развитие'!N27="","",IF('Физическое развитие'!N27&gt;1.5,"сформирован",IF('Физическое развитие'!N27&lt;0.5,"не сформирован", "в стадии формирования")))</f>
        <v/>
      </c>
      <c r="BV27" s="81" t="str">
        <f>IF('Физическое развитие'!O27="","",IF('Физическое развитие'!O27&gt;1.5,"сформирован",IF('Физическое развитие'!O27&lt;0.5,"не сформирован", "в стадии формирования")))</f>
        <v/>
      </c>
      <c r="BW27" s="136" t="str">
        <f>IF('Социально-коммуникативное разви'!D28="","",IF('Социально-коммуникативное разви'!G28="","",IF('Социально-коммуникативное разви'!K28="","",IF('Социально-коммуникативное разви'!M28="","",IF('Социально-коммуникативное разви'!X28="","",IF('Социально-коммуникативное разви'!Y28="","",IF('Социально-коммуникативное разви'!Z28="","",IF('Социально-коммуникативное разви'!AA28="","",IF('Физическое развитие'!L27="","",IF('Физическое развитие'!P27="","",IF('Физическое развитие'!Q27="","",IF('Физическое развитие'!R27="","",('Социально-коммуникативное разви'!D28+'Социально-коммуникативное разви'!G28+'Социально-коммуникативное разви'!K28+'Социально-коммуникативное разви'!M28+'Социально-коммуникативное разви'!X28+'Социально-коммуникативное разви'!Y28+'Социально-коммуникативное разви'!Z28+'Социально-коммуникативное разви'!AA28+'Физическое развитие'!L27+'Физическое развитие'!P27+'Физическое развитие'!Q27+'Физическое развитие'!R27)/12))))))))))))</f>
        <v/>
      </c>
      <c r="BX27" s="81" t="str">
        <f t="shared" si="5"/>
        <v/>
      </c>
      <c r="BY27" s="81" t="str">
        <f>IF('Социально-коммуникативное разви'!E28="","",IF('Социально-коммуникативное разви'!E28&gt;1.5,"сформирован",IF('Социально-коммуникативное разви'!E28&lt;0.5,"не сформирован", "в стадии формирования")))</f>
        <v/>
      </c>
      <c r="BZ27" s="81" t="str">
        <f>IF('Социально-коммуникативное разви'!F28="","",IF('Социально-коммуникативное разви'!F28&gt;1.5,"сформирован",IF('Социально-коммуникативное разви'!F28&lt;0.5,"не сформирован", "в стадии формирования")))</f>
        <v/>
      </c>
      <c r="CA27" s="81" t="str">
        <f>IF('Социально-коммуникативное разви'!G28="","",IF('Социально-коммуникативное разви'!G28&gt;1.5,"сформирован",IF('Социально-коммуникативное разви'!G28&lt;0.5,"не сформирован", "в стадии формирования")))</f>
        <v/>
      </c>
      <c r="CB27" s="81" t="str">
        <f>IF('Социально-коммуникативное разви'!H28="","",IF('Социально-коммуникативное разви'!H28&gt;1.5,"сформирован",IF('Социально-коммуникативное разви'!H28&lt;0.5,"не сформирован", "в стадии формирования")))</f>
        <v/>
      </c>
      <c r="CC27" s="81" t="str">
        <f>IF('Социально-коммуникативное разви'!I28="","",IF('Социально-коммуникативное разви'!I28&gt;1.5,"сформирован",IF('Социально-коммуникативное разви'!I28&lt;0.5,"не сформирован", "в стадии формирования")))</f>
        <v/>
      </c>
      <c r="CD27" s="81" t="str">
        <f>IF('Социально-коммуникативное разви'!J28="","",IF('Социально-коммуникативное разви'!J28&gt;1.5,"сформирован",IF('Социально-коммуникативное разви'!J28&lt;0.5,"не сформирован", "в стадии формирования")))</f>
        <v/>
      </c>
      <c r="CE27" s="81" t="str">
        <f>IF('Социально-коммуникативное разви'!K28="","",IF('Социально-коммуникативное разви'!K28&gt;1.5,"сформирован",IF('Социально-коммуникативное разви'!K28&lt;0.5,"не сформирован", "в стадии формирования")))</f>
        <v/>
      </c>
      <c r="CF27" s="81" t="str">
        <f>IF('Социально-коммуникативное разви'!L28="","",IF('Социально-коммуникативное разви'!L28&gt;1.5,"сформирован",IF('Социально-коммуникативное разви'!L28&lt;0.5,"не сформирован", "в стадии формирования")))</f>
        <v/>
      </c>
      <c r="CG27" s="81" t="str">
        <f>IF('Познавательное развитие'!D28="","",IF('Познавательное развитие'!D28&gt;1.5,"сформирован",IF('Познавательное развитие'!D28&lt;0.5,"не сформирован", "в стадии формирования")))</f>
        <v/>
      </c>
      <c r="CH27" s="81" t="str">
        <f>IF('Познавательное развитие'!E28="","",IF('Познавательное развитие'!E28&gt;1.5,"сформирован",IF('Познавательное развитие'!E28&lt;0.5,"не сформирован", "в стадии формирования")))</f>
        <v/>
      </c>
      <c r="CI27" s="81" t="str">
        <f>IF('Познавательное развитие'!F28="","",IF('Познавательное развитие'!F28&gt;1.5,"сформирован",IF('Познавательное развитие'!F28&lt;0.5,"не сформирован", "в стадии формирования")))</f>
        <v/>
      </c>
      <c r="CJ27" s="81" t="str">
        <f>IF('Познавательное развитие'!G28="","",IF('Познавательное развитие'!G28&gt;1.5,"сформирован",IF('Познавательное развитие'!G28&lt;0.5,"не сформирован", "в стадии формирования")))</f>
        <v/>
      </c>
      <c r="CK27" s="81" t="str">
        <f>IF('Познавательное развитие'!H28="","",IF('Познавательное развитие'!H28&gt;1.5,"сформирован",IF('Познавательное развитие'!H28&lt;0.5,"не сформирован", "в стадии формирования")))</f>
        <v/>
      </c>
      <c r="CL27" s="81" t="str">
        <f>IF('Познавательное развитие'!I28="","",IF('Познавательное развитие'!I28&gt;1.5,"сформирован",IF('Познавательное развитие'!I28&lt;0.5,"не сформирован", "в стадии формирования")))</f>
        <v/>
      </c>
      <c r="CM27" s="81" t="str">
        <f>IF('Познавательное развитие'!J28="","",IF('Познавательное развитие'!J28&gt;1.5,"сформирован",IF('Познавательное развитие'!J28&lt;0.5,"не сформирован", "в стадии формирования")))</f>
        <v/>
      </c>
      <c r="CN27" s="81" t="str">
        <f>IF('Познавательное развитие'!K28="","",IF('Познавательное развитие'!K28&gt;1.5,"сформирован",IF('Познавательное развитие'!K28&lt;0.5,"не сформирован", "в стадии формирования")))</f>
        <v/>
      </c>
      <c r="CO27" s="81" t="str">
        <f>IF('Познавательное развитие'!L28="","",IF('Познавательное развитие'!L28&gt;1.5,"сформирован",IF('Познавательное развитие'!L28&lt;0.5,"не сформирован", "в стадии формирования")))</f>
        <v/>
      </c>
      <c r="CP27" s="81" t="str">
        <f>IF('Познавательное развитие'!M28="","",IF('Познавательное развитие'!M28&gt;1.5,"сформирован",IF('Познавательное развитие'!M28&lt;0.5,"не сформирован", "в стадии формирования")))</f>
        <v/>
      </c>
      <c r="CQ27" s="81" t="str">
        <f>IF('Познавательное развитие'!N28="","",IF('Познавательное развитие'!N28&gt;1.5,"сформирован",IF('Познавательное развитие'!N28&lt;0.5,"не сформирован", "в стадии формирования")))</f>
        <v/>
      </c>
      <c r="CR27" s="81" t="str">
        <f>IF('Познавательное развитие'!O28="","",IF('Познавательное развитие'!O28&gt;1.5,"сформирован",IF('Познавательное развитие'!O28&lt;0.5,"не сформирован", "в стадии формирования")))</f>
        <v/>
      </c>
      <c r="CS27" s="81" t="str">
        <f>IF('Познавательное развитие'!P28="","",IF('Познавательное развитие'!P28&gt;1.5,"сформирован",IF('Познавательное развитие'!P28&lt;0.5,"не сформирован", "в стадии формирования")))</f>
        <v/>
      </c>
      <c r="CT27" s="81" t="str">
        <f>IF('Познавательное развитие'!Q28="","",IF('Познавательное развитие'!Q28&gt;1.5,"сформирован",IF('Познавательное развитие'!Q28&lt;0.5,"не сформирован", "в стадии формирования")))</f>
        <v/>
      </c>
      <c r="CU27" s="81" t="str">
        <f>IF('Речевое развитие'!J27="","",IF('Речевое развитие'!J27&gt;1.5,"сформирован",IF('Речевое развитие'!J27&lt;0.5,"не сформирован", "в стадии формирования")))</f>
        <v/>
      </c>
      <c r="CV27" s="81" t="str">
        <f>IF('Речевое развитие'!K27="","",IF('Речевое развитие'!K27&gt;1.5,"сформирован",IF('Речевое развитие'!K27&lt;0.5,"не сформирован", "в стадии формирования")))</f>
        <v/>
      </c>
      <c r="CW27" s="81" t="str">
        <f>IF('Речевое развитие'!L27="","",IF('Речевое развитие'!L27&gt;1.5,"сформирован",IF('Речевое развитие'!L27&lt;0.5,"не сформирован", "в стадии формирования")))</f>
        <v/>
      </c>
      <c r="CX27" s="167" t="str">
        <f>IF('Художественно-эстетическое разв'!AA28="","",IF('Художественно-эстетическое разв'!AA28&gt;1.5,"сформирован",IF('Художественно-эстетическое разв'!AA28&lt;0.5,"не сформирован", "в стадии формирования")))</f>
        <v/>
      </c>
      <c r="CY27" s="136" t="str">
        <f>IF('Социально-коммуникативное разви'!E28="","",IF('Социально-коммуникативное разви'!F28="","",IF('Социально-коммуникативное разви'!H28="","",IF('Социально-коммуникативное разви'!I28="","",IF('Социально-коммуникативное разви'!AB28="","",IF('Социально-коммуникативное разви'!AC28="","",IF('Социально-коммуникативное разви'!AD28="","",IF('Социально-коммуникативное разви'!AE28="","",IF('Познавательное развитие'!D28="","",IF('Познавательное развитие'!E28="","",IF('Познавательное развитие'!F28="","",IF('Познавательное развитие'!I28="","",IF('Познавательное развитие'!K28="","",IF('Познавательное развитие'!S28="","",IF('Познавательное развитие'!U28="","",IF('Познавательное развитие'!Y28="","",IF('Познавательное развитие'!Z28="","",IF('Познавательное развитие'!AA28="","",IF('Познавательное развитие'!AB28="","",IF('Познавательное развитие'!AC28="","",IF('Познавательное развитие'!AD28="","",IF('Познавательное развитие'!AE28="","",IF('Речевое развитие'!J27="","",IF('Речевое развитие'!K27="","",IF('Речевое развитие'!L27="","",IF('Художественно-эстетическое разв'!AA28="","",('Социально-коммуникативное разви'!E28+'Социально-коммуникативное разви'!F28+'Социально-коммуникативное разви'!H28+'Социально-коммуникативное разви'!I28+'Социально-коммуникативное разви'!AB28+'Социально-коммуникативное разви'!AC28+'Социально-коммуникативное разви'!AD28+'Социально-коммуникативное разви'!AE28+'Познавательное развитие'!D28+'Познавательное развитие'!E28+'Познавательное развитие'!F28+'Познавательное развитие'!I28+'Познавательное развитие'!K28+'Познавательное развитие'!S28+'Познавательное развитие'!U28+'Познавательное развитие'!Y28+'Познавательное развитие'!Z28+'Познавательное развитие'!AA28+'Познавательное развитие'!AB28+'Познавательное развитие'!AC28+'Познавательное развитие'!AD28+'Познавательное развитие'!AE28+'Речевое развитие'!J27+'Речевое развитие'!K27+'Речевое развитие'!L27+'Художественно-эстетическое разв'!AA28)/26))))))))))))))))))))))))))</f>
        <v/>
      </c>
      <c r="CZ27" s="81" t="str">
        <f t="shared" si="6"/>
        <v/>
      </c>
      <c r="EL27" s="90"/>
    </row>
    <row r="28" spans="1:142">
      <c r="A28" s="298">
        <f>список!A26</f>
        <v>25</v>
      </c>
      <c r="B28" s="165" t="str">
        <f>IF(список!B26="","",список!B26)</f>
        <v/>
      </c>
      <c r="C28" s="81">
        <f>IF(список!C26="","",список!C26)</f>
        <v>0</v>
      </c>
      <c r="D28" s="81" t="str">
        <f>IF('Социально-коммуникативное разви'!J29="","",IF('Социально-коммуникативное разви'!J29&gt;1.5,"сформирован",IF('Социально-коммуникативное разви'!J29&lt;0.5,"не сформирован", "в стадии формирования")))</f>
        <v/>
      </c>
      <c r="E28" s="81" t="str">
        <f>IF('Социально-коммуникативное разви'!K29="","",IF('Социально-коммуникативное разви'!K29&gt;1.5,"сформирован",IF('Социально-коммуникативное разви'!K29&lt;0.5,"не сформирован", "в стадии формирования")))</f>
        <v/>
      </c>
      <c r="F28" s="81" t="str">
        <f>IF('Социально-коммуникативное разви'!L29="","",IF('Социально-коммуникативное разви'!L29&gt;1.5,"сформирован",IF('Социально-коммуникативное разви'!L29&lt;0.5,"не сформирован", "в стадии формирования")))</f>
        <v/>
      </c>
      <c r="G28" s="81" t="str">
        <f>IF('Социально-коммуникативное разви'!N29="","",IF('Социально-коммуникативное разви'!N29&gt;1.5,"сформирован",IF('Социально-коммуникативное разви'!N29&lt;0.5,"не сформирован", "в стадии формирования")))</f>
        <v/>
      </c>
      <c r="H28" s="81" t="str">
        <f>IF('Социально-коммуникативное разви'!O29="","",IF('Социально-коммуникативное разви'!O29&gt;1.5,"сформирован",IF('Социально-коммуникативное разви'!O29&lt;0.5,"не сформирован", "в стадии формирования")))</f>
        <v/>
      </c>
      <c r="I28" s="81" t="str">
        <f>IF('Познавательное развитие'!J29="","",IF('Познавательное развитие'!J29&gt;1.5,"сформирован",IF('Познавательное развитие'!J29&lt;0.5,"не сформирован", "в стадии формирования")))</f>
        <v/>
      </c>
      <c r="J28" s="81" t="str">
        <f>IF('Познавательное развитие'!K29="","",IF('Познавательное развитие'!K29&gt;1.5,"сформирован",IF('Познавательное развитие'!K29&lt;0.5,"не сформирован", "в стадии формирования")))</f>
        <v/>
      </c>
      <c r="K28" s="81" t="str">
        <f>IF('Познавательное развитие'!N29="","",IF('Познавательное развитие'!N29&gt;1.5,"сформирован",IF('Познавательное развитие'!N29&lt;0.5,"не сформирован", "в стадии формирования")))</f>
        <v/>
      </c>
      <c r="L28" s="81" t="str">
        <f>IF('Познавательное развитие'!O29="","",IF('Познавательное развитие'!O29&gt;1.5,"сформирован",IF('Познавательное развитие'!O29&lt;0.5,"не сформирован", "в стадии формирования")))</f>
        <v/>
      </c>
      <c r="M28" s="81" t="str">
        <f>IF('Познавательное развитие'!U29="","",IF('Познавательное развитие'!U29&gt;1.5,"сформирован",IF('Познавательное развитие'!U29&lt;0.5,"не сформирован", "в стадии формирования")))</f>
        <v/>
      </c>
      <c r="N28" s="81" t="str">
        <f>IF('Речевое развитие'!G28="","",IF('Речевое развитие'!G28&gt;1.5,"сформирован",IF('Речевое развитие'!G28&lt;0.5,"не сформирован", "в стадии формирования")))</f>
        <v/>
      </c>
      <c r="O28" s="81" t="str">
        <f>IF('Художественно-эстетическое разв'!D29="","",IF('Художественно-эстетическое разв'!D29&gt;1.5,"сформирован",IF('Художественно-эстетическое разв'!D29&lt;0.5,"не сформирован", "в стадии формирования")))</f>
        <v/>
      </c>
      <c r="P28" s="136" t="str">
        <f>IF('Социально-коммуникативное разви'!J29="","",IF('Социально-коммуникативное разви'!K29="","",IF('Социально-коммуникативное разви'!L29="","",IF('Социально-коммуникативное разви'!N29="","",IF('Социально-коммуникативное разви'!O29="","",IF('Познавательное развитие'!J29="","",IF('Познавательное развитие'!K29="","",IF('Познавательное развитие'!N29="","",IF('Познавательное развитие'!O29="","",IF('Познавательное развитие'!U29="","",IF('Речевое развитие'!G28="","",IF('Художественно-эстетическое разв'!D29="","",('Социально-коммуникативное разви'!J29+'Социально-коммуникативное разви'!K29+'Социально-коммуникативное разви'!L29+'Социально-коммуникативное разви'!N29+'Социально-коммуникативное разви'!O29+'Познавательное развитие'!J29+'Познавательное развитие'!K29+'Познавательное развитие'!N29+'Познавательное развитие'!O29+'Познавательное развитие'!U29+'Речевое развитие'!G28+'Художественно-эстетическое разв'!D29)/12))))))))))))</f>
        <v/>
      </c>
      <c r="Q28" s="81" t="str">
        <f t="shared" si="0"/>
        <v/>
      </c>
      <c r="R28" s="81" t="str">
        <f>IF('Социально-коммуникативное разви'!H29="","",IF('Социально-коммуникативное разви'!H29&gt;1.5,"сформирован",IF('Социально-коммуникативное разви'!H29&lt;0.5,"не сформирован", "в стадии формирования")))</f>
        <v/>
      </c>
      <c r="S28" s="81" t="str">
        <f>IF('Социально-коммуникативное разви'!K29="","",IF('Социально-коммуникативное разви'!K29&gt;1.5,"сформирован",IF('Социально-коммуникативное разви'!K29&lt;0.5,"не сформирован", "в стадии формирования")))</f>
        <v/>
      </c>
      <c r="T28" s="81" t="str">
        <f>IF('Социально-коммуникативное разви'!L29="","",IF('Социально-коммуникативное разви'!L29&gt;1.5,"сформирован",IF('Социально-коммуникативное разви'!L29&lt;0.5,"не сформирован", "в стадии формирования")))</f>
        <v/>
      </c>
      <c r="U28" s="81" t="str">
        <f>IF('Социально-коммуникативное разви'!M29="","",IF('Социально-коммуникативное разви'!M29&gt;1.5,"сформирован",IF('Социально-коммуникативное разви'!M29&lt;0.5,"не сформирован", "в стадии формирования")))</f>
        <v/>
      </c>
      <c r="V28" s="81" t="str">
        <f>IF('Социально-коммуникативное разви'!S29="","",IF('Социально-коммуникативное разви'!S29&gt;1.5,"сформирован",IF('Социально-коммуникативное разви'!S29&lt;0.5,"не сформирован", "в стадии формирования")))</f>
        <v/>
      </c>
      <c r="W28" s="81" t="str">
        <f>IF('Социально-коммуникативное разви'!T29="","",IF('Социально-коммуникативное разви'!T29&gt;1.5,"сформирован",IF('Социально-коммуникативное разви'!T29&lt;0.5,"не сформирован", "в стадии формирования")))</f>
        <v/>
      </c>
      <c r="X28" s="81" t="str">
        <f>IF('Социально-коммуникативное разви'!U29="","",IF('Социально-коммуникативное разви'!U29&gt;1.5,"сформирован",IF('Социально-коммуникативное разви'!U29&lt;0.5,"не сформирован", "в стадии формирования")))</f>
        <v/>
      </c>
      <c r="Y28" s="81" t="str">
        <f>IF('Познавательное развитие'!T29="","",IF('Познавательное развитие'!T29&gt;1.5,"сформирован",IF('Познавательное развитие'!T29&lt;0.5,"не сформирован", "в стадии формирования")))</f>
        <v/>
      </c>
      <c r="Z28" s="81" t="str">
        <f>IF('Речевое развитие'!G28="","",IF('Речевое развитие'!G28&gt;1.5,"сформирован",IF('Речевое развитие'!G28&lt;0.5,"не сформирован", "в стадии формирования")))</f>
        <v/>
      </c>
      <c r="AA28" s="136" t="str">
        <f>IF('Социально-коммуникативное разви'!H29="","",IF('Социально-коммуникативное разви'!K29="","",IF('Социально-коммуникативное разви'!L29="","",IF('Социально-коммуникативное разви'!M29="","",IF('Социально-коммуникативное разви'!S29="","",IF('Социально-коммуникативное разви'!T29="","",IF('Социально-коммуникативное разви'!U29="","",IF('Познавательное развитие'!T29="","",IF('Речевое развитие'!G28="","",('Социально-коммуникативное разви'!H29+'Социально-коммуникативное разви'!K29+'Социально-коммуникативное разви'!L29+'Социально-коммуникативное разви'!M29+'Социально-коммуникативное разви'!S29+'Социально-коммуникативное разви'!T29++'Социально-коммуникативное разви'!U29+'Познавательное развитие'!T29+'Речевое развитие'!G28)/9)))))))))</f>
        <v/>
      </c>
      <c r="AB28" s="81" t="str">
        <f t="shared" si="1"/>
        <v/>
      </c>
      <c r="AC28" s="81" t="str">
        <f>IF('Социально-коммуникативное разви'!P29="","",IF('Социально-коммуникативное разви'!P29&gt;1.5,"сформирован",IF('Социально-коммуникативное разви'!P29&lt;0.5,"не сформирован", "в стадии формирования")))</f>
        <v/>
      </c>
      <c r="AD28" s="81" t="str">
        <f>IF('Познавательное развитие'!P29="","",IF('Познавательное развитие'!P29&gt;1.5,"сформирован",IF('Познавательное развитие'!P29&lt;0.5,"не сформирован", "в стадии формирования")))</f>
        <v/>
      </c>
      <c r="AE28" s="81" t="str">
        <f>IF('Речевое развитие'!F28="","",IF('Речевое развитие'!F28&gt;1.5,"сформирован",IF('Речевое развитие'!GG28&lt;0.5,"не сформирован", "в стадии формирования")))</f>
        <v/>
      </c>
      <c r="AF28" s="81" t="str">
        <f>IF('Речевое развитие'!G28="","",IF('Речевое развитие'!G28&gt;1.5,"сформирован",IF('Речевое развитие'!GH28&lt;0.5,"не сформирован", "в стадии формирования")))</f>
        <v/>
      </c>
      <c r="AG28" s="81" t="str">
        <f>IF('Речевое развитие'!M28="","",IF('Речевое развитие'!M28&gt;1.5,"сформирован",IF('Речевое развитие'!M28&lt;0.5,"не сформирован", "в стадии формирования")))</f>
        <v/>
      </c>
      <c r="AH28" s="81" t="str">
        <f>IF('Речевое развитие'!N28="","",IF('Речевое развитие'!N28&gt;1.5,"сформирован",IF('Речевое развитие'!N28&lt;0.5,"не сформирован", "в стадии формирования")))</f>
        <v/>
      </c>
      <c r="AI28" s="81" t="str">
        <f>IF('Художественно-эстетическое разв'!E29="","",IF('Художественно-эстетическое разв'!E29&gt;1.5,"сформирован",IF('Художественно-эстетическое разв'!E29&lt;0.5,"не сформирован", "в стадии формирования")))</f>
        <v/>
      </c>
      <c r="AJ28" s="81" t="str">
        <f>IF('Художественно-эстетическое разв'!H29="","",IF('Художественно-эстетическое разв'!H29&gt;1.5,"сформирован",IF('Художественно-эстетическое разв'!H29&lt;0.5,"не сформирован", "в стадии формирования")))</f>
        <v/>
      </c>
      <c r="AK28" s="81" t="str">
        <f>IF('Художественно-эстетическое разв'!AB29="","",IF('Художественно-эстетическое разв'!AB29&gt;1.5,"сформирован",IF('Художественно-эстетическое разв'!AB29&lt;0.5,"не сформирован", "в стадии формирования")))</f>
        <v/>
      </c>
      <c r="AL28" s="166" t="str">
        <f>IF('Социально-коммуникативное разви'!P29="","",IF('Познавательное развитие'!P29="","",IF('Речевое развитие'!F28="","",IF('Речевое развитие'!G28="","",IF('Речевое развитие'!M28="","",IF('Речевое развитие'!N28="","",IF('Художественно-эстетическое разв'!E29="","",IF('Художественно-эстетическое разв'!H29="","",IF('Художественно-эстетическое разв'!AB29="","",('Социально-коммуникативное разви'!P29+'Познавательное развитие'!P29+'Речевое развитие'!F28+'Речевое развитие'!G28+'Речевое развитие'!M28+'Речевое развитие'!N28+'Художественно-эстетическое разв'!E29+'Художественно-эстетическое разв'!H29+'Художественно-эстетическое разв'!AB29)/9)))))))))</f>
        <v/>
      </c>
      <c r="AM28" s="81" t="str">
        <f t="shared" si="2"/>
        <v/>
      </c>
      <c r="AN28" s="81" t="str">
        <f>IF('Познавательное развитие'!V29="","",IF('Познавательное развитие'!V29&gt;1.5,"сформирован",IF('Познавательное развитие'!V29&lt;0.5,"не сформирован", "в стадии формирования")))</f>
        <v/>
      </c>
      <c r="AO28" s="81" t="str">
        <f>IF('Речевое развитие'!D28="","",IF('Речевое развитие'!D28&gt;1.5,"сформирован",IF('Речевое развитие'!D28&lt;0.5,"не сформирован", "в стадии формирования")))</f>
        <v/>
      </c>
      <c r="AP28" s="81" t="str">
        <f>IF('Речевое развитие'!E28="","",IF('Речевое развитие'!E28&gt;1.5,"сформирован",IF('Речевое развитие'!E28&lt;0.5,"не сформирован", "в стадии формирования")))</f>
        <v/>
      </c>
      <c r="AQ28" s="81" t="str">
        <f>IF('Речевое развитие'!F28="","",IF('Речевое развитие'!F28&gt;1.5,"сформирован",IF('Речевое развитие'!F28&lt;0.5,"не сформирован", "в стадии формирования")))</f>
        <v/>
      </c>
      <c r="AR28" s="81" t="str">
        <f>IF('Речевое развитие'!G28="","",IF('Речевое развитие'!G28&gt;1.5,"сформирован",IF('Речевое развитие'!G28&lt;0.5,"не сформирован", "в стадии формирования")))</f>
        <v/>
      </c>
      <c r="AS28" s="81" t="str">
        <f>IF('Речевое развитие'!J28="","",IF('Речевое развитие'!J28&gt;1.5,"сформирован",IF('Речевое развитие'!J28&lt;0.5,"не сформирован", "в стадии формирования")))</f>
        <v/>
      </c>
      <c r="AT28" s="81" t="str">
        <f>IF('Речевое развитие'!M28="","",IF('Речевое развитие'!M28&gt;1.5,"сформирован",IF('Речевое развитие'!M28&lt;0.5,"не сформирован", "в стадии формирования")))</f>
        <v/>
      </c>
      <c r="AU28" s="136" t="str">
        <f>IF('Познавательное развитие'!V29="","",IF('Речевое развитие'!D28="","",IF('Речевое развитие'!E28="","",IF('Речевое развитие'!F28="","",IF('Речевое развитие'!G28="","",IF('Речевое развитие'!J28="","",IF('Речевое развитие'!M28="","",('Познавательное развитие'!V29+'Речевое развитие'!D28+'Речевое развитие'!E28+'Речевое развитие'!F28+'Речевое развитие'!G28+'Речевое развитие'!J28+'Речевое развитие'!M28)/7)))))))</f>
        <v/>
      </c>
      <c r="AV28" s="81" t="str">
        <f t="shared" si="3"/>
        <v/>
      </c>
      <c r="AW28" s="98" t="str">
        <f>IF('Художественно-эстетическое разв'!M29="","",IF('Художественно-эстетическое разв'!M29&gt;1.5,"сформирован",IF('Художественно-эстетическое разв'!M29&lt;0.5,"не сформирован", "в стадии формирования")))</f>
        <v/>
      </c>
      <c r="AX28" s="98" t="str">
        <f>IF('Художественно-эстетическое разв'!N29="","",IF('Художественно-эстетическое разв'!N29&gt;1.5,"сформирован",IF('Художественно-эстетическое разв'!N29&lt;0.5,"не сформирован", "в стадии формирования")))</f>
        <v/>
      </c>
      <c r="AY28" s="167" t="str">
        <f>IF('Художественно-эстетическое разв'!V29="","",IF('Художественно-эстетическое разв'!V29&gt;1.5,"сформирован",IF('Художественно-эстетическое разв'!V29&lt;0.5,"не сформирован", "в стадии формирования")))</f>
        <v/>
      </c>
      <c r="AZ28" s="98" t="str">
        <f>IF('Физическое развитие'!D28="","",IF('Физическое развитие'!D28&gt;1.5,"сформирован",IF('Физическое развитие'!D28&lt;0.5,"не сформирован", "в стадии формирования")))</f>
        <v/>
      </c>
      <c r="BA28" s="98" t="str">
        <f>IF('Физическое развитие'!E28="","",IF('Физическое развитие'!E28&gt;1.5,"сформирован",IF('Физическое развитие'!E28&lt;0.5,"не сформирован", "в стадии формирования")))</f>
        <v/>
      </c>
      <c r="BB28" s="98" t="str">
        <f>IF('Физическое развитие'!F28="","",IF('Физическое развитие'!F28&gt;1.5,"сформирован",IF('Физическое развитие'!F28&lt;0.5,"не сформирован", "в стадии формирования")))</f>
        <v/>
      </c>
      <c r="BC28" s="98" t="str">
        <f>IF('Физическое развитие'!G28="","",IF('Физическое развитие'!G28&gt;1.5,"сформирован",IF('Физическое развитие'!G28&lt;0.5,"не сформирован", "в стадии формирования")))</f>
        <v/>
      </c>
      <c r="BD28" s="98" t="str">
        <f>IF('Физическое развитие'!H28="","",IF('Физическое развитие'!H28&gt;1.5,"сформирован",IF('Физическое развитие'!H28&lt;0.5,"не сформирован", "в стадии формирования")))</f>
        <v/>
      </c>
      <c r="BE28" s="98" t="str">
        <f>IF('Физическое развитие'!I28="","",IF('Физическое развитие'!I28&gt;1.5,"сформирован",IF('Физическое развитие'!I28&lt;0.5,"не сформирован", "в стадии формирования")))</f>
        <v/>
      </c>
      <c r="BF28" s="98" t="str">
        <f>IF('Физическое развитие'!J28="","",IF('Физическое развитие'!J28&gt;1.5,"сформирован",IF('Физическое развитие'!J28&lt;0.5,"не сформирован", "в стадии формирования")))</f>
        <v/>
      </c>
      <c r="BG28" s="98" t="str">
        <f>IF('Физическое развитие'!K28="","",IF('Физическое развитие'!K28&gt;1.5,"сформирован",IF('Физическое развитие'!K28&lt;0.5,"не сформирован", "в стадии формирования")))</f>
        <v/>
      </c>
      <c r="BH28" s="98" t="str">
        <f>IF('Физическое развитие'!L28="","",IF('Физическое развитие'!L28&gt;1.5,"сформирован",IF('Физическое развитие'!L28&lt;0.5,"не сформирован", "в стадии формирования")))</f>
        <v/>
      </c>
      <c r="BI28" s="136" t="str">
        <f>IF('Художественно-эстетическое разв'!M29="","",IF('Художественно-эстетическое разв'!N29="","",IF('Художественно-эстетическое разв'!V29="","",IF('Физическое развитие'!D28="","",IF('Физическое развитие'!E28="","",IF('Физическое развитие'!F28="","",IF('Физическое развитие'!G28="","",IF('Физическое развитие'!H28="","",IF('Физическое развитие'!I28="","",IF('Физическое развитие'!J28="","",IF('Физическое развитие'!K28="","",IF('Физическое развитие'!M28="","",('Художественно-эстетическое разв'!M29+'Художественно-эстетическое разв'!N29+'Художественно-эстетическое разв'!V29+'Физическое развитие'!D28+'Физическое развитие'!E28+'Физическое развитие'!F28+'Физическое развитие'!G28+'Физическое развитие'!H28+'Физическое развитие'!I28+'Физическое развитие'!J28+'Физическое развитие'!K28+'Физическое развитие'!M28)/12))))))))))))</f>
        <v/>
      </c>
      <c r="BJ28" s="81" t="str">
        <f t="shared" si="4"/>
        <v/>
      </c>
      <c r="BK28" s="81" t="str">
        <f>IF('Социально-коммуникативное разви'!D29="","",IF('Социально-коммуникативное разви'!D29&gt;1.5,"сформирован",IF('Социально-коммуникативное разви'!D29&lt;0.5,"не сформирован", "в стадии формирования")))</f>
        <v/>
      </c>
      <c r="BL28" s="81" t="str">
        <f>IF('Социально-коммуникативное разви'!E29="","",IF('Социально-коммуникативное разви'!E29&gt;1.5,"сформирован",IF('Социально-коммуникативное разви'!E29&lt;0.5,"не сформирован", "в стадии формирования")))</f>
        <v/>
      </c>
      <c r="BM28" s="81" t="str">
        <f>IF('Социально-коммуникативное разви'!F29="","",IF('Социально-коммуникативное разви'!F29&gt;1.5,"сформирован",IF('Социально-коммуникативное разви'!F29&lt;0.5,"не сформирован", "в стадии формирования")))</f>
        <v/>
      </c>
      <c r="BN28" s="81" t="str">
        <f>IF('Социально-коммуникативное разви'!G29="","",IF('Социально-коммуникативное разви'!G29&gt;1.5,"сформирован",IF('Социально-коммуникативное разви'!G29&lt;0.5,"не сформирован", "в стадии формирования")))</f>
        <v/>
      </c>
      <c r="BO28" s="81" t="str">
        <f>IF('Социально-коммуникативное разви'!H29="","",IF('Социально-коммуникативное разви'!H29&gt;1.5,"сформирован",IF('Социально-коммуникативное разви'!H29&lt;0.5,"не сформирован", "в стадии формирования")))</f>
        <v/>
      </c>
      <c r="BP28" s="81" t="str">
        <f>IF('Социально-коммуникативное разви'!I29="","",IF('Социально-коммуникативное разви'!I29&gt;1.5,"сформирован",IF('Социально-коммуникативное разви'!I29&lt;0.5,"не сформирован", "в стадии формирования")))</f>
        <v/>
      </c>
      <c r="BQ28" s="81" t="str">
        <f>IF('Социально-коммуникативное разви'!J29="","",IF('Социально-коммуникативное разви'!J29&gt;1.5,"сформирован",IF('Социально-коммуникативное разви'!J29&lt;0.5,"не сформирован", "в стадии формирования")))</f>
        <v/>
      </c>
      <c r="BR28" s="81" t="str">
        <f>IF('Социально-коммуникативное разви'!K29="","",IF('Социально-коммуникативное разви'!K29&gt;1.5,"сформирован",IF('Социально-коммуникативное разви'!K29&lt;0.5,"не сформирован", "в стадии формирования")))</f>
        <v/>
      </c>
      <c r="BS28" s="81" t="str">
        <f>IF('Физическое развитие'!L28="","",IF('Физическое развитие'!L28&gt;1.5,"сформирован",IF('Физическое развитие'!L28&lt;0.5,"не сформирован", "в стадии формирования")))</f>
        <v/>
      </c>
      <c r="BT28" s="81" t="str">
        <f>IF('Физическое развитие'!M28="","",IF('Физическое развитие'!M28&gt;1.5,"сформирован",IF('Физическое развитие'!M28&lt;0.5,"не сформирован", "в стадии формирования")))</f>
        <v/>
      </c>
      <c r="BU28" s="81" t="str">
        <f>IF('Физическое развитие'!N28="","",IF('Физическое развитие'!N28&gt;1.5,"сформирован",IF('Физическое развитие'!N28&lt;0.5,"не сформирован", "в стадии формирования")))</f>
        <v/>
      </c>
      <c r="BV28" s="81" t="str">
        <f>IF('Физическое развитие'!O28="","",IF('Физическое развитие'!O28&gt;1.5,"сформирован",IF('Физическое развитие'!O28&lt;0.5,"не сформирован", "в стадии формирования")))</f>
        <v/>
      </c>
      <c r="BW28" s="136" t="str">
        <f>IF('Социально-коммуникативное разви'!D29="","",IF('Социально-коммуникативное разви'!G29="","",IF('Социально-коммуникативное разви'!K29="","",IF('Социально-коммуникативное разви'!M29="","",IF('Социально-коммуникативное разви'!X29="","",IF('Социально-коммуникативное разви'!Y29="","",IF('Социально-коммуникативное разви'!Z29="","",IF('Социально-коммуникативное разви'!AA29="","",IF('Физическое развитие'!L28="","",IF('Физическое развитие'!P28="","",IF('Физическое развитие'!Q28="","",IF('Физическое развитие'!R28="","",('Социально-коммуникативное разви'!D29+'Социально-коммуникативное разви'!G29+'Социально-коммуникативное разви'!K29+'Социально-коммуникативное разви'!M29+'Социально-коммуникативное разви'!X29+'Социально-коммуникативное разви'!Y29+'Социально-коммуникативное разви'!Z29+'Социально-коммуникативное разви'!AA29+'Физическое развитие'!L28+'Физическое развитие'!P28+'Физическое развитие'!Q28+'Физическое развитие'!R28)/12))))))))))))</f>
        <v/>
      </c>
      <c r="BX28" s="81" t="str">
        <f t="shared" si="5"/>
        <v/>
      </c>
      <c r="BY28" s="81" t="str">
        <f>IF('Социально-коммуникативное разви'!E29="","",IF('Социально-коммуникативное разви'!E29&gt;1.5,"сформирован",IF('Социально-коммуникативное разви'!E29&lt;0.5,"не сформирован", "в стадии формирования")))</f>
        <v/>
      </c>
      <c r="BZ28" s="81" t="str">
        <f>IF('Социально-коммуникативное разви'!F29="","",IF('Социально-коммуникативное разви'!F29&gt;1.5,"сформирован",IF('Социально-коммуникативное разви'!F29&lt;0.5,"не сформирован", "в стадии формирования")))</f>
        <v/>
      </c>
      <c r="CA28" s="81" t="str">
        <f>IF('Социально-коммуникативное разви'!G29="","",IF('Социально-коммуникативное разви'!G29&gt;1.5,"сформирован",IF('Социально-коммуникативное разви'!G29&lt;0.5,"не сформирован", "в стадии формирования")))</f>
        <v/>
      </c>
      <c r="CB28" s="81" t="str">
        <f>IF('Социально-коммуникативное разви'!H29="","",IF('Социально-коммуникативное разви'!H29&gt;1.5,"сформирован",IF('Социально-коммуникативное разви'!H29&lt;0.5,"не сформирован", "в стадии формирования")))</f>
        <v/>
      </c>
      <c r="CC28" s="81" t="str">
        <f>IF('Социально-коммуникативное разви'!I29="","",IF('Социально-коммуникативное разви'!I29&gt;1.5,"сформирован",IF('Социально-коммуникативное разви'!I29&lt;0.5,"не сформирован", "в стадии формирования")))</f>
        <v/>
      </c>
      <c r="CD28" s="81" t="str">
        <f>IF('Социально-коммуникативное разви'!J29="","",IF('Социально-коммуникативное разви'!J29&gt;1.5,"сформирован",IF('Социально-коммуникативное разви'!J29&lt;0.5,"не сформирован", "в стадии формирования")))</f>
        <v/>
      </c>
      <c r="CE28" s="81" t="str">
        <f>IF('Социально-коммуникативное разви'!K29="","",IF('Социально-коммуникативное разви'!K29&gt;1.5,"сформирован",IF('Социально-коммуникативное разви'!K29&lt;0.5,"не сформирован", "в стадии формирования")))</f>
        <v/>
      </c>
      <c r="CF28" s="81" t="str">
        <f>IF('Социально-коммуникативное разви'!L29="","",IF('Социально-коммуникативное разви'!L29&gt;1.5,"сформирован",IF('Социально-коммуникативное разви'!L29&lt;0.5,"не сформирован", "в стадии формирования")))</f>
        <v/>
      </c>
      <c r="CG28" s="81" t="str">
        <f>IF('Познавательное развитие'!D29="","",IF('Познавательное развитие'!D29&gt;1.5,"сформирован",IF('Познавательное развитие'!D29&lt;0.5,"не сформирован", "в стадии формирования")))</f>
        <v/>
      </c>
      <c r="CH28" s="81" t="str">
        <f>IF('Познавательное развитие'!E29="","",IF('Познавательное развитие'!E29&gt;1.5,"сформирован",IF('Познавательное развитие'!E29&lt;0.5,"не сформирован", "в стадии формирования")))</f>
        <v/>
      </c>
      <c r="CI28" s="81" t="str">
        <f>IF('Познавательное развитие'!F29="","",IF('Познавательное развитие'!F29&gt;1.5,"сформирован",IF('Познавательное развитие'!F29&lt;0.5,"не сформирован", "в стадии формирования")))</f>
        <v/>
      </c>
      <c r="CJ28" s="81" t="str">
        <f>IF('Познавательное развитие'!G29="","",IF('Познавательное развитие'!G29&gt;1.5,"сформирован",IF('Познавательное развитие'!G29&lt;0.5,"не сформирован", "в стадии формирования")))</f>
        <v/>
      </c>
      <c r="CK28" s="81" t="str">
        <f>IF('Познавательное развитие'!H29="","",IF('Познавательное развитие'!H29&gt;1.5,"сформирован",IF('Познавательное развитие'!H29&lt;0.5,"не сформирован", "в стадии формирования")))</f>
        <v/>
      </c>
      <c r="CL28" s="81" t="str">
        <f>IF('Познавательное развитие'!I29="","",IF('Познавательное развитие'!I29&gt;1.5,"сформирован",IF('Познавательное развитие'!I29&lt;0.5,"не сформирован", "в стадии формирования")))</f>
        <v/>
      </c>
      <c r="CM28" s="81" t="str">
        <f>IF('Познавательное развитие'!J29="","",IF('Познавательное развитие'!J29&gt;1.5,"сформирован",IF('Познавательное развитие'!J29&lt;0.5,"не сформирован", "в стадии формирования")))</f>
        <v/>
      </c>
      <c r="CN28" s="81" t="str">
        <f>IF('Познавательное развитие'!K29="","",IF('Познавательное развитие'!K29&gt;1.5,"сформирован",IF('Познавательное развитие'!K29&lt;0.5,"не сформирован", "в стадии формирования")))</f>
        <v/>
      </c>
      <c r="CO28" s="81" t="str">
        <f>IF('Познавательное развитие'!L29="","",IF('Познавательное развитие'!L29&gt;1.5,"сформирован",IF('Познавательное развитие'!L29&lt;0.5,"не сформирован", "в стадии формирования")))</f>
        <v/>
      </c>
      <c r="CP28" s="81" t="str">
        <f>IF('Познавательное развитие'!M29="","",IF('Познавательное развитие'!M29&gt;1.5,"сформирован",IF('Познавательное развитие'!M29&lt;0.5,"не сформирован", "в стадии формирования")))</f>
        <v/>
      </c>
      <c r="CQ28" s="81" t="str">
        <f>IF('Познавательное развитие'!N29="","",IF('Познавательное развитие'!N29&gt;1.5,"сформирован",IF('Познавательное развитие'!N29&lt;0.5,"не сформирован", "в стадии формирования")))</f>
        <v/>
      </c>
      <c r="CR28" s="81" t="str">
        <f>IF('Познавательное развитие'!O29="","",IF('Познавательное развитие'!O29&gt;1.5,"сформирован",IF('Познавательное развитие'!O29&lt;0.5,"не сформирован", "в стадии формирования")))</f>
        <v/>
      </c>
      <c r="CS28" s="81" t="str">
        <f>IF('Познавательное развитие'!P29="","",IF('Познавательное развитие'!P29&gt;1.5,"сформирован",IF('Познавательное развитие'!P29&lt;0.5,"не сформирован", "в стадии формирования")))</f>
        <v/>
      </c>
      <c r="CT28" s="81" t="str">
        <f>IF('Познавательное развитие'!Q29="","",IF('Познавательное развитие'!Q29&gt;1.5,"сформирован",IF('Познавательное развитие'!Q29&lt;0.5,"не сформирован", "в стадии формирования")))</f>
        <v/>
      </c>
      <c r="CU28" s="81" t="str">
        <f>IF('Речевое развитие'!J28="","",IF('Речевое развитие'!J28&gt;1.5,"сформирован",IF('Речевое развитие'!J28&lt;0.5,"не сформирован", "в стадии формирования")))</f>
        <v/>
      </c>
      <c r="CV28" s="81" t="str">
        <f>IF('Речевое развитие'!K28="","",IF('Речевое развитие'!K28&gt;1.5,"сформирован",IF('Речевое развитие'!K28&lt;0.5,"не сформирован", "в стадии формирования")))</f>
        <v/>
      </c>
      <c r="CW28" s="81" t="str">
        <f>IF('Речевое развитие'!L28="","",IF('Речевое развитие'!L28&gt;1.5,"сформирован",IF('Речевое развитие'!L28&lt;0.5,"не сформирован", "в стадии формирования")))</f>
        <v/>
      </c>
      <c r="CX28" s="167" t="str">
        <f>IF('Художественно-эстетическое разв'!AA29="","",IF('Художественно-эстетическое разв'!AA29&gt;1.5,"сформирован",IF('Художественно-эстетическое разв'!AA29&lt;0.5,"не сформирован", "в стадии формирования")))</f>
        <v/>
      </c>
      <c r="CY28" s="136" t="str">
        <f>IF('Социально-коммуникативное разви'!E29="","",IF('Социально-коммуникативное разви'!F29="","",IF('Социально-коммуникативное разви'!H29="","",IF('Социально-коммуникативное разви'!I29="","",IF('Социально-коммуникативное разви'!AB29="","",IF('Социально-коммуникативное разви'!AC29="","",IF('Социально-коммуникативное разви'!AD29="","",IF('Социально-коммуникативное разви'!AE29="","",IF('Познавательное развитие'!D29="","",IF('Познавательное развитие'!E29="","",IF('Познавательное развитие'!F29="","",IF('Познавательное развитие'!I29="","",IF('Познавательное развитие'!K29="","",IF('Познавательное развитие'!S29="","",IF('Познавательное развитие'!U29="","",IF('Познавательное развитие'!Y29="","",IF('Познавательное развитие'!Z29="","",IF('Познавательное развитие'!AA29="","",IF('Познавательное развитие'!AB29="","",IF('Познавательное развитие'!AC29="","",IF('Познавательное развитие'!AD29="","",IF('Познавательное развитие'!AE29="","",IF('Речевое развитие'!J28="","",IF('Речевое развитие'!K28="","",IF('Речевое развитие'!L28="","",IF('Художественно-эстетическое разв'!AA29="","",('Социально-коммуникативное разви'!E29+'Социально-коммуникативное разви'!F29+'Социально-коммуникативное разви'!H29+'Социально-коммуникативное разви'!I29+'Социально-коммуникативное разви'!AB29+'Социально-коммуникативное разви'!AC29+'Социально-коммуникативное разви'!AD29+'Социально-коммуникативное разви'!AE29+'Познавательное развитие'!D29+'Познавательное развитие'!E29+'Познавательное развитие'!F29+'Познавательное развитие'!I29+'Познавательное развитие'!K29+'Познавательное развитие'!S29+'Познавательное развитие'!U29+'Познавательное развитие'!Y29+'Познавательное развитие'!Z29+'Познавательное развитие'!AA29+'Познавательное развитие'!AB29+'Познавательное развитие'!AC29+'Познавательное развитие'!AD29+'Познавательное развитие'!AE29+'Речевое развитие'!J28+'Речевое развитие'!K28+'Речевое развитие'!L28+'Художественно-эстетическое разв'!AA29)/26))))))))))))))))))))))))))</f>
        <v/>
      </c>
      <c r="CZ28" s="81" t="str">
        <f t="shared" si="6"/>
        <v/>
      </c>
      <c r="EL28" s="90"/>
    </row>
    <row r="29" spans="1:142">
      <c r="A29" s="298">
        <f>список!A27</f>
        <v>26</v>
      </c>
      <c r="B29" s="165" t="str">
        <f>IF(список!B27="","",список!B27)</f>
        <v/>
      </c>
      <c r="C29" s="81">
        <f>IF(список!C27="","",список!C27)</f>
        <v>0</v>
      </c>
      <c r="D29" s="81" t="str">
        <f>IF('Социально-коммуникативное разви'!J30="","",IF('Социально-коммуникативное разви'!J30&gt;1.5,"сформирован",IF('Социально-коммуникативное разви'!J30&lt;0.5,"не сформирован", "в стадии формирования")))</f>
        <v/>
      </c>
      <c r="E29" s="81" t="str">
        <f>IF('Социально-коммуникативное разви'!K30="","",IF('Социально-коммуникативное разви'!K30&gt;1.5,"сформирован",IF('Социально-коммуникативное разви'!K30&lt;0.5,"не сформирован", "в стадии формирования")))</f>
        <v/>
      </c>
      <c r="F29" s="81" t="str">
        <f>IF('Социально-коммуникативное разви'!L30="","",IF('Социально-коммуникативное разви'!L30&gt;1.5,"сформирован",IF('Социально-коммуникативное разви'!L30&lt;0.5,"не сформирован", "в стадии формирования")))</f>
        <v/>
      </c>
      <c r="G29" s="81" t="str">
        <f>IF('Социально-коммуникативное разви'!N30="","",IF('Социально-коммуникативное разви'!N30&gt;1.5,"сформирован",IF('Социально-коммуникативное разви'!N30&lt;0.5,"не сформирован", "в стадии формирования")))</f>
        <v/>
      </c>
      <c r="H29" s="81" t="str">
        <f>IF('Социально-коммуникативное разви'!O30="","",IF('Социально-коммуникативное разви'!O30&gt;1.5,"сформирован",IF('Социально-коммуникативное разви'!O30&lt;0.5,"не сформирован", "в стадии формирования")))</f>
        <v/>
      </c>
      <c r="I29" s="81" t="str">
        <f>IF('Познавательное развитие'!J30="","",IF('Познавательное развитие'!J30&gt;1.5,"сформирован",IF('Познавательное развитие'!J30&lt;0.5,"не сформирован", "в стадии формирования")))</f>
        <v/>
      </c>
      <c r="J29" s="81" t="str">
        <f>IF('Познавательное развитие'!K30="","",IF('Познавательное развитие'!K30&gt;1.5,"сформирован",IF('Познавательное развитие'!K30&lt;0.5,"не сформирован", "в стадии формирования")))</f>
        <v/>
      </c>
      <c r="K29" s="81" t="str">
        <f>IF('Познавательное развитие'!N30="","",IF('Познавательное развитие'!N30&gt;1.5,"сформирован",IF('Познавательное развитие'!N30&lt;0.5,"не сформирован", "в стадии формирования")))</f>
        <v/>
      </c>
      <c r="L29" s="81" t="str">
        <f>IF('Познавательное развитие'!O30="","",IF('Познавательное развитие'!O30&gt;1.5,"сформирован",IF('Познавательное развитие'!O30&lt;0.5,"не сформирован", "в стадии формирования")))</f>
        <v/>
      </c>
      <c r="M29" s="81" t="str">
        <f>IF('Познавательное развитие'!U30="","",IF('Познавательное развитие'!U30&gt;1.5,"сформирован",IF('Познавательное развитие'!U30&lt;0.5,"не сформирован", "в стадии формирования")))</f>
        <v/>
      </c>
      <c r="N29" s="81" t="str">
        <f>IF('Речевое развитие'!G29="","",IF('Речевое развитие'!G29&gt;1.5,"сформирован",IF('Речевое развитие'!G29&lt;0.5,"не сформирован", "в стадии формирования")))</f>
        <v/>
      </c>
      <c r="O29" s="81" t="str">
        <f>IF('Художественно-эстетическое разв'!D30="","",IF('Художественно-эстетическое разв'!D30&gt;1.5,"сформирован",IF('Художественно-эстетическое разв'!D30&lt;0.5,"не сформирован", "в стадии формирования")))</f>
        <v/>
      </c>
      <c r="P29" s="136" t="str">
        <f>IF('Социально-коммуникативное разви'!J30="","",IF('Социально-коммуникативное разви'!K30="","",IF('Социально-коммуникативное разви'!L30="","",IF('Социально-коммуникативное разви'!N30="","",IF('Социально-коммуникативное разви'!O30="","",IF('Познавательное развитие'!J30="","",IF('Познавательное развитие'!K30="","",IF('Познавательное развитие'!N30="","",IF('Познавательное развитие'!O30="","",IF('Познавательное развитие'!U30="","",IF('Речевое развитие'!G29="","",IF('Художественно-эстетическое разв'!D30="","",('Социально-коммуникативное разви'!J30+'Социально-коммуникативное разви'!K30+'Социально-коммуникативное разви'!L30+'Социально-коммуникативное разви'!N30+'Социально-коммуникативное разви'!O30+'Познавательное развитие'!J30+'Познавательное развитие'!K30+'Познавательное развитие'!N30+'Познавательное развитие'!O30+'Познавательное развитие'!U30+'Речевое развитие'!G29+'Художественно-эстетическое разв'!D30)/12))))))))))))</f>
        <v/>
      </c>
      <c r="Q29" s="81" t="str">
        <f t="shared" si="0"/>
        <v/>
      </c>
      <c r="R29" s="81" t="str">
        <f>IF('Социально-коммуникативное разви'!H30="","",IF('Социально-коммуникативное разви'!H30&gt;1.5,"сформирован",IF('Социально-коммуникативное разви'!H30&lt;0.5,"не сформирован", "в стадии формирования")))</f>
        <v/>
      </c>
      <c r="S29" s="81" t="str">
        <f>IF('Социально-коммуникативное разви'!K30="","",IF('Социально-коммуникативное разви'!K30&gt;1.5,"сформирован",IF('Социально-коммуникативное разви'!K30&lt;0.5,"не сформирован", "в стадии формирования")))</f>
        <v/>
      </c>
      <c r="T29" s="81" t="str">
        <f>IF('Социально-коммуникативное разви'!L30="","",IF('Социально-коммуникативное разви'!L30&gt;1.5,"сформирован",IF('Социально-коммуникативное разви'!L30&lt;0.5,"не сформирован", "в стадии формирования")))</f>
        <v/>
      </c>
      <c r="U29" s="81" t="str">
        <f>IF('Социально-коммуникативное разви'!M30="","",IF('Социально-коммуникативное разви'!M30&gt;1.5,"сформирован",IF('Социально-коммуникативное разви'!M30&lt;0.5,"не сформирован", "в стадии формирования")))</f>
        <v/>
      </c>
      <c r="V29" s="81" t="str">
        <f>IF('Социально-коммуникативное разви'!S30="","",IF('Социально-коммуникативное разви'!S30&gt;1.5,"сформирован",IF('Социально-коммуникативное разви'!S30&lt;0.5,"не сформирован", "в стадии формирования")))</f>
        <v/>
      </c>
      <c r="W29" s="81" t="str">
        <f>IF('Социально-коммуникативное разви'!T30="","",IF('Социально-коммуникативное разви'!T30&gt;1.5,"сформирован",IF('Социально-коммуникативное разви'!T30&lt;0.5,"не сформирован", "в стадии формирования")))</f>
        <v/>
      </c>
      <c r="X29" s="81" t="str">
        <f>IF('Социально-коммуникативное разви'!U30="","",IF('Социально-коммуникативное разви'!U30&gt;1.5,"сформирован",IF('Социально-коммуникативное разви'!U30&lt;0.5,"не сформирован", "в стадии формирования")))</f>
        <v/>
      </c>
      <c r="Y29" s="81" t="str">
        <f>IF('Познавательное развитие'!T30="","",IF('Познавательное развитие'!T30&gt;1.5,"сформирован",IF('Познавательное развитие'!T30&lt;0.5,"не сформирован", "в стадии формирования")))</f>
        <v/>
      </c>
      <c r="Z29" s="81" t="str">
        <f>IF('Речевое развитие'!G29="","",IF('Речевое развитие'!G29&gt;1.5,"сформирован",IF('Речевое развитие'!G29&lt;0.5,"не сформирован", "в стадии формирования")))</f>
        <v/>
      </c>
      <c r="AA29" s="136" t="str">
        <f>IF('Социально-коммуникативное разви'!H30="","",IF('Социально-коммуникативное разви'!K30="","",IF('Социально-коммуникативное разви'!L30="","",IF('Социально-коммуникативное разви'!M30="","",IF('Социально-коммуникативное разви'!S30="","",IF('Социально-коммуникативное разви'!T30="","",IF('Социально-коммуникативное разви'!U30="","",IF('Познавательное развитие'!T30="","",IF('Речевое развитие'!G29="","",('Социально-коммуникативное разви'!H30+'Социально-коммуникативное разви'!K30+'Социально-коммуникативное разви'!L30+'Социально-коммуникативное разви'!M30+'Социально-коммуникативное разви'!S30+'Социально-коммуникативное разви'!T30++'Социально-коммуникативное разви'!U30+'Познавательное развитие'!T30+'Речевое развитие'!G29)/9)))))))))</f>
        <v/>
      </c>
      <c r="AB29" s="81" t="str">
        <f t="shared" si="1"/>
        <v/>
      </c>
      <c r="AC29" s="81" t="str">
        <f>IF('Социально-коммуникативное разви'!P30="","",IF('Социально-коммуникативное разви'!P30&gt;1.5,"сформирован",IF('Социально-коммуникативное разви'!P30&lt;0.5,"не сформирован", "в стадии формирования")))</f>
        <v/>
      </c>
      <c r="AD29" s="81" t="str">
        <f>IF('Познавательное развитие'!P30="","",IF('Познавательное развитие'!P30&gt;1.5,"сформирован",IF('Познавательное развитие'!P30&lt;0.5,"не сформирован", "в стадии формирования")))</f>
        <v/>
      </c>
      <c r="AE29" s="81" t="str">
        <f>IF('Речевое развитие'!F29="","",IF('Речевое развитие'!F29&gt;1.5,"сформирован",IF('Речевое развитие'!GG29&lt;0.5,"не сформирован", "в стадии формирования")))</f>
        <v/>
      </c>
      <c r="AF29" s="81" t="str">
        <f>IF('Речевое развитие'!G29="","",IF('Речевое развитие'!G29&gt;1.5,"сформирован",IF('Речевое развитие'!GH29&lt;0.5,"не сформирован", "в стадии формирования")))</f>
        <v/>
      </c>
      <c r="AG29" s="81" t="str">
        <f>IF('Речевое развитие'!M29="","",IF('Речевое развитие'!M29&gt;1.5,"сформирован",IF('Речевое развитие'!M29&lt;0.5,"не сформирован", "в стадии формирования")))</f>
        <v/>
      </c>
      <c r="AH29" s="81" t="str">
        <f>IF('Речевое развитие'!N29="","",IF('Речевое развитие'!N29&gt;1.5,"сформирован",IF('Речевое развитие'!N29&lt;0.5,"не сформирован", "в стадии формирования")))</f>
        <v/>
      </c>
      <c r="AI29" s="81" t="str">
        <f>IF('Художественно-эстетическое разв'!E30="","",IF('Художественно-эстетическое разв'!E30&gt;1.5,"сформирован",IF('Художественно-эстетическое разв'!E30&lt;0.5,"не сформирован", "в стадии формирования")))</f>
        <v/>
      </c>
      <c r="AJ29" s="81" t="str">
        <f>IF('Художественно-эстетическое разв'!H30="","",IF('Художественно-эстетическое разв'!H30&gt;1.5,"сформирован",IF('Художественно-эстетическое разв'!H30&lt;0.5,"не сформирован", "в стадии формирования")))</f>
        <v/>
      </c>
      <c r="AK29" s="81" t="str">
        <f>IF('Художественно-эстетическое разв'!AB30="","",IF('Художественно-эстетическое разв'!AB30&gt;1.5,"сформирован",IF('Художественно-эстетическое разв'!AB30&lt;0.5,"не сформирован", "в стадии формирования")))</f>
        <v/>
      </c>
      <c r="AL29" s="166" t="str">
        <f>IF('Социально-коммуникативное разви'!P30="","",IF('Познавательное развитие'!P30="","",IF('Речевое развитие'!F29="","",IF('Речевое развитие'!G29="","",IF('Речевое развитие'!M29="","",IF('Речевое развитие'!N29="","",IF('Художественно-эстетическое разв'!E30="","",IF('Художественно-эстетическое разв'!H30="","",IF('Художественно-эстетическое разв'!AB30="","",('Социально-коммуникативное разви'!P30+'Познавательное развитие'!P30+'Речевое развитие'!F29+'Речевое развитие'!G29+'Речевое развитие'!M29+'Речевое развитие'!N29+'Художественно-эстетическое разв'!E30+'Художественно-эстетическое разв'!H30+'Художественно-эстетическое разв'!AB30)/9)))))))))</f>
        <v/>
      </c>
      <c r="AM29" s="81" t="str">
        <f t="shared" si="2"/>
        <v/>
      </c>
      <c r="AN29" s="81" t="str">
        <f>IF('Познавательное развитие'!V30="","",IF('Познавательное развитие'!V30&gt;1.5,"сформирован",IF('Познавательное развитие'!V30&lt;0.5,"не сформирован", "в стадии формирования")))</f>
        <v/>
      </c>
      <c r="AO29" s="81" t="str">
        <f>IF('Речевое развитие'!D29="","",IF('Речевое развитие'!D29&gt;1.5,"сформирован",IF('Речевое развитие'!D29&lt;0.5,"не сформирован", "в стадии формирования")))</f>
        <v/>
      </c>
      <c r="AP29" s="81" t="str">
        <f>IF('Речевое развитие'!E29="","",IF('Речевое развитие'!E29&gt;1.5,"сформирован",IF('Речевое развитие'!E29&lt;0.5,"не сформирован", "в стадии формирования")))</f>
        <v/>
      </c>
      <c r="AQ29" s="81" t="str">
        <f>IF('Речевое развитие'!F29="","",IF('Речевое развитие'!F29&gt;1.5,"сформирован",IF('Речевое развитие'!F29&lt;0.5,"не сформирован", "в стадии формирования")))</f>
        <v/>
      </c>
      <c r="AR29" s="81" t="str">
        <f>IF('Речевое развитие'!G29="","",IF('Речевое развитие'!G29&gt;1.5,"сформирован",IF('Речевое развитие'!G29&lt;0.5,"не сформирован", "в стадии формирования")))</f>
        <v/>
      </c>
      <c r="AS29" s="81" t="str">
        <f>IF('Речевое развитие'!J29="","",IF('Речевое развитие'!J29&gt;1.5,"сформирован",IF('Речевое развитие'!J29&lt;0.5,"не сформирован", "в стадии формирования")))</f>
        <v/>
      </c>
      <c r="AT29" s="81" t="str">
        <f>IF('Речевое развитие'!M29="","",IF('Речевое развитие'!M29&gt;1.5,"сформирован",IF('Речевое развитие'!M29&lt;0.5,"не сформирован", "в стадии формирования")))</f>
        <v/>
      </c>
      <c r="AU29" s="136" t="str">
        <f>IF('Познавательное развитие'!V30="","",IF('Речевое развитие'!D29="","",IF('Речевое развитие'!E29="","",IF('Речевое развитие'!F29="","",IF('Речевое развитие'!G29="","",IF('Речевое развитие'!J29="","",IF('Речевое развитие'!M29="","",('Познавательное развитие'!V30+'Речевое развитие'!D29+'Речевое развитие'!E29+'Речевое развитие'!F29+'Речевое развитие'!G29+'Речевое развитие'!J29+'Речевое развитие'!M29)/7)))))))</f>
        <v/>
      </c>
      <c r="AV29" s="81" t="str">
        <f t="shared" si="3"/>
        <v/>
      </c>
      <c r="AW29" s="98" t="str">
        <f>IF('Художественно-эстетическое разв'!M30="","",IF('Художественно-эстетическое разв'!M30&gt;1.5,"сформирован",IF('Художественно-эстетическое разв'!M30&lt;0.5,"не сформирован", "в стадии формирования")))</f>
        <v/>
      </c>
      <c r="AX29" s="98" t="str">
        <f>IF('Художественно-эстетическое разв'!N30="","",IF('Художественно-эстетическое разв'!N30&gt;1.5,"сформирован",IF('Художественно-эстетическое разв'!N30&lt;0.5,"не сформирован", "в стадии формирования")))</f>
        <v/>
      </c>
      <c r="AY29" s="167" t="str">
        <f>IF('Художественно-эстетическое разв'!V30="","",IF('Художественно-эстетическое разв'!V30&gt;1.5,"сформирован",IF('Художественно-эстетическое разв'!V30&lt;0.5,"не сформирован", "в стадии формирования")))</f>
        <v/>
      </c>
      <c r="AZ29" s="98" t="str">
        <f>IF('Физическое развитие'!D29="","",IF('Физическое развитие'!D29&gt;1.5,"сформирован",IF('Физическое развитие'!D29&lt;0.5,"не сформирован", "в стадии формирования")))</f>
        <v/>
      </c>
      <c r="BA29" s="98" t="str">
        <f>IF('Физическое развитие'!E29="","",IF('Физическое развитие'!E29&gt;1.5,"сформирован",IF('Физическое развитие'!E29&lt;0.5,"не сформирован", "в стадии формирования")))</f>
        <v/>
      </c>
      <c r="BB29" s="98" t="str">
        <f>IF('Физическое развитие'!F29="","",IF('Физическое развитие'!F29&gt;1.5,"сформирован",IF('Физическое развитие'!F29&lt;0.5,"не сформирован", "в стадии формирования")))</f>
        <v/>
      </c>
      <c r="BC29" s="98" t="str">
        <f>IF('Физическое развитие'!G29="","",IF('Физическое развитие'!G29&gt;1.5,"сформирован",IF('Физическое развитие'!G29&lt;0.5,"не сформирован", "в стадии формирования")))</f>
        <v/>
      </c>
      <c r="BD29" s="98" t="str">
        <f>IF('Физическое развитие'!H29="","",IF('Физическое развитие'!H29&gt;1.5,"сформирован",IF('Физическое развитие'!H29&lt;0.5,"не сформирован", "в стадии формирования")))</f>
        <v/>
      </c>
      <c r="BE29" s="98" t="str">
        <f>IF('Физическое развитие'!I29="","",IF('Физическое развитие'!I29&gt;1.5,"сформирован",IF('Физическое развитие'!I29&lt;0.5,"не сформирован", "в стадии формирования")))</f>
        <v/>
      </c>
      <c r="BF29" s="98" t="str">
        <f>IF('Физическое развитие'!J29="","",IF('Физическое развитие'!J29&gt;1.5,"сформирован",IF('Физическое развитие'!J29&lt;0.5,"не сформирован", "в стадии формирования")))</f>
        <v/>
      </c>
      <c r="BG29" s="98" t="str">
        <f>IF('Физическое развитие'!K29="","",IF('Физическое развитие'!K29&gt;1.5,"сформирован",IF('Физическое развитие'!K29&lt;0.5,"не сформирован", "в стадии формирования")))</f>
        <v/>
      </c>
      <c r="BH29" s="98" t="str">
        <f>IF('Физическое развитие'!L29="","",IF('Физическое развитие'!L29&gt;1.5,"сформирован",IF('Физическое развитие'!L29&lt;0.5,"не сформирован", "в стадии формирования")))</f>
        <v/>
      </c>
      <c r="BI29" s="136" t="str">
        <f>IF('Художественно-эстетическое разв'!M30="","",IF('Художественно-эстетическое разв'!N30="","",IF('Художественно-эстетическое разв'!V30="","",IF('Физическое развитие'!D29="","",IF('Физическое развитие'!E29="","",IF('Физическое развитие'!F29="","",IF('Физическое развитие'!G29="","",IF('Физическое развитие'!H29="","",IF('Физическое развитие'!I29="","",IF('Физическое развитие'!J29="","",IF('Физическое развитие'!K29="","",IF('Физическое развитие'!M29="","",('Художественно-эстетическое разв'!M30+'Художественно-эстетическое разв'!N30+'Художественно-эстетическое разв'!V30+'Физическое развитие'!D29+'Физическое развитие'!E29+'Физическое развитие'!F29+'Физическое развитие'!G29+'Физическое развитие'!H29+'Физическое развитие'!I29+'Физическое развитие'!J29+'Физическое развитие'!K29+'Физическое развитие'!M29)/12))))))))))))</f>
        <v/>
      </c>
      <c r="BJ29" s="81" t="str">
        <f t="shared" si="4"/>
        <v/>
      </c>
      <c r="BK29" s="81" t="str">
        <f>IF('Социально-коммуникативное разви'!D30="","",IF('Социально-коммуникативное разви'!D30&gt;1.5,"сформирован",IF('Социально-коммуникативное разви'!D30&lt;0.5,"не сформирован", "в стадии формирования")))</f>
        <v/>
      </c>
      <c r="BL29" s="81" t="str">
        <f>IF('Социально-коммуникативное разви'!E30="","",IF('Социально-коммуникативное разви'!E30&gt;1.5,"сформирован",IF('Социально-коммуникативное разви'!E30&lt;0.5,"не сформирован", "в стадии формирования")))</f>
        <v/>
      </c>
      <c r="BM29" s="81" t="str">
        <f>IF('Социально-коммуникативное разви'!F30="","",IF('Социально-коммуникативное разви'!F30&gt;1.5,"сформирован",IF('Социально-коммуникативное разви'!F30&lt;0.5,"не сформирован", "в стадии формирования")))</f>
        <v/>
      </c>
      <c r="BN29" s="81" t="str">
        <f>IF('Социально-коммуникативное разви'!G30="","",IF('Социально-коммуникативное разви'!G30&gt;1.5,"сформирован",IF('Социально-коммуникативное разви'!G30&lt;0.5,"не сформирован", "в стадии формирования")))</f>
        <v/>
      </c>
      <c r="BO29" s="81" t="str">
        <f>IF('Социально-коммуникативное разви'!H30="","",IF('Социально-коммуникативное разви'!H30&gt;1.5,"сформирован",IF('Социально-коммуникативное разви'!H30&lt;0.5,"не сформирован", "в стадии формирования")))</f>
        <v/>
      </c>
      <c r="BP29" s="81" t="str">
        <f>IF('Социально-коммуникативное разви'!I30="","",IF('Социально-коммуникативное разви'!I30&gt;1.5,"сформирован",IF('Социально-коммуникативное разви'!I30&lt;0.5,"не сформирован", "в стадии формирования")))</f>
        <v/>
      </c>
      <c r="BQ29" s="81" t="str">
        <f>IF('Социально-коммуникативное разви'!J30="","",IF('Социально-коммуникативное разви'!J30&gt;1.5,"сформирован",IF('Социально-коммуникативное разви'!J30&lt;0.5,"не сформирован", "в стадии формирования")))</f>
        <v/>
      </c>
      <c r="BR29" s="81" t="str">
        <f>IF('Социально-коммуникативное разви'!K30="","",IF('Социально-коммуникативное разви'!K30&gt;1.5,"сформирован",IF('Социально-коммуникативное разви'!K30&lt;0.5,"не сформирован", "в стадии формирования")))</f>
        <v/>
      </c>
      <c r="BS29" s="81" t="str">
        <f>IF('Физическое развитие'!L29="","",IF('Физическое развитие'!L29&gt;1.5,"сформирован",IF('Физическое развитие'!L29&lt;0.5,"не сформирован", "в стадии формирования")))</f>
        <v/>
      </c>
      <c r="BT29" s="81" t="str">
        <f>IF('Физическое развитие'!M29="","",IF('Физическое развитие'!M29&gt;1.5,"сформирован",IF('Физическое развитие'!M29&lt;0.5,"не сформирован", "в стадии формирования")))</f>
        <v/>
      </c>
      <c r="BU29" s="81" t="str">
        <f>IF('Физическое развитие'!N29="","",IF('Физическое развитие'!N29&gt;1.5,"сформирован",IF('Физическое развитие'!N29&lt;0.5,"не сформирован", "в стадии формирования")))</f>
        <v/>
      </c>
      <c r="BV29" s="81" t="str">
        <f>IF('Физическое развитие'!O29="","",IF('Физическое развитие'!O29&gt;1.5,"сформирован",IF('Физическое развитие'!O29&lt;0.5,"не сформирован", "в стадии формирования")))</f>
        <v/>
      </c>
      <c r="BW29" s="136" t="str">
        <f>IF('Социально-коммуникативное разви'!D30="","",IF('Социально-коммуникативное разви'!G30="","",IF('Социально-коммуникативное разви'!K30="","",IF('Социально-коммуникативное разви'!M30="","",IF('Социально-коммуникативное разви'!X30="","",IF('Социально-коммуникативное разви'!Y30="","",IF('Социально-коммуникативное разви'!Z30="","",IF('Социально-коммуникативное разви'!AA30="","",IF('Физическое развитие'!L29="","",IF('Физическое развитие'!P29="","",IF('Физическое развитие'!Q29="","",IF('Физическое развитие'!R29="","",('Социально-коммуникативное разви'!D30+'Социально-коммуникативное разви'!G30+'Социально-коммуникативное разви'!K30+'Социально-коммуникативное разви'!M30+'Социально-коммуникативное разви'!X30+'Социально-коммуникативное разви'!Y30+'Социально-коммуникативное разви'!Z30+'Социально-коммуникативное разви'!AA30+'Физическое развитие'!L29+'Физическое развитие'!P29+'Физическое развитие'!Q29+'Физическое развитие'!R29)/12))))))))))))</f>
        <v/>
      </c>
      <c r="BX29" s="81" t="str">
        <f t="shared" si="5"/>
        <v/>
      </c>
      <c r="BY29" s="81" t="str">
        <f>IF('Социально-коммуникативное разви'!E30="","",IF('Социально-коммуникативное разви'!E30&gt;1.5,"сформирован",IF('Социально-коммуникативное разви'!E30&lt;0.5,"не сформирован", "в стадии формирования")))</f>
        <v/>
      </c>
      <c r="BZ29" s="81" t="str">
        <f>IF('Социально-коммуникативное разви'!F30="","",IF('Социально-коммуникативное разви'!F30&gt;1.5,"сформирован",IF('Социально-коммуникативное разви'!F30&lt;0.5,"не сформирован", "в стадии формирования")))</f>
        <v/>
      </c>
      <c r="CA29" s="81" t="str">
        <f>IF('Социально-коммуникативное разви'!G30="","",IF('Социально-коммуникативное разви'!G30&gt;1.5,"сформирован",IF('Социально-коммуникативное разви'!G30&lt;0.5,"не сформирован", "в стадии формирования")))</f>
        <v/>
      </c>
      <c r="CB29" s="81" t="str">
        <f>IF('Социально-коммуникативное разви'!H30="","",IF('Социально-коммуникативное разви'!H30&gt;1.5,"сформирован",IF('Социально-коммуникативное разви'!H30&lt;0.5,"не сформирован", "в стадии формирования")))</f>
        <v/>
      </c>
      <c r="CC29" s="81" t="str">
        <f>IF('Социально-коммуникативное разви'!I30="","",IF('Социально-коммуникативное разви'!I30&gt;1.5,"сформирован",IF('Социально-коммуникативное разви'!I30&lt;0.5,"не сформирован", "в стадии формирования")))</f>
        <v/>
      </c>
      <c r="CD29" s="81" t="str">
        <f>IF('Социально-коммуникативное разви'!J30="","",IF('Социально-коммуникативное разви'!J30&gt;1.5,"сформирован",IF('Социально-коммуникативное разви'!J30&lt;0.5,"не сформирован", "в стадии формирования")))</f>
        <v/>
      </c>
      <c r="CE29" s="81" t="str">
        <f>IF('Социально-коммуникативное разви'!K30="","",IF('Социально-коммуникативное разви'!K30&gt;1.5,"сформирован",IF('Социально-коммуникативное разви'!K30&lt;0.5,"не сформирован", "в стадии формирования")))</f>
        <v/>
      </c>
      <c r="CF29" s="81" t="str">
        <f>IF('Социально-коммуникативное разви'!L30="","",IF('Социально-коммуникативное разви'!L30&gt;1.5,"сформирован",IF('Социально-коммуникативное разви'!L30&lt;0.5,"не сформирован", "в стадии формирования")))</f>
        <v/>
      </c>
      <c r="CG29" s="81" t="str">
        <f>IF('Познавательное развитие'!D30="","",IF('Познавательное развитие'!D30&gt;1.5,"сформирован",IF('Познавательное развитие'!D30&lt;0.5,"не сформирован", "в стадии формирования")))</f>
        <v/>
      </c>
      <c r="CH29" s="81" t="str">
        <f>IF('Познавательное развитие'!E30="","",IF('Познавательное развитие'!E30&gt;1.5,"сформирован",IF('Познавательное развитие'!E30&lt;0.5,"не сформирован", "в стадии формирования")))</f>
        <v/>
      </c>
      <c r="CI29" s="81" t="str">
        <f>IF('Познавательное развитие'!F30="","",IF('Познавательное развитие'!F30&gt;1.5,"сформирован",IF('Познавательное развитие'!F30&lt;0.5,"не сформирован", "в стадии формирования")))</f>
        <v/>
      </c>
      <c r="CJ29" s="81" t="str">
        <f>IF('Познавательное развитие'!G30="","",IF('Познавательное развитие'!G30&gt;1.5,"сформирован",IF('Познавательное развитие'!G30&lt;0.5,"не сформирован", "в стадии формирования")))</f>
        <v/>
      </c>
      <c r="CK29" s="81" t="str">
        <f>IF('Познавательное развитие'!H30="","",IF('Познавательное развитие'!H30&gt;1.5,"сформирован",IF('Познавательное развитие'!H30&lt;0.5,"не сформирован", "в стадии формирования")))</f>
        <v/>
      </c>
      <c r="CL29" s="81" t="str">
        <f>IF('Познавательное развитие'!I30="","",IF('Познавательное развитие'!I30&gt;1.5,"сформирован",IF('Познавательное развитие'!I30&lt;0.5,"не сформирован", "в стадии формирования")))</f>
        <v/>
      </c>
      <c r="CM29" s="81" t="str">
        <f>IF('Познавательное развитие'!J30="","",IF('Познавательное развитие'!J30&gt;1.5,"сформирован",IF('Познавательное развитие'!J30&lt;0.5,"не сформирован", "в стадии формирования")))</f>
        <v/>
      </c>
      <c r="CN29" s="81" t="str">
        <f>IF('Познавательное развитие'!K30="","",IF('Познавательное развитие'!K30&gt;1.5,"сформирован",IF('Познавательное развитие'!K30&lt;0.5,"не сформирован", "в стадии формирования")))</f>
        <v/>
      </c>
      <c r="CO29" s="81" t="str">
        <f>IF('Познавательное развитие'!L30="","",IF('Познавательное развитие'!L30&gt;1.5,"сформирован",IF('Познавательное развитие'!L30&lt;0.5,"не сформирован", "в стадии формирования")))</f>
        <v/>
      </c>
      <c r="CP29" s="81" t="str">
        <f>IF('Познавательное развитие'!M30="","",IF('Познавательное развитие'!M30&gt;1.5,"сформирован",IF('Познавательное развитие'!M30&lt;0.5,"не сформирован", "в стадии формирования")))</f>
        <v/>
      </c>
      <c r="CQ29" s="81" t="str">
        <f>IF('Познавательное развитие'!N30="","",IF('Познавательное развитие'!N30&gt;1.5,"сформирован",IF('Познавательное развитие'!N30&lt;0.5,"не сформирован", "в стадии формирования")))</f>
        <v/>
      </c>
      <c r="CR29" s="81" t="str">
        <f>IF('Познавательное развитие'!O30="","",IF('Познавательное развитие'!O30&gt;1.5,"сформирован",IF('Познавательное развитие'!O30&lt;0.5,"не сформирован", "в стадии формирования")))</f>
        <v/>
      </c>
      <c r="CS29" s="81" t="str">
        <f>IF('Познавательное развитие'!P30="","",IF('Познавательное развитие'!P30&gt;1.5,"сформирован",IF('Познавательное развитие'!P30&lt;0.5,"не сформирован", "в стадии формирования")))</f>
        <v/>
      </c>
      <c r="CT29" s="81" t="str">
        <f>IF('Познавательное развитие'!Q30="","",IF('Познавательное развитие'!Q30&gt;1.5,"сформирован",IF('Познавательное развитие'!Q30&lt;0.5,"не сформирован", "в стадии формирования")))</f>
        <v/>
      </c>
      <c r="CU29" s="81" t="str">
        <f>IF('Речевое развитие'!J29="","",IF('Речевое развитие'!J29&gt;1.5,"сформирован",IF('Речевое развитие'!J29&lt;0.5,"не сформирован", "в стадии формирования")))</f>
        <v/>
      </c>
      <c r="CV29" s="81" t="str">
        <f>IF('Речевое развитие'!K29="","",IF('Речевое развитие'!K29&gt;1.5,"сформирован",IF('Речевое развитие'!K29&lt;0.5,"не сформирован", "в стадии формирования")))</f>
        <v/>
      </c>
      <c r="CW29" s="81" t="str">
        <f>IF('Речевое развитие'!L29="","",IF('Речевое развитие'!L29&gt;1.5,"сформирован",IF('Речевое развитие'!L29&lt;0.5,"не сформирован", "в стадии формирования")))</f>
        <v/>
      </c>
      <c r="CX29" s="167" t="str">
        <f>IF('Художественно-эстетическое разв'!AA30="","",IF('Художественно-эстетическое разв'!AA30&gt;1.5,"сформирован",IF('Художественно-эстетическое разв'!AA30&lt;0.5,"не сформирован", "в стадии формирования")))</f>
        <v/>
      </c>
      <c r="CY29" s="136" t="str">
        <f>IF('Социально-коммуникативное разви'!E30="","",IF('Социально-коммуникативное разви'!F30="","",IF('Социально-коммуникативное разви'!H30="","",IF('Социально-коммуникативное разви'!I30="","",IF('Социально-коммуникативное разви'!AB30="","",IF('Социально-коммуникативное разви'!AC30="","",IF('Социально-коммуникативное разви'!AD30="","",IF('Социально-коммуникативное разви'!AE30="","",IF('Познавательное развитие'!D30="","",IF('Познавательное развитие'!E30="","",IF('Познавательное развитие'!F30="","",IF('Познавательное развитие'!I30="","",IF('Познавательное развитие'!K30="","",IF('Познавательное развитие'!S30="","",IF('Познавательное развитие'!U30="","",IF('Познавательное развитие'!Y30="","",IF('Познавательное развитие'!Z30="","",IF('Познавательное развитие'!AA30="","",IF('Познавательное развитие'!AB30="","",IF('Познавательное развитие'!AC30="","",IF('Познавательное развитие'!AD30="","",IF('Познавательное развитие'!AE30="","",IF('Речевое развитие'!J29="","",IF('Речевое развитие'!K29="","",IF('Речевое развитие'!L29="","",IF('Художественно-эстетическое разв'!AA30="","",('Социально-коммуникативное разви'!E30+'Социально-коммуникативное разви'!F30+'Социально-коммуникативное разви'!H30+'Социально-коммуникативное разви'!I30+'Социально-коммуникативное разви'!AB30+'Социально-коммуникативное разви'!AC30+'Социально-коммуникативное разви'!AD30+'Социально-коммуникативное разви'!AE30+'Познавательное развитие'!D30+'Познавательное развитие'!E30+'Познавательное развитие'!F30+'Познавательное развитие'!I30+'Познавательное развитие'!K30+'Познавательное развитие'!S30+'Познавательное развитие'!U30+'Познавательное развитие'!Y30+'Познавательное развитие'!Z30+'Познавательное развитие'!AA30+'Познавательное развитие'!AB30+'Познавательное развитие'!AC30+'Познавательное развитие'!AD30+'Познавательное развитие'!AE30+'Речевое развитие'!J29+'Речевое развитие'!K29+'Речевое развитие'!L29+'Художественно-эстетическое разв'!AA30)/26))))))))))))))))))))))))))</f>
        <v/>
      </c>
      <c r="CZ29" s="81" t="str">
        <f t="shared" si="6"/>
        <v/>
      </c>
      <c r="EL29" s="90"/>
    </row>
    <row r="30" spans="1:142">
      <c r="A30" s="298">
        <f>список!A28</f>
        <v>27</v>
      </c>
      <c r="B30" s="165" t="str">
        <f>IF(список!B28="","",список!B28)</f>
        <v/>
      </c>
      <c r="C30" s="81">
        <f>IF(список!C28="","",список!C28)</f>
        <v>0</v>
      </c>
      <c r="D30" s="81" t="str">
        <f>IF('Социально-коммуникативное разви'!J31="","",IF('Социально-коммуникативное разви'!J31&gt;1.5,"сформирован",IF('Социально-коммуникативное разви'!J31&lt;0.5,"не сформирован", "в стадии формирования")))</f>
        <v/>
      </c>
      <c r="E30" s="81" t="str">
        <f>IF('Социально-коммуникативное разви'!K31="","",IF('Социально-коммуникативное разви'!K31&gt;1.5,"сформирован",IF('Социально-коммуникативное разви'!K31&lt;0.5,"не сформирован", "в стадии формирования")))</f>
        <v/>
      </c>
      <c r="F30" s="81" t="str">
        <f>IF('Социально-коммуникативное разви'!L31="","",IF('Социально-коммуникативное разви'!L31&gt;1.5,"сформирован",IF('Социально-коммуникативное разви'!L31&lt;0.5,"не сформирован", "в стадии формирования")))</f>
        <v/>
      </c>
      <c r="G30" s="81" t="str">
        <f>IF('Социально-коммуникативное разви'!N31="","",IF('Социально-коммуникативное разви'!N31&gt;1.5,"сформирован",IF('Социально-коммуникативное разви'!N31&lt;0.5,"не сформирован", "в стадии формирования")))</f>
        <v/>
      </c>
      <c r="H30" s="81" t="str">
        <f>IF('Социально-коммуникативное разви'!O31="","",IF('Социально-коммуникативное разви'!O31&gt;1.5,"сформирован",IF('Социально-коммуникативное разви'!O31&lt;0.5,"не сформирован", "в стадии формирования")))</f>
        <v/>
      </c>
      <c r="I30" s="81" t="str">
        <f>IF('Познавательное развитие'!J31="","",IF('Познавательное развитие'!J31&gt;1.5,"сформирован",IF('Познавательное развитие'!J31&lt;0.5,"не сформирован", "в стадии формирования")))</f>
        <v/>
      </c>
      <c r="J30" s="81" t="str">
        <f>IF('Познавательное развитие'!K31="","",IF('Познавательное развитие'!K31&gt;1.5,"сформирован",IF('Познавательное развитие'!K31&lt;0.5,"не сформирован", "в стадии формирования")))</f>
        <v/>
      </c>
      <c r="K30" s="81" t="str">
        <f>IF('Познавательное развитие'!N31="","",IF('Познавательное развитие'!N31&gt;1.5,"сформирован",IF('Познавательное развитие'!N31&lt;0.5,"не сформирован", "в стадии формирования")))</f>
        <v/>
      </c>
      <c r="L30" s="81" t="str">
        <f>IF('Познавательное развитие'!O31="","",IF('Познавательное развитие'!O31&gt;1.5,"сформирован",IF('Познавательное развитие'!O31&lt;0.5,"не сформирован", "в стадии формирования")))</f>
        <v/>
      </c>
      <c r="M30" s="81" t="str">
        <f>IF('Познавательное развитие'!U31="","",IF('Познавательное развитие'!U31&gt;1.5,"сформирован",IF('Познавательное развитие'!U31&lt;0.5,"не сформирован", "в стадии формирования")))</f>
        <v/>
      </c>
      <c r="N30" s="81" t="str">
        <f>IF('Речевое развитие'!G30="","",IF('Речевое развитие'!G30&gt;1.5,"сформирован",IF('Речевое развитие'!G30&lt;0.5,"не сформирован", "в стадии формирования")))</f>
        <v/>
      </c>
      <c r="O30" s="81" t="str">
        <f>IF('Художественно-эстетическое разв'!D31="","",IF('Художественно-эстетическое разв'!D31&gt;1.5,"сформирован",IF('Художественно-эстетическое разв'!D31&lt;0.5,"не сформирован", "в стадии формирования")))</f>
        <v/>
      </c>
      <c r="P30" s="136" t="str">
        <f>IF('Социально-коммуникативное разви'!J31="","",IF('Социально-коммуникативное разви'!K31="","",IF('Социально-коммуникативное разви'!L31="","",IF('Социально-коммуникативное разви'!N31="","",IF('Социально-коммуникативное разви'!O31="","",IF('Познавательное развитие'!J31="","",IF('Познавательное развитие'!K31="","",IF('Познавательное развитие'!N31="","",IF('Познавательное развитие'!O31="","",IF('Познавательное развитие'!U31="","",IF('Речевое развитие'!G30="","",IF('Художественно-эстетическое разв'!D31="","",('Социально-коммуникативное разви'!J31+'Социально-коммуникативное разви'!K31+'Социально-коммуникативное разви'!L31+'Социально-коммуникативное разви'!N31+'Социально-коммуникативное разви'!O31+'Познавательное развитие'!J31+'Познавательное развитие'!K31+'Познавательное развитие'!N31+'Познавательное развитие'!O31+'Познавательное развитие'!U31+'Речевое развитие'!G30+'Художественно-эстетическое разв'!D31)/12))))))))))))</f>
        <v/>
      </c>
      <c r="Q30" s="81" t="str">
        <f t="shared" si="0"/>
        <v/>
      </c>
      <c r="R30" s="81" t="str">
        <f>IF('Социально-коммуникативное разви'!H31="","",IF('Социально-коммуникативное разви'!H31&gt;1.5,"сформирован",IF('Социально-коммуникативное разви'!H31&lt;0.5,"не сформирован", "в стадии формирования")))</f>
        <v/>
      </c>
      <c r="S30" s="81" t="str">
        <f>IF('Социально-коммуникативное разви'!K31="","",IF('Социально-коммуникативное разви'!K31&gt;1.5,"сформирован",IF('Социально-коммуникативное разви'!K31&lt;0.5,"не сформирован", "в стадии формирования")))</f>
        <v/>
      </c>
      <c r="T30" s="81" t="str">
        <f>IF('Социально-коммуникативное разви'!L31="","",IF('Социально-коммуникативное разви'!L31&gt;1.5,"сформирован",IF('Социально-коммуникативное разви'!L31&lt;0.5,"не сформирован", "в стадии формирования")))</f>
        <v/>
      </c>
      <c r="U30" s="81" t="str">
        <f>IF('Социально-коммуникативное разви'!M31="","",IF('Социально-коммуникативное разви'!M31&gt;1.5,"сформирован",IF('Социально-коммуникативное разви'!M31&lt;0.5,"не сформирован", "в стадии формирования")))</f>
        <v/>
      </c>
      <c r="V30" s="81" t="str">
        <f>IF('Социально-коммуникативное разви'!S31="","",IF('Социально-коммуникативное разви'!S31&gt;1.5,"сформирован",IF('Социально-коммуникативное разви'!S31&lt;0.5,"не сформирован", "в стадии формирования")))</f>
        <v/>
      </c>
      <c r="W30" s="81" t="str">
        <f>IF('Социально-коммуникативное разви'!T31="","",IF('Социально-коммуникативное разви'!T31&gt;1.5,"сформирован",IF('Социально-коммуникативное разви'!T31&lt;0.5,"не сформирован", "в стадии формирования")))</f>
        <v/>
      </c>
      <c r="X30" s="81" t="str">
        <f>IF('Социально-коммуникативное разви'!U31="","",IF('Социально-коммуникативное разви'!U31&gt;1.5,"сформирован",IF('Социально-коммуникативное разви'!U31&lt;0.5,"не сформирован", "в стадии формирования")))</f>
        <v/>
      </c>
      <c r="Y30" s="81" t="str">
        <f>IF('Познавательное развитие'!T31="","",IF('Познавательное развитие'!T31&gt;1.5,"сформирован",IF('Познавательное развитие'!T31&lt;0.5,"не сформирован", "в стадии формирования")))</f>
        <v/>
      </c>
      <c r="Z30" s="81" t="str">
        <f>IF('Речевое развитие'!G30="","",IF('Речевое развитие'!G30&gt;1.5,"сформирован",IF('Речевое развитие'!G30&lt;0.5,"не сформирован", "в стадии формирования")))</f>
        <v/>
      </c>
      <c r="AA30" s="136" t="str">
        <f>IF('Социально-коммуникативное разви'!H31="","",IF('Социально-коммуникативное разви'!K31="","",IF('Социально-коммуникативное разви'!L31="","",IF('Социально-коммуникативное разви'!M31="","",IF('Социально-коммуникативное разви'!S31="","",IF('Социально-коммуникативное разви'!T31="","",IF('Социально-коммуникативное разви'!U31="","",IF('Познавательное развитие'!T31="","",IF('Речевое развитие'!G30="","",('Социально-коммуникативное разви'!H31+'Социально-коммуникативное разви'!K31+'Социально-коммуникативное разви'!L31+'Социально-коммуникативное разви'!M31+'Социально-коммуникативное разви'!S31+'Социально-коммуникативное разви'!T31++'Социально-коммуникативное разви'!U31+'Познавательное развитие'!T31+'Речевое развитие'!G30)/9)))))))))</f>
        <v/>
      </c>
      <c r="AB30" s="81" t="str">
        <f t="shared" si="1"/>
        <v/>
      </c>
      <c r="AC30" s="81" t="str">
        <f>IF('Социально-коммуникативное разви'!P31="","",IF('Социально-коммуникативное разви'!P31&gt;1.5,"сформирован",IF('Социально-коммуникативное разви'!P31&lt;0.5,"не сформирован", "в стадии формирования")))</f>
        <v/>
      </c>
      <c r="AD30" s="81" t="str">
        <f>IF('Познавательное развитие'!P31="","",IF('Познавательное развитие'!P31&gt;1.5,"сформирован",IF('Познавательное развитие'!P31&lt;0.5,"не сформирован", "в стадии формирования")))</f>
        <v/>
      </c>
      <c r="AE30" s="81" t="str">
        <f>IF('Речевое развитие'!F30="","",IF('Речевое развитие'!F30&gt;1.5,"сформирован",IF('Речевое развитие'!GG30&lt;0.5,"не сформирован", "в стадии формирования")))</f>
        <v/>
      </c>
      <c r="AF30" s="81" t="str">
        <f>IF('Речевое развитие'!G30="","",IF('Речевое развитие'!G30&gt;1.5,"сформирован",IF('Речевое развитие'!GH30&lt;0.5,"не сформирован", "в стадии формирования")))</f>
        <v/>
      </c>
      <c r="AG30" s="81" t="str">
        <f>IF('Речевое развитие'!M30="","",IF('Речевое развитие'!M30&gt;1.5,"сформирован",IF('Речевое развитие'!M30&lt;0.5,"не сформирован", "в стадии формирования")))</f>
        <v/>
      </c>
      <c r="AH30" s="81" t="str">
        <f>IF('Речевое развитие'!N30="","",IF('Речевое развитие'!N30&gt;1.5,"сформирован",IF('Речевое развитие'!N30&lt;0.5,"не сформирован", "в стадии формирования")))</f>
        <v/>
      </c>
      <c r="AI30" s="81" t="str">
        <f>IF('Художественно-эстетическое разв'!E31="","",IF('Художественно-эстетическое разв'!E31&gt;1.5,"сформирован",IF('Художественно-эстетическое разв'!E31&lt;0.5,"не сформирован", "в стадии формирования")))</f>
        <v/>
      </c>
      <c r="AJ30" s="81" t="str">
        <f>IF('Художественно-эстетическое разв'!H31="","",IF('Художественно-эстетическое разв'!H31&gt;1.5,"сформирован",IF('Художественно-эстетическое разв'!H31&lt;0.5,"не сформирован", "в стадии формирования")))</f>
        <v/>
      </c>
      <c r="AK30" s="81" t="str">
        <f>IF('Художественно-эстетическое разв'!AB31="","",IF('Художественно-эстетическое разв'!AB31&gt;1.5,"сформирован",IF('Художественно-эстетическое разв'!AB31&lt;0.5,"не сформирован", "в стадии формирования")))</f>
        <v/>
      </c>
      <c r="AL30" s="166" t="str">
        <f>IF('Социально-коммуникативное разви'!P31="","",IF('Познавательное развитие'!P31="","",IF('Речевое развитие'!F30="","",IF('Речевое развитие'!G30="","",IF('Речевое развитие'!M30="","",IF('Речевое развитие'!N30="","",IF('Художественно-эстетическое разв'!E31="","",IF('Художественно-эстетическое разв'!H31="","",IF('Художественно-эстетическое разв'!AB31="","",('Социально-коммуникативное разви'!P31+'Познавательное развитие'!P31+'Речевое развитие'!F30+'Речевое развитие'!G30+'Речевое развитие'!M30+'Речевое развитие'!N30+'Художественно-эстетическое разв'!E31+'Художественно-эстетическое разв'!H31+'Художественно-эстетическое разв'!AB31)/9)))))))))</f>
        <v/>
      </c>
      <c r="AM30" s="81" t="str">
        <f t="shared" si="2"/>
        <v/>
      </c>
      <c r="AN30" s="81" t="str">
        <f>IF('Познавательное развитие'!V31="","",IF('Познавательное развитие'!V31&gt;1.5,"сформирован",IF('Познавательное развитие'!V31&lt;0.5,"не сформирован", "в стадии формирования")))</f>
        <v/>
      </c>
      <c r="AO30" s="81" t="str">
        <f>IF('Речевое развитие'!D30="","",IF('Речевое развитие'!D30&gt;1.5,"сформирован",IF('Речевое развитие'!D30&lt;0.5,"не сформирован", "в стадии формирования")))</f>
        <v/>
      </c>
      <c r="AP30" s="81" t="str">
        <f>IF('Речевое развитие'!E30="","",IF('Речевое развитие'!E30&gt;1.5,"сформирован",IF('Речевое развитие'!E30&lt;0.5,"не сформирован", "в стадии формирования")))</f>
        <v/>
      </c>
      <c r="AQ30" s="81" t="str">
        <f>IF('Речевое развитие'!F30="","",IF('Речевое развитие'!F30&gt;1.5,"сформирован",IF('Речевое развитие'!F30&lt;0.5,"не сформирован", "в стадии формирования")))</f>
        <v/>
      </c>
      <c r="AR30" s="81" t="str">
        <f>IF('Речевое развитие'!G30="","",IF('Речевое развитие'!G30&gt;1.5,"сформирован",IF('Речевое развитие'!G30&lt;0.5,"не сформирован", "в стадии формирования")))</f>
        <v/>
      </c>
      <c r="AS30" s="81" t="str">
        <f>IF('Речевое развитие'!J30="","",IF('Речевое развитие'!J30&gt;1.5,"сформирован",IF('Речевое развитие'!J30&lt;0.5,"не сформирован", "в стадии формирования")))</f>
        <v/>
      </c>
      <c r="AT30" s="81" t="str">
        <f>IF('Речевое развитие'!M30="","",IF('Речевое развитие'!M30&gt;1.5,"сформирован",IF('Речевое развитие'!M30&lt;0.5,"не сформирован", "в стадии формирования")))</f>
        <v/>
      </c>
      <c r="AU30" s="136" t="str">
        <f>IF('Познавательное развитие'!V31="","",IF('Речевое развитие'!D30="","",IF('Речевое развитие'!E30="","",IF('Речевое развитие'!F30="","",IF('Речевое развитие'!G30="","",IF('Речевое развитие'!J30="","",IF('Речевое развитие'!M30="","",('Познавательное развитие'!V31+'Речевое развитие'!D30+'Речевое развитие'!E30+'Речевое развитие'!F30+'Речевое развитие'!G30+'Речевое развитие'!J30+'Речевое развитие'!M30)/7)))))))</f>
        <v/>
      </c>
      <c r="AV30" s="81" t="str">
        <f t="shared" si="3"/>
        <v/>
      </c>
      <c r="AW30" s="98" t="str">
        <f>IF('Художественно-эстетическое разв'!M31="","",IF('Художественно-эстетическое разв'!M31&gt;1.5,"сформирован",IF('Художественно-эстетическое разв'!M31&lt;0.5,"не сформирован", "в стадии формирования")))</f>
        <v/>
      </c>
      <c r="AX30" s="98" t="str">
        <f>IF('Художественно-эстетическое разв'!N31="","",IF('Художественно-эстетическое разв'!N31&gt;1.5,"сформирован",IF('Художественно-эстетическое разв'!N31&lt;0.5,"не сформирован", "в стадии формирования")))</f>
        <v/>
      </c>
      <c r="AY30" s="167" t="str">
        <f>IF('Художественно-эстетическое разв'!V31="","",IF('Художественно-эстетическое разв'!V31&gt;1.5,"сформирован",IF('Художественно-эстетическое разв'!V31&lt;0.5,"не сформирован", "в стадии формирования")))</f>
        <v/>
      </c>
      <c r="AZ30" s="98" t="str">
        <f>IF('Физическое развитие'!D30="","",IF('Физическое развитие'!D30&gt;1.5,"сформирован",IF('Физическое развитие'!D30&lt;0.5,"не сформирован", "в стадии формирования")))</f>
        <v/>
      </c>
      <c r="BA30" s="98" t="str">
        <f>IF('Физическое развитие'!E30="","",IF('Физическое развитие'!E30&gt;1.5,"сформирован",IF('Физическое развитие'!E30&lt;0.5,"не сформирован", "в стадии формирования")))</f>
        <v/>
      </c>
      <c r="BB30" s="98" t="str">
        <f>IF('Физическое развитие'!F30="","",IF('Физическое развитие'!F30&gt;1.5,"сформирован",IF('Физическое развитие'!F30&lt;0.5,"не сформирован", "в стадии формирования")))</f>
        <v/>
      </c>
      <c r="BC30" s="98" t="str">
        <f>IF('Физическое развитие'!G30="","",IF('Физическое развитие'!G30&gt;1.5,"сформирован",IF('Физическое развитие'!G30&lt;0.5,"не сформирован", "в стадии формирования")))</f>
        <v/>
      </c>
      <c r="BD30" s="98" t="str">
        <f>IF('Физическое развитие'!H30="","",IF('Физическое развитие'!H30&gt;1.5,"сформирован",IF('Физическое развитие'!H30&lt;0.5,"не сформирован", "в стадии формирования")))</f>
        <v/>
      </c>
      <c r="BE30" s="98" t="str">
        <f>IF('Физическое развитие'!I30="","",IF('Физическое развитие'!I30&gt;1.5,"сформирован",IF('Физическое развитие'!I30&lt;0.5,"не сформирован", "в стадии формирования")))</f>
        <v/>
      </c>
      <c r="BF30" s="98" t="str">
        <f>IF('Физическое развитие'!J30="","",IF('Физическое развитие'!J30&gt;1.5,"сформирован",IF('Физическое развитие'!J30&lt;0.5,"не сформирован", "в стадии формирования")))</f>
        <v/>
      </c>
      <c r="BG30" s="98" t="str">
        <f>IF('Физическое развитие'!K30="","",IF('Физическое развитие'!K30&gt;1.5,"сформирован",IF('Физическое развитие'!K30&lt;0.5,"не сформирован", "в стадии формирования")))</f>
        <v/>
      </c>
      <c r="BH30" s="98" t="str">
        <f>IF('Физическое развитие'!L30="","",IF('Физическое развитие'!L30&gt;1.5,"сформирован",IF('Физическое развитие'!L30&lt;0.5,"не сформирован", "в стадии формирования")))</f>
        <v/>
      </c>
      <c r="BI30" s="136" t="str">
        <f>IF('Художественно-эстетическое разв'!M31="","",IF('Художественно-эстетическое разв'!N31="","",IF('Художественно-эстетическое разв'!V31="","",IF('Физическое развитие'!D30="","",IF('Физическое развитие'!E30="","",IF('Физическое развитие'!F30="","",IF('Физическое развитие'!G30="","",IF('Физическое развитие'!H30="","",IF('Физическое развитие'!I30="","",IF('Физическое развитие'!J30="","",IF('Физическое развитие'!K30="","",IF('Физическое развитие'!M30="","",('Художественно-эстетическое разв'!M31+'Художественно-эстетическое разв'!N31+'Художественно-эстетическое разв'!V31+'Физическое развитие'!D30+'Физическое развитие'!E30+'Физическое развитие'!F30+'Физическое развитие'!G30+'Физическое развитие'!H30+'Физическое развитие'!I30+'Физическое развитие'!J30+'Физическое развитие'!K30+'Физическое развитие'!M30)/12))))))))))))</f>
        <v/>
      </c>
      <c r="BJ30" s="81" t="str">
        <f t="shared" si="4"/>
        <v/>
      </c>
      <c r="BK30" s="81" t="str">
        <f>IF('Социально-коммуникативное разви'!D31="","",IF('Социально-коммуникативное разви'!D31&gt;1.5,"сформирован",IF('Социально-коммуникативное разви'!D31&lt;0.5,"не сформирован", "в стадии формирования")))</f>
        <v/>
      </c>
      <c r="BL30" s="81" t="str">
        <f>IF('Социально-коммуникативное разви'!E31="","",IF('Социально-коммуникативное разви'!E31&gt;1.5,"сформирован",IF('Социально-коммуникативное разви'!E31&lt;0.5,"не сформирован", "в стадии формирования")))</f>
        <v/>
      </c>
      <c r="BM30" s="81" t="str">
        <f>IF('Социально-коммуникативное разви'!F31="","",IF('Социально-коммуникативное разви'!F31&gt;1.5,"сформирован",IF('Социально-коммуникативное разви'!F31&lt;0.5,"не сформирован", "в стадии формирования")))</f>
        <v/>
      </c>
      <c r="BN30" s="81" t="str">
        <f>IF('Социально-коммуникативное разви'!G31="","",IF('Социально-коммуникативное разви'!G31&gt;1.5,"сформирован",IF('Социально-коммуникативное разви'!G31&lt;0.5,"не сформирован", "в стадии формирования")))</f>
        <v/>
      </c>
      <c r="BO30" s="81" t="str">
        <f>IF('Социально-коммуникативное разви'!H31="","",IF('Социально-коммуникативное разви'!H31&gt;1.5,"сформирован",IF('Социально-коммуникативное разви'!H31&lt;0.5,"не сформирован", "в стадии формирования")))</f>
        <v/>
      </c>
      <c r="BP30" s="81" t="str">
        <f>IF('Социально-коммуникативное разви'!I31="","",IF('Социально-коммуникативное разви'!I31&gt;1.5,"сформирован",IF('Социально-коммуникативное разви'!I31&lt;0.5,"не сформирован", "в стадии формирования")))</f>
        <v/>
      </c>
      <c r="BQ30" s="81" t="str">
        <f>IF('Социально-коммуникативное разви'!J31="","",IF('Социально-коммуникативное разви'!J31&gt;1.5,"сформирован",IF('Социально-коммуникативное разви'!J31&lt;0.5,"не сформирован", "в стадии формирования")))</f>
        <v/>
      </c>
      <c r="BR30" s="81" t="str">
        <f>IF('Социально-коммуникативное разви'!K31="","",IF('Социально-коммуникативное разви'!K31&gt;1.5,"сформирован",IF('Социально-коммуникативное разви'!K31&lt;0.5,"не сформирован", "в стадии формирования")))</f>
        <v/>
      </c>
      <c r="BS30" s="81" t="str">
        <f>IF('Физическое развитие'!L30="","",IF('Физическое развитие'!L30&gt;1.5,"сформирован",IF('Физическое развитие'!L30&lt;0.5,"не сформирован", "в стадии формирования")))</f>
        <v/>
      </c>
      <c r="BT30" s="81" t="str">
        <f>IF('Физическое развитие'!M30="","",IF('Физическое развитие'!M30&gt;1.5,"сформирован",IF('Физическое развитие'!M30&lt;0.5,"не сформирован", "в стадии формирования")))</f>
        <v/>
      </c>
      <c r="BU30" s="81" t="str">
        <f>IF('Физическое развитие'!N30="","",IF('Физическое развитие'!N30&gt;1.5,"сформирован",IF('Физическое развитие'!N30&lt;0.5,"не сформирован", "в стадии формирования")))</f>
        <v/>
      </c>
      <c r="BV30" s="81" t="str">
        <f>IF('Физическое развитие'!O30="","",IF('Физическое развитие'!O30&gt;1.5,"сформирован",IF('Физическое развитие'!O30&lt;0.5,"не сформирован", "в стадии формирования")))</f>
        <v/>
      </c>
      <c r="BW30" s="136" t="str">
        <f>IF('Социально-коммуникативное разви'!D31="","",IF('Социально-коммуникативное разви'!G31="","",IF('Социально-коммуникативное разви'!K31="","",IF('Социально-коммуникативное разви'!M31="","",IF('Социально-коммуникативное разви'!X31="","",IF('Социально-коммуникативное разви'!Y31="","",IF('Социально-коммуникативное разви'!Z31="","",IF('Социально-коммуникативное разви'!AA31="","",IF('Физическое развитие'!L30="","",IF('Физическое развитие'!P30="","",IF('Физическое развитие'!Q30="","",IF('Физическое развитие'!R30="","",('Социально-коммуникативное разви'!D31+'Социально-коммуникативное разви'!G31+'Социально-коммуникативное разви'!K31+'Социально-коммуникативное разви'!M31+'Социально-коммуникативное разви'!X31+'Социально-коммуникативное разви'!Y31+'Социально-коммуникативное разви'!Z31+'Социально-коммуникативное разви'!AA31+'Физическое развитие'!L30+'Физическое развитие'!P30+'Физическое развитие'!Q30+'Физическое развитие'!R30)/12))))))))))))</f>
        <v/>
      </c>
      <c r="BX30" s="81" t="str">
        <f t="shared" si="5"/>
        <v/>
      </c>
      <c r="BY30" s="81" t="str">
        <f>IF('Социально-коммуникативное разви'!E31="","",IF('Социально-коммуникативное разви'!E31&gt;1.5,"сформирован",IF('Социально-коммуникативное разви'!E31&lt;0.5,"не сформирован", "в стадии формирования")))</f>
        <v/>
      </c>
      <c r="BZ30" s="81" t="str">
        <f>IF('Социально-коммуникативное разви'!F31="","",IF('Социально-коммуникативное разви'!F31&gt;1.5,"сформирован",IF('Социально-коммуникативное разви'!F31&lt;0.5,"не сформирован", "в стадии формирования")))</f>
        <v/>
      </c>
      <c r="CA30" s="81" t="str">
        <f>IF('Социально-коммуникативное разви'!G31="","",IF('Социально-коммуникативное разви'!G31&gt;1.5,"сформирован",IF('Социально-коммуникативное разви'!G31&lt;0.5,"не сформирован", "в стадии формирования")))</f>
        <v/>
      </c>
      <c r="CB30" s="81" t="str">
        <f>IF('Социально-коммуникативное разви'!H31="","",IF('Социально-коммуникативное разви'!H31&gt;1.5,"сформирован",IF('Социально-коммуникативное разви'!H31&lt;0.5,"не сформирован", "в стадии формирования")))</f>
        <v/>
      </c>
      <c r="CC30" s="81" t="str">
        <f>IF('Социально-коммуникативное разви'!I31="","",IF('Социально-коммуникативное разви'!I31&gt;1.5,"сформирован",IF('Социально-коммуникативное разви'!I31&lt;0.5,"не сформирован", "в стадии формирования")))</f>
        <v/>
      </c>
      <c r="CD30" s="81" t="str">
        <f>IF('Социально-коммуникативное разви'!J31="","",IF('Социально-коммуникативное разви'!J31&gt;1.5,"сформирован",IF('Социально-коммуникативное разви'!J31&lt;0.5,"не сформирован", "в стадии формирования")))</f>
        <v/>
      </c>
      <c r="CE30" s="81" t="str">
        <f>IF('Социально-коммуникативное разви'!K31="","",IF('Социально-коммуникативное разви'!K31&gt;1.5,"сформирован",IF('Социально-коммуникативное разви'!K31&lt;0.5,"не сформирован", "в стадии формирования")))</f>
        <v/>
      </c>
      <c r="CF30" s="81" t="str">
        <f>IF('Социально-коммуникативное разви'!L31="","",IF('Социально-коммуникативное разви'!L31&gt;1.5,"сформирован",IF('Социально-коммуникативное разви'!L31&lt;0.5,"не сформирован", "в стадии формирования")))</f>
        <v/>
      </c>
      <c r="CG30" s="81" t="str">
        <f>IF('Познавательное развитие'!D31="","",IF('Познавательное развитие'!D31&gt;1.5,"сформирован",IF('Познавательное развитие'!D31&lt;0.5,"не сформирован", "в стадии формирования")))</f>
        <v/>
      </c>
      <c r="CH30" s="81" t="str">
        <f>IF('Познавательное развитие'!E31="","",IF('Познавательное развитие'!E31&gt;1.5,"сформирован",IF('Познавательное развитие'!E31&lt;0.5,"не сформирован", "в стадии формирования")))</f>
        <v/>
      </c>
      <c r="CI30" s="81" t="str">
        <f>IF('Познавательное развитие'!F31="","",IF('Познавательное развитие'!F31&gt;1.5,"сформирован",IF('Познавательное развитие'!F31&lt;0.5,"не сформирован", "в стадии формирования")))</f>
        <v/>
      </c>
      <c r="CJ30" s="81" t="str">
        <f>IF('Познавательное развитие'!G31="","",IF('Познавательное развитие'!G31&gt;1.5,"сформирован",IF('Познавательное развитие'!G31&lt;0.5,"не сформирован", "в стадии формирования")))</f>
        <v/>
      </c>
      <c r="CK30" s="81" t="str">
        <f>IF('Познавательное развитие'!H31="","",IF('Познавательное развитие'!H31&gt;1.5,"сформирован",IF('Познавательное развитие'!H31&lt;0.5,"не сформирован", "в стадии формирования")))</f>
        <v/>
      </c>
      <c r="CL30" s="81" t="str">
        <f>IF('Познавательное развитие'!I31="","",IF('Познавательное развитие'!I31&gt;1.5,"сформирован",IF('Познавательное развитие'!I31&lt;0.5,"не сформирован", "в стадии формирования")))</f>
        <v/>
      </c>
      <c r="CM30" s="81" t="str">
        <f>IF('Познавательное развитие'!J31="","",IF('Познавательное развитие'!J31&gt;1.5,"сформирован",IF('Познавательное развитие'!J31&lt;0.5,"не сформирован", "в стадии формирования")))</f>
        <v/>
      </c>
      <c r="CN30" s="81" t="str">
        <f>IF('Познавательное развитие'!K31="","",IF('Познавательное развитие'!K31&gt;1.5,"сформирован",IF('Познавательное развитие'!K31&lt;0.5,"не сформирован", "в стадии формирования")))</f>
        <v/>
      </c>
      <c r="CO30" s="81" t="str">
        <f>IF('Познавательное развитие'!L31="","",IF('Познавательное развитие'!L31&gt;1.5,"сформирован",IF('Познавательное развитие'!L31&lt;0.5,"не сформирован", "в стадии формирования")))</f>
        <v/>
      </c>
      <c r="CP30" s="81" t="str">
        <f>IF('Познавательное развитие'!M31="","",IF('Познавательное развитие'!M31&gt;1.5,"сформирован",IF('Познавательное развитие'!M31&lt;0.5,"не сформирован", "в стадии формирования")))</f>
        <v/>
      </c>
      <c r="CQ30" s="81" t="str">
        <f>IF('Познавательное развитие'!N31="","",IF('Познавательное развитие'!N31&gt;1.5,"сформирован",IF('Познавательное развитие'!N31&lt;0.5,"не сформирован", "в стадии формирования")))</f>
        <v/>
      </c>
      <c r="CR30" s="81" t="str">
        <f>IF('Познавательное развитие'!O31="","",IF('Познавательное развитие'!O31&gt;1.5,"сформирован",IF('Познавательное развитие'!O31&lt;0.5,"не сформирован", "в стадии формирования")))</f>
        <v/>
      </c>
      <c r="CS30" s="81" t="str">
        <f>IF('Познавательное развитие'!P31="","",IF('Познавательное развитие'!P31&gt;1.5,"сформирован",IF('Познавательное развитие'!P31&lt;0.5,"не сформирован", "в стадии формирования")))</f>
        <v/>
      </c>
      <c r="CT30" s="81" t="str">
        <f>IF('Познавательное развитие'!Q31="","",IF('Познавательное развитие'!Q31&gt;1.5,"сформирован",IF('Познавательное развитие'!Q31&lt;0.5,"не сформирован", "в стадии формирования")))</f>
        <v/>
      </c>
      <c r="CU30" s="81" t="str">
        <f>IF('Речевое развитие'!J30="","",IF('Речевое развитие'!J30&gt;1.5,"сформирован",IF('Речевое развитие'!J30&lt;0.5,"не сформирован", "в стадии формирования")))</f>
        <v/>
      </c>
      <c r="CV30" s="81" t="str">
        <f>IF('Речевое развитие'!K30="","",IF('Речевое развитие'!K30&gt;1.5,"сформирован",IF('Речевое развитие'!K30&lt;0.5,"не сформирован", "в стадии формирования")))</f>
        <v/>
      </c>
      <c r="CW30" s="81" t="str">
        <f>IF('Речевое развитие'!L30="","",IF('Речевое развитие'!L30&gt;1.5,"сформирован",IF('Речевое развитие'!L30&lt;0.5,"не сформирован", "в стадии формирования")))</f>
        <v/>
      </c>
      <c r="CX30" s="167" t="str">
        <f>IF('Художественно-эстетическое разв'!AA31="","",IF('Художественно-эстетическое разв'!AA31&gt;1.5,"сформирован",IF('Художественно-эстетическое разв'!AA31&lt;0.5,"не сформирован", "в стадии формирования")))</f>
        <v/>
      </c>
      <c r="CY30" s="136" t="str">
        <f>IF('Социально-коммуникативное разви'!E31="","",IF('Социально-коммуникативное разви'!F31="","",IF('Социально-коммуникативное разви'!H31="","",IF('Социально-коммуникативное разви'!I31="","",IF('Социально-коммуникативное разви'!AB31="","",IF('Социально-коммуникативное разви'!AC31="","",IF('Социально-коммуникативное разви'!AD31="","",IF('Социально-коммуникативное разви'!AE31="","",IF('Познавательное развитие'!D31="","",IF('Познавательное развитие'!E31="","",IF('Познавательное развитие'!F31="","",IF('Познавательное развитие'!I31="","",IF('Познавательное развитие'!K31="","",IF('Познавательное развитие'!S31="","",IF('Познавательное развитие'!U31="","",IF('Познавательное развитие'!Y31="","",IF('Познавательное развитие'!Z31="","",IF('Познавательное развитие'!AA31="","",IF('Познавательное развитие'!AB31="","",IF('Познавательное развитие'!AC31="","",IF('Познавательное развитие'!AD31="","",IF('Познавательное развитие'!AE31="","",IF('Речевое развитие'!J30="","",IF('Речевое развитие'!K30="","",IF('Речевое развитие'!L30="","",IF('Художественно-эстетическое разв'!AA31="","",('Социально-коммуникативное разви'!E31+'Социально-коммуникативное разви'!F31+'Социально-коммуникативное разви'!H31+'Социально-коммуникативное разви'!I31+'Социально-коммуникативное разви'!AB31+'Социально-коммуникативное разви'!AC31+'Социально-коммуникативное разви'!AD31+'Социально-коммуникативное разви'!AE31+'Познавательное развитие'!D31+'Познавательное развитие'!E31+'Познавательное развитие'!F31+'Познавательное развитие'!I31+'Познавательное развитие'!K31+'Познавательное развитие'!S31+'Познавательное развитие'!U31+'Познавательное развитие'!Y31+'Познавательное развитие'!Z31+'Познавательное развитие'!AA31+'Познавательное развитие'!AB31+'Познавательное развитие'!AC31+'Познавательное развитие'!AD31+'Познавательное развитие'!AE31+'Речевое развитие'!J30+'Речевое развитие'!K30+'Речевое развитие'!L30+'Художественно-эстетическое разв'!AA31)/26))))))))))))))))))))))))))</f>
        <v/>
      </c>
      <c r="CZ30" s="81" t="str">
        <f t="shared" si="6"/>
        <v/>
      </c>
      <c r="EL30" s="90"/>
    </row>
    <row r="31" spans="1:142">
      <c r="A31" s="298">
        <f>список!A29</f>
        <v>28</v>
      </c>
      <c r="B31" s="165" t="str">
        <f>IF(список!B29="","",список!B29)</f>
        <v/>
      </c>
      <c r="C31" s="81">
        <f>IF(список!C29="","",список!C29)</f>
        <v>0</v>
      </c>
      <c r="D31" s="81" t="str">
        <f>IF('Социально-коммуникативное разви'!J32="","",IF('Социально-коммуникативное разви'!J32&gt;1.5,"сформирован",IF('Социально-коммуникативное разви'!J32&lt;0.5,"не сформирован", "в стадии формирования")))</f>
        <v/>
      </c>
      <c r="E31" s="81" t="str">
        <f>IF('Социально-коммуникативное разви'!K32="","",IF('Социально-коммуникативное разви'!K32&gt;1.5,"сформирован",IF('Социально-коммуникативное разви'!K32&lt;0.5,"не сформирован", "в стадии формирования")))</f>
        <v/>
      </c>
      <c r="F31" s="81" t="str">
        <f>IF('Социально-коммуникативное разви'!L32="","",IF('Социально-коммуникативное разви'!L32&gt;1.5,"сформирован",IF('Социально-коммуникативное разви'!L32&lt;0.5,"не сформирован", "в стадии формирования")))</f>
        <v/>
      </c>
      <c r="G31" s="81" t="str">
        <f>IF('Социально-коммуникативное разви'!N32="","",IF('Социально-коммуникативное разви'!N32&gt;1.5,"сформирован",IF('Социально-коммуникативное разви'!N32&lt;0.5,"не сформирован", "в стадии формирования")))</f>
        <v/>
      </c>
      <c r="H31" s="81" t="str">
        <f>IF('Социально-коммуникативное разви'!O32="","",IF('Социально-коммуникативное разви'!O32&gt;1.5,"сформирован",IF('Социально-коммуникативное разви'!O32&lt;0.5,"не сформирован", "в стадии формирования")))</f>
        <v/>
      </c>
      <c r="I31" s="81" t="str">
        <f>IF('Познавательное развитие'!J32="","",IF('Познавательное развитие'!J32&gt;1.5,"сформирован",IF('Познавательное развитие'!J32&lt;0.5,"не сформирован", "в стадии формирования")))</f>
        <v/>
      </c>
      <c r="J31" s="81" t="str">
        <f>IF('Познавательное развитие'!K32="","",IF('Познавательное развитие'!K32&gt;1.5,"сформирован",IF('Познавательное развитие'!K32&lt;0.5,"не сформирован", "в стадии формирования")))</f>
        <v/>
      </c>
      <c r="K31" s="81" t="str">
        <f>IF('Познавательное развитие'!N32="","",IF('Познавательное развитие'!N32&gt;1.5,"сформирован",IF('Познавательное развитие'!N32&lt;0.5,"не сформирован", "в стадии формирования")))</f>
        <v/>
      </c>
      <c r="L31" s="81" t="str">
        <f>IF('Познавательное развитие'!O32="","",IF('Познавательное развитие'!O32&gt;1.5,"сформирован",IF('Познавательное развитие'!O32&lt;0.5,"не сформирован", "в стадии формирования")))</f>
        <v/>
      </c>
      <c r="M31" s="81" t="str">
        <f>IF('Познавательное развитие'!U32="","",IF('Познавательное развитие'!U32&gt;1.5,"сформирован",IF('Познавательное развитие'!U32&lt;0.5,"не сформирован", "в стадии формирования")))</f>
        <v/>
      </c>
      <c r="N31" s="81" t="str">
        <f>IF('Речевое развитие'!G31="","",IF('Речевое развитие'!G31&gt;1.5,"сформирован",IF('Речевое развитие'!G31&lt;0.5,"не сформирован", "в стадии формирования")))</f>
        <v/>
      </c>
      <c r="O31" s="81" t="str">
        <f>IF('Художественно-эстетическое разв'!D32="","",IF('Художественно-эстетическое разв'!D32&gt;1.5,"сформирован",IF('Художественно-эстетическое разв'!D32&lt;0.5,"не сформирован", "в стадии формирования")))</f>
        <v/>
      </c>
      <c r="P31" s="136" t="str">
        <f>IF('Социально-коммуникативное разви'!J32="","",IF('Социально-коммуникативное разви'!K32="","",IF('Социально-коммуникативное разви'!L32="","",IF('Социально-коммуникативное разви'!N32="","",IF('Социально-коммуникативное разви'!O32="","",IF('Познавательное развитие'!J32="","",IF('Познавательное развитие'!K32="","",IF('Познавательное развитие'!N32="","",IF('Познавательное развитие'!O32="","",IF('Познавательное развитие'!U32="","",IF('Речевое развитие'!G31="","",IF('Художественно-эстетическое разв'!D32="","",('Социально-коммуникативное разви'!J32+'Социально-коммуникативное разви'!K32+'Социально-коммуникативное разви'!L32+'Социально-коммуникативное разви'!N32+'Социально-коммуникативное разви'!O32+'Познавательное развитие'!J32+'Познавательное развитие'!K32+'Познавательное развитие'!N32+'Познавательное развитие'!O32+'Познавательное развитие'!U32+'Речевое развитие'!G31+'Художественно-эстетическое разв'!D32)/12))))))))))))</f>
        <v/>
      </c>
      <c r="Q31" s="81" t="str">
        <f t="shared" si="0"/>
        <v/>
      </c>
      <c r="R31" s="81" t="str">
        <f>IF('Социально-коммуникативное разви'!H32="","",IF('Социально-коммуникативное разви'!H32&gt;1.5,"сформирован",IF('Социально-коммуникативное разви'!H32&lt;0.5,"не сформирован", "в стадии формирования")))</f>
        <v/>
      </c>
      <c r="S31" s="81" t="str">
        <f>IF('Социально-коммуникативное разви'!K32="","",IF('Социально-коммуникативное разви'!K32&gt;1.5,"сформирован",IF('Социально-коммуникативное разви'!K32&lt;0.5,"не сформирован", "в стадии формирования")))</f>
        <v/>
      </c>
      <c r="T31" s="81" t="str">
        <f>IF('Социально-коммуникативное разви'!L32="","",IF('Социально-коммуникативное разви'!L32&gt;1.5,"сформирован",IF('Социально-коммуникативное разви'!L32&lt;0.5,"не сформирован", "в стадии формирования")))</f>
        <v/>
      </c>
      <c r="U31" s="81" t="str">
        <f>IF('Социально-коммуникативное разви'!M32="","",IF('Социально-коммуникативное разви'!M32&gt;1.5,"сформирован",IF('Социально-коммуникативное разви'!M32&lt;0.5,"не сформирован", "в стадии формирования")))</f>
        <v/>
      </c>
      <c r="V31" s="81" t="str">
        <f>IF('Социально-коммуникативное разви'!S32="","",IF('Социально-коммуникативное разви'!S32&gt;1.5,"сформирован",IF('Социально-коммуникативное разви'!S32&lt;0.5,"не сформирован", "в стадии формирования")))</f>
        <v/>
      </c>
      <c r="W31" s="81" t="str">
        <f>IF('Социально-коммуникативное разви'!T32="","",IF('Социально-коммуникативное разви'!T32&gt;1.5,"сформирован",IF('Социально-коммуникативное разви'!T32&lt;0.5,"не сформирован", "в стадии формирования")))</f>
        <v/>
      </c>
      <c r="X31" s="81" t="str">
        <f>IF('Социально-коммуникативное разви'!U32="","",IF('Социально-коммуникативное разви'!U32&gt;1.5,"сформирован",IF('Социально-коммуникативное разви'!U32&lt;0.5,"не сформирован", "в стадии формирования")))</f>
        <v/>
      </c>
      <c r="Y31" s="81" t="str">
        <f>IF('Познавательное развитие'!T32="","",IF('Познавательное развитие'!T32&gt;1.5,"сформирован",IF('Познавательное развитие'!T32&lt;0.5,"не сформирован", "в стадии формирования")))</f>
        <v/>
      </c>
      <c r="Z31" s="81" t="str">
        <f>IF('Речевое развитие'!G31="","",IF('Речевое развитие'!G31&gt;1.5,"сформирован",IF('Речевое развитие'!G31&lt;0.5,"не сформирован", "в стадии формирования")))</f>
        <v/>
      </c>
      <c r="AA31" s="136" t="str">
        <f>IF('Социально-коммуникативное разви'!H32="","",IF('Социально-коммуникативное разви'!K32="","",IF('Социально-коммуникативное разви'!L32="","",IF('Социально-коммуникативное разви'!M32="","",IF('Социально-коммуникативное разви'!S32="","",IF('Социально-коммуникативное разви'!T32="","",IF('Социально-коммуникативное разви'!U32="","",IF('Познавательное развитие'!T32="","",IF('Речевое развитие'!G31="","",('Социально-коммуникативное разви'!H32+'Социально-коммуникативное разви'!K32+'Социально-коммуникативное разви'!L32+'Социально-коммуникативное разви'!M32+'Социально-коммуникативное разви'!S32+'Социально-коммуникативное разви'!T32++'Социально-коммуникативное разви'!U32+'Познавательное развитие'!T32+'Речевое развитие'!G31)/9)))))))))</f>
        <v/>
      </c>
      <c r="AB31" s="81" t="str">
        <f t="shared" si="1"/>
        <v/>
      </c>
      <c r="AC31" s="81" t="str">
        <f>IF('Социально-коммуникативное разви'!P32="","",IF('Социально-коммуникативное разви'!P32&gt;1.5,"сформирован",IF('Социально-коммуникативное разви'!P32&lt;0.5,"не сформирован", "в стадии формирования")))</f>
        <v/>
      </c>
      <c r="AD31" s="81" t="str">
        <f>IF('Познавательное развитие'!P32="","",IF('Познавательное развитие'!P32&gt;1.5,"сформирован",IF('Познавательное развитие'!P32&lt;0.5,"не сформирован", "в стадии формирования")))</f>
        <v/>
      </c>
      <c r="AE31" s="81" t="str">
        <f>IF('Речевое развитие'!F31="","",IF('Речевое развитие'!F31&gt;1.5,"сформирован",IF('Речевое развитие'!GG31&lt;0.5,"не сформирован", "в стадии формирования")))</f>
        <v/>
      </c>
      <c r="AF31" s="81" t="str">
        <f>IF('Речевое развитие'!G31="","",IF('Речевое развитие'!G31&gt;1.5,"сформирован",IF('Речевое развитие'!GH31&lt;0.5,"не сформирован", "в стадии формирования")))</f>
        <v/>
      </c>
      <c r="AG31" s="81" t="str">
        <f>IF('Речевое развитие'!M31="","",IF('Речевое развитие'!M31&gt;1.5,"сформирован",IF('Речевое развитие'!M31&lt;0.5,"не сформирован", "в стадии формирования")))</f>
        <v/>
      </c>
      <c r="AH31" s="81" t="str">
        <f>IF('Речевое развитие'!N31="","",IF('Речевое развитие'!N31&gt;1.5,"сформирован",IF('Речевое развитие'!N31&lt;0.5,"не сформирован", "в стадии формирования")))</f>
        <v/>
      </c>
      <c r="AI31" s="81" t="str">
        <f>IF('Художественно-эстетическое разв'!E32="","",IF('Художественно-эстетическое разв'!E32&gt;1.5,"сформирован",IF('Художественно-эстетическое разв'!E32&lt;0.5,"не сформирован", "в стадии формирования")))</f>
        <v/>
      </c>
      <c r="AJ31" s="81" t="str">
        <f>IF('Художественно-эстетическое разв'!H32="","",IF('Художественно-эстетическое разв'!H32&gt;1.5,"сформирован",IF('Художественно-эстетическое разв'!H32&lt;0.5,"не сформирован", "в стадии формирования")))</f>
        <v/>
      </c>
      <c r="AK31" s="81" t="str">
        <f>IF('Художественно-эстетическое разв'!AB32="","",IF('Художественно-эстетическое разв'!AB32&gt;1.5,"сформирован",IF('Художественно-эстетическое разв'!AB32&lt;0.5,"не сформирован", "в стадии формирования")))</f>
        <v/>
      </c>
      <c r="AL31" s="166" t="str">
        <f>IF('Социально-коммуникативное разви'!P32="","",IF('Познавательное развитие'!P32="","",IF('Речевое развитие'!F31="","",IF('Речевое развитие'!G31="","",IF('Речевое развитие'!M31="","",IF('Речевое развитие'!N31="","",IF('Художественно-эстетическое разв'!E32="","",IF('Художественно-эстетическое разв'!H32="","",IF('Художественно-эстетическое разв'!AB32="","",('Социально-коммуникативное разви'!P32+'Познавательное развитие'!P32+'Речевое развитие'!F31+'Речевое развитие'!G31+'Речевое развитие'!M31+'Речевое развитие'!N31+'Художественно-эстетическое разв'!E32+'Художественно-эстетическое разв'!H32+'Художественно-эстетическое разв'!AB32)/9)))))))))</f>
        <v/>
      </c>
      <c r="AM31" s="81" t="str">
        <f t="shared" si="2"/>
        <v/>
      </c>
      <c r="AN31" s="81" t="str">
        <f>IF('Познавательное развитие'!V32="","",IF('Познавательное развитие'!V32&gt;1.5,"сформирован",IF('Познавательное развитие'!V32&lt;0.5,"не сформирован", "в стадии формирования")))</f>
        <v/>
      </c>
      <c r="AO31" s="81" t="str">
        <f>IF('Речевое развитие'!D31="","",IF('Речевое развитие'!D31&gt;1.5,"сформирован",IF('Речевое развитие'!D31&lt;0.5,"не сформирован", "в стадии формирования")))</f>
        <v/>
      </c>
      <c r="AP31" s="81" t="str">
        <f>IF('Речевое развитие'!E31="","",IF('Речевое развитие'!E31&gt;1.5,"сформирован",IF('Речевое развитие'!E31&lt;0.5,"не сформирован", "в стадии формирования")))</f>
        <v/>
      </c>
      <c r="AQ31" s="81" t="str">
        <f>IF('Речевое развитие'!F31="","",IF('Речевое развитие'!F31&gt;1.5,"сформирован",IF('Речевое развитие'!F31&lt;0.5,"не сформирован", "в стадии формирования")))</f>
        <v/>
      </c>
      <c r="AR31" s="81" t="str">
        <f>IF('Речевое развитие'!G31="","",IF('Речевое развитие'!G31&gt;1.5,"сформирован",IF('Речевое развитие'!G31&lt;0.5,"не сформирован", "в стадии формирования")))</f>
        <v/>
      </c>
      <c r="AS31" s="81" t="str">
        <f>IF('Речевое развитие'!J31="","",IF('Речевое развитие'!J31&gt;1.5,"сформирован",IF('Речевое развитие'!J31&lt;0.5,"не сформирован", "в стадии формирования")))</f>
        <v/>
      </c>
      <c r="AT31" s="81" t="str">
        <f>IF('Речевое развитие'!M31="","",IF('Речевое развитие'!M31&gt;1.5,"сформирован",IF('Речевое развитие'!M31&lt;0.5,"не сформирован", "в стадии формирования")))</f>
        <v/>
      </c>
      <c r="AU31" s="136" t="str">
        <f>IF('Познавательное развитие'!V32="","",IF('Речевое развитие'!D31="","",IF('Речевое развитие'!E31="","",IF('Речевое развитие'!F31="","",IF('Речевое развитие'!G31="","",IF('Речевое развитие'!J31="","",IF('Речевое развитие'!M31="","",('Познавательное развитие'!V32+'Речевое развитие'!D31+'Речевое развитие'!E31+'Речевое развитие'!F31+'Речевое развитие'!G31+'Речевое развитие'!J31+'Речевое развитие'!M31)/7)))))))</f>
        <v/>
      </c>
      <c r="AV31" s="81" t="str">
        <f t="shared" si="3"/>
        <v/>
      </c>
      <c r="AW31" s="98" t="str">
        <f>IF('Художественно-эстетическое разв'!M32="","",IF('Художественно-эстетическое разв'!M32&gt;1.5,"сформирован",IF('Художественно-эстетическое разв'!M32&lt;0.5,"не сформирован", "в стадии формирования")))</f>
        <v/>
      </c>
      <c r="AX31" s="98" t="str">
        <f>IF('Художественно-эстетическое разв'!N32="","",IF('Художественно-эстетическое разв'!N32&gt;1.5,"сформирован",IF('Художественно-эстетическое разв'!N32&lt;0.5,"не сформирован", "в стадии формирования")))</f>
        <v/>
      </c>
      <c r="AY31" s="167" t="str">
        <f>IF('Художественно-эстетическое разв'!V32="","",IF('Художественно-эстетическое разв'!V32&gt;1.5,"сформирован",IF('Художественно-эстетическое разв'!V32&lt;0.5,"не сформирован", "в стадии формирования")))</f>
        <v/>
      </c>
      <c r="AZ31" s="98" t="str">
        <f>IF('Физическое развитие'!D31="","",IF('Физическое развитие'!D31&gt;1.5,"сформирован",IF('Физическое развитие'!D31&lt;0.5,"не сформирован", "в стадии формирования")))</f>
        <v/>
      </c>
      <c r="BA31" s="98" t="str">
        <f>IF('Физическое развитие'!E31="","",IF('Физическое развитие'!E31&gt;1.5,"сформирован",IF('Физическое развитие'!E31&lt;0.5,"не сформирован", "в стадии формирования")))</f>
        <v/>
      </c>
      <c r="BB31" s="98" t="str">
        <f>IF('Физическое развитие'!F31="","",IF('Физическое развитие'!F31&gt;1.5,"сформирован",IF('Физическое развитие'!F31&lt;0.5,"не сформирован", "в стадии формирования")))</f>
        <v/>
      </c>
      <c r="BC31" s="98" t="str">
        <f>IF('Физическое развитие'!G31="","",IF('Физическое развитие'!G31&gt;1.5,"сформирован",IF('Физическое развитие'!G31&lt;0.5,"не сформирован", "в стадии формирования")))</f>
        <v/>
      </c>
      <c r="BD31" s="98" t="str">
        <f>IF('Физическое развитие'!H31="","",IF('Физическое развитие'!H31&gt;1.5,"сформирован",IF('Физическое развитие'!H31&lt;0.5,"не сформирован", "в стадии формирования")))</f>
        <v/>
      </c>
      <c r="BE31" s="98" t="str">
        <f>IF('Физическое развитие'!I31="","",IF('Физическое развитие'!I31&gt;1.5,"сформирован",IF('Физическое развитие'!I31&lt;0.5,"не сформирован", "в стадии формирования")))</f>
        <v/>
      </c>
      <c r="BF31" s="98" t="str">
        <f>IF('Физическое развитие'!J31="","",IF('Физическое развитие'!J31&gt;1.5,"сформирован",IF('Физическое развитие'!J31&lt;0.5,"не сформирован", "в стадии формирования")))</f>
        <v/>
      </c>
      <c r="BG31" s="98" t="str">
        <f>IF('Физическое развитие'!K31="","",IF('Физическое развитие'!K31&gt;1.5,"сформирован",IF('Физическое развитие'!K31&lt;0.5,"не сформирован", "в стадии формирования")))</f>
        <v/>
      </c>
      <c r="BH31" s="98" t="str">
        <f>IF('Физическое развитие'!L31="","",IF('Физическое развитие'!L31&gt;1.5,"сформирован",IF('Физическое развитие'!L31&lt;0.5,"не сформирован", "в стадии формирования")))</f>
        <v/>
      </c>
      <c r="BI31" s="136" t="str">
        <f>IF('Художественно-эстетическое разв'!M32="","",IF('Художественно-эстетическое разв'!N32="","",IF('Художественно-эстетическое разв'!V32="","",IF('Физическое развитие'!D31="","",IF('Физическое развитие'!E31="","",IF('Физическое развитие'!F31="","",IF('Физическое развитие'!G31="","",IF('Физическое развитие'!H31="","",IF('Физическое развитие'!I31="","",IF('Физическое развитие'!J31="","",IF('Физическое развитие'!K31="","",IF('Физическое развитие'!M31="","",('Художественно-эстетическое разв'!M32+'Художественно-эстетическое разв'!N32+'Художественно-эстетическое разв'!V32+'Физическое развитие'!D31+'Физическое развитие'!E31+'Физическое развитие'!F31+'Физическое развитие'!G31+'Физическое развитие'!H31+'Физическое развитие'!I31+'Физическое развитие'!J31+'Физическое развитие'!K31+'Физическое развитие'!M31)/12))))))))))))</f>
        <v/>
      </c>
      <c r="BJ31" s="81" t="str">
        <f t="shared" si="4"/>
        <v/>
      </c>
      <c r="BK31" s="81" t="str">
        <f>IF('Социально-коммуникативное разви'!D32="","",IF('Социально-коммуникативное разви'!D32&gt;1.5,"сформирован",IF('Социально-коммуникативное разви'!D32&lt;0.5,"не сформирован", "в стадии формирования")))</f>
        <v/>
      </c>
      <c r="BL31" s="81" t="str">
        <f>IF('Социально-коммуникативное разви'!E32="","",IF('Социально-коммуникативное разви'!E32&gt;1.5,"сформирован",IF('Социально-коммуникативное разви'!E32&lt;0.5,"не сформирован", "в стадии формирования")))</f>
        <v/>
      </c>
      <c r="BM31" s="81" t="str">
        <f>IF('Социально-коммуникативное разви'!F32="","",IF('Социально-коммуникативное разви'!F32&gt;1.5,"сформирован",IF('Социально-коммуникативное разви'!F32&lt;0.5,"не сформирован", "в стадии формирования")))</f>
        <v/>
      </c>
      <c r="BN31" s="81" t="str">
        <f>IF('Социально-коммуникативное разви'!G32="","",IF('Социально-коммуникативное разви'!G32&gt;1.5,"сформирован",IF('Социально-коммуникативное разви'!G32&lt;0.5,"не сформирован", "в стадии формирования")))</f>
        <v/>
      </c>
      <c r="BO31" s="81" t="str">
        <f>IF('Социально-коммуникативное разви'!H32="","",IF('Социально-коммуникативное разви'!H32&gt;1.5,"сформирован",IF('Социально-коммуникативное разви'!H32&lt;0.5,"не сформирован", "в стадии формирования")))</f>
        <v/>
      </c>
      <c r="BP31" s="81" t="str">
        <f>IF('Социально-коммуникативное разви'!I32="","",IF('Социально-коммуникативное разви'!I32&gt;1.5,"сформирован",IF('Социально-коммуникативное разви'!I32&lt;0.5,"не сформирован", "в стадии формирования")))</f>
        <v/>
      </c>
      <c r="BQ31" s="81" t="str">
        <f>IF('Социально-коммуникативное разви'!J32="","",IF('Социально-коммуникативное разви'!J32&gt;1.5,"сформирован",IF('Социально-коммуникативное разви'!J32&lt;0.5,"не сформирован", "в стадии формирования")))</f>
        <v/>
      </c>
      <c r="BR31" s="81" t="str">
        <f>IF('Социально-коммуникативное разви'!K32="","",IF('Социально-коммуникативное разви'!K32&gt;1.5,"сформирован",IF('Социально-коммуникативное разви'!K32&lt;0.5,"не сформирован", "в стадии формирования")))</f>
        <v/>
      </c>
      <c r="BS31" s="81" t="str">
        <f>IF('Физическое развитие'!L31="","",IF('Физическое развитие'!L31&gt;1.5,"сформирован",IF('Физическое развитие'!L31&lt;0.5,"не сформирован", "в стадии формирования")))</f>
        <v/>
      </c>
      <c r="BT31" s="81" t="str">
        <f>IF('Физическое развитие'!M31="","",IF('Физическое развитие'!M31&gt;1.5,"сформирован",IF('Физическое развитие'!M31&lt;0.5,"не сформирован", "в стадии формирования")))</f>
        <v/>
      </c>
      <c r="BU31" s="81" t="str">
        <f>IF('Физическое развитие'!N31="","",IF('Физическое развитие'!N31&gt;1.5,"сформирован",IF('Физическое развитие'!N31&lt;0.5,"не сформирован", "в стадии формирования")))</f>
        <v/>
      </c>
      <c r="BV31" s="81" t="str">
        <f>IF('Физическое развитие'!O31="","",IF('Физическое развитие'!O31&gt;1.5,"сформирован",IF('Физическое развитие'!O31&lt;0.5,"не сформирован", "в стадии формирования")))</f>
        <v/>
      </c>
      <c r="BW31" s="136" t="str">
        <f>IF('Социально-коммуникативное разви'!D32="","",IF('Социально-коммуникативное разви'!G32="","",IF('Социально-коммуникативное разви'!K32="","",IF('Социально-коммуникативное разви'!M32="","",IF('Социально-коммуникативное разви'!X32="","",IF('Социально-коммуникативное разви'!Y32="","",IF('Социально-коммуникативное разви'!Z32="","",IF('Социально-коммуникативное разви'!AA32="","",IF('Физическое развитие'!L31="","",IF('Физическое развитие'!P31="","",IF('Физическое развитие'!Q31="","",IF('Физическое развитие'!R31="","",('Социально-коммуникативное разви'!D32+'Социально-коммуникативное разви'!G32+'Социально-коммуникативное разви'!K32+'Социально-коммуникативное разви'!M32+'Социально-коммуникативное разви'!X32+'Социально-коммуникативное разви'!Y32+'Социально-коммуникативное разви'!Z32+'Социально-коммуникативное разви'!AA32+'Физическое развитие'!L31+'Физическое развитие'!P31+'Физическое развитие'!Q31+'Физическое развитие'!R31)/12))))))))))))</f>
        <v/>
      </c>
      <c r="BX31" s="81" t="str">
        <f t="shared" si="5"/>
        <v/>
      </c>
      <c r="BY31" s="81" t="str">
        <f>IF('Социально-коммуникативное разви'!E32="","",IF('Социально-коммуникативное разви'!E32&gt;1.5,"сформирован",IF('Социально-коммуникативное разви'!E32&lt;0.5,"не сформирован", "в стадии формирования")))</f>
        <v/>
      </c>
      <c r="BZ31" s="81" t="str">
        <f>IF('Социально-коммуникативное разви'!F32="","",IF('Социально-коммуникативное разви'!F32&gt;1.5,"сформирован",IF('Социально-коммуникативное разви'!F32&lt;0.5,"не сформирован", "в стадии формирования")))</f>
        <v/>
      </c>
      <c r="CA31" s="81" t="str">
        <f>IF('Социально-коммуникативное разви'!G32="","",IF('Социально-коммуникативное разви'!G32&gt;1.5,"сформирован",IF('Социально-коммуникативное разви'!G32&lt;0.5,"не сформирован", "в стадии формирования")))</f>
        <v/>
      </c>
      <c r="CB31" s="81" t="str">
        <f>IF('Социально-коммуникативное разви'!H32="","",IF('Социально-коммуникативное разви'!H32&gt;1.5,"сформирован",IF('Социально-коммуникативное разви'!H32&lt;0.5,"не сформирован", "в стадии формирования")))</f>
        <v/>
      </c>
      <c r="CC31" s="81" t="str">
        <f>IF('Социально-коммуникативное разви'!I32="","",IF('Социально-коммуникативное разви'!I32&gt;1.5,"сформирован",IF('Социально-коммуникативное разви'!I32&lt;0.5,"не сформирован", "в стадии формирования")))</f>
        <v/>
      </c>
      <c r="CD31" s="81" t="str">
        <f>IF('Социально-коммуникативное разви'!J32="","",IF('Социально-коммуникативное разви'!J32&gt;1.5,"сформирован",IF('Социально-коммуникативное разви'!J32&lt;0.5,"не сформирован", "в стадии формирования")))</f>
        <v/>
      </c>
      <c r="CE31" s="81" t="str">
        <f>IF('Социально-коммуникативное разви'!K32="","",IF('Социально-коммуникативное разви'!K32&gt;1.5,"сформирован",IF('Социально-коммуникативное разви'!K32&lt;0.5,"не сформирован", "в стадии формирования")))</f>
        <v/>
      </c>
      <c r="CF31" s="81" t="str">
        <f>IF('Социально-коммуникативное разви'!L32="","",IF('Социально-коммуникативное разви'!L32&gt;1.5,"сформирован",IF('Социально-коммуникативное разви'!L32&lt;0.5,"не сформирован", "в стадии формирования")))</f>
        <v/>
      </c>
      <c r="CG31" s="81" t="str">
        <f>IF('Познавательное развитие'!D32="","",IF('Познавательное развитие'!D32&gt;1.5,"сформирован",IF('Познавательное развитие'!D32&lt;0.5,"не сформирован", "в стадии формирования")))</f>
        <v/>
      </c>
      <c r="CH31" s="81" t="str">
        <f>IF('Познавательное развитие'!E32="","",IF('Познавательное развитие'!E32&gt;1.5,"сформирован",IF('Познавательное развитие'!E32&lt;0.5,"не сформирован", "в стадии формирования")))</f>
        <v/>
      </c>
      <c r="CI31" s="81" t="str">
        <f>IF('Познавательное развитие'!F32="","",IF('Познавательное развитие'!F32&gt;1.5,"сформирован",IF('Познавательное развитие'!F32&lt;0.5,"не сформирован", "в стадии формирования")))</f>
        <v/>
      </c>
      <c r="CJ31" s="81" t="str">
        <f>IF('Познавательное развитие'!G32="","",IF('Познавательное развитие'!G32&gt;1.5,"сформирован",IF('Познавательное развитие'!G32&lt;0.5,"не сформирован", "в стадии формирования")))</f>
        <v/>
      </c>
      <c r="CK31" s="81" t="str">
        <f>IF('Познавательное развитие'!H32="","",IF('Познавательное развитие'!H32&gt;1.5,"сформирован",IF('Познавательное развитие'!H32&lt;0.5,"не сформирован", "в стадии формирования")))</f>
        <v/>
      </c>
      <c r="CL31" s="81" t="str">
        <f>IF('Познавательное развитие'!I32="","",IF('Познавательное развитие'!I32&gt;1.5,"сформирован",IF('Познавательное развитие'!I32&lt;0.5,"не сформирован", "в стадии формирования")))</f>
        <v/>
      </c>
      <c r="CM31" s="81" t="str">
        <f>IF('Познавательное развитие'!J32="","",IF('Познавательное развитие'!J32&gt;1.5,"сформирован",IF('Познавательное развитие'!J32&lt;0.5,"не сформирован", "в стадии формирования")))</f>
        <v/>
      </c>
      <c r="CN31" s="81" t="str">
        <f>IF('Познавательное развитие'!K32="","",IF('Познавательное развитие'!K32&gt;1.5,"сформирован",IF('Познавательное развитие'!K32&lt;0.5,"не сформирован", "в стадии формирования")))</f>
        <v/>
      </c>
      <c r="CO31" s="81" t="str">
        <f>IF('Познавательное развитие'!L32="","",IF('Познавательное развитие'!L32&gt;1.5,"сформирован",IF('Познавательное развитие'!L32&lt;0.5,"не сформирован", "в стадии формирования")))</f>
        <v/>
      </c>
      <c r="CP31" s="81" t="str">
        <f>IF('Познавательное развитие'!M32="","",IF('Познавательное развитие'!M32&gt;1.5,"сформирован",IF('Познавательное развитие'!M32&lt;0.5,"не сформирован", "в стадии формирования")))</f>
        <v/>
      </c>
      <c r="CQ31" s="81" t="str">
        <f>IF('Познавательное развитие'!N32="","",IF('Познавательное развитие'!N32&gt;1.5,"сформирован",IF('Познавательное развитие'!N32&lt;0.5,"не сформирован", "в стадии формирования")))</f>
        <v/>
      </c>
      <c r="CR31" s="81" t="str">
        <f>IF('Познавательное развитие'!O32="","",IF('Познавательное развитие'!O32&gt;1.5,"сформирован",IF('Познавательное развитие'!O32&lt;0.5,"не сформирован", "в стадии формирования")))</f>
        <v/>
      </c>
      <c r="CS31" s="81" t="str">
        <f>IF('Познавательное развитие'!P32="","",IF('Познавательное развитие'!P32&gt;1.5,"сформирован",IF('Познавательное развитие'!P32&lt;0.5,"не сформирован", "в стадии формирования")))</f>
        <v/>
      </c>
      <c r="CT31" s="81" t="str">
        <f>IF('Познавательное развитие'!Q32="","",IF('Познавательное развитие'!Q32&gt;1.5,"сформирован",IF('Познавательное развитие'!Q32&lt;0.5,"не сформирован", "в стадии формирования")))</f>
        <v/>
      </c>
      <c r="CU31" s="81" t="str">
        <f>IF('Речевое развитие'!J31="","",IF('Речевое развитие'!J31&gt;1.5,"сформирован",IF('Речевое развитие'!J31&lt;0.5,"не сформирован", "в стадии формирования")))</f>
        <v/>
      </c>
      <c r="CV31" s="81" t="str">
        <f>IF('Речевое развитие'!K31="","",IF('Речевое развитие'!K31&gt;1.5,"сформирован",IF('Речевое развитие'!K31&lt;0.5,"не сформирован", "в стадии формирования")))</f>
        <v/>
      </c>
      <c r="CW31" s="81" t="str">
        <f>IF('Речевое развитие'!L31="","",IF('Речевое развитие'!L31&gt;1.5,"сформирован",IF('Речевое развитие'!L31&lt;0.5,"не сформирован", "в стадии формирования")))</f>
        <v/>
      </c>
      <c r="CX31" s="167" t="str">
        <f>IF('Художественно-эстетическое разв'!AA32="","",IF('Художественно-эстетическое разв'!AA32&gt;1.5,"сформирован",IF('Художественно-эстетическое разв'!AA32&lt;0.5,"не сформирован", "в стадии формирования")))</f>
        <v/>
      </c>
      <c r="CY31" s="136" t="str">
        <f>IF('Социально-коммуникативное разви'!E32="","",IF('Социально-коммуникативное разви'!F32="","",IF('Социально-коммуникативное разви'!H32="","",IF('Социально-коммуникативное разви'!I32="","",IF('Социально-коммуникативное разви'!AB32="","",IF('Социально-коммуникативное разви'!AC32="","",IF('Социально-коммуникативное разви'!AD32="","",IF('Социально-коммуникативное разви'!AE32="","",IF('Познавательное развитие'!D32="","",IF('Познавательное развитие'!E32="","",IF('Познавательное развитие'!F32="","",IF('Познавательное развитие'!I32="","",IF('Познавательное развитие'!K32="","",IF('Познавательное развитие'!S32="","",IF('Познавательное развитие'!U32="","",IF('Познавательное развитие'!Y32="","",IF('Познавательное развитие'!Z32="","",IF('Познавательное развитие'!AA32="","",IF('Познавательное развитие'!AB32="","",IF('Познавательное развитие'!AC32="","",IF('Познавательное развитие'!AD32="","",IF('Познавательное развитие'!AE32="","",IF('Речевое развитие'!J31="","",IF('Речевое развитие'!K31="","",IF('Речевое развитие'!L31="","",IF('Художественно-эстетическое разв'!AA32="","",('Социально-коммуникативное разви'!E32+'Социально-коммуникативное разви'!F32+'Социально-коммуникативное разви'!H32+'Социально-коммуникативное разви'!I32+'Социально-коммуникативное разви'!AB32+'Социально-коммуникативное разви'!AC32+'Социально-коммуникативное разви'!AD32+'Социально-коммуникативное разви'!AE32+'Познавательное развитие'!D32+'Познавательное развитие'!E32+'Познавательное развитие'!F32+'Познавательное развитие'!I32+'Познавательное развитие'!K32+'Познавательное развитие'!S32+'Познавательное развитие'!U32+'Познавательное развитие'!Y32+'Познавательное развитие'!Z32+'Познавательное развитие'!AA32+'Познавательное развитие'!AB32+'Познавательное развитие'!AC32+'Познавательное развитие'!AD32+'Познавательное развитие'!AE32+'Речевое развитие'!J31+'Речевое развитие'!K31+'Речевое развитие'!L31+'Художественно-эстетическое разв'!AA32)/26))))))))))))))))))))))))))</f>
        <v/>
      </c>
      <c r="CZ31" s="81" t="str">
        <f t="shared" si="6"/>
        <v/>
      </c>
      <c r="EL31" s="90"/>
    </row>
    <row r="32" spans="1:142">
      <c r="A32" s="298">
        <f>список!A30</f>
        <v>29</v>
      </c>
      <c r="B32" s="165" t="str">
        <f>IF(список!B30="","",список!B30)</f>
        <v/>
      </c>
      <c r="C32" s="81">
        <f>IF(список!C30="","",список!C30)</f>
        <v>0</v>
      </c>
      <c r="D32" s="81" t="str">
        <f>IF('Социально-коммуникативное разви'!J33="","",IF('Социально-коммуникативное разви'!J33&gt;1.5,"сформирован",IF('Социально-коммуникативное разви'!J33&lt;0.5,"не сформирован", "в стадии формирования")))</f>
        <v/>
      </c>
      <c r="E32" s="81" t="str">
        <f>IF('Социально-коммуникативное разви'!K33="","",IF('Социально-коммуникативное разви'!K33&gt;1.5,"сформирован",IF('Социально-коммуникативное разви'!K33&lt;0.5,"не сформирован", "в стадии формирования")))</f>
        <v/>
      </c>
      <c r="F32" s="81" t="str">
        <f>IF('Социально-коммуникативное разви'!L33="","",IF('Социально-коммуникативное разви'!L33&gt;1.5,"сформирован",IF('Социально-коммуникативное разви'!L33&lt;0.5,"не сформирован", "в стадии формирования")))</f>
        <v/>
      </c>
      <c r="G32" s="81" t="str">
        <f>IF('Социально-коммуникативное разви'!N33="","",IF('Социально-коммуникативное разви'!N33&gt;1.5,"сформирован",IF('Социально-коммуникативное разви'!N33&lt;0.5,"не сформирован", "в стадии формирования")))</f>
        <v/>
      </c>
      <c r="H32" s="81" t="str">
        <f>IF('Социально-коммуникативное разви'!O33="","",IF('Социально-коммуникативное разви'!O33&gt;1.5,"сформирован",IF('Социально-коммуникативное разви'!O33&lt;0.5,"не сформирован", "в стадии формирования")))</f>
        <v/>
      </c>
      <c r="I32" s="81" t="str">
        <f>IF('Познавательное развитие'!J33="","",IF('Познавательное развитие'!J33&gt;1.5,"сформирован",IF('Познавательное развитие'!J33&lt;0.5,"не сформирован", "в стадии формирования")))</f>
        <v/>
      </c>
      <c r="J32" s="81" t="str">
        <f>IF('Познавательное развитие'!K33="","",IF('Познавательное развитие'!K33&gt;1.5,"сформирован",IF('Познавательное развитие'!K33&lt;0.5,"не сформирован", "в стадии формирования")))</f>
        <v/>
      </c>
      <c r="K32" s="81" t="str">
        <f>IF('Познавательное развитие'!N33="","",IF('Познавательное развитие'!N33&gt;1.5,"сформирован",IF('Познавательное развитие'!N33&lt;0.5,"не сформирован", "в стадии формирования")))</f>
        <v/>
      </c>
      <c r="L32" s="81" t="str">
        <f>IF('Познавательное развитие'!O33="","",IF('Познавательное развитие'!O33&gt;1.5,"сформирован",IF('Познавательное развитие'!O33&lt;0.5,"не сформирован", "в стадии формирования")))</f>
        <v/>
      </c>
      <c r="M32" s="81" t="str">
        <f>IF('Познавательное развитие'!U33="","",IF('Познавательное развитие'!U33&gt;1.5,"сформирован",IF('Познавательное развитие'!U33&lt;0.5,"не сформирован", "в стадии формирования")))</f>
        <v/>
      </c>
      <c r="N32" s="81" t="str">
        <f>IF('Речевое развитие'!G32="","",IF('Речевое развитие'!G32&gt;1.5,"сформирован",IF('Речевое развитие'!G32&lt;0.5,"не сформирован", "в стадии формирования")))</f>
        <v/>
      </c>
      <c r="O32" s="81" t="str">
        <f>IF('Художественно-эстетическое разв'!D33="","",IF('Художественно-эстетическое разв'!D33&gt;1.5,"сформирован",IF('Художественно-эстетическое разв'!D33&lt;0.5,"не сформирован", "в стадии формирования")))</f>
        <v/>
      </c>
      <c r="P32" s="136" t="str">
        <f>IF('Социально-коммуникативное разви'!J33="","",IF('Социально-коммуникативное разви'!K33="","",IF('Социально-коммуникативное разви'!L33="","",IF('Социально-коммуникативное разви'!N33="","",IF('Социально-коммуникативное разви'!O33="","",IF('Познавательное развитие'!J33="","",IF('Познавательное развитие'!K33="","",IF('Познавательное развитие'!N33="","",IF('Познавательное развитие'!O33="","",IF('Познавательное развитие'!U33="","",IF('Речевое развитие'!G32="","",IF('Художественно-эстетическое разв'!D33="","",('Социально-коммуникативное разви'!J33+'Социально-коммуникативное разви'!K33+'Социально-коммуникативное разви'!L33+'Социально-коммуникативное разви'!N33+'Социально-коммуникативное разви'!O33+'Познавательное развитие'!J33+'Познавательное развитие'!K33+'Познавательное развитие'!N33+'Познавательное развитие'!O33+'Познавательное развитие'!U33+'Речевое развитие'!G32+'Художественно-эстетическое разв'!D33)/12))))))))))))</f>
        <v/>
      </c>
      <c r="Q32" s="81" t="str">
        <f t="shared" si="0"/>
        <v/>
      </c>
      <c r="R32" s="81" t="str">
        <f>IF('Социально-коммуникативное разви'!H33="","",IF('Социально-коммуникативное разви'!H33&gt;1.5,"сформирован",IF('Социально-коммуникативное разви'!H33&lt;0.5,"не сформирован", "в стадии формирования")))</f>
        <v/>
      </c>
      <c r="S32" s="81" t="str">
        <f>IF('Социально-коммуникативное разви'!K33="","",IF('Социально-коммуникативное разви'!K33&gt;1.5,"сформирован",IF('Социально-коммуникативное разви'!K33&lt;0.5,"не сформирован", "в стадии формирования")))</f>
        <v/>
      </c>
      <c r="T32" s="81" t="str">
        <f>IF('Социально-коммуникативное разви'!L33="","",IF('Социально-коммуникативное разви'!L33&gt;1.5,"сформирован",IF('Социально-коммуникативное разви'!L33&lt;0.5,"не сформирован", "в стадии формирования")))</f>
        <v/>
      </c>
      <c r="U32" s="81" t="str">
        <f>IF('Социально-коммуникативное разви'!M33="","",IF('Социально-коммуникативное разви'!M33&gt;1.5,"сформирован",IF('Социально-коммуникативное разви'!M33&lt;0.5,"не сформирован", "в стадии формирования")))</f>
        <v/>
      </c>
      <c r="V32" s="81" t="str">
        <f>IF('Социально-коммуникативное разви'!S33="","",IF('Социально-коммуникативное разви'!S33&gt;1.5,"сформирован",IF('Социально-коммуникативное разви'!S33&lt;0.5,"не сформирован", "в стадии формирования")))</f>
        <v/>
      </c>
      <c r="W32" s="81" t="str">
        <f>IF('Социально-коммуникативное разви'!T33="","",IF('Социально-коммуникативное разви'!T33&gt;1.5,"сформирован",IF('Социально-коммуникативное разви'!T33&lt;0.5,"не сформирован", "в стадии формирования")))</f>
        <v/>
      </c>
      <c r="X32" s="81" t="str">
        <f>IF('Социально-коммуникативное разви'!U33="","",IF('Социально-коммуникативное разви'!U33&gt;1.5,"сформирован",IF('Социально-коммуникативное разви'!U33&lt;0.5,"не сформирован", "в стадии формирования")))</f>
        <v/>
      </c>
      <c r="Y32" s="81" t="str">
        <f>IF('Познавательное развитие'!T33="","",IF('Познавательное развитие'!T33&gt;1.5,"сформирован",IF('Познавательное развитие'!T33&lt;0.5,"не сформирован", "в стадии формирования")))</f>
        <v/>
      </c>
      <c r="Z32" s="81" t="str">
        <f>IF('Речевое развитие'!G32="","",IF('Речевое развитие'!G32&gt;1.5,"сформирован",IF('Речевое развитие'!G32&lt;0.5,"не сформирован", "в стадии формирования")))</f>
        <v/>
      </c>
      <c r="AA32" s="136" t="str">
        <f>IF('Социально-коммуникативное разви'!H33="","",IF('Социально-коммуникативное разви'!K33="","",IF('Социально-коммуникативное разви'!L33="","",IF('Социально-коммуникативное разви'!M33="","",IF('Социально-коммуникативное разви'!S33="","",IF('Социально-коммуникативное разви'!T33="","",IF('Социально-коммуникативное разви'!U33="","",IF('Познавательное развитие'!T33="","",IF('Речевое развитие'!G32="","",('Социально-коммуникативное разви'!H33+'Социально-коммуникативное разви'!K33+'Социально-коммуникативное разви'!L33+'Социально-коммуникативное разви'!M33+'Социально-коммуникативное разви'!S33+'Социально-коммуникативное разви'!T33++'Социально-коммуникативное разви'!U33+'Познавательное развитие'!T33+'Речевое развитие'!G32)/9)))))))))</f>
        <v/>
      </c>
      <c r="AB32" s="81" t="str">
        <f t="shared" si="1"/>
        <v/>
      </c>
      <c r="AC32" s="81" t="str">
        <f>IF('Социально-коммуникативное разви'!P33="","",IF('Социально-коммуникативное разви'!P33&gt;1.5,"сформирован",IF('Социально-коммуникативное разви'!P33&lt;0.5,"не сформирован", "в стадии формирования")))</f>
        <v/>
      </c>
      <c r="AD32" s="81" t="str">
        <f>IF('Познавательное развитие'!P33="","",IF('Познавательное развитие'!P33&gt;1.5,"сформирован",IF('Познавательное развитие'!P33&lt;0.5,"не сформирован", "в стадии формирования")))</f>
        <v/>
      </c>
      <c r="AE32" s="81" t="str">
        <f>IF('Речевое развитие'!F32="","",IF('Речевое развитие'!F32&gt;1.5,"сформирован",IF('Речевое развитие'!GG32&lt;0.5,"не сформирован", "в стадии формирования")))</f>
        <v/>
      </c>
      <c r="AF32" s="81" t="str">
        <f>IF('Речевое развитие'!G32="","",IF('Речевое развитие'!G32&gt;1.5,"сформирован",IF('Речевое развитие'!GH32&lt;0.5,"не сформирован", "в стадии формирования")))</f>
        <v/>
      </c>
      <c r="AG32" s="81" t="str">
        <f>IF('Речевое развитие'!M32="","",IF('Речевое развитие'!M32&gt;1.5,"сформирован",IF('Речевое развитие'!M32&lt;0.5,"не сформирован", "в стадии формирования")))</f>
        <v/>
      </c>
      <c r="AH32" s="81" t="str">
        <f>IF('Речевое развитие'!N32="","",IF('Речевое развитие'!N32&gt;1.5,"сформирован",IF('Речевое развитие'!N32&lt;0.5,"не сформирован", "в стадии формирования")))</f>
        <v/>
      </c>
      <c r="AI32" s="81" t="str">
        <f>IF('Художественно-эстетическое разв'!E33="","",IF('Художественно-эстетическое разв'!E33&gt;1.5,"сформирован",IF('Художественно-эстетическое разв'!E33&lt;0.5,"не сформирован", "в стадии формирования")))</f>
        <v/>
      </c>
      <c r="AJ32" s="81" t="str">
        <f>IF('Художественно-эстетическое разв'!H33="","",IF('Художественно-эстетическое разв'!H33&gt;1.5,"сформирован",IF('Художественно-эстетическое разв'!H33&lt;0.5,"не сформирован", "в стадии формирования")))</f>
        <v/>
      </c>
      <c r="AK32" s="81" t="str">
        <f>IF('Художественно-эстетическое разв'!AB33="","",IF('Художественно-эстетическое разв'!AB33&gt;1.5,"сформирован",IF('Художественно-эстетическое разв'!AB33&lt;0.5,"не сформирован", "в стадии формирования")))</f>
        <v/>
      </c>
      <c r="AL32" s="166" t="str">
        <f>IF('Социально-коммуникативное разви'!P33="","",IF('Познавательное развитие'!P33="","",IF('Речевое развитие'!F32="","",IF('Речевое развитие'!G32="","",IF('Речевое развитие'!M32="","",IF('Речевое развитие'!N32="","",IF('Художественно-эстетическое разв'!E33="","",IF('Художественно-эстетическое разв'!H33="","",IF('Художественно-эстетическое разв'!AB33="","",('Социально-коммуникативное разви'!P33+'Познавательное развитие'!P33+'Речевое развитие'!F32+'Речевое развитие'!G32+'Речевое развитие'!M32+'Речевое развитие'!N32+'Художественно-эстетическое разв'!E33+'Художественно-эстетическое разв'!H33+'Художественно-эстетическое разв'!AB33)/9)))))))))</f>
        <v/>
      </c>
      <c r="AM32" s="81" t="str">
        <f t="shared" si="2"/>
        <v/>
      </c>
      <c r="AN32" s="81" t="str">
        <f>IF('Познавательное развитие'!V33="","",IF('Познавательное развитие'!V33&gt;1.5,"сформирован",IF('Познавательное развитие'!V33&lt;0.5,"не сформирован", "в стадии формирования")))</f>
        <v/>
      </c>
      <c r="AO32" s="81" t="str">
        <f>IF('Речевое развитие'!D32="","",IF('Речевое развитие'!D32&gt;1.5,"сформирован",IF('Речевое развитие'!D32&lt;0.5,"не сформирован", "в стадии формирования")))</f>
        <v/>
      </c>
      <c r="AP32" s="81" t="str">
        <f>IF('Речевое развитие'!E32="","",IF('Речевое развитие'!E32&gt;1.5,"сформирован",IF('Речевое развитие'!E32&lt;0.5,"не сформирован", "в стадии формирования")))</f>
        <v/>
      </c>
      <c r="AQ32" s="81" t="str">
        <f>IF('Речевое развитие'!F32="","",IF('Речевое развитие'!F32&gt;1.5,"сформирован",IF('Речевое развитие'!F32&lt;0.5,"не сформирован", "в стадии формирования")))</f>
        <v/>
      </c>
      <c r="AR32" s="81" t="str">
        <f>IF('Речевое развитие'!G32="","",IF('Речевое развитие'!G32&gt;1.5,"сформирован",IF('Речевое развитие'!G32&lt;0.5,"не сформирован", "в стадии формирования")))</f>
        <v/>
      </c>
      <c r="AS32" s="81" t="str">
        <f>IF('Речевое развитие'!J32="","",IF('Речевое развитие'!J32&gt;1.5,"сформирован",IF('Речевое развитие'!J32&lt;0.5,"не сформирован", "в стадии формирования")))</f>
        <v/>
      </c>
      <c r="AT32" s="81" t="str">
        <f>IF('Речевое развитие'!M32="","",IF('Речевое развитие'!M32&gt;1.5,"сформирован",IF('Речевое развитие'!M32&lt;0.5,"не сформирован", "в стадии формирования")))</f>
        <v/>
      </c>
      <c r="AU32" s="136" t="str">
        <f>IF('Познавательное развитие'!V33="","",IF('Речевое развитие'!D32="","",IF('Речевое развитие'!E32="","",IF('Речевое развитие'!F32="","",IF('Речевое развитие'!G32="","",IF('Речевое развитие'!J32="","",IF('Речевое развитие'!M32="","",('Познавательное развитие'!V33+'Речевое развитие'!D32+'Речевое развитие'!E32+'Речевое развитие'!F32+'Речевое развитие'!G32+'Речевое развитие'!J32+'Речевое развитие'!M32)/7)))))))</f>
        <v/>
      </c>
      <c r="AV32" s="81" t="str">
        <f t="shared" si="3"/>
        <v/>
      </c>
      <c r="AW32" s="98" t="str">
        <f>IF('Художественно-эстетическое разв'!M33="","",IF('Художественно-эстетическое разв'!M33&gt;1.5,"сформирован",IF('Художественно-эстетическое разв'!M33&lt;0.5,"не сформирован", "в стадии формирования")))</f>
        <v/>
      </c>
      <c r="AX32" s="98" t="str">
        <f>IF('Художественно-эстетическое разв'!N33="","",IF('Художественно-эстетическое разв'!N33&gt;1.5,"сформирован",IF('Художественно-эстетическое разв'!N33&lt;0.5,"не сформирован", "в стадии формирования")))</f>
        <v/>
      </c>
      <c r="AY32" s="167" t="str">
        <f>IF('Художественно-эстетическое разв'!V33="","",IF('Художественно-эстетическое разв'!V33&gt;1.5,"сформирован",IF('Художественно-эстетическое разв'!V33&lt;0.5,"не сформирован", "в стадии формирования")))</f>
        <v/>
      </c>
      <c r="AZ32" s="98" t="str">
        <f>IF('Физическое развитие'!D32="","",IF('Физическое развитие'!D32&gt;1.5,"сформирован",IF('Физическое развитие'!D32&lt;0.5,"не сформирован", "в стадии формирования")))</f>
        <v/>
      </c>
      <c r="BA32" s="98" t="str">
        <f>IF('Физическое развитие'!E32="","",IF('Физическое развитие'!E32&gt;1.5,"сформирован",IF('Физическое развитие'!E32&lt;0.5,"не сформирован", "в стадии формирования")))</f>
        <v/>
      </c>
      <c r="BB32" s="98" t="str">
        <f>IF('Физическое развитие'!F32="","",IF('Физическое развитие'!F32&gt;1.5,"сформирован",IF('Физическое развитие'!F32&lt;0.5,"не сформирован", "в стадии формирования")))</f>
        <v/>
      </c>
      <c r="BC32" s="98" t="str">
        <f>IF('Физическое развитие'!G32="","",IF('Физическое развитие'!G32&gt;1.5,"сформирован",IF('Физическое развитие'!G32&lt;0.5,"не сформирован", "в стадии формирования")))</f>
        <v/>
      </c>
      <c r="BD32" s="98" t="str">
        <f>IF('Физическое развитие'!H32="","",IF('Физическое развитие'!H32&gt;1.5,"сформирован",IF('Физическое развитие'!H32&lt;0.5,"не сформирован", "в стадии формирования")))</f>
        <v/>
      </c>
      <c r="BE32" s="98" t="str">
        <f>IF('Физическое развитие'!I32="","",IF('Физическое развитие'!I32&gt;1.5,"сформирован",IF('Физическое развитие'!I32&lt;0.5,"не сформирован", "в стадии формирования")))</f>
        <v/>
      </c>
      <c r="BF32" s="98" t="str">
        <f>IF('Физическое развитие'!J32="","",IF('Физическое развитие'!J32&gt;1.5,"сформирован",IF('Физическое развитие'!J32&lt;0.5,"не сформирован", "в стадии формирования")))</f>
        <v/>
      </c>
      <c r="BG32" s="98" t="str">
        <f>IF('Физическое развитие'!K32="","",IF('Физическое развитие'!K32&gt;1.5,"сформирован",IF('Физическое развитие'!K32&lt;0.5,"не сформирован", "в стадии формирования")))</f>
        <v/>
      </c>
      <c r="BH32" s="98" t="str">
        <f>IF('Физическое развитие'!L32="","",IF('Физическое развитие'!L32&gt;1.5,"сформирован",IF('Физическое развитие'!L32&lt;0.5,"не сформирован", "в стадии формирования")))</f>
        <v/>
      </c>
      <c r="BI32" s="136" t="str">
        <f>IF('Художественно-эстетическое разв'!M33="","",IF('Художественно-эстетическое разв'!N33="","",IF('Художественно-эстетическое разв'!V33="","",IF('Физическое развитие'!D32="","",IF('Физическое развитие'!E32="","",IF('Физическое развитие'!F32="","",IF('Физическое развитие'!G32="","",IF('Физическое развитие'!H32="","",IF('Физическое развитие'!I32="","",IF('Физическое развитие'!J32="","",IF('Физическое развитие'!K32="","",IF('Физическое развитие'!M32="","",('Художественно-эстетическое разв'!M33+'Художественно-эстетическое разв'!N33+'Художественно-эстетическое разв'!V33+'Физическое развитие'!D32+'Физическое развитие'!E32+'Физическое развитие'!F32+'Физическое развитие'!G32+'Физическое развитие'!H32+'Физическое развитие'!I32+'Физическое развитие'!J32+'Физическое развитие'!K32+'Физическое развитие'!M32)/12))))))))))))</f>
        <v/>
      </c>
      <c r="BJ32" s="81" t="str">
        <f t="shared" si="4"/>
        <v/>
      </c>
      <c r="BK32" s="81" t="str">
        <f>IF('Социально-коммуникативное разви'!D33="","",IF('Социально-коммуникативное разви'!D33&gt;1.5,"сформирован",IF('Социально-коммуникативное разви'!D33&lt;0.5,"не сформирован", "в стадии формирования")))</f>
        <v/>
      </c>
      <c r="BL32" s="81" t="str">
        <f>IF('Социально-коммуникативное разви'!E33="","",IF('Социально-коммуникативное разви'!E33&gt;1.5,"сформирован",IF('Социально-коммуникативное разви'!E33&lt;0.5,"не сформирован", "в стадии формирования")))</f>
        <v/>
      </c>
      <c r="BM32" s="81" t="str">
        <f>IF('Социально-коммуникативное разви'!F33="","",IF('Социально-коммуникативное разви'!F33&gt;1.5,"сформирован",IF('Социально-коммуникативное разви'!F33&lt;0.5,"не сформирован", "в стадии формирования")))</f>
        <v/>
      </c>
      <c r="BN32" s="81" t="str">
        <f>IF('Социально-коммуникативное разви'!G33="","",IF('Социально-коммуникативное разви'!G33&gt;1.5,"сформирован",IF('Социально-коммуникативное разви'!G33&lt;0.5,"не сформирован", "в стадии формирования")))</f>
        <v/>
      </c>
      <c r="BO32" s="81" t="str">
        <f>IF('Социально-коммуникативное разви'!H33="","",IF('Социально-коммуникативное разви'!H33&gt;1.5,"сформирован",IF('Социально-коммуникативное разви'!H33&lt;0.5,"не сформирован", "в стадии формирования")))</f>
        <v/>
      </c>
      <c r="BP32" s="81" t="str">
        <f>IF('Социально-коммуникативное разви'!I33="","",IF('Социально-коммуникативное разви'!I33&gt;1.5,"сформирован",IF('Социально-коммуникативное разви'!I33&lt;0.5,"не сформирован", "в стадии формирования")))</f>
        <v/>
      </c>
      <c r="BQ32" s="81" t="str">
        <f>IF('Социально-коммуникативное разви'!J33="","",IF('Социально-коммуникативное разви'!J33&gt;1.5,"сформирован",IF('Социально-коммуникативное разви'!J33&lt;0.5,"не сформирован", "в стадии формирования")))</f>
        <v/>
      </c>
      <c r="BR32" s="81" t="str">
        <f>IF('Социально-коммуникативное разви'!K33="","",IF('Социально-коммуникативное разви'!K33&gt;1.5,"сформирован",IF('Социально-коммуникативное разви'!K33&lt;0.5,"не сформирован", "в стадии формирования")))</f>
        <v/>
      </c>
      <c r="BS32" s="81" t="str">
        <f>IF('Физическое развитие'!L32="","",IF('Физическое развитие'!L32&gt;1.5,"сформирован",IF('Физическое развитие'!L32&lt;0.5,"не сформирован", "в стадии формирования")))</f>
        <v/>
      </c>
      <c r="BT32" s="81" t="str">
        <f>IF('Физическое развитие'!M32="","",IF('Физическое развитие'!M32&gt;1.5,"сформирован",IF('Физическое развитие'!M32&lt;0.5,"не сформирован", "в стадии формирования")))</f>
        <v/>
      </c>
      <c r="BU32" s="81" t="str">
        <f>IF('Физическое развитие'!N32="","",IF('Физическое развитие'!N32&gt;1.5,"сформирован",IF('Физическое развитие'!N32&lt;0.5,"не сформирован", "в стадии формирования")))</f>
        <v/>
      </c>
      <c r="BV32" s="81" t="str">
        <f>IF('Физическое развитие'!O32="","",IF('Физическое развитие'!O32&gt;1.5,"сформирован",IF('Физическое развитие'!O32&lt;0.5,"не сформирован", "в стадии формирования")))</f>
        <v/>
      </c>
      <c r="BW32" s="136" t="str">
        <f>IF('Социально-коммуникативное разви'!D33="","",IF('Социально-коммуникативное разви'!G33="","",IF('Социально-коммуникативное разви'!K33="","",IF('Социально-коммуникативное разви'!M33="","",IF('Социально-коммуникативное разви'!X33="","",IF('Социально-коммуникативное разви'!Y33="","",IF('Социально-коммуникативное разви'!Z33="","",IF('Социально-коммуникативное разви'!AA33="","",IF('Физическое развитие'!L32="","",IF('Физическое развитие'!P32="","",IF('Физическое развитие'!Q32="","",IF('Физическое развитие'!R32="","",('Социально-коммуникативное разви'!D33+'Социально-коммуникативное разви'!G33+'Социально-коммуникативное разви'!K33+'Социально-коммуникативное разви'!M33+'Социально-коммуникативное разви'!X33+'Социально-коммуникативное разви'!Y33+'Социально-коммуникативное разви'!Z33+'Социально-коммуникативное разви'!AA33+'Физическое развитие'!L32+'Физическое развитие'!P32+'Физическое развитие'!Q32+'Физическое развитие'!R32)/12))))))))))))</f>
        <v/>
      </c>
      <c r="BX32" s="81" t="str">
        <f t="shared" si="5"/>
        <v/>
      </c>
      <c r="BY32" s="81" t="str">
        <f>IF('Социально-коммуникативное разви'!E33="","",IF('Социально-коммуникативное разви'!E33&gt;1.5,"сформирован",IF('Социально-коммуникативное разви'!E33&lt;0.5,"не сформирован", "в стадии формирования")))</f>
        <v/>
      </c>
      <c r="BZ32" s="81" t="str">
        <f>IF('Социально-коммуникативное разви'!F33="","",IF('Социально-коммуникативное разви'!F33&gt;1.5,"сформирован",IF('Социально-коммуникативное разви'!F33&lt;0.5,"не сформирован", "в стадии формирования")))</f>
        <v/>
      </c>
      <c r="CA32" s="81" t="str">
        <f>IF('Социально-коммуникативное разви'!G33="","",IF('Социально-коммуникативное разви'!G33&gt;1.5,"сформирован",IF('Социально-коммуникативное разви'!G33&lt;0.5,"не сформирован", "в стадии формирования")))</f>
        <v/>
      </c>
      <c r="CB32" s="81" t="str">
        <f>IF('Социально-коммуникативное разви'!H33="","",IF('Социально-коммуникативное разви'!H33&gt;1.5,"сформирован",IF('Социально-коммуникативное разви'!H33&lt;0.5,"не сформирован", "в стадии формирования")))</f>
        <v/>
      </c>
      <c r="CC32" s="81" t="str">
        <f>IF('Социально-коммуникативное разви'!I33="","",IF('Социально-коммуникативное разви'!I33&gt;1.5,"сформирован",IF('Социально-коммуникативное разви'!I33&lt;0.5,"не сформирован", "в стадии формирования")))</f>
        <v/>
      </c>
      <c r="CD32" s="81" t="str">
        <f>IF('Социально-коммуникативное разви'!J33="","",IF('Социально-коммуникативное разви'!J33&gt;1.5,"сформирован",IF('Социально-коммуникативное разви'!J33&lt;0.5,"не сформирован", "в стадии формирования")))</f>
        <v/>
      </c>
      <c r="CE32" s="81" t="str">
        <f>IF('Социально-коммуникативное разви'!K33="","",IF('Социально-коммуникативное разви'!K33&gt;1.5,"сформирован",IF('Социально-коммуникативное разви'!K33&lt;0.5,"не сформирован", "в стадии формирования")))</f>
        <v/>
      </c>
      <c r="CF32" s="81" t="str">
        <f>IF('Социально-коммуникативное разви'!L33="","",IF('Социально-коммуникативное разви'!L33&gt;1.5,"сформирован",IF('Социально-коммуникативное разви'!L33&lt;0.5,"не сформирован", "в стадии формирования")))</f>
        <v/>
      </c>
      <c r="CG32" s="81" t="str">
        <f>IF('Познавательное развитие'!D33="","",IF('Познавательное развитие'!D33&gt;1.5,"сформирован",IF('Познавательное развитие'!D33&lt;0.5,"не сформирован", "в стадии формирования")))</f>
        <v/>
      </c>
      <c r="CH32" s="81" t="str">
        <f>IF('Познавательное развитие'!E33="","",IF('Познавательное развитие'!E33&gt;1.5,"сформирован",IF('Познавательное развитие'!E33&lt;0.5,"не сформирован", "в стадии формирования")))</f>
        <v/>
      </c>
      <c r="CI32" s="81" t="str">
        <f>IF('Познавательное развитие'!F33="","",IF('Познавательное развитие'!F33&gt;1.5,"сформирован",IF('Познавательное развитие'!F33&lt;0.5,"не сформирован", "в стадии формирования")))</f>
        <v/>
      </c>
      <c r="CJ32" s="81" t="str">
        <f>IF('Познавательное развитие'!G33="","",IF('Познавательное развитие'!G33&gt;1.5,"сформирован",IF('Познавательное развитие'!G33&lt;0.5,"не сформирован", "в стадии формирования")))</f>
        <v/>
      </c>
      <c r="CK32" s="81" t="str">
        <f>IF('Познавательное развитие'!H33="","",IF('Познавательное развитие'!H33&gt;1.5,"сформирован",IF('Познавательное развитие'!H33&lt;0.5,"не сформирован", "в стадии формирования")))</f>
        <v/>
      </c>
      <c r="CL32" s="81" t="str">
        <f>IF('Познавательное развитие'!I33="","",IF('Познавательное развитие'!I33&gt;1.5,"сформирован",IF('Познавательное развитие'!I33&lt;0.5,"не сформирован", "в стадии формирования")))</f>
        <v/>
      </c>
      <c r="CM32" s="81" t="str">
        <f>IF('Познавательное развитие'!J33="","",IF('Познавательное развитие'!J33&gt;1.5,"сформирован",IF('Познавательное развитие'!J33&lt;0.5,"не сформирован", "в стадии формирования")))</f>
        <v/>
      </c>
      <c r="CN32" s="81" t="str">
        <f>IF('Познавательное развитие'!K33="","",IF('Познавательное развитие'!K33&gt;1.5,"сформирован",IF('Познавательное развитие'!K33&lt;0.5,"не сформирован", "в стадии формирования")))</f>
        <v/>
      </c>
      <c r="CO32" s="81" t="str">
        <f>IF('Познавательное развитие'!L33="","",IF('Познавательное развитие'!L33&gt;1.5,"сформирован",IF('Познавательное развитие'!L33&lt;0.5,"не сформирован", "в стадии формирования")))</f>
        <v/>
      </c>
      <c r="CP32" s="81" t="str">
        <f>IF('Познавательное развитие'!M33="","",IF('Познавательное развитие'!M33&gt;1.5,"сформирован",IF('Познавательное развитие'!M33&lt;0.5,"не сформирован", "в стадии формирования")))</f>
        <v/>
      </c>
      <c r="CQ32" s="81" t="str">
        <f>IF('Познавательное развитие'!N33="","",IF('Познавательное развитие'!N33&gt;1.5,"сформирован",IF('Познавательное развитие'!N33&lt;0.5,"не сформирован", "в стадии формирования")))</f>
        <v/>
      </c>
      <c r="CR32" s="81" t="str">
        <f>IF('Познавательное развитие'!O33="","",IF('Познавательное развитие'!O33&gt;1.5,"сформирован",IF('Познавательное развитие'!O33&lt;0.5,"не сформирован", "в стадии формирования")))</f>
        <v/>
      </c>
      <c r="CS32" s="81" t="str">
        <f>IF('Познавательное развитие'!P33="","",IF('Познавательное развитие'!P33&gt;1.5,"сформирован",IF('Познавательное развитие'!P33&lt;0.5,"не сформирован", "в стадии формирования")))</f>
        <v/>
      </c>
      <c r="CT32" s="81" t="str">
        <f>IF('Познавательное развитие'!Q33="","",IF('Познавательное развитие'!Q33&gt;1.5,"сформирован",IF('Познавательное развитие'!Q33&lt;0.5,"не сформирован", "в стадии формирования")))</f>
        <v/>
      </c>
      <c r="CU32" s="81" t="str">
        <f>IF('Речевое развитие'!J32="","",IF('Речевое развитие'!J32&gt;1.5,"сформирован",IF('Речевое развитие'!J32&lt;0.5,"не сформирован", "в стадии формирования")))</f>
        <v/>
      </c>
      <c r="CV32" s="81" t="str">
        <f>IF('Речевое развитие'!K32="","",IF('Речевое развитие'!K32&gt;1.5,"сформирован",IF('Речевое развитие'!K32&lt;0.5,"не сформирован", "в стадии формирования")))</f>
        <v/>
      </c>
      <c r="CW32" s="81" t="str">
        <f>IF('Речевое развитие'!L32="","",IF('Речевое развитие'!L32&gt;1.5,"сформирован",IF('Речевое развитие'!L32&lt;0.5,"не сформирован", "в стадии формирования")))</f>
        <v/>
      </c>
      <c r="CX32" s="167" t="str">
        <f>IF('Художественно-эстетическое разв'!AA33="","",IF('Художественно-эстетическое разв'!AA33&gt;1.5,"сформирован",IF('Художественно-эстетическое разв'!AA33&lt;0.5,"не сформирован", "в стадии формирования")))</f>
        <v/>
      </c>
      <c r="CY32" s="136" t="str">
        <f>IF('Социально-коммуникативное разви'!E33="","",IF('Социально-коммуникативное разви'!F33="","",IF('Социально-коммуникативное разви'!H33="","",IF('Социально-коммуникативное разви'!I33="","",IF('Социально-коммуникативное разви'!AB33="","",IF('Социально-коммуникативное разви'!AC33="","",IF('Социально-коммуникативное разви'!AD33="","",IF('Социально-коммуникативное разви'!AE33="","",IF('Познавательное развитие'!D33="","",IF('Познавательное развитие'!E33="","",IF('Познавательное развитие'!F33="","",IF('Познавательное развитие'!I33="","",IF('Познавательное развитие'!K33="","",IF('Познавательное развитие'!S33="","",IF('Познавательное развитие'!U33="","",IF('Познавательное развитие'!Y33="","",IF('Познавательное развитие'!Z33="","",IF('Познавательное развитие'!AA33="","",IF('Познавательное развитие'!AB33="","",IF('Познавательное развитие'!AC33="","",IF('Познавательное развитие'!AD33="","",IF('Познавательное развитие'!AE33="","",IF('Речевое развитие'!J32="","",IF('Речевое развитие'!K32="","",IF('Речевое развитие'!L32="","",IF('Художественно-эстетическое разв'!AA33="","",('Социально-коммуникативное разви'!E33+'Социально-коммуникативное разви'!F33+'Социально-коммуникативное разви'!H33+'Социально-коммуникативное разви'!I33+'Социально-коммуникативное разви'!AB33+'Социально-коммуникативное разви'!AC33+'Социально-коммуникативное разви'!AD33+'Социально-коммуникативное разви'!AE33+'Познавательное развитие'!D33+'Познавательное развитие'!E33+'Познавательное развитие'!F33+'Познавательное развитие'!I33+'Познавательное развитие'!K33+'Познавательное развитие'!S33+'Познавательное развитие'!U33+'Познавательное развитие'!Y33+'Познавательное развитие'!Z33+'Познавательное развитие'!AA33+'Познавательное развитие'!AB33+'Познавательное развитие'!AC33+'Познавательное развитие'!AD33+'Познавательное развитие'!AE33+'Речевое развитие'!J32+'Речевое развитие'!K32+'Речевое развитие'!L32+'Художественно-эстетическое разв'!AA33)/26))))))))))))))))))))))))))</f>
        <v/>
      </c>
      <c r="CZ32" s="81" t="str">
        <f t="shared" si="6"/>
        <v/>
      </c>
      <c r="EL32" s="90"/>
    </row>
    <row r="33" spans="1:142">
      <c r="A33" s="298">
        <f>список!A31</f>
        <v>30</v>
      </c>
      <c r="B33" s="165" t="str">
        <f>IF(список!B31="","",список!B31)</f>
        <v/>
      </c>
      <c r="C33" s="81">
        <f>IF(список!C31="","",список!C31)</f>
        <v>0</v>
      </c>
      <c r="D33" s="81" t="str">
        <f>IF('Социально-коммуникативное разви'!J34="","",IF('Социально-коммуникативное разви'!J34&gt;1.5,"сформирован",IF('Социально-коммуникативное разви'!J34&lt;0.5,"не сформирован", "в стадии формирования")))</f>
        <v/>
      </c>
      <c r="E33" s="81" t="str">
        <f>IF('Социально-коммуникативное разви'!K34="","",IF('Социально-коммуникативное разви'!K34&gt;1.5,"сформирован",IF('Социально-коммуникативное разви'!K34&lt;0.5,"не сформирован", "в стадии формирования")))</f>
        <v/>
      </c>
      <c r="F33" s="81" t="str">
        <f>IF('Социально-коммуникативное разви'!L34="","",IF('Социально-коммуникативное разви'!L34&gt;1.5,"сформирован",IF('Социально-коммуникативное разви'!L34&lt;0.5,"не сформирован", "в стадии формирования")))</f>
        <v/>
      </c>
      <c r="G33" s="81" t="str">
        <f>IF('Социально-коммуникативное разви'!N34="","",IF('Социально-коммуникативное разви'!N34&gt;1.5,"сформирован",IF('Социально-коммуникативное разви'!N34&lt;0.5,"не сформирован", "в стадии формирования")))</f>
        <v/>
      </c>
      <c r="H33" s="81" t="str">
        <f>IF('Социально-коммуникативное разви'!O34="","",IF('Социально-коммуникативное разви'!O34&gt;1.5,"сформирован",IF('Социально-коммуникативное разви'!O34&lt;0.5,"не сформирован", "в стадии формирования")))</f>
        <v/>
      </c>
      <c r="I33" s="81" t="str">
        <f>IF('Познавательное развитие'!J34="","",IF('Познавательное развитие'!J34&gt;1.5,"сформирован",IF('Познавательное развитие'!J34&lt;0.5,"не сформирован", "в стадии формирования")))</f>
        <v/>
      </c>
      <c r="J33" s="81" t="str">
        <f>IF('Познавательное развитие'!K34="","",IF('Познавательное развитие'!K34&gt;1.5,"сформирован",IF('Познавательное развитие'!K34&lt;0.5,"не сформирован", "в стадии формирования")))</f>
        <v/>
      </c>
      <c r="K33" s="81" t="str">
        <f>IF('Познавательное развитие'!N34="","",IF('Познавательное развитие'!N34&gt;1.5,"сформирован",IF('Познавательное развитие'!N34&lt;0.5,"не сформирован", "в стадии формирования")))</f>
        <v/>
      </c>
      <c r="L33" s="81" t="str">
        <f>IF('Познавательное развитие'!O34="","",IF('Познавательное развитие'!O34&gt;1.5,"сформирован",IF('Познавательное развитие'!O34&lt;0.5,"не сформирован", "в стадии формирования")))</f>
        <v/>
      </c>
      <c r="M33" s="81" t="str">
        <f>IF('Познавательное развитие'!U34="","",IF('Познавательное развитие'!U34&gt;1.5,"сформирован",IF('Познавательное развитие'!U34&lt;0.5,"не сформирован", "в стадии формирования")))</f>
        <v/>
      </c>
      <c r="N33" s="81" t="str">
        <f>IF('Речевое развитие'!G33="","",IF('Речевое развитие'!G33&gt;1.5,"сформирован",IF('Речевое развитие'!G33&lt;0.5,"не сформирован", "в стадии формирования")))</f>
        <v/>
      </c>
      <c r="O33" s="81" t="str">
        <f>IF('Художественно-эстетическое разв'!D34="","",IF('Художественно-эстетическое разв'!D34&gt;1.5,"сформирован",IF('Художественно-эстетическое разв'!D34&lt;0.5,"не сформирован", "в стадии формирования")))</f>
        <v/>
      </c>
      <c r="P33" s="136" t="str">
        <f>IF('Социально-коммуникативное разви'!J34="","",IF('Социально-коммуникативное разви'!K34="","",IF('Социально-коммуникативное разви'!L34="","",IF('Социально-коммуникативное разви'!N34="","",IF('Социально-коммуникативное разви'!O34="","",IF('Познавательное развитие'!J34="","",IF('Познавательное развитие'!K34="","",IF('Познавательное развитие'!N34="","",IF('Познавательное развитие'!O34="","",IF('Познавательное развитие'!U34="","",IF('Речевое развитие'!G33="","",IF('Художественно-эстетическое разв'!D34="","",('Социально-коммуникативное разви'!J34+'Социально-коммуникативное разви'!K34+'Социально-коммуникативное разви'!L34+'Социально-коммуникативное разви'!N34+'Социально-коммуникативное разви'!O34+'Познавательное развитие'!J34+'Познавательное развитие'!K34+'Познавательное развитие'!N34+'Познавательное развитие'!O34+'Познавательное развитие'!U34+'Речевое развитие'!G33+'Художественно-эстетическое разв'!D34)/12))))))))))))</f>
        <v/>
      </c>
      <c r="Q33" s="81" t="str">
        <f t="shared" si="0"/>
        <v/>
      </c>
      <c r="R33" s="81" t="str">
        <f>IF('Социально-коммуникативное разви'!H34="","",IF('Социально-коммуникативное разви'!H34&gt;1.5,"сформирован",IF('Социально-коммуникативное разви'!H34&lt;0.5,"не сформирован", "в стадии формирования")))</f>
        <v/>
      </c>
      <c r="S33" s="81" t="str">
        <f>IF('Социально-коммуникативное разви'!K34="","",IF('Социально-коммуникативное разви'!K34&gt;1.5,"сформирован",IF('Социально-коммуникативное разви'!K34&lt;0.5,"не сформирован", "в стадии формирования")))</f>
        <v/>
      </c>
      <c r="T33" s="81" t="str">
        <f>IF('Социально-коммуникативное разви'!L34="","",IF('Социально-коммуникативное разви'!L34&gt;1.5,"сформирован",IF('Социально-коммуникативное разви'!L34&lt;0.5,"не сформирован", "в стадии формирования")))</f>
        <v/>
      </c>
      <c r="U33" s="81" t="str">
        <f>IF('Социально-коммуникативное разви'!M34="","",IF('Социально-коммуникативное разви'!M34&gt;1.5,"сформирован",IF('Социально-коммуникативное разви'!M34&lt;0.5,"не сформирован", "в стадии формирования")))</f>
        <v/>
      </c>
      <c r="V33" s="81" t="str">
        <f>IF('Социально-коммуникативное разви'!S34="","",IF('Социально-коммуникативное разви'!S34&gt;1.5,"сформирован",IF('Социально-коммуникативное разви'!S34&lt;0.5,"не сформирован", "в стадии формирования")))</f>
        <v/>
      </c>
      <c r="W33" s="81" t="str">
        <f>IF('Социально-коммуникативное разви'!T34="","",IF('Социально-коммуникативное разви'!T34&gt;1.5,"сформирован",IF('Социально-коммуникативное разви'!T34&lt;0.5,"не сформирован", "в стадии формирования")))</f>
        <v/>
      </c>
      <c r="X33" s="81" t="str">
        <f>IF('Социально-коммуникативное разви'!U34="","",IF('Социально-коммуникативное разви'!U34&gt;1.5,"сформирован",IF('Социально-коммуникативное разви'!U34&lt;0.5,"не сформирован", "в стадии формирования")))</f>
        <v/>
      </c>
      <c r="Y33" s="81" t="str">
        <f>IF('Познавательное развитие'!T34="","",IF('Познавательное развитие'!T34&gt;1.5,"сформирован",IF('Познавательное развитие'!T34&lt;0.5,"не сформирован", "в стадии формирования")))</f>
        <v/>
      </c>
      <c r="Z33" s="81" t="str">
        <f>IF('Речевое развитие'!G33="","",IF('Речевое развитие'!G33&gt;1.5,"сформирован",IF('Речевое развитие'!G33&lt;0.5,"не сформирован", "в стадии формирования")))</f>
        <v/>
      </c>
      <c r="AA33" s="136" t="str">
        <f>IF('Социально-коммуникативное разви'!H34="","",IF('Социально-коммуникативное разви'!K34="","",IF('Социально-коммуникативное разви'!L34="","",IF('Социально-коммуникативное разви'!M34="","",IF('Социально-коммуникативное разви'!S34="","",IF('Социально-коммуникативное разви'!T34="","",IF('Социально-коммуникативное разви'!U34="","",IF('Познавательное развитие'!T34="","",IF('Речевое развитие'!G33="","",('Социально-коммуникативное разви'!H34+'Социально-коммуникативное разви'!K34+'Социально-коммуникативное разви'!L34+'Социально-коммуникативное разви'!M34+'Социально-коммуникативное разви'!S34+'Социально-коммуникативное разви'!T34++'Социально-коммуникативное разви'!U34+'Познавательное развитие'!T34+'Речевое развитие'!G33)/9)))))))))</f>
        <v/>
      </c>
      <c r="AB33" s="81" t="str">
        <f t="shared" si="1"/>
        <v/>
      </c>
      <c r="AC33" s="81" t="str">
        <f>IF('Социально-коммуникативное разви'!P34="","",IF('Социально-коммуникативное разви'!P34&gt;1.5,"сформирован",IF('Социально-коммуникативное разви'!P34&lt;0.5,"не сформирован", "в стадии формирования")))</f>
        <v/>
      </c>
      <c r="AD33" s="81" t="str">
        <f>IF('Познавательное развитие'!P34="","",IF('Познавательное развитие'!P34&gt;1.5,"сформирован",IF('Познавательное развитие'!P34&lt;0.5,"не сформирован", "в стадии формирования")))</f>
        <v/>
      </c>
      <c r="AE33" s="81" t="str">
        <f>IF('Речевое развитие'!F33="","",IF('Речевое развитие'!F33&gt;1.5,"сформирован",IF('Речевое развитие'!GG33&lt;0.5,"не сформирован", "в стадии формирования")))</f>
        <v/>
      </c>
      <c r="AF33" s="81" t="str">
        <f>IF('Речевое развитие'!G33="","",IF('Речевое развитие'!G33&gt;1.5,"сформирован",IF('Речевое развитие'!GH33&lt;0.5,"не сформирован", "в стадии формирования")))</f>
        <v/>
      </c>
      <c r="AG33" s="81" t="str">
        <f>IF('Речевое развитие'!M33="","",IF('Речевое развитие'!M33&gt;1.5,"сформирован",IF('Речевое развитие'!M33&lt;0.5,"не сформирован", "в стадии формирования")))</f>
        <v/>
      </c>
      <c r="AH33" s="81" t="str">
        <f>IF('Речевое развитие'!N33="","",IF('Речевое развитие'!N33&gt;1.5,"сформирован",IF('Речевое развитие'!N33&lt;0.5,"не сформирован", "в стадии формирования")))</f>
        <v/>
      </c>
      <c r="AI33" s="81" t="str">
        <f>IF('Художественно-эстетическое разв'!E34="","",IF('Художественно-эстетическое разв'!E34&gt;1.5,"сформирован",IF('Художественно-эстетическое разв'!E34&lt;0.5,"не сформирован", "в стадии формирования")))</f>
        <v/>
      </c>
      <c r="AJ33" s="81" t="str">
        <f>IF('Художественно-эстетическое разв'!H34="","",IF('Художественно-эстетическое разв'!H34&gt;1.5,"сформирован",IF('Художественно-эстетическое разв'!H34&lt;0.5,"не сформирован", "в стадии формирования")))</f>
        <v/>
      </c>
      <c r="AK33" s="81" t="str">
        <f>IF('Художественно-эстетическое разв'!AB34="","",IF('Художественно-эстетическое разв'!AB34&gt;1.5,"сформирован",IF('Художественно-эстетическое разв'!AB34&lt;0.5,"не сформирован", "в стадии формирования")))</f>
        <v/>
      </c>
      <c r="AL33" s="166" t="str">
        <f>IF('Социально-коммуникативное разви'!P34="","",IF('Познавательное развитие'!P34="","",IF('Речевое развитие'!F33="","",IF('Речевое развитие'!G33="","",IF('Речевое развитие'!M33="","",IF('Речевое развитие'!N33="","",IF('Художественно-эстетическое разв'!E34="","",IF('Художественно-эстетическое разв'!H34="","",IF('Художественно-эстетическое разв'!AB34="","",('Социально-коммуникативное разви'!P34+'Познавательное развитие'!P34+'Речевое развитие'!F33+'Речевое развитие'!G33+'Речевое развитие'!M33+'Речевое развитие'!N33+'Художественно-эстетическое разв'!E34+'Художественно-эстетическое разв'!H34+'Художественно-эстетическое разв'!AB34)/9)))))))))</f>
        <v/>
      </c>
      <c r="AM33" s="81" t="str">
        <f t="shared" si="2"/>
        <v/>
      </c>
      <c r="AN33" s="81" t="str">
        <f>IF('Познавательное развитие'!V34="","",IF('Познавательное развитие'!V34&gt;1.5,"сформирован",IF('Познавательное развитие'!V34&lt;0.5,"не сформирован", "в стадии формирования")))</f>
        <v/>
      </c>
      <c r="AO33" s="81" t="str">
        <f>IF('Речевое развитие'!D33="","",IF('Речевое развитие'!D33&gt;1.5,"сформирован",IF('Речевое развитие'!D33&lt;0.5,"не сформирован", "в стадии формирования")))</f>
        <v/>
      </c>
      <c r="AP33" s="81" t="str">
        <f>IF('Речевое развитие'!E33="","",IF('Речевое развитие'!E33&gt;1.5,"сформирован",IF('Речевое развитие'!E33&lt;0.5,"не сформирован", "в стадии формирования")))</f>
        <v/>
      </c>
      <c r="AQ33" s="81" t="str">
        <f>IF('Речевое развитие'!F33="","",IF('Речевое развитие'!F33&gt;1.5,"сформирован",IF('Речевое развитие'!F33&lt;0.5,"не сформирован", "в стадии формирования")))</f>
        <v/>
      </c>
      <c r="AR33" s="81" t="str">
        <f>IF('Речевое развитие'!G33="","",IF('Речевое развитие'!G33&gt;1.5,"сформирован",IF('Речевое развитие'!G33&lt;0.5,"не сформирован", "в стадии формирования")))</f>
        <v/>
      </c>
      <c r="AS33" s="81" t="str">
        <f>IF('Речевое развитие'!J33="","",IF('Речевое развитие'!J33&gt;1.5,"сформирован",IF('Речевое развитие'!J33&lt;0.5,"не сформирован", "в стадии формирования")))</f>
        <v/>
      </c>
      <c r="AT33" s="81" t="str">
        <f>IF('Речевое развитие'!M33="","",IF('Речевое развитие'!M33&gt;1.5,"сформирован",IF('Речевое развитие'!M33&lt;0.5,"не сформирован", "в стадии формирования")))</f>
        <v/>
      </c>
      <c r="AU33" s="136" t="str">
        <f>IF('Познавательное развитие'!V34="","",IF('Речевое развитие'!D33="","",IF('Речевое развитие'!E33="","",IF('Речевое развитие'!F33="","",IF('Речевое развитие'!G33="","",IF('Речевое развитие'!J33="","",IF('Речевое развитие'!M33="","",('Познавательное развитие'!V34+'Речевое развитие'!D33+'Речевое развитие'!E33+'Речевое развитие'!F33+'Речевое развитие'!G33+'Речевое развитие'!J33+'Речевое развитие'!M33)/7)))))))</f>
        <v/>
      </c>
      <c r="AV33" s="81" t="str">
        <f t="shared" si="3"/>
        <v/>
      </c>
      <c r="AW33" s="98" t="str">
        <f>IF('Художественно-эстетическое разв'!M34="","",IF('Художественно-эстетическое разв'!M34&gt;1.5,"сформирован",IF('Художественно-эстетическое разв'!M34&lt;0.5,"не сформирован", "в стадии формирования")))</f>
        <v/>
      </c>
      <c r="AX33" s="98" t="str">
        <f>IF('Художественно-эстетическое разв'!N34="","",IF('Художественно-эстетическое разв'!N34&gt;1.5,"сформирован",IF('Художественно-эстетическое разв'!N34&lt;0.5,"не сформирован", "в стадии формирования")))</f>
        <v/>
      </c>
      <c r="AY33" s="167" t="str">
        <f>IF('Художественно-эстетическое разв'!V34="","",IF('Художественно-эстетическое разв'!V34&gt;1.5,"сформирован",IF('Художественно-эстетическое разв'!V34&lt;0.5,"не сформирован", "в стадии формирования")))</f>
        <v/>
      </c>
      <c r="AZ33" s="98" t="str">
        <f>IF('Физическое развитие'!D33="","",IF('Физическое развитие'!D33&gt;1.5,"сформирован",IF('Физическое развитие'!D33&lt;0.5,"не сформирован", "в стадии формирования")))</f>
        <v/>
      </c>
      <c r="BA33" s="98" t="str">
        <f>IF('Физическое развитие'!E33="","",IF('Физическое развитие'!E33&gt;1.5,"сформирован",IF('Физическое развитие'!E33&lt;0.5,"не сформирован", "в стадии формирования")))</f>
        <v/>
      </c>
      <c r="BB33" s="98" t="str">
        <f>IF('Физическое развитие'!F33="","",IF('Физическое развитие'!F33&gt;1.5,"сформирован",IF('Физическое развитие'!F33&lt;0.5,"не сформирован", "в стадии формирования")))</f>
        <v/>
      </c>
      <c r="BC33" s="98" t="str">
        <f>IF('Физическое развитие'!G33="","",IF('Физическое развитие'!G33&gt;1.5,"сформирован",IF('Физическое развитие'!G33&lt;0.5,"не сформирован", "в стадии формирования")))</f>
        <v/>
      </c>
      <c r="BD33" s="98" t="str">
        <f>IF('Физическое развитие'!H33="","",IF('Физическое развитие'!H33&gt;1.5,"сформирован",IF('Физическое развитие'!H33&lt;0.5,"не сформирован", "в стадии формирования")))</f>
        <v/>
      </c>
      <c r="BE33" s="98" t="str">
        <f>IF('Физическое развитие'!I33="","",IF('Физическое развитие'!I33&gt;1.5,"сформирован",IF('Физическое развитие'!I33&lt;0.5,"не сформирован", "в стадии формирования")))</f>
        <v/>
      </c>
      <c r="BF33" s="98" t="str">
        <f>IF('Физическое развитие'!J33="","",IF('Физическое развитие'!J33&gt;1.5,"сформирован",IF('Физическое развитие'!J33&lt;0.5,"не сформирован", "в стадии формирования")))</f>
        <v/>
      </c>
      <c r="BG33" s="98" t="str">
        <f>IF('Физическое развитие'!K33="","",IF('Физическое развитие'!K33&gt;1.5,"сформирован",IF('Физическое развитие'!K33&lt;0.5,"не сформирован", "в стадии формирования")))</f>
        <v/>
      </c>
      <c r="BH33" s="98" t="str">
        <f>IF('Физическое развитие'!L33="","",IF('Физическое развитие'!L33&gt;1.5,"сформирован",IF('Физическое развитие'!L33&lt;0.5,"не сформирован", "в стадии формирования")))</f>
        <v/>
      </c>
      <c r="BI33" s="136" t="str">
        <f>IF('Художественно-эстетическое разв'!M34="","",IF('Художественно-эстетическое разв'!N34="","",IF('Художественно-эстетическое разв'!V34="","",IF('Физическое развитие'!D33="","",IF('Физическое развитие'!E33="","",IF('Физическое развитие'!F33="","",IF('Физическое развитие'!G33="","",IF('Физическое развитие'!H33="","",IF('Физическое развитие'!I33="","",IF('Физическое развитие'!J33="","",IF('Физическое развитие'!K33="","",IF('Физическое развитие'!M33="","",('Художественно-эстетическое разв'!M34+'Художественно-эстетическое разв'!N34+'Художественно-эстетическое разв'!V34+'Физическое развитие'!D33+'Физическое развитие'!E33+'Физическое развитие'!F33+'Физическое развитие'!G33+'Физическое развитие'!H33+'Физическое развитие'!I33+'Физическое развитие'!J33+'Физическое развитие'!K33+'Физическое развитие'!M33)/12))))))))))))</f>
        <v/>
      </c>
      <c r="BJ33" s="81" t="str">
        <f t="shared" si="4"/>
        <v/>
      </c>
      <c r="BK33" s="81" t="str">
        <f>IF('Социально-коммуникативное разви'!D34="","",IF('Социально-коммуникативное разви'!D34&gt;1.5,"сформирован",IF('Социально-коммуникативное разви'!D34&lt;0.5,"не сформирован", "в стадии формирования")))</f>
        <v/>
      </c>
      <c r="BL33" s="81" t="str">
        <f>IF('Социально-коммуникативное разви'!E34="","",IF('Социально-коммуникативное разви'!E34&gt;1.5,"сформирован",IF('Социально-коммуникативное разви'!E34&lt;0.5,"не сформирован", "в стадии формирования")))</f>
        <v/>
      </c>
      <c r="BM33" s="81" t="str">
        <f>IF('Социально-коммуникативное разви'!F34="","",IF('Социально-коммуникативное разви'!F34&gt;1.5,"сформирован",IF('Социально-коммуникативное разви'!F34&lt;0.5,"не сформирован", "в стадии формирования")))</f>
        <v/>
      </c>
      <c r="BN33" s="81" t="str">
        <f>IF('Социально-коммуникативное разви'!G34="","",IF('Социально-коммуникативное разви'!G34&gt;1.5,"сформирован",IF('Социально-коммуникативное разви'!G34&lt;0.5,"не сформирован", "в стадии формирования")))</f>
        <v/>
      </c>
      <c r="BO33" s="81" t="str">
        <f>IF('Социально-коммуникативное разви'!H34="","",IF('Социально-коммуникативное разви'!H34&gt;1.5,"сформирован",IF('Социально-коммуникативное разви'!H34&lt;0.5,"не сформирован", "в стадии формирования")))</f>
        <v/>
      </c>
      <c r="BP33" s="81" t="str">
        <f>IF('Социально-коммуникативное разви'!I34="","",IF('Социально-коммуникативное разви'!I34&gt;1.5,"сформирован",IF('Социально-коммуникативное разви'!I34&lt;0.5,"не сформирован", "в стадии формирования")))</f>
        <v/>
      </c>
      <c r="BQ33" s="81" t="str">
        <f>IF('Социально-коммуникативное разви'!J34="","",IF('Социально-коммуникативное разви'!J34&gt;1.5,"сформирован",IF('Социально-коммуникативное разви'!J34&lt;0.5,"не сформирован", "в стадии формирования")))</f>
        <v/>
      </c>
      <c r="BR33" s="81" t="str">
        <f>IF('Социально-коммуникативное разви'!K34="","",IF('Социально-коммуникативное разви'!K34&gt;1.5,"сформирован",IF('Социально-коммуникативное разви'!K34&lt;0.5,"не сформирован", "в стадии формирования")))</f>
        <v/>
      </c>
      <c r="BS33" s="81" t="str">
        <f>IF('Физическое развитие'!L33="","",IF('Физическое развитие'!L33&gt;1.5,"сформирован",IF('Физическое развитие'!L33&lt;0.5,"не сформирован", "в стадии формирования")))</f>
        <v/>
      </c>
      <c r="BT33" s="81" t="str">
        <f>IF('Физическое развитие'!M33="","",IF('Физическое развитие'!M33&gt;1.5,"сформирован",IF('Физическое развитие'!M33&lt;0.5,"не сформирован", "в стадии формирования")))</f>
        <v/>
      </c>
      <c r="BU33" s="81" t="str">
        <f>IF('Физическое развитие'!N33="","",IF('Физическое развитие'!N33&gt;1.5,"сформирован",IF('Физическое развитие'!N33&lt;0.5,"не сформирован", "в стадии формирования")))</f>
        <v/>
      </c>
      <c r="BV33" s="81" t="str">
        <f>IF('Физическое развитие'!O33="","",IF('Физическое развитие'!O33&gt;1.5,"сформирован",IF('Физическое развитие'!O33&lt;0.5,"не сформирован", "в стадии формирования")))</f>
        <v/>
      </c>
      <c r="BW33" s="136" t="str">
        <f>IF('Социально-коммуникативное разви'!D34="","",IF('Социально-коммуникативное разви'!G34="","",IF('Социально-коммуникативное разви'!K34="","",IF('Социально-коммуникативное разви'!M34="","",IF('Социально-коммуникативное разви'!X34="","",IF('Социально-коммуникативное разви'!Y34="","",IF('Социально-коммуникативное разви'!Z34="","",IF('Социально-коммуникативное разви'!AA34="","",IF('Физическое развитие'!L33="","",IF('Физическое развитие'!P33="","",IF('Физическое развитие'!Q33="","",IF('Физическое развитие'!R33="","",('Социально-коммуникативное разви'!D34+'Социально-коммуникативное разви'!G34+'Социально-коммуникативное разви'!K34+'Социально-коммуникативное разви'!M34+'Социально-коммуникативное разви'!X34+'Социально-коммуникативное разви'!Y34+'Социально-коммуникативное разви'!Z34+'Социально-коммуникативное разви'!AA34+'Физическое развитие'!L33+'Физическое развитие'!P33+'Физическое развитие'!Q33+'Физическое развитие'!R33)/12))))))))))))</f>
        <v/>
      </c>
      <c r="BX33" s="81" t="str">
        <f t="shared" si="5"/>
        <v/>
      </c>
      <c r="BY33" s="81" t="str">
        <f>IF('Социально-коммуникативное разви'!E34="","",IF('Социально-коммуникативное разви'!E34&gt;1.5,"сформирован",IF('Социально-коммуникативное разви'!E34&lt;0.5,"не сформирован", "в стадии формирования")))</f>
        <v/>
      </c>
      <c r="BZ33" s="81" t="str">
        <f>IF('Социально-коммуникативное разви'!F34="","",IF('Социально-коммуникативное разви'!F34&gt;1.5,"сформирован",IF('Социально-коммуникативное разви'!F34&lt;0.5,"не сформирован", "в стадии формирования")))</f>
        <v/>
      </c>
      <c r="CA33" s="81" t="str">
        <f>IF('Социально-коммуникативное разви'!G34="","",IF('Социально-коммуникативное разви'!G34&gt;1.5,"сформирован",IF('Социально-коммуникативное разви'!G34&lt;0.5,"не сформирован", "в стадии формирования")))</f>
        <v/>
      </c>
      <c r="CB33" s="81" t="str">
        <f>IF('Социально-коммуникативное разви'!H34="","",IF('Социально-коммуникативное разви'!H34&gt;1.5,"сформирован",IF('Социально-коммуникативное разви'!H34&lt;0.5,"не сформирован", "в стадии формирования")))</f>
        <v/>
      </c>
      <c r="CC33" s="81" t="str">
        <f>IF('Социально-коммуникативное разви'!I34="","",IF('Социально-коммуникативное разви'!I34&gt;1.5,"сформирован",IF('Социально-коммуникативное разви'!I34&lt;0.5,"не сформирован", "в стадии формирования")))</f>
        <v/>
      </c>
      <c r="CD33" s="81" t="str">
        <f>IF('Социально-коммуникативное разви'!J34="","",IF('Социально-коммуникативное разви'!J34&gt;1.5,"сформирован",IF('Социально-коммуникативное разви'!J34&lt;0.5,"не сформирован", "в стадии формирования")))</f>
        <v/>
      </c>
      <c r="CE33" s="81" t="str">
        <f>IF('Социально-коммуникативное разви'!K34="","",IF('Социально-коммуникативное разви'!K34&gt;1.5,"сформирован",IF('Социально-коммуникативное разви'!K34&lt;0.5,"не сформирован", "в стадии формирования")))</f>
        <v/>
      </c>
      <c r="CF33" s="81" t="str">
        <f>IF('Социально-коммуникативное разви'!L34="","",IF('Социально-коммуникативное разви'!L34&gt;1.5,"сформирован",IF('Социально-коммуникативное разви'!L34&lt;0.5,"не сформирован", "в стадии формирования")))</f>
        <v/>
      </c>
      <c r="CG33" s="81" t="str">
        <f>IF('Познавательное развитие'!D34="","",IF('Познавательное развитие'!D34&gt;1.5,"сформирован",IF('Познавательное развитие'!D34&lt;0.5,"не сформирован", "в стадии формирования")))</f>
        <v/>
      </c>
      <c r="CH33" s="81" t="str">
        <f>IF('Познавательное развитие'!E34="","",IF('Познавательное развитие'!E34&gt;1.5,"сформирован",IF('Познавательное развитие'!E34&lt;0.5,"не сформирован", "в стадии формирования")))</f>
        <v/>
      </c>
      <c r="CI33" s="81" t="str">
        <f>IF('Познавательное развитие'!F34="","",IF('Познавательное развитие'!F34&gt;1.5,"сформирован",IF('Познавательное развитие'!F34&lt;0.5,"не сформирован", "в стадии формирования")))</f>
        <v/>
      </c>
      <c r="CJ33" s="81" t="str">
        <f>IF('Познавательное развитие'!G34="","",IF('Познавательное развитие'!G34&gt;1.5,"сформирован",IF('Познавательное развитие'!G34&lt;0.5,"не сформирован", "в стадии формирования")))</f>
        <v/>
      </c>
      <c r="CK33" s="81" t="str">
        <f>IF('Познавательное развитие'!H34="","",IF('Познавательное развитие'!H34&gt;1.5,"сформирован",IF('Познавательное развитие'!H34&lt;0.5,"не сформирован", "в стадии формирования")))</f>
        <v/>
      </c>
      <c r="CL33" s="81" t="str">
        <f>IF('Познавательное развитие'!I34="","",IF('Познавательное развитие'!I34&gt;1.5,"сформирован",IF('Познавательное развитие'!I34&lt;0.5,"не сформирован", "в стадии формирования")))</f>
        <v/>
      </c>
      <c r="CM33" s="81" t="str">
        <f>IF('Познавательное развитие'!J34="","",IF('Познавательное развитие'!J34&gt;1.5,"сформирован",IF('Познавательное развитие'!J34&lt;0.5,"не сформирован", "в стадии формирования")))</f>
        <v/>
      </c>
      <c r="CN33" s="81" t="str">
        <f>IF('Познавательное развитие'!K34="","",IF('Познавательное развитие'!K34&gt;1.5,"сформирован",IF('Познавательное развитие'!K34&lt;0.5,"не сформирован", "в стадии формирования")))</f>
        <v/>
      </c>
      <c r="CO33" s="81" t="str">
        <f>IF('Познавательное развитие'!L34="","",IF('Познавательное развитие'!L34&gt;1.5,"сформирован",IF('Познавательное развитие'!L34&lt;0.5,"не сформирован", "в стадии формирования")))</f>
        <v/>
      </c>
      <c r="CP33" s="81" t="str">
        <f>IF('Познавательное развитие'!M34="","",IF('Познавательное развитие'!M34&gt;1.5,"сформирован",IF('Познавательное развитие'!M34&lt;0.5,"не сформирован", "в стадии формирования")))</f>
        <v/>
      </c>
      <c r="CQ33" s="81" t="str">
        <f>IF('Познавательное развитие'!N34="","",IF('Познавательное развитие'!N34&gt;1.5,"сформирован",IF('Познавательное развитие'!N34&lt;0.5,"не сформирован", "в стадии формирования")))</f>
        <v/>
      </c>
      <c r="CR33" s="81" t="str">
        <f>IF('Познавательное развитие'!O34="","",IF('Познавательное развитие'!O34&gt;1.5,"сформирован",IF('Познавательное развитие'!O34&lt;0.5,"не сформирован", "в стадии формирования")))</f>
        <v/>
      </c>
      <c r="CS33" s="81" t="str">
        <f>IF('Познавательное развитие'!P34="","",IF('Познавательное развитие'!P34&gt;1.5,"сформирован",IF('Познавательное развитие'!P34&lt;0.5,"не сформирован", "в стадии формирования")))</f>
        <v/>
      </c>
      <c r="CT33" s="81" t="str">
        <f>IF('Познавательное развитие'!Q34="","",IF('Познавательное развитие'!Q34&gt;1.5,"сформирован",IF('Познавательное развитие'!Q34&lt;0.5,"не сформирован", "в стадии формирования")))</f>
        <v/>
      </c>
      <c r="CU33" s="81" t="str">
        <f>IF('Речевое развитие'!J33="","",IF('Речевое развитие'!J33&gt;1.5,"сформирован",IF('Речевое развитие'!J33&lt;0.5,"не сформирован", "в стадии формирования")))</f>
        <v/>
      </c>
      <c r="CV33" s="81" t="str">
        <f>IF('Речевое развитие'!K33="","",IF('Речевое развитие'!K33&gt;1.5,"сформирован",IF('Речевое развитие'!K33&lt;0.5,"не сформирован", "в стадии формирования")))</f>
        <v/>
      </c>
      <c r="CW33" s="81" t="str">
        <f>IF('Речевое развитие'!L33="","",IF('Речевое развитие'!L33&gt;1.5,"сформирован",IF('Речевое развитие'!L33&lt;0.5,"не сформирован", "в стадии формирования")))</f>
        <v/>
      </c>
      <c r="CX33" s="167" t="str">
        <f>IF('Художественно-эстетическое разв'!AA34="","",IF('Художественно-эстетическое разв'!AA34&gt;1.5,"сформирован",IF('Художественно-эстетическое разв'!AA34&lt;0.5,"не сформирован", "в стадии формирования")))</f>
        <v/>
      </c>
      <c r="CY33" s="136" t="str">
        <f>IF('Социально-коммуникативное разви'!E34="","",IF('Социально-коммуникативное разви'!F34="","",IF('Социально-коммуникативное разви'!H34="","",IF('Социально-коммуникативное разви'!I34="","",IF('Социально-коммуникативное разви'!AB34="","",IF('Социально-коммуникативное разви'!AC34="","",IF('Социально-коммуникативное разви'!AD34="","",IF('Социально-коммуникативное разви'!AE34="","",IF('Познавательное развитие'!D34="","",IF('Познавательное развитие'!E34="","",IF('Познавательное развитие'!F34="","",IF('Познавательное развитие'!I34="","",IF('Познавательное развитие'!K34="","",IF('Познавательное развитие'!S34="","",IF('Познавательное развитие'!U34="","",IF('Познавательное развитие'!Y34="","",IF('Познавательное развитие'!Z34="","",IF('Познавательное развитие'!AA34="","",IF('Познавательное развитие'!AB34="","",IF('Познавательное развитие'!AC34="","",IF('Познавательное развитие'!AD34="","",IF('Познавательное развитие'!AE34="","",IF('Речевое развитие'!J33="","",IF('Речевое развитие'!K33="","",IF('Речевое развитие'!L33="","",IF('Художественно-эстетическое разв'!AA34="","",('Социально-коммуникативное разви'!E34+'Социально-коммуникативное разви'!F34+'Социально-коммуникативное разви'!H34+'Социально-коммуникативное разви'!I34+'Социально-коммуникативное разви'!AB34+'Социально-коммуникативное разви'!AC34+'Социально-коммуникативное разви'!AD34+'Социально-коммуникативное разви'!AE34+'Познавательное развитие'!D34+'Познавательное развитие'!E34+'Познавательное развитие'!F34+'Познавательное развитие'!I34+'Познавательное развитие'!K34+'Познавательное развитие'!S34+'Познавательное развитие'!U34+'Познавательное развитие'!Y34+'Познавательное развитие'!Z34+'Познавательное развитие'!AA34+'Познавательное развитие'!AB34+'Познавательное развитие'!AC34+'Познавательное развитие'!AD34+'Познавательное развитие'!AE34+'Речевое развитие'!J33+'Речевое развитие'!K33+'Речевое развитие'!L33+'Художественно-эстетическое разв'!AA34)/26))))))))))))))))))))))))))</f>
        <v/>
      </c>
      <c r="CZ33" s="81" t="str">
        <f t="shared" si="6"/>
        <v/>
      </c>
      <c r="EL33" s="90"/>
    </row>
    <row r="34" spans="1:142">
      <c r="A34" s="298">
        <f>список!A32</f>
        <v>31</v>
      </c>
      <c r="B34" s="165" t="str">
        <f>IF(список!B32="","",список!B32)</f>
        <v/>
      </c>
      <c r="C34" s="81">
        <f>IF(список!C32="","",список!C32)</f>
        <v>0</v>
      </c>
      <c r="D34" s="81" t="str">
        <f>IF('Социально-коммуникативное разви'!J35="","",IF('Социально-коммуникативное разви'!J35&gt;1.5,"сформирован",IF('Социально-коммуникативное разви'!J35&lt;0.5,"не сформирован", "в стадии формирования")))</f>
        <v/>
      </c>
      <c r="E34" s="81" t="str">
        <f>IF('Социально-коммуникативное разви'!K35="","",IF('Социально-коммуникативное разви'!K35&gt;1.5,"сформирован",IF('Социально-коммуникативное разви'!K35&lt;0.5,"не сформирован", "в стадии формирования")))</f>
        <v/>
      </c>
      <c r="F34" s="81" t="str">
        <f>IF('Социально-коммуникативное разви'!L35="","",IF('Социально-коммуникативное разви'!L35&gt;1.5,"сформирован",IF('Социально-коммуникативное разви'!L35&lt;0.5,"не сформирован", "в стадии формирования")))</f>
        <v/>
      </c>
      <c r="G34" s="81" t="str">
        <f>IF('Социально-коммуникативное разви'!N35="","",IF('Социально-коммуникативное разви'!N35&gt;1.5,"сформирован",IF('Социально-коммуникативное разви'!N35&lt;0.5,"не сформирован", "в стадии формирования")))</f>
        <v/>
      </c>
      <c r="H34" s="81" t="str">
        <f>IF('Социально-коммуникативное разви'!O35="","",IF('Социально-коммуникативное разви'!O35&gt;1.5,"сформирован",IF('Социально-коммуникативное разви'!O35&lt;0.5,"не сформирован", "в стадии формирования")))</f>
        <v/>
      </c>
      <c r="I34" s="81" t="str">
        <f>IF('Познавательное развитие'!J35="","",IF('Познавательное развитие'!J35&gt;1.5,"сформирован",IF('Познавательное развитие'!J35&lt;0.5,"не сформирован", "в стадии формирования")))</f>
        <v/>
      </c>
      <c r="J34" s="81" t="str">
        <f>IF('Познавательное развитие'!K35="","",IF('Познавательное развитие'!K35&gt;1.5,"сформирован",IF('Познавательное развитие'!K35&lt;0.5,"не сформирован", "в стадии формирования")))</f>
        <v/>
      </c>
      <c r="K34" s="81" t="str">
        <f>IF('Познавательное развитие'!N35="","",IF('Познавательное развитие'!N35&gt;1.5,"сформирован",IF('Познавательное развитие'!N35&lt;0.5,"не сформирован", "в стадии формирования")))</f>
        <v/>
      </c>
      <c r="L34" s="81" t="str">
        <f>IF('Познавательное развитие'!O35="","",IF('Познавательное развитие'!O35&gt;1.5,"сформирован",IF('Познавательное развитие'!O35&lt;0.5,"не сформирован", "в стадии формирования")))</f>
        <v/>
      </c>
      <c r="M34" s="81" t="str">
        <f>IF('Познавательное развитие'!U35="","",IF('Познавательное развитие'!U35&gt;1.5,"сформирован",IF('Познавательное развитие'!U35&lt;0.5,"не сформирован", "в стадии формирования")))</f>
        <v/>
      </c>
      <c r="N34" s="81" t="str">
        <f>IF('Речевое развитие'!G34="","",IF('Речевое развитие'!G34&gt;1.5,"сформирован",IF('Речевое развитие'!G34&lt;0.5,"не сформирован", "в стадии формирования")))</f>
        <v/>
      </c>
      <c r="O34" s="81" t="str">
        <f>IF('Художественно-эстетическое разв'!D35="","",IF('Художественно-эстетическое разв'!D35&gt;1.5,"сформирован",IF('Художественно-эстетическое разв'!D35&lt;0.5,"не сформирован", "в стадии формирования")))</f>
        <v/>
      </c>
      <c r="P34" s="136" t="str">
        <f>IF('Социально-коммуникативное разви'!J35="","",IF('Социально-коммуникативное разви'!K35="","",IF('Социально-коммуникативное разви'!L35="","",IF('Социально-коммуникативное разви'!N35="","",IF('Социально-коммуникативное разви'!O35="","",IF('Познавательное развитие'!J35="","",IF('Познавательное развитие'!K35="","",IF('Познавательное развитие'!N35="","",IF('Познавательное развитие'!O35="","",IF('Познавательное развитие'!U35="","",IF('Речевое развитие'!G34="","",IF('Художественно-эстетическое разв'!D35="","",('Социально-коммуникативное разви'!J35+'Социально-коммуникативное разви'!K35+'Социально-коммуникативное разви'!L35+'Социально-коммуникативное разви'!N35+'Социально-коммуникативное разви'!O35+'Познавательное развитие'!J35+'Познавательное развитие'!K35+'Познавательное развитие'!N35+'Познавательное развитие'!O35+'Познавательное развитие'!U35+'Речевое развитие'!G34+'Художественно-эстетическое разв'!D35)/12))))))))))))</f>
        <v/>
      </c>
      <c r="Q34" s="81" t="str">
        <f t="shared" si="0"/>
        <v/>
      </c>
      <c r="R34" s="81" t="str">
        <f>IF('Социально-коммуникативное разви'!H35="","",IF('Социально-коммуникативное разви'!H35&gt;1.5,"сформирован",IF('Социально-коммуникативное разви'!H35&lt;0.5,"не сформирован", "в стадии формирования")))</f>
        <v/>
      </c>
      <c r="S34" s="81" t="str">
        <f>IF('Социально-коммуникативное разви'!K35="","",IF('Социально-коммуникативное разви'!K35&gt;1.5,"сформирован",IF('Социально-коммуникативное разви'!K35&lt;0.5,"не сформирован", "в стадии формирования")))</f>
        <v/>
      </c>
      <c r="T34" s="81" t="str">
        <f>IF('Социально-коммуникативное разви'!L35="","",IF('Социально-коммуникативное разви'!L35&gt;1.5,"сформирован",IF('Социально-коммуникативное разви'!L35&lt;0.5,"не сформирован", "в стадии формирования")))</f>
        <v/>
      </c>
      <c r="U34" s="81" t="str">
        <f>IF('Социально-коммуникативное разви'!M35="","",IF('Социально-коммуникативное разви'!M35&gt;1.5,"сформирован",IF('Социально-коммуникативное разви'!M35&lt;0.5,"не сформирован", "в стадии формирования")))</f>
        <v/>
      </c>
      <c r="V34" s="81" t="str">
        <f>IF('Социально-коммуникативное разви'!S35="","",IF('Социально-коммуникативное разви'!S35&gt;1.5,"сформирован",IF('Социально-коммуникативное разви'!S35&lt;0.5,"не сформирован", "в стадии формирования")))</f>
        <v/>
      </c>
      <c r="W34" s="81" t="str">
        <f>IF('Социально-коммуникативное разви'!T35="","",IF('Социально-коммуникативное разви'!T35&gt;1.5,"сформирован",IF('Социально-коммуникативное разви'!T35&lt;0.5,"не сформирован", "в стадии формирования")))</f>
        <v/>
      </c>
      <c r="X34" s="81" t="str">
        <f>IF('Социально-коммуникативное разви'!U35="","",IF('Социально-коммуникативное разви'!U35&gt;1.5,"сформирован",IF('Социально-коммуникативное разви'!U35&lt;0.5,"не сформирован", "в стадии формирования")))</f>
        <v/>
      </c>
      <c r="Y34" s="81" t="str">
        <f>IF('Познавательное развитие'!T35="","",IF('Познавательное развитие'!T35&gt;1.5,"сформирован",IF('Познавательное развитие'!T35&lt;0.5,"не сформирован", "в стадии формирования")))</f>
        <v/>
      </c>
      <c r="Z34" s="81" t="str">
        <f>IF('Речевое развитие'!G34="","",IF('Речевое развитие'!G34&gt;1.5,"сформирован",IF('Речевое развитие'!G34&lt;0.5,"не сформирован", "в стадии формирования")))</f>
        <v/>
      </c>
      <c r="AA34" s="136" t="str">
        <f>IF('Социально-коммуникативное разви'!H35="","",IF('Социально-коммуникативное разви'!K35="","",IF('Социально-коммуникативное разви'!L35="","",IF('Социально-коммуникативное разви'!M35="","",IF('Социально-коммуникативное разви'!S35="","",IF('Социально-коммуникативное разви'!T35="","",IF('Социально-коммуникативное разви'!U35="","",IF('Познавательное развитие'!T35="","",IF('Речевое развитие'!G34="","",('Социально-коммуникативное разви'!H35+'Социально-коммуникативное разви'!K35+'Социально-коммуникативное разви'!L35+'Социально-коммуникативное разви'!M35+'Социально-коммуникативное разви'!S35+'Социально-коммуникативное разви'!T35++'Социально-коммуникативное разви'!U35+'Познавательное развитие'!T35+'Речевое развитие'!G34)/9)))))))))</f>
        <v/>
      </c>
      <c r="AB34" s="81" t="str">
        <f t="shared" si="1"/>
        <v/>
      </c>
      <c r="AC34" s="81" t="str">
        <f>IF('Социально-коммуникативное разви'!P35="","",IF('Социально-коммуникативное разви'!P35&gt;1.5,"сформирован",IF('Социально-коммуникативное разви'!P35&lt;0.5,"не сформирован", "в стадии формирования")))</f>
        <v/>
      </c>
      <c r="AD34" s="81" t="str">
        <f>IF('Познавательное развитие'!P35="","",IF('Познавательное развитие'!P35&gt;1.5,"сформирован",IF('Познавательное развитие'!P35&lt;0.5,"не сформирован", "в стадии формирования")))</f>
        <v/>
      </c>
      <c r="AE34" s="81" t="str">
        <f>IF('Речевое развитие'!F34="","",IF('Речевое развитие'!F34&gt;1.5,"сформирован",IF('Речевое развитие'!GG34&lt;0.5,"не сформирован", "в стадии формирования")))</f>
        <v/>
      </c>
      <c r="AF34" s="81" t="str">
        <f>IF('Речевое развитие'!G34="","",IF('Речевое развитие'!G34&gt;1.5,"сформирован",IF('Речевое развитие'!GH34&lt;0.5,"не сформирован", "в стадии формирования")))</f>
        <v/>
      </c>
      <c r="AG34" s="81" t="str">
        <f>IF('Речевое развитие'!M34="","",IF('Речевое развитие'!M34&gt;1.5,"сформирован",IF('Речевое развитие'!M34&lt;0.5,"не сформирован", "в стадии формирования")))</f>
        <v/>
      </c>
      <c r="AH34" s="81" t="str">
        <f>IF('Речевое развитие'!N34="","",IF('Речевое развитие'!N34&gt;1.5,"сформирован",IF('Речевое развитие'!N34&lt;0.5,"не сформирован", "в стадии формирования")))</f>
        <v/>
      </c>
      <c r="AI34" s="81" t="str">
        <f>IF('Художественно-эстетическое разв'!E35="","",IF('Художественно-эстетическое разв'!E35&gt;1.5,"сформирован",IF('Художественно-эстетическое разв'!E35&lt;0.5,"не сформирован", "в стадии формирования")))</f>
        <v/>
      </c>
      <c r="AJ34" s="81" t="str">
        <f>IF('Художественно-эстетическое разв'!H35="","",IF('Художественно-эстетическое разв'!H35&gt;1.5,"сформирован",IF('Художественно-эстетическое разв'!H35&lt;0.5,"не сформирован", "в стадии формирования")))</f>
        <v/>
      </c>
      <c r="AK34" s="81" t="str">
        <f>IF('Художественно-эстетическое разв'!AB35="","",IF('Художественно-эстетическое разв'!AB35&gt;1.5,"сформирован",IF('Художественно-эстетическое разв'!AB35&lt;0.5,"не сформирован", "в стадии формирования")))</f>
        <v/>
      </c>
      <c r="AL34" s="166" t="str">
        <f>IF('Социально-коммуникативное разви'!P35="","",IF('Познавательное развитие'!P35="","",IF('Речевое развитие'!F34="","",IF('Речевое развитие'!G34="","",IF('Речевое развитие'!M34="","",IF('Речевое развитие'!N34="","",IF('Художественно-эстетическое разв'!E35="","",IF('Художественно-эстетическое разв'!H35="","",IF('Художественно-эстетическое разв'!AB35="","",('Социально-коммуникативное разви'!P35+'Познавательное развитие'!P35+'Речевое развитие'!F34+'Речевое развитие'!G34+'Речевое развитие'!M34+'Речевое развитие'!N34+'Художественно-эстетическое разв'!E35+'Художественно-эстетическое разв'!H35+'Художественно-эстетическое разв'!AB35)/9)))))))))</f>
        <v/>
      </c>
      <c r="AM34" s="81" t="str">
        <f t="shared" si="2"/>
        <v/>
      </c>
      <c r="AN34" s="81" t="str">
        <f>IF('Познавательное развитие'!V35="","",IF('Познавательное развитие'!V35&gt;1.5,"сформирован",IF('Познавательное развитие'!V35&lt;0.5,"не сформирован", "в стадии формирования")))</f>
        <v/>
      </c>
      <c r="AO34" s="81" t="str">
        <f>IF('Речевое развитие'!D34="","",IF('Речевое развитие'!D34&gt;1.5,"сформирован",IF('Речевое развитие'!D34&lt;0.5,"не сформирован", "в стадии формирования")))</f>
        <v/>
      </c>
      <c r="AP34" s="81" t="str">
        <f>IF('Речевое развитие'!E34="","",IF('Речевое развитие'!E34&gt;1.5,"сформирован",IF('Речевое развитие'!E34&lt;0.5,"не сформирован", "в стадии формирования")))</f>
        <v/>
      </c>
      <c r="AQ34" s="81" t="str">
        <f>IF('Речевое развитие'!F34="","",IF('Речевое развитие'!F34&gt;1.5,"сформирован",IF('Речевое развитие'!F34&lt;0.5,"не сформирован", "в стадии формирования")))</f>
        <v/>
      </c>
      <c r="AR34" s="81" t="str">
        <f>IF('Речевое развитие'!G34="","",IF('Речевое развитие'!G34&gt;1.5,"сформирован",IF('Речевое развитие'!G34&lt;0.5,"не сформирован", "в стадии формирования")))</f>
        <v/>
      </c>
      <c r="AS34" s="81" t="str">
        <f>IF('Речевое развитие'!J34="","",IF('Речевое развитие'!J34&gt;1.5,"сформирован",IF('Речевое развитие'!J34&lt;0.5,"не сформирован", "в стадии формирования")))</f>
        <v/>
      </c>
      <c r="AT34" s="81" t="str">
        <f>IF('Речевое развитие'!M34="","",IF('Речевое развитие'!M34&gt;1.5,"сформирован",IF('Речевое развитие'!M34&lt;0.5,"не сформирован", "в стадии формирования")))</f>
        <v/>
      </c>
      <c r="AU34" s="136" t="str">
        <f>IF('Познавательное развитие'!V35="","",IF('Речевое развитие'!D34="","",IF('Речевое развитие'!E34="","",IF('Речевое развитие'!F34="","",IF('Речевое развитие'!G34="","",IF('Речевое развитие'!J34="","",IF('Речевое развитие'!M34="","",('Познавательное развитие'!V35+'Речевое развитие'!D34+'Речевое развитие'!E34+'Речевое развитие'!F34+'Речевое развитие'!G34+'Речевое развитие'!J34+'Речевое развитие'!M34)/7)))))))</f>
        <v/>
      </c>
      <c r="AV34" s="81" t="str">
        <f t="shared" si="3"/>
        <v/>
      </c>
      <c r="AW34" s="98" t="str">
        <f>IF('Художественно-эстетическое разв'!M35="","",IF('Художественно-эстетическое разв'!M35&gt;1.5,"сформирован",IF('Художественно-эстетическое разв'!M35&lt;0.5,"не сформирован", "в стадии формирования")))</f>
        <v/>
      </c>
      <c r="AX34" s="98" t="str">
        <f>IF('Художественно-эстетическое разв'!N35="","",IF('Художественно-эстетическое разв'!N35&gt;1.5,"сформирован",IF('Художественно-эстетическое разв'!N35&lt;0.5,"не сформирован", "в стадии формирования")))</f>
        <v/>
      </c>
      <c r="AY34" s="167" t="str">
        <f>IF('Художественно-эстетическое разв'!V35="","",IF('Художественно-эстетическое разв'!V35&gt;1.5,"сформирован",IF('Художественно-эстетическое разв'!V35&lt;0.5,"не сформирован", "в стадии формирования")))</f>
        <v/>
      </c>
      <c r="AZ34" s="98" t="str">
        <f>IF('Физическое развитие'!D34="","",IF('Физическое развитие'!D34&gt;1.5,"сформирован",IF('Физическое развитие'!D34&lt;0.5,"не сформирован", "в стадии формирования")))</f>
        <v/>
      </c>
      <c r="BA34" s="98" t="str">
        <f>IF('Физическое развитие'!E34="","",IF('Физическое развитие'!E34&gt;1.5,"сформирован",IF('Физическое развитие'!E34&lt;0.5,"не сформирован", "в стадии формирования")))</f>
        <v/>
      </c>
      <c r="BB34" s="98" t="str">
        <f>IF('Физическое развитие'!F34="","",IF('Физическое развитие'!F34&gt;1.5,"сформирован",IF('Физическое развитие'!F34&lt;0.5,"не сформирован", "в стадии формирования")))</f>
        <v/>
      </c>
      <c r="BC34" s="98" t="str">
        <f>IF('Физическое развитие'!G34="","",IF('Физическое развитие'!G34&gt;1.5,"сформирован",IF('Физическое развитие'!G34&lt;0.5,"не сформирован", "в стадии формирования")))</f>
        <v/>
      </c>
      <c r="BD34" s="98" t="str">
        <f>IF('Физическое развитие'!H34="","",IF('Физическое развитие'!H34&gt;1.5,"сформирован",IF('Физическое развитие'!H34&lt;0.5,"не сформирован", "в стадии формирования")))</f>
        <v/>
      </c>
      <c r="BE34" s="98" t="str">
        <f>IF('Физическое развитие'!I34="","",IF('Физическое развитие'!I34&gt;1.5,"сформирован",IF('Физическое развитие'!I34&lt;0.5,"не сформирован", "в стадии формирования")))</f>
        <v/>
      </c>
      <c r="BF34" s="98" t="str">
        <f>IF('Физическое развитие'!J34="","",IF('Физическое развитие'!J34&gt;1.5,"сформирован",IF('Физическое развитие'!J34&lt;0.5,"не сформирован", "в стадии формирования")))</f>
        <v/>
      </c>
      <c r="BG34" s="98" t="str">
        <f>IF('Физическое развитие'!K34="","",IF('Физическое развитие'!K34&gt;1.5,"сформирован",IF('Физическое развитие'!K34&lt;0.5,"не сформирован", "в стадии формирования")))</f>
        <v/>
      </c>
      <c r="BH34" s="98" t="str">
        <f>IF('Физическое развитие'!L34="","",IF('Физическое развитие'!L34&gt;1.5,"сформирован",IF('Физическое развитие'!L34&lt;0.5,"не сформирован", "в стадии формирования")))</f>
        <v/>
      </c>
      <c r="BI34" s="136" t="str">
        <f>IF('Художественно-эстетическое разв'!M35="","",IF('Художественно-эстетическое разв'!N35="","",IF('Художественно-эстетическое разв'!V35="","",IF('Физическое развитие'!D34="","",IF('Физическое развитие'!E34="","",IF('Физическое развитие'!F34="","",IF('Физическое развитие'!G34="","",IF('Физическое развитие'!H34="","",IF('Физическое развитие'!I34="","",IF('Физическое развитие'!J34="","",IF('Физическое развитие'!K34="","",IF('Физическое развитие'!M34="","",('Художественно-эстетическое разв'!M35+'Художественно-эстетическое разв'!N35+'Художественно-эстетическое разв'!V35+'Физическое развитие'!D34+'Физическое развитие'!E34+'Физическое развитие'!F34+'Физическое развитие'!G34+'Физическое развитие'!H34+'Физическое развитие'!I34+'Физическое развитие'!J34+'Физическое развитие'!K34+'Физическое развитие'!M34)/12))))))))))))</f>
        <v/>
      </c>
      <c r="BJ34" s="81" t="str">
        <f t="shared" si="4"/>
        <v/>
      </c>
      <c r="BK34" s="81" t="str">
        <f>IF('Социально-коммуникативное разви'!D35="","",IF('Социально-коммуникативное разви'!D35&gt;1.5,"сформирован",IF('Социально-коммуникативное разви'!D35&lt;0.5,"не сформирован", "в стадии формирования")))</f>
        <v/>
      </c>
      <c r="BL34" s="81" t="str">
        <f>IF('Социально-коммуникативное разви'!E35="","",IF('Социально-коммуникативное разви'!E35&gt;1.5,"сформирован",IF('Социально-коммуникативное разви'!E35&lt;0.5,"не сформирован", "в стадии формирования")))</f>
        <v/>
      </c>
      <c r="BM34" s="81" t="str">
        <f>IF('Социально-коммуникативное разви'!F35="","",IF('Социально-коммуникативное разви'!F35&gt;1.5,"сформирован",IF('Социально-коммуникативное разви'!F35&lt;0.5,"не сформирован", "в стадии формирования")))</f>
        <v/>
      </c>
      <c r="BN34" s="81" t="str">
        <f>IF('Социально-коммуникативное разви'!G35="","",IF('Социально-коммуникативное разви'!G35&gt;1.5,"сформирован",IF('Социально-коммуникативное разви'!G35&lt;0.5,"не сформирован", "в стадии формирования")))</f>
        <v/>
      </c>
      <c r="BO34" s="81" t="str">
        <f>IF('Социально-коммуникативное разви'!H35="","",IF('Социально-коммуникативное разви'!H35&gt;1.5,"сформирован",IF('Социально-коммуникативное разви'!H35&lt;0.5,"не сформирован", "в стадии формирования")))</f>
        <v/>
      </c>
      <c r="BP34" s="81" t="str">
        <f>IF('Социально-коммуникативное разви'!I35="","",IF('Социально-коммуникативное разви'!I35&gt;1.5,"сформирован",IF('Социально-коммуникативное разви'!I35&lt;0.5,"не сформирован", "в стадии формирования")))</f>
        <v/>
      </c>
      <c r="BQ34" s="81" t="str">
        <f>IF('Социально-коммуникативное разви'!J35="","",IF('Социально-коммуникативное разви'!J35&gt;1.5,"сформирован",IF('Социально-коммуникативное разви'!J35&lt;0.5,"не сформирован", "в стадии формирования")))</f>
        <v/>
      </c>
      <c r="BR34" s="81" t="str">
        <f>IF('Социально-коммуникативное разви'!K35="","",IF('Социально-коммуникативное разви'!K35&gt;1.5,"сформирован",IF('Социально-коммуникативное разви'!K35&lt;0.5,"не сформирован", "в стадии формирования")))</f>
        <v/>
      </c>
      <c r="BS34" s="81" t="str">
        <f>IF('Физическое развитие'!L34="","",IF('Физическое развитие'!L34&gt;1.5,"сформирован",IF('Физическое развитие'!L34&lt;0.5,"не сформирован", "в стадии формирования")))</f>
        <v/>
      </c>
      <c r="BT34" s="81" t="str">
        <f>IF('Физическое развитие'!M34="","",IF('Физическое развитие'!M34&gt;1.5,"сформирован",IF('Физическое развитие'!M34&lt;0.5,"не сформирован", "в стадии формирования")))</f>
        <v/>
      </c>
      <c r="BU34" s="81" t="str">
        <f>IF('Физическое развитие'!N34="","",IF('Физическое развитие'!N34&gt;1.5,"сформирован",IF('Физическое развитие'!N34&lt;0.5,"не сформирован", "в стадии формирования")))</f>
        <v/>
      </c>
      <c r="BV34" s="81" t="str">
        <f>IF('Физическое развитие'!O34="","",IF('Физическое развитие'!O34&gt;1.5,"сформирован",IF('Физическое развитие'!O34&lt;0.5,"не сформирован", "в стадии формирования")))</f>
        <v/>
      </c>
      <c r="BW34" s="136" t="str">
        <f>IF('Социально-коммуникативное разви'!D35="","",IF('Социально-коммуникативное разви'!G35="","",IF('Социально-коммуникативное разви'!K35="","",IF('Социально-коммуникативное разви'!M35="","",IF('Социально-коммуникативное разви'!X35="","",IF('Социально-коммуникативное разви'!Y35="","",IF('Социально-коммуникативное разви'!Z35="","",IF('Социально-коммуникативное разви'!AA35="","",IF('Физическое развитие'!L34="","",IF('Физическое развитие'!P34="","",IF('Физическое развитие'!Q34="","",IF('Физическое развитие'!R34="","",('Социально-коммуникативное разви'!D35+'Социально-коммуникативное разви'!G35+'Социально-коммуникативное разви'!K35+'Социально-коммуникативное разви'!M35+'Социально-коммуникативное разви'!X35+'Социально-коммуникативное разви'!Y35+'Социально-коммуникативное разви'!Z35+'Социально-коммуникативное разви'!AA35+'Физическое развитие'!L34+'Физическое развитие'!P34+'Физическое развитие'!Q34+'Физическое развитие'!R34)/12))))))))))))</f>
        <v/>
      </c>
      <c r="BX34" s="81" t="str">
        <f t="shared" si="5"/>
        <v/>
      </c>
      <c r="BY34" s="81" t="str">
        <f>IF('Социально-коммуникативное разви'!E35="","",IF('Социально-коммуникативное разви'!E35&gt;1.5,"сформирован",IF('Социально-коммуникативное разви'!E35&lt;0.5,"не сформирован", "в стадии формирования")))</f>
        <v/>
      </c>
      <c r="BZ34" s="81" t="str">
        <f>IF('Социально-коммуникативное разви'!F35="","",IF('Социально-коммуникативное разви'!F35&gt;1.5,"сформирован",IF('Социально-коммуникативное разви'!F35&lt;0.5,"не сформирован", "в стадии формирования")))</f>
        <v/>
      </c>
      <c r="CA34" s="81" t="str">
        <f>IF('Социально-коммуникативное разви'!G35="","",IF('Социально-коммуникативное разви'!G35&gt;1.5,"сформирован",IF('Социально-коммуникативное разви'!G35&lt;0.5,"не сформирован", "в стадии формирования")))</f>
        <v/>
      </c>
      <c r="CB34" s="81" t="str">
        <f>IF('Социально-коммуникативное разви'!H35="","",IF('Социально-коммуникативное разви'!H35&gt;1.5,"сформирован",IF('Социально-коммуникативное разви'!H35&lt;0.5,"не сформирован", "в стадии формирования")))</f>
        <v/>
      </c>
      <c r="CC34" s="81" t="str">
        <f>IF('Социально-коммуникативное разви'!I35="","",IF('Социально-коммуникативное разви'!I35&gt;1.5,"сформирован",IF('Социально-коммуникативное разви'!I35&lt;0.5,"не сформирован", "в стадии формирования")))</f>
        <v/>
      </c>
      <c r="CD34" s="81" t="str">
        <f>IF('Социально-коммуникативное разви'!J35="","",IF('Социально-коммуникативное разви'!J35&gt;1.5,"сформирован",IF('Социально-коммуникативное разви'!J35&lt;0.5,"не сформирован", "в стадии формирования")))</f>
        <v/>
      </c>
      <c r="CE34" s="81" t="str">
        <f>IF('Социально-коммуникативное разви'!K35="","",IF('Социально-коммуникативное разви'!K35&gt;1.5,"сформирован",IF('Социально-коммуникативное разви'!K35&lt;0.5,"не сформирован", "в стадии формирования")))</f>
        <v/>
      </c>
      <c r="CF34" s="81" t="str">
        <f>IF('Социально-коммуникативное разви'!L35="","",IF('Социально-коммуникативное разви'!L35&gt;1.5,"сформирован",IF('Социально-коммуникативное разви'!L35&lt;0.5,"не сформирован", "в стадии формирования")))</f>
        <v/>
      </c>
      <c r="CG34" s="81" t="str">
        <f>IF('Познавательное развитие'!D35="","",IF('Познавательное развитие'!D35&gt;1.5,"сформирован",IF('Познавательное развитие'!D35&lt;0.5,"не сформирован", "в стадии формирования")))</f>
        <v/>
      </c>
      <c r="CH34" s="81" t="str">
        <f>IF('Познавательное развитие'!E35="","",IF('Познавательное развитие'!E35&gt;1.5,"сформирован",IF('Познавательное развитие'!E35&lt;0.5,"не сформирован", "в стадии формирования")))</f>
        <v/>
      </c>
      <c r="CI34" s="81" t="str">
        <f>IF('Познавательное развитие'!F35="","",IF('Познавательное развитие'!F35&gt;1.5,"сформирован",IF('Познавательное развитие'!F35&lt;0.5,"не сформирован", "в стадии формирования")))</f>
        <v/>
      </c>
      <c r="CJ34" s="81" t="str">
        <f>IF('Познавательное развитие'!G35="","",IF('Познавательное развитие'!G35&gt;1.5,"сформирован",IF('Познавательное развитие'!G35&lt;0.5,"не сформирован", "в стадии формирования")))</f>
        <v/>
      </c>
      <c r="CK34" s="81" t="str">
        <f>IF('Познавательное развитие'!H35="","",IF('Познавательное развитие'!H35&gt;1.5,"сформирован",IF('Познавательное развитие'!H35&lt;0.5,"не сформирован", "в стадии формирования")))</f>
        <v/>
      </c>
      <c r="CL34" s="81" t="str">
        <f>IF('Познавательное развитие'!I35="","",IF('Познавательное развитие'!I35&gt;1.5,"сформирован",IF('Познавательное развитие'!I35&lt;0.5,"не сформирован", "в стадии формирования")))</f>
        <v/>
      </c>
      <c r="CM34" s="81" t="str">
        <f>IF('Познавательное развитие'!J35="","",IF('Познавательное развитие'!J35&gt;1.5,"сформирован",IF('Познавательное развитие'!J35&lt;0.5,"не сформирован", "в стадии формирования")))</f>
        <v/>
      </c>
      <c r="CN34" s="81" t="str">
        <f>IF('Познавательное развитие'!K35="","",IF('Познавательное развитие'!K35&gt;1.5,"сформирован",IF('Познавательное развитие'!K35&lt;0.5,"не сформирован", "в стадии формирования")))</f>
        <v/>
      </c>
      <c r="CO34" s="81" t="str">
        <f>IF('Познавательное развитие'!L35="","",IF('Познавательное развитие'!L35&gt;1.5,"сформирован",IF('Познавательное развитие'!L35&lt;0.5,"не сформирован", "в стадии формирования")))</f>
        <v/>
      </c>
      <c r="CP34" s="81" t="str">
        <f>IF('Познавательное развитие'!M35="","",IF('Познавательное развитие'!M35&gt;1.5,"сформирован",IF('Познавательное развитие'!M35&lt;0.5,"не сформирован", "в стадии формирования")))</f>
        <v/>
      </c>
      <c r="CQ34" s="81" t="str">
        <f>IF('Познавательное развитие'!N35="","",IF('Познавательное развитие'!N35&gt;1.5,"сформирован",IF('Познавательное развитие'!N35&lt;0.5,"не сформирован", "в стадии формирования")))</f>
        <v/>
      </c>
      <c r="CR34" s="81" t="str">
        <f>IF('Познавательное развитие'!O35="","",IF('Познавательное развитие'!O35&gt;1.5,"сформирован",IF('Познавательное развитие'!O35&lt;0.5,"не сформирован", "в стадии формирования")))</f>
        <v/>
      </c>
      <c r="CS34" s="81" t="str">
        <f>IF('Познавательное развитие'!P35="","",IF('Познавательное развитие'!P35&gt;1.5,"сформирован",IF('Познавательное развитие'!P35&lt;0.5,"не сформирован", "в стадии формирования")))</f>
        <v/>
      </c>
      <c r="CT34" s="81" t="str">
        <f>IF('Познавательное развитие'!Q35="","",IF('Познавательное развитие'!Q35&gt;1.5,"сформирован",IF('Познавательное развитие'!Q35&lt;0.5,"не сформирован", "в стадии формирования")))</f>
        <v/>
      </c>
      <c r="CU34" s="81" t="str">
        <f>IF('Речевое развитие'!J34="","",IF('Речевое развитие'!J34&gt;1.5,"сформирован",IF('Речевое развитие'!J34&lt;0.5,"не сформирован", "в стадии формирования")))</f>
        <v/>
      </c>
      <c r="CV34" s="81" t="str">
        <f>IF('Речевое развитие'!K34="","",IF('Речевое развитие'!K34&gt;1.5,"сформирован",IF('Речевое развитие'!K34&lt;0.5,"не сформирован", "в стадии формирования")))</f>
        <v/>
      </c>
      <c r="CW34" s="81" t="str">
        <f>IF('Речевое развитие'!L34="","",IF('Речевое развитие'!L34&gt;1.5,"сформирован",IF('Речевое развитие'!L34&lt;0.5,"не сформирован", "в стадии формирования")))</f>
        <v/>
      </c>
      <c r="CX34" s="167" t="str">
        <f>IF('Художественно-эстетическое разв'!AA35="","",IF('Художественно-эстетическое разв'!AA35&gt;1.5,"сформирован",IF('Художественно-эстетическое разв'!AA35&lt;0.5,"не сформирован", "в стадии формирования")))</f>
        <v/>
      </c>
      <c r="CY34" s="136" t="str">
        <f>IF('Социально-коммуникативное разви'!E35="","",IF('Социально-коммуникативное разви'!F35="","",IF('Социально-коммуникативное разви'!H35="","",IF('Социально-коммуникативное разви'!I35="","",IF('Социально-коммуникативное разви'!AB35="","",IF('Социально-коммуникативное разви'!AC35="","",IF('Социально-коммуникативное разви'!AD35="","",IF('Социально-коммуникативное разви'!AE35="","",IF('Познавательное развитие'!D35="","",IF('Познавательное развитие'!E35="","",IF('Познавательное развитие'!F35="","",IF('Познавательное развитие'!I35="","",IF('Познавательное развитие'!K35="","",IF('Познавательное развитие'!S35="","",IF('Познавательное развитие'!U35="","",IF('Познавательное развитие'!Y35="","",IF('Познавательное развитие'!Z35="","",IF('Познавательное развитие'!AA35="","",IF('Познавательное развитие'!AB35="","",IF('Познавательное развитие'!AC35="","",IF('Познавательное развитие'!AD35="","",IF('Познавательное развитие'!AE35="","",IF('Речевое развитие'!J34="","",IF('Речевое развитие'!K34="","",IF('Речевое развитие'!L34="","",IF('Художественно-эстетическое разв'!AA35="","",('Социально-коммуникативное разви'!E35+'Социально-коммуникативное разви'!F35+'Социально-коммуникативное разви'!H35+'Социально-коммуникативное разви'!I35+'Социально-коммуникативное разви'!AB35+'Социально-коммуникативное разви'!AC35+'Социально-коммуникативное разви'!AD35+'Социально-коммуникативное разви'!AE35+'Познавательное развитие'!D35+'Познавательное развитие'!E35+'Познавательное развитие'!F35+'Познавательное развитие'!I35+'Познавательное развитие'!K35+'Познавательное развитие'!S35+'Познавательное развитие'!U35+'Познавательное развитие'!Y35+'Познавательное развитие'!Z35+'Познавательное развитие'!AA35+'Познавательное развитие'!AB35+'Познавательное развитие'!AC35+'Познавательное развитие'!AD35+'Познавательное развитие'!AE35+'Речевое развитие'!J34+'Речевое развитие'!K34+'Речевое развитие'!L34+'Художественно-эстетическое разв'!AA35)/26))))))))))))))))))))))))))</f>
        <v/>
      </c>
      <c r="CZ34" s="81" t="str">
        <f t="shared" si="6"/>
        <v/>
      </c>
      <c r="EL34" s="90"/>
    </row>
    <row r="35" spans="1:142">
      <c r="A35" s="298">
        <f>список!A33</f>
        <v>32</v>
      </c>
      <c r="B35" s="165" t="str">
        <f>IF(список!B33="","",список!B33)</f>
        <v/>
      </c>
      <c r="C35" s="81">
        <f>IF(список!C33="","",список!C33)</f>
        <v>0</v>
      </c>
      <c r="D35" s="81" t="str">
        <f>IF('Социально-коммуникативное разви'!J36="","",IF('Социально-коммуникативное разви'!J36&gt;1.5,"сформирован",IF('Социально-коммуникативное разви'!J36&lt;0.5,"не сформирован", "в стадии формирования")))</f>
        <v/>
      </c>
      <c r="E35" s="81" t="str">
        <f>IF('Социально-коммуникативное разви'!K36="","",IF('Социально-коммуникативное разви'!K36&gt;1.5,"сформирован",IF('Социально-коммуникативное разви'!K36&lt;0.5,"не сформирован", "в стадии формирования")))</f>
        <v/>
      </c>
      <c r="F35" s="81" t="str">
        <f>IF('Социально-коммуникативное разви'!L36="","",IF('Социально-коммуникативное разви'!L36&gt;1.5,"сформирован",IF('Социально-коммуникативное разви'!L36&lt;0.5,"не сформирован", "в стадии формирования")))</f>
        <v/>
      </c>
      <c r="G35" s="81" t="str">
        <f>IF('Социально-коммуникативное разви'!N36="","",IF('Социально-коммуникативное разви'!N36&gt;1.5,"сформирован",IF('Социально-коммуникативное разви'!N36&lt;0.5,"не сформирован", "в стадии формирования")))</f>
        <v/>
      </c>
      <c r="H35" s="81" t="str">
        <f>IF('Социально-коммуникативное разви'!O36="","",IF('Социально-коммуникативное разви'!O36&gt;1.5,"сформирован",IF('Социально-коммуникативное разви'!O36&lt;0.5,"не сформирован", "в стадии формирования")))</f>
        <v/>
      </c>
      <c r="I35" s="81" t="str">
        <f>IF('Познавательное развитие'!J36="","",IF('Познавательное развитие'!J36&gt;1.5,"сформирован",IF('Познавательное развитие'!J36&lt;0.5,"не сформирован", "в стадии формирования")))</f>
        <v/>
      </c>
      <c r="J35" s="81" t="str">
        <f>IF('Познавательное развитие'!K36="","",IF('Познавательное развитие'!K36&gt;1.5,"сформирован",IF('Познавательное развитие'!K36&lt;0.5,"не сформирован", "в стадии формирования")))</f>
        <v/>
      </c>
      <c r="K35" s="81" t="str">
        <f>IF('Познавательное развитие'!N36="","",IF('Познавательное развитие'!N36&gt;1.5,"сформирован",IF('Познавательное развитие'!N36&lt;0.5,"не сформирован", "в стадии формирования")))</f>
        <v/>
      </c>
      <c r="L35" s="81" t="str">
        <f>IF('Познавательное развитие'!O36="","",IF('Познавательное развитие'!O36&gt;1.5,"сформирован",IF('Познавательное развитие'!O36&lt;0.5,"не сформирован", "в стадии формирования")))</f>
        <v/>
      </c>
      <c r="M35" s="81" t="str">
        <f>IF('Познавательное развитие'!U36="","",IF('Познавательное развитие'!U36&gt;1.5,"сформирован",IF('Познавательное развитие'!U36&lt;0.5,"не сформирован", "в стадии формирования")))</f>
        <v/>
      </c>
      <c r="N35" s="81" t="str">
        <f>IF('Речевое развитие'!G35="","",IF('Речевое развитие'!G35&gt;1.5,"сформирован",IF('Речевое развитие'!G35&lt;0.5,"не сформирован", "в стадии формирования")))</f>
        <v/>
      </c>
      <c r="O35" s="81" t="str">
        <f>IF('Художественно-эстетическое разв'!D36="","",IF('Художественно-эстетическое разв'!D36&gt;1.5,"сформирован",IF('Художественно-эстетическое разв'!D36&lt;0.5,"не сформирован", "в стадии формирования")))</f>
        <v/>
      </c>
      <c r="P35" s="136" t="str">
        <f>IF('Социально-коммуникативное разви'!J36="","",IF('Социально-коммуникативное разви'!K36="","",IF('Социально-коммуникативное разви'!L36="","",IF('Социально-коммуникативное разви'!N36="","",IF('Социально-коммуникативное разви'!O36="","",IF('Познавательное развитие'!J36="","",IF('Познавательное развитие'!K36="","",IF('Познавательное развитие'!N36="","",IF('Познавательное развитие'!O36="","",IF('Познавательное развитие'!U36="","",IF('Речевое развитие'!G35="","",IF('Художественно-эстетическое разв'!D36="","",('Социально-коммуникативное разви'!J36+'Социально-коммуникативное разви'!K36+'Социально-коммуникативное разви'!L36+'Социально-коммуникативное разви'!N36+'Социально-коммуникативное разви'!O36+'Познавательное развитие'!J36+'Познавательное развитие'!K36+'Познавательное развитие'!N36+'Познавательное развитие'!O36+'Познавательное развитие'!U36+'Речевое развитие'!G35+'Художественно-эстетическое разв'!D36)/12))))))))))))</f>
        <v/>
      </c>
      <c r="Q35" s="81" t="str">
        <f t="shared" si="0"/>
        <v/>
      </c>
      <c r="R35" s="81" t="str">
        <f>IF('Социально-коммуникативное разви'!H36="","",IF('Социально-коммуникативное разви'!H36&gt;1.5,"сформирован",IF('Социально-коммуникативное разви'!H36&lt;0.5,"не сформирован", "в стадии формирования")))</f>
        <v/>
      </c>
      <c r="S35" s="81" t="str">
        <f>IF('Социально-коммуникативное разви'!K36="","",IF('Социально-коммуникативное разви'!K36&gt;1.5,"сформирован",IF('Социально-коммуникативное разви'!K36&lt;0.5,"не сформирован", "в стадии формирования")))</f>
        <v/>
      </c>
      <c r="T35" s="81" t="str">
        <f>IF('Социально-коммуникативное разви'!L36="","",IF('Социально-коммуникативное разви'!L36&gt;1.5,"сформирован",IF('Социально-коммуникативное разви'!L36&lt;0.5,"не сформирован", "в стадии формирования")))</f>
        <v/>
      </c>
      <c r="U35" s="81" t="str">
        <f>IF('Социально-коммуникативное разви'!M36="","",IF('Социально-коммуникативное разви'!M36&gt;1.5,"сформирован",IF('Социально-коммуникативное разви'!M36&lt;0.5,"не сформирован", "в стадии формирования")))</f>
        <v/>
      </c>
      <c r="V35" s="81" t="str">
        <f>IF('Социально-коммуникативное разви'!S36="","",IF('Социально-коммуникативное разви'!S36&gt;1.5,"сформирован",IF('Социально-коммуникативное разви'!S36&lt;0.5,"не сформирован", "в стадии формирования")))</f>
        <v/>
      </c>
      <c r="W35" s="81" t="str">
        <f>IF('Социально-коммуникативное разви'!T36="","",IF('Социально-коммуникативное разви'!T36&gt;1.5,"сформирован",IF('Социально-коммуникативное разви'!T36&lt;0.5,"не сформирован", "в стадии формирования")))</f>
        <v/>
      </c>
      <c r="X35" s="81" t="str">
        <f>IF('Социально-коммуникативное разви'!U36="","",IF('Социально-коммуникативное разви'!U36&gt;1.5,"сформирован",IF('Социально-коммуникативное разви'!U36&lt;0.5,"не сформирован", "в стадии формирования")))</f>
        <v/>
      </c>
      <c r="Y35" s="81" t="str">
        <f>IF('Познавательное развитие'!T36="","",IF('Познавательное развитие'!T36&gt;1.5,"сформирован",IF('Познавательное развитие'!T36&lt;0.5,"не сформирован", "в стадии формирования")))</f>
        <v/>
      </c>
      <c r="Z35" s="81" t="str">
        <f>IF('Речевое развитие'!G35="","",IF('Речевое развитие'!G35&gt;1.5,"сформирован",IF('Речевое развитие'!G35&lt;0.5,"не сформирован", "в стадии формирования")))</f>
        <v/>
      </c>
      <c r="AA35" s="136" t="str">
        <f>IF('Социально-коммуникативное разви'!H36="","",IF('Социально-коммуникативное разви'!K36="","",IF('Социально-коммуникативное разви'!L36="","",IF('Социально-коммуникативное разви'!M36="","",IF('Социально-коммуникативное разви'!S36="","",IF('Социально-коммуникативное разви'!T36="","",IF('Социально-коммуникативное разви'!U36="","",IF('Познавательное развитие'!T36="","",IF('Речевое развитие'!G35="","",('Социально-коммуникативное разви'!H36+'Социально-коммуникативное разви'!K36+'Социально-коммуникативное разви'!L36+'Социально-коммуникативное разви'!M36+'Социально-коммуникативное разви'!S36+'Социально-коммуникативное разви'!T36++'Социально-коммуникативное разви'!U36+'Познавательное развитие'!T36+'Речевое развитие'!G35)/9)))))))))</f>
        <v/>
      </c>
      <c r="AB35" s="81" t="str">
        <f t="shared" si="1"/>
        <v/>
      </c>
      <c r="AC35" s="81" t="str">
        <f>IF('Социально-коммуникативное разви'!P36="","",IF('Социально-коммуникативное разви'!P36&gt;1.5,"сформирован",IF('Социально-коммуникативное разви'!P36&lt;0.5,"не сформирован", "в стадии формирования")))</f>
        <v/>
      </c>
      <c r="AD35" s="81" t="str">
        <f>IF('Познавательное развитие'!P36="","",IF('Познавательное развитие'!P36&gt;1.5,"сформирован",IF('Познавательное развитие'!P36&lt;0.5,"не сформирован", "в стадии формирования")))</f>
        <v/>
      </c>
      <c r="AE35" s="81" t="str">
        <f>IF('Речевое развитие'!F35="","",IF('Речевое развитие'!F35&gt;1.5,"сформирован",IF('Речевое развитие'!GG35&lt;0.5,"не сформирован", "в стадии формирования")))</f>
        <v/>
      </c>
      <c r="AF35" s="81" t="str">
        <f>IF('Речевое развитие'!G35="","",IF('Речевое развитие'!G35&gt;1.5,"сформирован",IF('Речевое развитие'!GH35&lt;0.5,"не сформирован", "в стадии формирования")))</f>
        <v/>
      </c>
      <c r="AG35" s="81" t="str">
        <f>IF('Речевое развитие'!M35="","",IF('Речевое развитие'!M35&gt;1.5,"сформирован",IF('Речевое развитие'!M35&lt;0.5,"не сформирован", "в стадии формирования")))</f>
        <v/>
      </c>
      <c r="AH35" s="81" t="str">
        <f>IF('Речевое развитие'!N35="","",IF('Речевое развитие'!N35&gt;1.5,"сформирован",IF('Речевое развитие'!N35&lt;0.5,"не сформирован", "в стадии формирования")))</f>
        <v/>
      </c>
      <c r="AI35" s="81" t="str">
        <f>IF('Художественно-эстетическое разв'!E36="","",IF('Художественно-эстетическое разв'!E36&gt;1.5,"сформирован",IF('Художественно-эстетическое разв'!E36&lt;0.5,"не сформирован", "в стадии формирования")))</f>
        <v/>
      </c>
      <c r="AJ35" s="81" t="str">
        <f>IF('Художественно-эстетическое разв'!H36="","",IF('Художественно-эстетическое разв'!H36&gt;1.5,"сформирован",IF('Художественно-эстетическое разв'!H36&lt;0.5,"не сформирован", "в стадии формирования")))</f>
        <v/>
      </c>
      <c r="AK35" s="81" t="str">
        <f>IF('Художественно-эстетическое разв'!AB36="","",IF('Художественно-эстетическое разв'!AB36&gt;1.5,"сформирован",IF('Художественно-эстетическое разв'!AB36&lt;0.5,"не сформирован", "в стадии формирования")))</f>
        <v/>
      </c>
      <c r="AL35" s="166" t="str">
        <f>IF('Социально-коммуникативное разви'!P36="","",IF('Познавательное развитие'!P36="","",IF('Речевое развитие'!F35="","",IF('Речевое развитие'!G35="","",IF('Речевое развитие'!M35="","",IF('Речевое развитие'!N35="","",IF('Художественно-эстетическое разв'!E36="","",IF('Художественно-эстетическое разв'!H36="","",IF('Художественно-эстетическое разв'!AB36="","",('Социально-коммуникативное разви'!P36+'Познавательное развитие'!P36+'Речевое развитие'!F35+'Речевое развитие'!G35+'Речевое развитие'!M35+'Речевое развитие'!N35+'Художественно-эстетическое разв'!E36+'Художественно-эстетическое разв'!H36+'Художественно-эстетическое разв'!AB36)/9)))))))))</f>
        <v/>
      </c>
      <c r="AM35" s="81" t="str">
        <f t="shared" si="2"/>
        <v/>
      </c>
      <c r="AN35" s="81" t="str">
        <f>IF('Познавательное развитие'!V36="","",IF('Познавательное развитие'!V36&gt;1.5,"сформирован",IF('Познавательное развитие'!V36&lt;0.5,"не сформирован", "в стадии формирования")))</f>
        <v/>
      </c>
      <c r="AO35" s="81" t="str">
        <f>IF('Речевое развитие'!D35="","",IF('Речевое развитие'!D35&gt;1.5,"сформирован",IF('Речевое развитие'!D35&lt;0.5,"не сформирован", "в стадии формирования")))</f>
        <v/>
      </c>
      <c r="AP35" s="81" t="str">
        <f>IF('Речевое развитие'!E35="","",IF('Речевое развитие'!E35&gt;1.5,"сформирован",IF('Речевое развитие'!E35&lt;0.5,"не сформирован", "в стадии формирования")))</f>
        <v/>
      </c>
      <c r="AQ35" s="81" t="str">
        <f>IF('Речевое развитие'!F35="","",IF('Речевое развитие'!F35&gt;1.5,"сформирован",IF('Речевое развитие'!F35&lt;0.5,"не сформирован", "в стадии формирования")))</f>
        <v/>
      </c>
      <c r="AR35" s="81" t="str">
        <f>IF('Речевое развитие'!G35="","",IF('Речевое развитие'!G35&gt;1.5,"сформирован",IF('Речевое развитие'!G35&lt;0.5,"не сформирован", "в стадии формирования")))</f>
        <v/>
      </c>
      <c r="AS35" s="81" t="str">
        <f>IF('Речевое развитие'!J35="","",IF('Речевое развитие'!J35&gt;1.5,"сформирован",IF('Речевое развитие'!J35&lt;0.5,"не сформирован", "в стадии формирования")))</f>
        <v/>
      </c>
      <c r="AT35" s="81" t="str">
        <f>IF('Речевое развитие'!M35="","",IF('Речевое развитие'!M35&gt;1.5,"сформирован",IF('Речевое развитие'!M35&lt;0.5,"не сформирован", "в стадии формирования")))</f>
        <v/>
      </c>
      <c r="AU35" s="136" t="str">
        <f>IF('Познавательное развитие'!V36="","",IF('Речевое развитие'!D35="","",IF('Речевое развитие'!E35="","",IF('Речевое развитие'!F35="","",IF('Речевое развитие'!G35="","",IF('Речевое развитие'!J35="","",IF('Речевое развитие'!M35="","",('Познавательное развитие'!V36+'Речевое развитие'!D35+'Речевое развитие'!E35+'Речевое развитие'!F35+'Речевое развитие'!G35+'Речевое развитие'!J35+'Речевое развитие'!M35)/7)))))))</f>
        <v/>
      </c>
      <c r="AV35" s="81" t="str">
        <f t="shared" si="3"/>
        <v/>
      </c>
      <c r="AW35" s="98" t="str">
        <f>IF('Художественно-эстетическое разв'!M36="","",IF('Художественно-эстетическое разв'!M36&gt;1.5,"сформирован",IF('Художественно-эстетическое разв'!M36&lt;0.5,"не сформирован", "в стадии формирования")))</f>
        <v/>
      </c>
      <c r="AX35" s="98" t="str">
        <f>IF('Художественно-эстетическое разв'!N36="","",IF('Художественно-эстетическое разв'!N36&gt;1.5,"сформирован",IF('Художественно-эстетическое разв'!N36&lt;0.5,"не сформирован", "в стадии формирования")))</f>
        <v/>
      </c>
      <c r="AY35" s="167" t="str">
        <f>IF('Художественно-эстетическое разв'!V36="","",IF('Художественно-эстетическое разв'!V36&gt;1.5,"сформирован",IF('Художественно-эстетическое разв'!V36&lt;0.5,"не сформирован", "в стадии формирования")))</f>
        <v/>
      </c>
      <c r="AZ35" s="98" t="str">
        <f>IF('Физическое развитие'!D35="","",IF('Физическое развитие'!D35&gt;1.5,"сформирован",IF('Физическое развитие'!D35&lt;0.5,"не сформирован", "в стадии формирования")))</f>
        <v/>
      </c>
      <c r="BA35" s="98" t="str">
        <f>IF('Физическое развитие'!E35="","",IF('Физическое развитие'!E35&gt;1.5,"сформирован",IF('Физическое развитие'!E35&lt;0.5,"не сформирован", "в стадии формирования")))</f>
        <v/>
      </c>
      <c r="BB35" s="98" t="str">
        <f>IF('Физическое развитие'!F35="","",IF('Физическое развитие'!F35&gt;1.5,"сформирован",IF('Физическое развитие'!F35&lt;0.5,"не сформирован", "в стадии формирования")))</f>
        <v/>
      </c>
      <c r="BC35" s="98" t="str">
        <f>IF('Физическое развитие'!G35="","",IF('Физическое развитие'!G35&gt;1.5,"сформирован",IF('Физическое развитие'!G35&lt;0.5,"не сформирован", "в стадии формирования")))</f>
        <v/>
      </c>
      <c r="BD35" s="98" t="str">
        <f>IF('Физическое развитие'!H35="","",IF('Физическое развитие'!H35&gt;1.5,"сформирован",IF('Физическое развитие'!H35&lt;0.5,"не сформирован", "в стадии формирования")))</f>
        <v/>
      </c>
      <c r="BE35" s="98" t="str">
        <f>IF('Физическое развитие'!I35="","",IF('Физическое развитие'!I35&gt;1.5,"сформирован",IF('Физическое развитие'!I35&lt;0.5,"не сформирован", "в стадии формирования")))</f>
        <v/>
      </c>
      <c r="BF35" s="98" t="str">
        <f>IF('Физическое развитие'!J35="","",IF('Физическое развитие'!J35&gt;1.5,"сформирован",IF('Физическое развитие'!J35&lt;0.5,"не сформирован", "в стадии формирования")))</f>
        <v/>
      </c>
      <c r="BG35" s="98" t="str">
        <f>IF('Физическое развитие'!K35="","",IF('Физическое развитие'!K35&gt;1.5,"сформирован",IF('Физическое развитие'!K35&lt;0.5,"не сформирован", "в стадии формирования")))</f>
        <v/>
      </c>
      <c r="BH35" s="98" t="str">
        <f>IF('Физическое развитие'!L35="","",IF('Физическое развитие'!L35&gt;1.5,"сформирован",IF('Физическое развитие'!L35&lt;0.5,"не сформирован", "в стадии формирования")))</f>
        <v/>
      </c>
      <c r="BI35" s="136" t="str">
        <f>IF('Художественно-эстетическое разв'!M36="","",IF('Художественно-эстетическое разв'!N36="","",IF('Художественно-эстетическое разв'!V36="","",IF('Физическое развитие'!D35="","",IF('Физическое развитие'!E35="","",IF('Физическое развитие'!F35="","",IF('Физическое развитие'!G35="","",IF('Физическое развитие'!H35="","",IF('Физическое развитие'!I35="","",IF('Физическое развитие'!J35="","",IF('Физическое развитие'!K35="","",IF('Физическое развитие'!M35="","",('Художественно-эстетическое разв'!M36+'Художественно-эстетическое разв'!N36+'Художественно-эстетическое разв'!V36+'Физическое развитие'!D35+'Физическое развитие'!E35+'Физическое развитие'!F35+'Физическое развитие'!G35+'Физическое развитие'!H35+'Физическое развитие'!I35+'Физическое развитие'!J35+'Физическое развитие'!K35+'Физическое развитие'!M35)/12))))))))))))</f>
        <v/>
      </c>
      <c r="BJ35" s="81" t="str">
        <f t="shared" si="4"/>
        <v/>
      </c>
      <c r="BK35" s="81" t="str">
        <f>IF('Социально-коммуникативное разви'!D36="","",IF('Социально-коммуникативное разви'!D36&gt;1.5,"сформирован",IF('Социально-коммуникативное разви'!D36&lt;0.5,"не сформирован", "в стадии формирования")))</f>
        <v/>
      </c>
      <c r="BL35" s="81" t="str">
        <f>IF('Социально-коммуникативное разви'!E36="","",IF('Социально-коммуникативное разви'!E36&gt;1.5,"сформирован",IF('Социально-коммуникативное разви'!E36&lt;0.5,"не сформирован", "в стадии формирования")))</f>
        <v/>
      </c>
      <c r="BM35" s="81" t="str">
        <f>IF('Социально-коммуникативное разви'!F36="","",IF('Социально-коммуникативное разви'!F36&gt;1.5,"сформирован",IF('Социально-коммуникативное разви'!F36&lt;0.5,"не сформирован", "в стадии формирования")))</f>
        <v/>
      </c>
      <c r="BN35" s="81" t="str">
        <f>IF('Социально-коммуникативное разви'!G36="","",IF('Социально-коммуникативное разви'!G36&gt;1.5,"сформирован",IF('Социально-коммуникативное разви'!G36&lt;0.5,"не сформирован", "в стадии формирования")))</f>
        <v/>
      </c>
      <c r="BO35" s="81" t="str">
        <f>IF('Социально-коммуникативное разви'!H36="","",IF('Социально-коммуникативное разви'!H36&gt;1.5,"сформирован",IF('Социально-коммуникативное разви'!H36&lt;0.5,"не сформирован", "в стадии формирования")))</f>
        <v/>
      </c>
      <c r="BP35" s="81" t="str">
        <f>IF('Социально-коммуникативное разви'!I36="","",IF('Социально-коммуникативное разви'!I36&gt;1.5,"сформирован",IF('Социально-коммуникативное разви'!I36&lt;0.5,"не сформирован", "в стадии формирования")))</f>
        <v/>
      </c>
      <c r="BQ35" s="81" t="str">
        <f>IF('Социально-коммуникативное разви'!J36="","",IF('Социально-коммуникативное разви'!J36&gt;1.5,"сформирован",IF('Социально-коммуникативное разви'!J36&lt;0.5,"не сформирован", "в стадии формирования")))</f>
        <v/>
      </c>
      <c r="BR35" s="81" t="str">
        <f>IF('Социально-коммуникативное разви'!K36="","",IF('Социально-коммуникативное разви'!K36&gt;1.5,"сформирован",IF('Социально-коммуникативное разви'!K36&lt;0.5,"не сформирован", "в стадии формирования")))</f>
        <v/>
      </c>
      <c r="BS35" s="81" t="str">
        <f>IF('Физическое развитие'!L35="","",IF('Физическое развитие'!L35&gt;1.5,"сформирован",IF('Физическое развитие'!L35&lt;0.5,"не сформирован", "в стадии формирования")))</f>
        <v/>
      </c>
      <c r="BT35" s="81" t="str">
        <f>IF('Физическое развитие'!M35="","",IF('Физическое развитие'!M35&gt;1.5,"сформирован",IF('Физическое развитие'!M35&lt;0.5,"не сформирован", "в стадии формирования")))</f>
        <v/>
      </c>
      <c r="BU35" s="81" t="str">
        <f>IF('Физическое развитие'!N35="","",IF('Физическое развитие'!N35&gt;1.5,"сформирован",IF('Физическое развитие'!N35&lt;0.5,"не сформирован", "в стадии формирования")))</f>
        <v/>
      </c>
      <c r="BV35" s="81" t="str">
        <f>IF('Физическое развитие'!O35="","",IF('Физическое развитие'!O35&gt;1.5,"сформирован",IF('Физическое развитие'!O35&lt;0.5,"не сформирован", "в стадии формирования")))</f>
        <v/>
      </c>
      <c r="BW35" s="136" t="str">
        <f>IF('Социально-коммуникативное разви'!D36="","",IF('Социально-коммуникативное разви'!G36="","",IF('Социально-коммуникативное разви'!K36="","",IF('Социально-коммуникативное разви'!M36="","",IF('Социально-коммуникативное разви'!X36="","",IF('Социально-коммуникативное разви'!Y36="","",IF('Социально-коммуникативное разви'!Z36="","",IF('Социально-коммуникативное разви'!AA36="","",IF('Физическое развитие'!L35="","",IF('Физическое развитие'!P35="","",IF('Физическое развитие'!Q35="","",IF('Физическое развитие'!R35="","",('Социально-коммуникативное разви'!D36+'Социально-коммуникативное разви'!G36+'Социально-коммуникативное разви'!K36+'Социально-коммуникативное разви'!M36+'Социально-коммуникативное разви'!X36+'Социально-коммуникативное разви'!Y36+'Социально-коммуникативное разви'!Z36+'Социально-коммуникативное разви'!AA36+'Физическое развитие'!L35+'Физическое развитие'!P35+'Физическое развитие'!Q35+'Физическое развитие'!R35)/12))))))))))))</f>
        <v/>
      </c>
      <c r="BX35" s="81" t="str">
        <f t="shared" si="5"/>
        <v/>
      </c>
      <c r="BY35" s="81" t="str">
        <f>IF('Социально-коммуникативное разви'!E36="","",IF('Социально-коммуникативное разви'!E36&gt;1.5,"сформирован",IF('Социально-коммуникативное разви'!E36&lt;0.5,"не сформирован", "в стадии формирования")))</f>
        <v/>
      </c>
      <c r="BZ35" s="81" t="str">
        <f>IF('Социально-коммуникативное разви'!F36="","",IF('Социально-коммуникативное разви'!F36&gt;1.5,"сформирован",IF('Социально-коммуникативное разви'!F36&lt;0.5,"не сформирован", "в стадии формирования")))</f>
        <v/>
      </c>
      <c r="CA35" s="81" t="str">
        <f>IF('Социально-коммуникативное разви'!G36="","",IF('Социально-коммуникативное разви'!G36&gt;1.5,"сформирован",IF('Социально-коммуникативное разви'!G36&lt;0.5,"не сформирован", "в стадии формирования")))</f>
        <v/>
      </c>
      <c r="CB35" s="81" t="str">
        <f>IF('Социально-коммуникативное разви'!H36="","",IF('Социально-коммуникативное разви'!H36&gt;1.5,"сформирован",IF('Социально-коммуникативное разви'!H36&lt;0.5,"не сформирован", "в стадии формирования")))</f>
        <v/>
      </c>
      <c r="CC35" s="81" t="str">
        <f>IF('Социально-коммуникативное разви'!I36="","",IF('Социально-коммуникативное разви'!I36&gt;1.5,"сформирован",IF('Социально-коммуникативное разви'!I36&lt;0.5,"не сформирован", "в стадии формирования")))</f>
        <v/>
      </c>
      <c r="CD35" s="81" t="str">
        <f>IF('Социально-коммуникативное разви'!J36="","",IF('Социально-коммуникативное разви'!J36&gt;1.5,"сформирован",IF('Социально-коммуникативное разви'!J36&lt;0.5,"не сформирован", "в стадии формирования")))</f>
        <v/>
      </c>
      <c r="CE35" s="81" t="str">
        <f>IF('Социально-коммуникативное разви'!K36="","",IF('Социально-коммуникативное разви'!K36&gt;1.5,"сформирован",IF('Социально-коммуникативное разви'!K36&lt;0.5,"не сформирован", "в стадии формирования")))</f>
        <v/>
      </c>
      <c r="CF35" s="81" t="str">
        <f>IF('Социально-коммуникативное разви'!L36="","",IF('Социально-коммуникативное разви'!L36&gt;1.5,"сформирован",IF('Социально-коммуникативное разви'!L36&lt;0.5,"не сформирован", "в стадии формирования")))</f>
        <v/>
      </c>
      <c r="CG35" s="81" t="str">
        <f>IF('Познавательное развитие'!D36="","",IF('Познавательное развитие'!D36&gt;1.5,"сформирован",IF('Познавательное развитие'!D36&lt;0.5,"не сформирован", "в стадии формирования")))</f>
        <v/>
      </c>
      <c r="CH35" s="81" t="str">
        <f>IF('Познавательное развитие'!E36="","",IF('Познавательное развитие'!E36&gt;1.5,"сформирован",IF('Познавательное развитие'!E36&lt;0.5,"не сформирован", "в стадии формирования")))</f>
        <v/>
      </c>
      <c r="CI35" s="81" t="str">
        <f>IF('Познавательное развитие'!F36="","",IF('Познавательное развитие'!F36&gt;1.5,"сформирован",IF('Познавательное развитие'!F36&lt;0.5,"не сформирован", "в стадии формирования")))</f>
        <v/>
      </c>
      <c r="CJ35" s="81" t="str">
        <f>IF('Познавательное развитие'!G36="","",IF('Познавательное развитие'!G36&gt;1.5,"сформирован",IF('Познавательное развитие'!G36&lt;0.5,"не сформирован", "в стадии формирования")))</f>
        <v/>
      </c>
      <c r="CK35" s="81" t="str">
        <f>IF('Познавательное развитие'!H36="","",IF('Познавательное развитие'!H36&gt;1.5,"сформирован",IF('Познавательное развитие'!H36&lt;0.5,"не сформирован", "в стадии формирования")))</f>
        <v/>
      </c>
      <c r="CL35" s="81" t="str">
        <f>IF('Познавательное развитие'!I36="","",IF('Познавательное развитие'!I36&gt;1.5,"сформирован",IF('Познавательное развитие'!I36&lt;0.5,"не сформирован", "в стадии формирования")))</f>
        <v/>
      </c>
      <c r="CM35" s="81" t="str">
        <f>IF('Познавательное развитие'!J36="","",IF('Познавательное развитие'!J36&gt;1.5,"сформирован",IF('Познавательное развитие'!J36&lt;0.5,"не сформирован", "в стадии формирования")))</f>
        <v/>
      </c>
      <c r="CN35" s="81" t="str">
        <f>IF('Познавательное развитие'!K36="","",IF('Познавательное развитие'!K36&gt;1.5,"сформирован",IF('Познавательное развитие'!K36&lt;0.5,"не сформирован", "в стадии формирования")))</f>
        <v/>
      </c>
      <c r="CO35" s="81" t="str">
        <f>IF('Познавательное развитие'!L36="","",IF('Познавательное развитие'!L36&gt;1.5,"сформирован",IF('Познавательное развитие'!L36&lt;0.5,"не сформирован", "в стадии формирования")))</f>
        <v/>
      </c>
      <c r="CP35" s="81" t="str">
        <f>IF('Познавательное развитие'!M36="","",IF('Познавательное развитие'!M36&gt;1.5,"сформирован",IF('Познавательное развитие'!M36&lt;0.5,"не сформирован", "в стадии формирования")))</f>
        <v/>
      </c>
      <c r="CQ35" s="81" t="str">
        <f>IF('Познавательное развитие'!N36="","",IF('Познавательное развитие'!N36&gt;1.5,"сформирован",IF('Познавательное развитие'!N36&lt;0.5,"не сформирован", "в стадии формирования")))</f>
        <v/>
      </c>
      <c r="CR35" s="81" t="str">
        <f>IF('Познавательное развитие'!O36="","",IF('Познавательное развитие'!O36&gt;1.5,"сформирован",IF('Познавательное развитие'!O36&lt;0.5,"не сформирован", "в стадии формирования")))</f>
        <v/>
      </c>
      <c r="CS35" s="81" t="str">
        <f>IF('Познавательное развитие'!P36="","",IF('Познавательное развитие'!P36&gt;1.5,"сформирован",IF('Познавательное развитие'!P36&lt;0.5,"не сформирован", "в стадии формирования")))</f>
        <v/>
      </c>
      <c r="CT35" s="81" t="str">
        <f>IF('Познавательное развитие'!Q36="","",IF('Познавательное развитие'!Q36&gt;1.5,"сформирован",IF('Познавательное развитие'!Q36&lt;0.5,"не сформирован", "в стадии формирования")))</f>
        <v/>
      </c>
      <c r="CU35" s="81" t="str">
        <f>IF('Речевое развитие'!J35="","",IF('Речевое развитие'!J35&gt;1.5,"сформирован",IF('Речевое развитие'!J35&lt;0.5,"не сформирован", "в стадии формирования")))</f>
        <v/>
      </c>
      <c r="CV35" s="81" t="str">
        <f>IF('Речевое развитие'!K35="","",IF('Речевое развитие'!K35&gt;1.5,"сформирован",IF('Речевое развитие'!K35&lt;0.5,"не сформирован", "в стадии формирования")))</f>
        <v/>
      </c>
      <c r="CW35" s="81" t="str">
        <f>IF('Речевое развитие'!L35="","",IF('Речевое развитие'!L35&gt;1.5,"сформирован",IF('Речевое развитие'!L35&lt;0.5,"не сформирован", "в стадии формирования")))</f>
        <v/>
      </c>
      <c r="CX35" s="167" t="str">
        <f>IF('Художественно-эстетическое разв'!AA36="","",IF('Художественно-эстетическое разв'!AA36&gt;1.5,"сформирован",IF('Художественно-эстетическое разв'!AA36&lt;0.5,"не сформирован", "в стадии формирования")))</f>
        <v/>
      </c>
      <c r="CY35" s="136" t="str">
        <f>IF('Социально-коммуникативное разви'!E36="","",IF('Социально-коммуникативное разви'!F36="","",IF('Социально-коммуникативное разви'!H36="","",IF('Социально-коммуникативное разви'!I36="","",IF('Социально-коммуникативное разви'!AB36="","",IF('Социально-коммуникативное разви'!AC36="","",IF('Социально-коммуникативное разви'!AD36="","",IF('Социально-коммуникативное разви'!AE36="","",IF('Познавательное развитие'!D36="","",IF('Познавательное развитие'!E36="","",IF('Познавательное развитие'!F36="","",IF('Познавательное развитие'!I36="","",IF('Познавательное развитие'!K36="","",IF('Познавательное развитие'!S36="","",IF('Познавательное развитие'!U36="","",IF('Познавательное развитие'!Y36="","",IF('Познавательное развитие'!Z36="","",IF('Познавательное развитие'!AA36="","",IF('Познавательное развитие'!AB36="","",IF('Познавательное развитие'!AC36="","",IF('Познавательное развитие'!AD36="","",IF('Познавательное развитие'!AE36="","",IF('Речевое развитие'!J35="","",IF('Речевое развитие'!K35="","",IF('Речевое развитие'!L35="","",IF('Художественно-эстетическое разв'!AA36="","",('Социально-коммуникативное разви'!E36+'Социально-коммуникативное разви'!F36+'Социально-коммуникативное разви'!H36+'Социально-коммуникативное разви'!I36+'Социально-коммуникативное разви'!AB36+'Социально-коммуникативное разви'!AC36+'Социально-коммуникативное разви'!AD36+'Социально-коммуникативное разви'!AE36+'Познавательное развитие'!D36+'Познавательное развитие'!E36+'Познавательное развитие'!F36+'Познавательное развитие'!I36+'Познавательное развитие'!K36+'Познавательное развитие'!S36+'Познавательное развитие'!U36+'Познавательное развитие'!Y36+'Познавательное развитие'!Z36+'Познавательное развитие'!AA36+'Познавательное развитие'!AB36+'Познавательное развитие'!AC36+'Познавательное развитие'!AD36+'Познавательное развитие'!AE36+'Речевое развитие'!J35+'Речевое развитие'!K35+'Речевое развитие'!L35+'Художественно-эстетическое разв'!AA36)/26))))))))))))))))))))))))))</f>
        <v/>
      </c>
      <c r="CZ35" s="81" t="str">
        <f t="shared" si="6"/>
        <v/>
      </c>
      <c r="EL35" s="90"/>
    </row>
    <row r="36" spans="1:142">
      <c r="A36" s="298">
        <f>список!A34</f>
        <v>33</v>
      </c>
      <c r="B36" s="165" t="str">
        <f>IF(список!B34="","",список!B34)</f>
        <v/>
      </c>
      <c r="C36" s="81">
        <f>IF(список!C34="","",список!C34)</f>
        <v>0</v>
      </c>
      <c r="D36" s="81" t="str">
        <f>IF('Социально-коммуникативное разви'!J37="","",IF('Социально-коммуникативное разви'!J37&gt;1.5,"сформирован",IF('Социально-коммуникативное разви'!J37&lt;0.5,"не сформирован", "в стадии формирования")))</f>
        <v/>
      </c>
      <c r="E36" s="81" t="str">
        <f>IF('Социально-коммуникативное разви'!K37="","",IF('Социально-коммуникативное разви'!K37&gt;1.5,"сформирован",IF('Социально-коммуникативное разви'!K37&lt;0.5,"не сформирован", "в стадии формирования")))</f>
        <v/>
      </c>
      <c r="F36" s="81" t="str">
        <f>IF('Социально-коммуникативное разви'!L37="","",IF('Социально-коммуникативное разви'!L37&gt;1.5,"сформирован",IF('Социально-коммуникативное разви'!L37&lt;0.5,"не сформирован", "в стадии формирования")))</f>
        <v/>
      </c>
      <c r="G36" s="81" t="str">
        <f>IF('Социально-коммуникативное разви'!N37="","",IF('Социально-коммуникативное разви'!N37&gt;1.5,"сформирован",IF('Социально-коммуникативное разви'!N37&lt;0.5,"не сформирован", "в стадии формирования")))</f>
        <v/>
      </c>
      <c r="H36" s="81" t="str">
        <f>IF('Социально-коммуникативное разви'!O37="","",IF('Социально-коммуникативное разви'!O37&gt;1.5,"сформирован",IF('Социально-коммуникативное разви'!O37&lt;0.5,"не сформирован", "в стадии формирования")))</f>
        <v/>
      </c>
      <c r="I36" s="81" t="str">
        <f>IF('Познавательное развитие'!J37="","",IF('Познавательное развитие'!J37&gt;1.5,"сформирован",IF('Познавательное развитие'!J37&lt;0.5,"не сформирован", "в стадии формирования")))</f>
        <v/>
      </c>
      <c r="J36" s="81" t="str">
        <f>IF('Познавательное развитие'!K37="","",IF('Познавательное развитие'!K37&gt;1.5,"сформирован",IF('Познавательное развитие'!K37&lt;0.5,"не сформирован", "в стадии формирования")))</f>
        <v/>
      </c>
      <c r="K36" s="81" t="str">
        <f>IF('Познавательное развитие'!N37="","",IF('Познавательное развитие'!N37&gt;1.5,"сформирован",IF('Познавательное развитие'!N37&lt;0.5,"не сформирован", "в стадии формирования")))</f>
        <v/>
      </c>
      <c r="L36" s="81" t="str">
        <f>IF('Познавательное развитие'!O37="","",IF('Познавательное развитие'!O37&gt;1.5,"сформирован",IF('Познавательное развитие'!O37&lt;0.5,"не сформирован", "в стадии формирования")))</f>
        <v/>
      </c>
      <c r="M36" s="81" t="str">
        <f>IF('Познавательное развитие'!U37="","",IF('Познавательное развитие'!U37&gt;1.5,"сформирован",IF('Познавательное развитие'!U37&lt;0.5,"не сформирован", "в стадии формирования")))</f>
        <v/>
      </c>
      <c r="N36" s="81" t="str">
        <f>IF('Речевое развитие'!G36="","",IF('Речевое развитие'!G36&gt;1.5,"сформирован",IF('Речевое развитие'!G36&lt;0.5,"не сформирован", "в стадии формирования")))</f>
        <v/>
      </c>
      <c r="O36" s="81" t="str">
        <f>IF('Художественно-эстетическое разв'!D37="","",IF('Художественно-эстетическое разв'!D37&gt;1.5,"сформирован",IF('Художественно-эстетическое разв'!D37&lt;0.5,"не сформирован", "в стадии формирования")))</f>
        <v/>
      </c>
      <c r="P36" s="136" t="str">
        <f>IF('Социально-коммуникативное разви'!J37="","",IF('Социально-коммуникативное разви'!K37="","",IF('Социально-коммуникативное разви'!L37="","",IF('Социально-коммуникативное разви'!N37="","",IF('Социально-коммуникативное разви'!O37="","",IF('Познавательное развитие'!J37="","",IF('Познавательное развитие'!K37="","",IF('Познавательное развитие'!N37="","",IF('Познавательное развитие'!O37="","",IF('Познавательное развитие'!U37="","",IF('Речевое развитие'!G36="","",IF('Художественно-эстетическое разв'!D37="","",('Социально-коммуникативное разви'!J37+'Социально-коммуникативное разви'!K37+'Социально-коммуникативное разви'!L37+'Социально-коммуникативное разви'!N37+'Социально-коммуникативное разви'!O37+'Познавательное развитие'!J37+'Познавательное развитие'!K37+'Познавательное развитие'!N37+'Познавательное развитие'!O37+'Познавательное развитие'!U37+'Речевое развитие'!G36+'Художественно-эстетическое разв'!D37)/12))))))))))))</f>
        <v/>
      </c>
      <c r="Q36" s="81" t="str">
        <f t="shared" si="0"/>
        <v/>
      </c>
      <c r="R36" s="81" t="str">
        <f>IF('Социально-коммуникативное разви'!H37="","",IF('Социально-коммуникативное разви'!H37&gt;1.5,"сформирован",IF('Социально-коммуникативное разви'!H37&lt;0.5,"не сформирован", "в стадии формирования")))</f>
        <v/>
      </c>
      <c r="S36" s="81" t="str">
        <f>IF('Социально-коммуникативное разви'!K37="","",IF('Социально-коммуникативное разви'!K37&gt;1.5,"сформирован",IF('Социально-коммуникативное разви'!K37&lt;0.5,"не сформирован", "в стадии формирования")))</f>
        <v/>
      </c>
      <c r="T36" s="81" t="str">
        <f>IF('Социально-коммуникативное разви'!L37="","",IF('Социально-коммуникативное разви'!L37&gt;1.5,"сформирован",IF('Социально-коммуникативное разви'!L37&lt;0.5,"не сформирован", "в стадии формирования")))</f>
        <v/>
      </c>
      <c r="U36" s="81" t="str">
        <f>IF('Социально-коммуникативное разви'!M37="","",IF('Социально-коммуникативное разви'!M37&gt;1.5,"сформирован",IF('Социально-коммуникативное разви'!M37&lt;0.5,"не сформирован", "в стадии формирования")))</f>
        <v/>
      </c>
      <c r="V36" s="81" t="str">
        <f>IF('Социально-коммуникативное разви'!S37="","",IF('Социально-коммуникативное разви'!S37&gt;1.5,"сформирован",IF('Социально-коммуникативное разви'!S37&lt;0.5,"не сформирован", "в стадии формирования")))</f>
        <v/>
      </c>
      <c r="W36" s="81" t="str">
        <f>IF('Социально-коммуникативное разви'!T37="","",IF('Социально-коммуникативное разви'!T37&gt;1.5,"сформирован",IF('Социально-коммуникативное разви'!T37&lt;0.5,"не сформирован", "в стадии формирования")))</f>
        <v/>
      </c>
      <c r="X36" s="81" t="str">
        <f>IF('Социально-коммуникативное разви'!U37="","",IF('Социально-коммуникативное разви'!U37&gt;1.5,"сформирован",IF('Социально-коммуникативное разви'!U37&lt;0.5,"не сформирован", "в стадии формирования")))</f>
        <v/>
      </c>
      <c r="Y36" s="81" t="str">
        <f>IF('Познавательное развитие'!T37="","",IF('Познавательное развитие'!T37&gt;1.5,"сформирован",IF('Познавательное развитие'!T37&lt;0.5,"не сформирован", "в стадии формирования")))</f>
        <v/>
      </c>
      <c r="Z36" s="81" t="str">
        <f>IF('Речевое развитие'!G36="","",IF('Речевое развитие'!G36&gt;1.5,"сформирован",IF('Речевое развитие'!G36&lt;0.5,"не сформирован", "в стадии формирования")))</f>
        <v/>
      </c>
      <c r="AA36" s="136" t="str">
        <f>IF('Социально-коммуникативное разви'!H37="","",IF('Социально-коммуникативное разви'!K37="","",IF('Социально-коммуникативное разви'!L37="","",IF('Социально-коммуникативное разви'!M37="","",IF('Социально-коммуникативное разви'!S37="","",IF('Социально-коммуникативное разви'!T37="","",IF('Социально-коммуникативное разви'!U37="","",IF('Познавательное развитие'!T37="","",IF('Речевое развитие'!G36="","",('Социально-коммуникативное разви'!H37+'Социально-коммуникативное разви'!K37+'Социально-коммуникативное разви'!L37+'Социально-коммуникативное разви'!M37+'Социально-коммуникативное разви'!S37+'Социально-коммуникативное разви'!T37++'Социально-коммуникативное разви'!U37+'Познавательное развитие'!T37+'Речевое развитие'!G36)/9)))))))))</f>
        <v/>
      </c>
      <c r="AB36" s="81" t="str">
        <f t="shared" si="1"/>
        <v/>
      </c>
      <c r="AC36" s="81" t="str">
        <f>IF('Социально-коммуникативное разви'!P37="","",IF('Социально-коммуникативное разви'!P37&gt;1.5,"сформирован",IF('Социально-коммуникативное разви'!P37&lt;0.5,"не сформирован", "в стадии формирования")))</f>
        <v/>
      </c>
      <c r="AD36" s="81" t="str">
        <f>IF('Познавательное развитие'!P37="","",IF('Познавательное развитие'!P37&gt;1.5,"сформирован",IF('Познавательное развитие'!P37&lt;0.5,"не сформирован", "в стадии формирования")))</f>
        <v/>
      </c>
      <c r="AE36" s="81" t="str">
        <f>IF('Речевое развитие'!F36="","",IF('Речевое развитие'!F36&gt;1.5,"сформирован",IF('Речевое развитие'!GG36&lt;0.5,"не сформирован", "в стадии формирования")))</f>
        <v/>
      </c>
      <c r="AF36" s="81" t="str">
        <f>IF('Речевое развитие'!G36="","",IF('Речевое развитие'!G36&gt;1.5,"сформирован",IF('Речевое развитие'!GH36&lt;0.5,"не сформирован", "в стадии формирования")))</f>
        <v/>
      </c>
      <c r="AG36" s="81" t="str">
        <f>IF('Речевое развитие'!M36="","",IF('Речевое развитие'!M36&gt;1.5,"сформирован",IF('Речевое развитие'!M36&lt;0.5,"не сформирован", "в стадии формирования")))</f>
        <v/>
      </c>
      <c r="AH36" s="81" t="str">
        <f>IF('Речевое развитие'!N36="","",IF('Речевое развитие'!N36&gt;1.5,"сформирован",IF('Речевое развитие'!N36&lt;0.5,"не сформирован", "в стадии формирования")))</f>
        <v/>
      </c>
      <c r="AI36" s="81" t="str">
        <f>IF('Художественно-эстетическое разв'!E37="","",IF('Художественно-эстетическое разв'!E37&gt;1.5,"сформирован",IF('Художественно-эстетическое разв'!E37&lt;0.5,"не сформирован", "в стадии формирования")))</f>
        <v/>
      </c>
      <c r="AJ36" s="81" t="str">
        <f>IF('Художественно-эстетическое разв'!H37="","",IF('Художественно-эстетическое разв'!H37&gt;1.5,"сформирован",IF('Художественно-эстетическое разв'!H37&lt;0.5,"не сформирован", "в стадии формирования")))</f>
        <v/>
      </c>
      <c r="AK36" s="81" t="str">
        <f>IF('Художественно-эстетическое разв'!AB37="","",IF('Художественно-эстетическое разв'!AB37&gt;1.5,"сформирован",IF('Художественно-эстетическое разв'!AB37&lt;0.5,"не сформирован", "в стадии формирования")))</f>
        <v/>
      </c>
      <c r="AL36" s="166" t="str">
        <f>IF('Социально-коммуникативное разви'!P37="","",IF('Познавательное развитие'!P37="","",IF('Речевое развитие'!F36="","",IF('Речевое развитие'!G36="","",IF('Речевое развитие'!M36="","",IF('Речевое развитие'!N36="","",IF('Художественно-эстетическое разв'!E37="","",IF('Художественно-эстетическое разв'!H37="","",IF('Художественно-эстетическое разв'!AB37="","",('Социально-коммуникативное разви'!P37+'Познавательное развитие'!P37+'Речевое развитие'!F36+'Речевое развитие'!G36+'Речевое развитие'!M36+'Речевое развитие'!N36+'Художественно-эстетическое разв'!E37+'Художественно-эстетическое разв'!H37+'Художественно-эстетическое разв'!AB37)/9)))))))))</f>
        <v/>
      </c>
      <c r="AM36" s="81" t="str">
        <f t="shared" si="2"/>
        <v/>
      </c>
      <c r="AN36" s="81" t="str">
        <f>IF('Познавательное развитие'!V37="","",IF('Познавательное развитие'!V37&gt;1.5,"сформирован",IF('Познавательное развитие'!V37&lt;0.5,"не сформирован", "в стадии формирования")))</f>
        <v/>
      </c>
      <c r="AO36" s="81" t="str">
        <f>IF('Речевое развитие'!D36="","",IF('Речевое развитие'!D36&gt;1.5,"сформирован",IF('Речевое развитие'!D36&lt;0.5,"не сформирован", "в стадии формирования")))</f>
        <v/>
      </c>
      <c r="AP36" s="81" t="str">
        <f>IF('Речевое развитие'!E36="","",IF('Речевое развитие'!E36&gt;1.5,"сформирован",IF('Речевое развитие'!E36&lt;0.5,"не сформирован", "в стадии формирования")))</f>
        <v/>
      </c>
      <c r="AQ36" s="81" t="str">
        <f>IF('Речевое развитие'!F36="","",IF('Речевое развитие'!F36&gt;1.5,"сформирован",IF('Речевое развитие'!F36&lt;0.5,"не сформирован", "в стадии формирования")))</f>
        <v/>
      </c>
      <c r="AR36" s="81" t="str">
        <f>IF('Речевое развитие'!G36="","",IF('Речевое развитие'!G36&gt;1.5,"сформирован",IF('Речевое развитие'!G36&lt;0.5,"не сформирован", "в стадии формирования")))</f>
        <v/>
      </c>
      <c r="AS36" s="81" t="str">
        <f>IF('Речевое развитие'!J36="","",IF('Речевое развитие'!J36&gt;1.5,"сформирован",IF('Речевое развитие'!J36&lt;0.5,"не сформирован", "в стадии формирования")))</f>
        <v/>
      </c>
      <c r="AT36" s="81" t="str">
        <f>IF('Речевое развитие'!M36="","",IF('Речевое развитие'!M36&gt;1.5,"сформирован",IF('Речевое развитие'!M36&lt;0.5,"не сформирован", "в стадии формирования")))</f>
        <v/>
      </c>
      <c r="AU36" s="136" t="str">
        <f>IF('Познавательное развитие'!V37="","",IF('Речевое развитие'!D36="","",IF('Речевое развитие'!E36="","",IF('Речевое развитие'!F36="","",IF('Речевое развитие'!G36="","",IF('Речевое развитие'!J36="","",IF('Речевое развитие'!M36="","",('Познавательное развитие'!V37+'Речевое развитие'!D36+'Речевое развитие'!E36+'Речевое развитие'!F36+'Речевое развитие'!G36+'Речевое развитие'!J36+'Речевое развитие'!M36)/7)))))))</f>
        <v/>
      </c>
      <c r="AV36" s="81" t="str">
        <f t="shared" si="3"/>
        <v/>
      </c>
      <c r="AW36" s="98" t="str">
        <f>IF('Художественно-эстетическое разв'!M37="","",IF('Художественно-эстетическое разв'!M37&gt;1.5,"сформирован",IF('Художественно-эстетическое разв'!M37&lt;0.5,"не сформирован", "в стадии формирования")))</f>
        <v/>
      </c>
      <c r="AX36" s="98" t="str">
        <f>IF('Художественно-эстетическое разв'!N37="","",IF('Художественно-эстетическое разв'!N37&gt;1.5,"сформирован",IF('Художественно-эстетическое разв'!N37&lt;0.5,"не сформирован", "в стадии формирования")))</f>
        <v/>
      </c>
      <c r="AY36" s="167" t="str">
        <f>IF('Художественно-эстетическое разв'!V37="","",IF('Художественно-эстетическое разв'!V37&gt;1.5,"сформирован",IF('Художественно-эстетическое разв'!V37&lt;0.5,"не сформирован", "в стадии формирования")))</f>
        <v/>
      </c>
      <c r="AZ36" s="98" t="str">
        <f>IF('Физическое развитие'!D36="","",IF('Физическое развитие'!D36&gt;1.5,"сформирован",IF('Физическое развитие'!D36&lt;0.5,"не сформирован", "в стадии формирования")))</f>
        <v/>
      </c>
      <c r="BA36" s="98" t="str">
        <f>IF('Физическое развитие'!E36="","",IF('Физическое развитие'!E36&gt;1.5,"сформирован",IF('Физическое развитие'!E36&lt;0.5,"не сформирован", "в стадии формирования")))</f>
        <v/>
      </c>
      <c r="BB36" s="98" t="str">
        <f>IF('Физическое развитие'!F36="","",IF('Физическое развитие'!F36&gt;1.5,"сформирован",IF('Физическое развитие'!F36&lt;0.5,"не сформирован", "в стадии формирования")))</f>
        <v/>
      </c>
      <c r="BC36" s="98" t="str">
        <f>IF('Физическое развитие'!G36="","",IF('Физическое развитие'!G36&gt;1.5,"сформирован",IF('Физическое развитие'!G36&lt;0.5,"не сформирован", "в стадии формирования")))</f>
        <v/>
      </c>
      <c r="BD36" s="98" t="str">
        <f>IF('Физическое развитие'!H36="","",IF('Физическое развитие'!H36&gt;1.5,"сформирован",IF('Физическое развитие'!H36&lt;0.5,"не сформирован", "в стадии формирования")))</f>
        <v/>
      </c>
      <c r="BE36" s="98" t="str">
        <f>IF('Физическое развитие'!I36="","",IF('Физическое развитие'!I36&gt;1.5,"сформирован",IF('Физическое развитие'!I36&lt;0.5,"не сформирован", "в стадии формирования")))</f>
        <v/>
      </c>
      <c r="BF36" s="98" t="str">
        <f>IF('Физическое развитие'!J36="","",IF('Физическое развитие'!J36&gt;1.5,"сформирован",IF('Физическое развитие'!J36&lt;0.5,"не сформирован", "в стадии формирования")))</f>
        <v/>
      </c>
      <c r="BG36" s="98" t="str">
        <f>IF('Физическое развитие'!K36="","",IF('Физическое развитие'!K36&gt;1.5,"сформирован",IF('Физическое развитие'!K36&lt;0.5,"не сформирован", "в стадии формирования")))</f>
        <v/>
      </c>
      <c r="BH36" s="98" t="str">
        <f>IF('Физическое развитие'!L36="","",IF('Физическое развитие'!L36&gt;1.5,"сформирован",IF('Физическое развитие'!L36&lt;0.5,"не сформирован", "в стадии формирования")))</f>
        <v/>
      </c>
      <c r="BI36" s="136" t="str">
        <f>IF('Художественно-эстетическое разв'!M37="","",IF('Художественно-эстетическое разв'!N37="","",IF('Художественно-эстетическое разв'!V37="","",IF('Физическое развитие'!D36="","",IF('Физическое развитие'!E36="","",IF('Физическое развитие'!F36="","",IF('Физическое развитие'!G36="","",IF('Физическое развитие'!H36="","",IF('Физическое развитие'!I36="","",IF('Физическое развитие'!J36="","",IF('Физическое развитие'!K36="","",IF('Физическое развитие'!M36="","",('Художественно-эстетическое разв'!M37+'Художественно-эстетическое разв'!N37+'Художественно-эстетическое разв'!V37+'Физическое развитие'!D36+'Физическое развитие'!E36+'Физическое развитие'!F36+'Физическое развитие'!G36+'Физическое развитие'!H36+'Физическое развитие'!I36+'Физическое развитие'!J36+'Физическое развитие'!K36+'Физическое развитие'!M36)/12))))))))))))</f>
        <v/>
      </c>
      <c r="BJ36" s="81" t="str">
        <f t="shared" si="4"/>
        <v/>
      </c>
      <c r="BK36" s="81" t="str">
        <f>IF('Социально-коммуникативное разви'!D37="","",IF('Социально-коммуникативное разви'!D37&gt;1.5,"сформирован",IF('Социально-коммуникативное разви'!D37&lt;0.5,"не сформирован", "в стадии формирования")))</f>
        <v/>
      </c>
      <c r="BL36" s="81" t="str">
        <f>IF('Социально-коммуникативное разви'!E37="","",IF('Социально-коммуникативное разви'!E37&gt;1.5,"сформирован",IF('Социально-коммуникативное разви'!E37&lt;0.5,"не сформирован", "в стадии формирования")))</f>
        <v/>
      </c>
      <c r="BM36" s="81" t="str">
        <f>IF('Социально-коммуникативное разви'!F37="","",IF('Социально-коммуникативное разви'!F37&gt;1.5,"сформирован",IF('Социально-коммуникативное разви'!F37&lt;0.5,"не сформирован", "в стадии формирования")))</f>
        <v/>
      </c>
      <c r="BN36" s="81" t="str">
        <f>IF('Социально-коммуникативное разви'!G37="","",IF('Социально-коммуникативное разви'!G37&gt;1.5,"сформирован",IF('Социально-коммуникативное разви'!G37&lt;0.5,"не сформирован", "в стадии формирования")))</f>
        <v/>
      </c>
      <c r="BO36" s="81" t="str">
        <f>IF('Социально-коммуникативное разви'!H37="","",IF('Социально-коммуникативное разви'!H37&gt;1.5,"сформирован",IF('Социально-коммуникативное разви'!H37&lt;0.5,"не сформирован", "в стадии формирования")))</f>
        <v/>
      </c>
      <c r="BP36" s="81" t="str">
        <f>IF('Социально-коммуникативное разви'!I37="","",IF('Социально-коммуникативное разви'!I37&gt;1.5,"сформирован",IF('Социально-коммуникативное разви'!I37&lt;0.5,"не сформирован", "в стадии формирования")))</f>
        <v/>
      </c>
      <c r="BQ36" s="81" t="str">
        <f>IF('Социально-коммуникативное разви'!J37="","",IF('Социально-коммуникативное разви'!J37&gt;1.5,"сформирован",IF('Социально-коммуникативное разви'!J37&lt;0.5,"не сформирован", "в стадии формирования")))</f>
        <v/>
      </c>
      <c r="BR36" s="81" t="str">
        <f>IF('Социально-коммуникативное разви'!K37="","",IF('Социально-коммуникативное разви'!K37&gt;1.5,"сформирован",IF('Социально-коммуникативное разви'!K37&lt;0.5,"не сформирован", "в стадии формирования")))</f>
        <v/>
      </c>
      <c r="BS36" s="81" t="str">
        <f>IF('Физическое развитие'!L36="","",IF('Физическое развитие'!L36&gt;1.5,"сформирован",IF('Физическое развитие'!L36&lt;0.5,"не сформирован", "в стадии формирования")))</f>
        <v/>
      </c>
      <c r="BT36" s="81" t="str">
        <f>IF('Физическое развитие'!M36="","",IF('Физическое развитие'!M36&gt;1.5,"сформирован",IF('Физическое развитие'!M36&lt;0.5,"не сформирован", "в стадии формирования")))</f>
        <v/>
      </c>
      <c r="BU36" s="81" t="str">
        <f>IF('Физическое развитие'!N36="","",IF('Физическое развитие'!N36&gt;1.5,"сформирован",IF('Физическое развитие'!N36&lt;0.5,"не сформирован", "в стадии формирования")))</f>
        <v/>
      </c>
      <c r="BV36" s="81" t="str">
        <f>IF('Физическое развитие'!O36="","",IF('Физическое развитие'!O36&gt;1.5,"сформирован",IF('Физическое развитие'!O36&lt;0.5,"не сформирован", "в стадии формирования")))</f>
        <v/>
      </c>
      <c r="BW36" s="136" t="str">
        <f>IF('Социально-коммуникативное разви'!D37="","",IF('Социально-коммуникативное разви'!G37="","",IF('Социально-коммуникативное разви'!K37="","",IF('Социально-коммуникативное разви'!M37="","",IF('Социально-коммуникативное разви'!X37="","",IF('Социально-коммуникативное разви'!Y37="","",IF('Социально-коммуникативное разви'!Z37="","",IF('Социально-коммуникативное разви'!AA37="","",IF('Физическое развитие'!L36="","",IF('Физическое развитие'!P36="","",IF('Физическое развитие'!Q36="","",IF('Физическое развитие'!R36="","",('Социально-коммуникативное разви'!D37+'Социально-коммуникативное разви'!G37+'Социально-коммуникативное разви'!K37+'Социально-коммуникативное разви'!M37+'Социально-коммуникативное разви'!X37+'Социально-коммуникативное разви'!Y37+'Социально-коммуникативное разви'!Z37+'Социально-коммуникативное разви'!AA37+'Физическое развитие'!L36+'Физическое развитие'!P36+'Физическое развитие'!Q36+'Физическое развитие'!R36)/12))))))))))))</f>
        <v/>
      </c>
      <c r="BX36" s="81" t="str">
        <f t="shared" si="5"/>
        <v/>
      </c>
      <c r="BY36" s="81" t="str">
        <f>IF('Социально-коммуникативное разви'!E37="","",IF('Социально-коммуникативное разви'!E37&gt;1.5,"сформирован",IF('Социально-коммуникативное разви'!E37&lt;0.5,"не сформирован", "в стадии формирования")))</f>
        <v/>
      </c>
      <c r="BZ36" s="81" t="str">
        <f>IF('Социально-коммуникативное разви'!F37="","",IF('Социально-коммуникативное разви'!F37&gt;1.5,"сформирован",IF('Социально-коммуникативное разви'!F37&lt;0.5,"не сформирован", "в стадии формирования")))</f>
        <v/>
      </c>
      <c r="CA36" s="81" t="str">
        <f>IF('Социально-коммуникативное разви'!G37="","",IF('Социально-коммуникативное разви'!G37&gt;1.5,"сформирован",IF('Социально-коммуникативное разви'!G37&lt;0.5,"не сформирован", "в стадии формирования")))</f>
        <v/>
      </c>
      <c r="CB36" s="81" t="str">
        <f>IF('Социально-коммуникативное разви'!H37="","",IF('Социально-коммуникативное разви'!H37&gt;1.5,"сформирован",IF('Социально-коммуникативное разви'!H37&lt;0.5,"не сформирован", "в стадии формирования")))</f>
        <v/>
      </c>
      <c r="CC36" s="81" t="str">
        <f>IF('Социально-коммуникативное разви'!I37="","",IF('Социально-коммуникативное разви'!I37&gt;1.5,"сформирован",IF('Социально-коммуникативное разви'!I37&lt;0.5,"не сформирован", "в стадии формирования")))</f>
        <v/>
      </c>
      <c r="CD36" s="81" t="str">
        <f>IF('Социально-коммуникативное разви'!J37="","",IF('Социально-коммуникативное разви'!J37&gt;1.5,"сформирован",IF('Социально-коммуникативное разви'!J37&lt;0.5,"не сформирован", "в стадии формирования")))</f>
        <v/>
      </c>
      <c r="CE36" s="81" t="str">
        <f>IF('Социально-коммуникативное разви'!K37="","",IF('Социально-коммуникативное разви'!K37&gt;1.5,"сформирован",IF('Социально-коммуникативное разви'!K37&lt;0.5,"не сформирован", "в стадии формирования")))</f>
        <v/>
      </c>
      <c r="CF36" s="81" t="str">
        <f>IF('Социально-коммуникативное разви'!L37="","",IF('Социально-коммуникативное разви'!L37&gt;1.5,"сформирован",IF('Социально-коммуникативное разви'!L37&lt;0.5,"не сформирован", "в стадии формирования")))</f>
        <v/>
      </c>
      <c r="CG36" s="81" t="str">
        <f>IF('Познавательное развитие'!D37="","",IF('Познавательное развитие'!D37&gt;1.5,"сформирован",IF('Познавательное развитие'!D37&lt;0.5,"не сформирован", "в стадии формирования")))</f>
        <v/>
      </c>
      <c r="CH36" s="81" t="str">
        <f>IF('Познавательное развитие'!E37="","",IF('Познавательное развитие'!E37&gt;1.5,"сформирован",IF('Познавательное развитие'!E37&lt;0.5,"не сформирован", "в стадии формирования")))</f>
        <v/>
      </c>
      <c r="CI36" s="81" t="str">
        <f>IF('Познавательное развитие'!F37="","",IF('Познавательное развитие'!F37&gt;1.5,"сформирован",IF('Познавательное развитие'!F37&lt;0.5,"не сформирован", "в стадии формирования")))</f>
        <v/>
      </c>
      <c r="CJ36" s="81" t="str">
        <f>IF('Познавательное развитие'!G37="","",IF('Познавательное развитие'!G37&gt;1.5,"сформирован",IF('Познавательное развитие'!G37&lt;0.5,"не сформирован", "в стадии формирования")))</f>
        <v/>
      </c>
      <c r="CK36" s="81" t="str">
        <f>IF('Познавательное развитие'!H37="","",IF('Познавательное развитие'!H37&gt;1.5,"сформирован",IF('Познавательное развитие'!H37&lt;0.5,"не сформирован", "в стадии формирования")))</f>
        <v/>
      </c>
      <c r="CL36" s="81" t="str">
        <f>IF('Познавательное развитие'!I37="","",IF('Познавательное развитие'!I37&gt;1.5,"сформирован",IF('Познавательное развитие'!I37&lt;0.5,"не сформирован", "в стадии формирования")))</f>
        <v/>
      </c>
      <c r="CM36" s="81" t="str">
        <f>IF('Познавательное развитие'!J37="","",IF('Познавательное развитие'!J37&gt;1.5,"сформирован",IF('Познавательное развитие'!J37&lt;0.5,"не сформирован", "в стадии формирования")))</f>
        <v/>
      </c>
      <c r="CN36" s="81" t="str">
        <f>IF('Познавательное развитие'!K37="","",IF('Познавательное развитие'!K37&gt;1.5,"сформирован",IF('Познавательное развитие'!K37&lt;0.5,"не сформирован", "в стадии формирования")))</f>
        <v/>
      </c>
      <c r="CO36" s="81" t="str">
        <f>IF('Познавательное развитие'!L37="","",IF('Познавательное развитие'!L37&gt;1.5,"сформирован",IF('Познавательное развитие'!L37&lt;0.5,"не сформирован", "в стадии формирования")))</f>
        <v/>
      </c>
      <c r="CP36" s="81" t="str">
        <f>IF('Познавательное развитие'!M37="","",IF('Познавательное развитие'!M37&gt;1.5,"сформирован",IF('Познавательное развитие'!M37&lt;0.5,"не сформирован", "в стадии формирования")))</f>
        <v/>
      </c>
      <c r="CQ36" s="81" t="str">
        <f>IF('Познавательное развитие'!N37="","",IF('Познавательное развитие'!N37&gt;1.5,"сформирован",IF('Познавательное развитие'!N37&lt;0.5,"не сформирован", "в стадии формирования")))</f>
        <v/>
      </c>
      <c r="CR36" s="81" t="str">
        <f>IF('Познавательное развитие'!O37="","",IF('Познавательное развитие'!O37&gt;1.5,"сформирован",IF('Познавательное развитие'!O37&lt;0.5,"не сформирован", "в стадии формирования")))</f>
        <v/>
      </c>
      <c r="CS36" s="81" t="str">
        <f>IF('Познавательное развитие'!P37="","",IF('Познавательное развитие'!P37&gt;1.5,"сформирован",IF('Познавательное развитие'!P37&lt;0.5,"не сформирован", "в стадии формирования")))</f>
        <v/>
      </c>
      <c r="CT36" s="81" t="str">
        <f>IF('Познавательное развитие'!Q37="","",IF('Познавательное развитие'!Q37&gt;1.5,"сформирован",IF('Познавательное развитие'!Q37&lt;0.5,"не сформирован", "в стадии формирования")))</f>
        <v/>
      </c>
      <c r="CU36" s="81" t="str">
        <f>IF('Речевое развитие'!J36="","",IF('Речевое развитие'!J36&gt;1.5,"сформирован",IF('Речевое развитие'!J36&lt;0.5,"не сформирован", "в стадии формирования")))</f>
        <v/>
      </c>
      <c r="CV36" s="81" t="str">
        <f>IF('Речевое развитие'!K36="","",IF('Речевое развитие'!K36&gt;1.5,"сформирован",IF('Речевое развитие'!K36&lt;0.5,"не сформирован", "в стадии формирования")))</f>
        <v/>
      </c>
      <c r="CW36" s="81" t="str">
        <f>IF('Речевое развитие'!L36="","",IF('Речевое развитие'!L36&gt;1.5,"сформирован",IF('Речевое развитие'!L36&lt;0.5,"не сформирован", "в стадии формирования")))</f>
        <v/>
      </c>
      <c r="CX36" s="167" t="str">
        <f>IF('Художественно-эстетическое разв'!AA37="","",IF('Художественно-эстетическое разв'!AA37&gt;1.5,"сформирован",IF('Художественно-эстетическое разв'!AA37&lt;0.5,"не сформирован", "в стадии формирования")))</f>
        <v/>
      </c>
      <c r="CY36" s="136" t="str">
        <f>IF('Социально-коммуникативное разви'!E37="","",IF('Социально-коммуникативное разви'!F37="","",IF('Социально-коммуникативное разви'!H37="","",IF('Социально-коммуникативное разви'!I37="","",IF('Социально-коммуникативное разви'!AB37="","",IF('Социально-коммуникативное разви'!AC37="","",IF('Социально-коммуникативное разви'!AD37="","",IF('Социально-коммуникативное разви'!AE37="","",IF('Познавательное развитие'!D37="","",IF('Познавательное развитие'!E37="","",IF('Познавательное развитие'!F37="","",IF('Познавательное развитие'!I37="","",IF('Познавательное развитие'!K37="","",IF('Познавательное развитие'!S37="","",IF('Познавательное развитие'!U37="","",IF('Познавательное развитие'!Y37="","",IF('Познавательное развитие'!Z37="","",IF('Познавательное развитие'!AA37="","",IF('Познавательное развитие'!AB37="","",IF('Познавательное развитие'!AC37="","",IF('Познавательное развитие'!AD37="","",IF('Познавательное развитие'!AE37="","",IF('Речевое развитие'!J36="","",IF('Речевое развитие'!K36="","",IF('Речевое развитие'!L36="","",IF('Художественно-эстетическое разв'!AA37="","",('Социально-коммуникативное разви'!E37+'Социально-коммуникативное разви'!F37+'Социально-коммуникативное разви'!H37+'Социально-коммуникативное разви'!I37+'Социально-коммуникативное разви'!AB37+'Социально-коммуникативное разви'!AC37+'Социально-коммуникативное разви'!AD37+'Социально-коммуникативное разви'!AE37+'Познавательное развитие'!D37+'Познавательное развитие'!E37+'Познавательное развитие'!F37+'Познавательное развитие'!I37+'Познавательное развитие'!K37+'Познавательное развитие'!S37+'Познавательное развитие'!U37+'Познавательное развитие'!Y37+'Познавательное развитие'!Z37+'Познавательное развитие'!AA37+'Познавательное развитие'!AB37+'Познавательное развитие'!AC37+'Познавательное развитие'!AD37+'Познавательное развитие'!AE37+'Речевое развитие'!J36+'Речевое развитие'!K36+'Речевое развитие'!L36+'Художественно-эстетическое разв'!AA37)/26))))))))))))))))))))))))))</f>
        <v/>
      </c>
      <c r="CZ36" s="81" t="str">
        <f t="shared" si="6"/>
        <v/>
      </c>
      <c r="EL36" s="90"/>
    </row>
    <row r="37" spans="1:142">
      <c r="A37" s="298">
        <f>список!A35</f>
        <v>34</v>
      </c>
      <c r="B37" s="165" t="str">
        <f>IF(список!B35="","",список!B35)</f>
        <v/>
      </c>
      <c r="C37" s="81">
        <f>IF(список!C35="","",список!C35)</f>
        <v>0</v>
      </c>
      <c r="D37" s="81" t="str">
        <f>IF('Социально-коммуникативное разви'!J38="","",IF('Социально-коммуникативное разви'!J38&gt;1.5,"сформирован",IF('Социально-коммуникативное разви'!J38&lt;0.5,"не сформирован", "в стадии формирования")))</f>
        <v/>
      </c>
      <c r="E37" s="81" t="str">
        <f>IF('Социально-коммуникативное разви'!K38="","",IF('Социально-коммуникативное разви'!K38&gt;1.5,"сформирован",IF('Социально-коммуникативное разви'!K38&lt;0.5,"не сформирован", "в стадии формирования")))</f>
        <v/>
      </c>
      <c r="F37" s="81" t="str">
        <f>IF('Социально-коммуникативное разви'!L38="","",IF('Социально-коммуникативное разви'!L38&gt;1.5,"сформирован",IF('Социально-коммуникативное разви'!L38&lt;0.5,"не сформирован", "в стадии формирования")))</f>
        <v/>
      </c>
      <c r="G37" s="81" t="str">
        <f>IF('Социально-коммуникативное разви'!N38="","",IF('Социально-коммуникативное разви'!N38&gt;1.5,"сформирован",IF('Социально-коммуникативное разви'!N38&lt;0.5,"не сформирован", "в стадии формирования")))</f>
        <v/>
      </c>
      <c r="H37" s="81" t="str">
        <f>IF('Социально-коммуникативное разви'!O38="","",IF('Социально-коммуникативное разви'!O38&gt;1.5,"сформирован",IF('Социально-коммуникативное разви'!O38&lt;0.5,"не сформирован", "в стадии формирования")))</f>
        <v/>
      </c>
      <c r="I37" s="81" t="str">
        <f>IF('Познавательное развитие'!J38="","",IF('Познавательное развитие'!J38&gt;1.5,"сформирован",IF('Познавательное развитие'!J38&lt;0.5,"не сформирован", "в стадии формирования")))</f>
        <v/>
      </c>
      <c r="J37" s="81" t="str">
        <f>IF('Познавательное развитие'!K38="","",IF('Познавательное развитие'!K38&gt;1.5,"сформирован",IF('Познавательное развитие'!K38&lt;0.5,"не сформирован", "в стадии формирования")))</f>
        <v/>
      </c>
      <c r="K37" s="81" t="str">
        <f>IF('Познавательное развитие'!N38="","",IF('Познавательное развитие'!N38&gt;1.5,"сформирован",IF('Познавательное развитие'!N38&lt;0.5,"не сформирован", "в стадии формирования")))</f>
        <v/>
      </c>
      <c r="L37" s="81" t="str">
        <f>IF('Познавательное развитие'!O38="","",IF('Познавательное развитие'!O38&gt;1.5,"сформирован",IF('Познавательное развитие'!O38&lt;0.5,"не сформирован", "в стадии формирования")))</f>
        <v/>
      </c>
      <c r="M37" s="81" t="str">
        <f>IF('Познавательное развитие'!U38="","",IF('Познавательное развитие'!U38&gt;1.5,"сформирован",IF('Познавательное развитие'!U38&lt;0.5,"не сформирован", "в стадии формирования")))</f>
        <v/>
      </c>
      <c r="N37" s="81" t="str">
        <f>IF('Речевое развитие'!G37="","",IF('Речевое развитие'!G37&gt;1.5,"сформирован",IF('Речевое развитие'!G37&lt;0.5,"не сформирован", "в стадии формирования")))</f>
        <v/>
      </c>
      <c r="O37" s="81" t="str">
        <f>IF('Художественно-эстетическое разв'!D38="","",IF('Художественно-эстетическое разв'!D38&gt;1.5,"сформирован",IF('Художественно-эстетическое разв'!D38&lt;0.5,"не сформирован", "в стадии формирования")))</f>
        <v/>
      </c>
      <c r="P37" s="136" t="str">
        <f>IF('Социально-коммуникативное разви'!J38="","",IF('Социально-коммуникативное разви'!K38="","",IF('Социально-коммуникативное разви'!L38="","",IF('Социально-коммуникативное разви'!N38="","",IF('Социально-коммуникативное разви'!O38="","",IF('Познавательное развитие'!J38="","",IF('Познавательное развитие'!K38="","",IF('Познавательное развитие'!N38="","",IF('Познавательное развитие'!O38="","",IF('Познавательное развитие'!U38="","",IF('Речевое развитие'!G37="","",IF('Художественно-эстетическое разв'!D38="","",('Социально-коммуникативное разви'!J38+'Социально-коммуникативное разви'!K38+'Социально-коммуникативное разви'!L38+'Социально-коммуникативное разви'!N38+'Социально-коммуникативное разви'!O38+'Познавательное развитие'!J38+'Познавательное развитие'!K38+'Познавательное развитие'!N38+'Познавательное развитие'!O38+'Познавательное развитие'!U38+'Речевое развитие'!G37+'Художественно-эстетическое разв'!D38)/12))))))))))))</f>
        <v/>
      </c>
      <c r="Q37" s="81" t="str">
        <f t="shared" si="0"/>
        <v/>
      </c>
      <c r="R37" s="81" t="str">
        <f>IF('Социально-коммуникативное разви'!H38="","",IF('Социально-коммуникативное разви'!H38&gt;1.5,"сформирован",IF('Социально-коммуникативное разви'!H38&lt;0.5,"не сформирован", "в стадии формирования")))</f>
        <v/>
      </c>
      <c r="S37" s="81" t="str">
        <f>IF('Социально-коммуникативное разви'!K38="","",IF('Социально-коммуникативное разви'!K38&gt;1.5,"сформирован",IF('Социально-коммуникативное разви'!K38&lt;0.5,"не сформирован", "в стадии формирования")))</f>
        <v/>
      </c>
      <c r="T37" s="81" t="str">
        <f>IF('Социально-коммуникативное разви'!L38="","",IF('Социально-коммуникативное разви'!L38&gt;1.5,"сформирован",IF('Социально-коммуникативное разви'!L38&lt;0.5,"не сформирован", "в стадии формирования")))</f>
        <v/>
      </c>
      <c r="U37" s="81" t="str">
        <f>IF('Социально-коммуникативное разви'!M38="","",IF('Социально-коммуникативное разви'!M38&gt;1.5,"сформирован",IF('Социально-коммуникативное разви'!M38&lt;0.5,"не сформирован", "в стадии формирования")))</f>
        <v/>
      </c>
      <c r="V37" s="81" t="str">
        <f>IF('Социально-коммуникативное разви'!S38="","",IF('Социально-коммуникативное разви'!S38&gt;1.5,"сформирован",IF('Социально-коммуникативное разви'!S38&lt;0.5,"не сформирован", "в стадии формирования")))</f>
        <v/>
      </c>
      <c r="W37" s="81" t="str">
        <f>IF('Социально-коммуникативное разви'!T38="","",IF('Социально-коммуникативное разви'!T38&gt;1.5,"сформирован",IF('Социально-коммуникативное разви'!T38&lt;0.5,"не сформирован", "в стадии формирования")))</f>
        <v/>
      </c>
      <c r="X37" s="81" t="str">
        <f>IF('Социально-коммуникативное разви'!U38="","",IF('Социально-коммуникативное разви'!U38&gt;1.5,"сформирован",IF('Социально-коммуникативное разви'!U38&lt;0.5,"не сформирован", "в стадии формирования")))</f>
        <v/>
      </c>
      <c r="Y37" s="81" t="str">
        <f>IF('Познавательное развитие'!T38="","",IF('Познавательное развитие'!T38&gt;1.5,"сформирован",IF('Познавательное развитие'!T38&lt;0.5,"не сформирован", "в стадии формирования")))</f>
        <v/>
      </c>
      <c r="Z37" s="81" t="str">
        <f>IF('Речевое развитие'!G37="","",IF('Речевое развитие'!G37&gt;1.5,"сформирован",IF('Речевое развитие'!G37&lt;0.5,"не сформирован", "в стадии формирования")))</f>
        <v/>
      </c>
      <c r="AA37" s="136" t="str">
        <f>IF('Социально-коммуникативное разви'!H38="","",IF('Социально-коммуникативное разви'!K38="","",IF('Социально-коммуникативное разви'!L38="","",IF('Социально-коммуникативное разви'!M38="","",IF('Социально-коммуникативное разви'!S38="","",IF('Социально-коммуникативное разви'!T38="","",IF('Социально-коммуникативное разви'!U38="","",IF('Познавательное развитие'!T38="","",IF('Речевое развитие'!G37="","",('Социально-коммуникативное разви'!H38+'Социально-коммуникативное разви'!K38+'Социально-коммуникативное разви'!L38+'Социально-коммуникативное разви'!M38+'Социально-коммуникативное разви'!S38+'Социально-коммуникативное разви'!T38++'Социально-коммуникативное разви'!U38+'Познавательное развитие'!T38+'Речевое развитие'!G37)/9)))))))))</f>
        <v/>
      </c>
      <c r="AB37" s="81" t="str">
        <f t="shared" si="1"/>
        <v/>
      </c>
      <c r="AC37" s="81" t="str">
        <f>IF('Социально-коммуникативное разви'!P38="","",IF('Социально-коммуникативное разви'!P38&gt;1.5,"сформирован",IF('Социально-коммуникативное разви'!P38&lt;0.5,"не сформирован", "в стадии формирования")))</f>
        <v/>
      </c>
      <c r="AD37" s="81" t="str">
        <f>IF('Познавательное развитие'!P38="","",IF('Познавательное развитие'!P38&gt;1.5,"сформирован",IF('Познавательное развитие'!P38&lt;0.5,"не сформирован", "в стадии формирования")))</f>
        <v/>
      </c>
      <c r="AE37" s="81" t="str">
        <f>IF('Речевое развитие'!F37="","",IF('Речевое развитие'!F37&gt;1.5,"сформирован",IF('Речевое развитие'!GG37&lt;0.5,"не сформирован", "в стадии формирования")))</f>
        <v/>
      </c>
      <c r="AF37" s="81" t="str">
        <f>IF('Речевое развитие'!G37="","",IF('Речевое развитие'!G37&gt;1.5,"сформирован",IF('Речевое развитие'!GH37&lt;0.5,"не сформирован", "в стадии формирования")))</f>
        <v/>
      </c>
      <c r="AG37" s="81" t="str">
        <f>IF('Речевое развитие'!M37="","",IF('Речевое развитие'!M37&gt;1.5,"сформирован",IF('Речевое развитие'!M37&lt;0.5,"не сформирован", "в стадии формирования")))</f>
        <v/>
      </c>
      <c r="AH37" s="81" t="str">
        <f>IF('Речевое развитие'!N37="","",IF('Речевое развитие'!N37&gt;1.5,"сформирован",IF('Речевое развитие'!N37&lt;0.5,"не сформирован", "в стадии формирования")))</f>
        <v/>
      </c>
      <c r="AI37" s="81" t="str">
        <f>IF('Художественно-эстетическое разв'!E38="","",IF('Художественно-эстетическое разв'!E38&gt;1.5,"сформирован",IF('Художественно-эстетическое разв'!E38&lt;0.5,"не сформирован", "в стадии формирования")))</f>
        <v/>
      </c>
      <c r="AJ37" s="81" t="str">
        <f>IF('Художественно-эстетическое разв'!H38="","",IF('Художественно-эстетическое разв'!H38&gt;1.5,"сформирован",IF('Художественно-эстетическое разв'!H38&lt;0.5,"не сформирован", "в стадии формирования")))</f>
        <v/>
      </c>
      <c r="AK37" s="81" t="str">
        <f>IF('Художественно-эстетическое разв'!AB38="","",IF('Художественно-эстетическое разв'!AB38&gt;1.5,"сформирован",IF('Художественно-эстетическое разв'!AB38&lt;0.5,"не сформирован", "в стадии формирования")))</f>
        <v/>
      </c>
      <c r="AL37" s="166" t="str">
        <f>IF('Социально-коммуникативное разви'!P38="","",IF('Познавательное развитие'!P38="","",IF('Речевое развитие'!F37="","",IF('Речевое развитие'!G37="","",IF('Речевое развитие'!M37="","",IF('Речевое развитие'!N37="","",IF('Художественно-эстетическое разв'!E38="","",IF('Художественно-эстетическое разв'!H38="","",IF('Художественно-эстетическое разв'!AB38="","",('Социально-коммуникативное разви'!P38+'Познавательное развитие'!P38+'Речевое развитие'!F37+'Речевое развитие'!G37+'Речевое развитие'!M37+'Речевое развитие'!N37+'Художественно-эстетическое разв'!E38+'Художественно-эстетическое разв'!H38+'Художественно-эстетическое разв'!AB38)/9)))))))))</f>
        <v/>
      </c>
      <c r="AM37" s="81" t="str">
        <f t="shared" si="2"/>
        <v/>
      </c>
      <c r="AN37" s="81" t="str">
        <f>IF('Познавательное развитие'!V38="","",IF('Познавательное развитие'!V38&gt;1.5,"сформирован",IF('Познавательное развитие'!V38&lt;0.5,"не сформирован", "в стадии формирования")))</f>
        <v/>
      </c>
      <c r="AO37" s="81" t="str">
        <f>IF('Речевое развитие'!D37="","",IF('Речевое развитие'!D37&gt;1.5,"сформирован",IF('Речевое развитие'!D37&lt;0.5,"не сформирован", "в стадии формирования")))</f>
        <v/>
      </c>
      <c r="AP37" s="81" t="str">
        <f>IF('Речевое развитие'!E37="","",IF('Речевое развитие'!E37&gt;1.5,"сформирован",IF('Речевое развитие'!E37&lt;0.5,"не сформирован", "в стадии формирования")))</f>
        <v/>
      </c>
      <c r="AQ37" s="81" t="str">
        <f>IF('Речевое развитие'!F37="","",IF('Речевое развитие'!F37&gt;1.5,"сформирован",IF('Речевое развитие'!F37&lt;0.5,"не сформирован", "в стадии формирования")))</f>
        <v/>
      </c>
      <c r="AR37" s="81" t="str">
        <f>IF('Речевое развитие'!G37="","",IF('Речевое развитие'!G37&gt;1.5,"сформирован",IF('Речевое развитие'!G37&lt;0.5,"не сформирован", "в стадии формирования")))</f>
        <v/>
      </c>
      <c r="AS37" s="81" t="str">
        <f>IF('Речевое развитие'!J37="","",IF('Речевое развитие'!J37&gt;1.5,"сформирован",IF('Речевое развитие'!J37&lt;0.5,"не сформирован", "в стадии формирования")))</f>
        <v/>
      </c>
      <c r="AT37" s="81" t="str">
        <f>IF('Речевое развитие'!M37="","",IF('Речевое развитие'!M37&gt;1.5,"сформирован",IF('Речевое развитие'!M37&lt;0.5,"не сформирован", "в стадии формирования")))</f>
        <v/>
      </c>
      <c r="AU37" s="136" t="str">
        <f>IF('Познавательное развитие'!V38="","",IF('Речевое развитие'!D37="","",IF('Речевое развитие'!E37="","",IF('Речевое развитие'!F37="","",IF('Речевое развитие'!G37="","",IF('Речевое развитие'!J37="","",IF('Речевое развитие'!M37="","",('Познавательное развитие'!V38+'Речевое развитие'!D37+'Речевое развитие'!E37+'Речевое развитие'!F37+'Речевое развитие'!G37+'Речевое развитие'!J37+'Речевое развитие'!M37)/7)))))))</f>
        <v/>
      </c>
      <c r="AV37" s="81" t="str">
        <f t="shared" si="3"/>
        <v/>
      </c>
      <c r="AW37" s="98" t="str">
        <f>IF('Художественно-эстетическое разв'!M38="","",IF('Художественно-эстетическое разв'!M38&gt;1.5,"сформирован",IF('Художественно-эстетическое разв'!M38&lt;0.5,"не сформирован", "в стадии формирования")))</f>
        <v/>
      </c>
      <c r="AX37" s="98" t="str">
        <f>IF('Художественно-эстетическое разв'!N38="","",IF('Художественно-эстетическое разв'!N38&gt;1.5,"сформирован",IF('Художественно-эстетическое разв'!N38&lt;0.5,"не сформирован", "в стадии формирования")))</f>
        <v/>
      </c>
      <c r="AY37" s="167" t="str">
        <f>IF('Художественно-эстетическое разв'!V38="","",IF('Художественно-эстетическое разв'!V38&gt;1.5,"сформирован",IF('Художественно-эстетическое разв'!V38&lt;0.5,"не сформирован", "в стадии формирования")))</f>
        <v/>
      </c>
      <c r="AZ37" s="98" t="str">
        <f>IF('Физическое развитие'!D37="","",IF('Физическое развитие'!D37&gt;1.5,"сформирован",IF('Физическое развитие'!D37&lt;0.5,"не сформирован", "в стадии формирования")))</f>
        <v/>
      </c>
      <c r="BA37" s="98" t="str">
        <f>IF('Физическое развитие'!E37="","",IF('Физическое развитие'!E37&gt;1.5,"сформирован",IF('Физическое развитие'!E37&lt;0.5,"не сформирован", "в стадии формирования")))</f>
        <v/>
      </c>
      <c r="BB37" s="98" t="str">
        <f>IF('Физическое развитие'!F37="","",IF('Физическое развитие'!F37&gt;1.5,"сформирован",IF('Физическое развитие'!F37&lt;0.5,"не сформирован", "в стадии формирования")))</f>
        <v/>
      </c>
      <c r="BC37" s="98" t="str">
        <f>IF('Физическое развитие'!G37="","",IF('Физическое развитие'!G37&gt;1.5,"сформирован",IF('Физическое развитие'!G37&lt;0.5,"не сформирован", "в стадии формирования")))</f>
        <v/>
      </c>
      <c r="BD37" s="98" t="str">
        <f>IF('Физическое развитие'!H37="","",IF('Физическое развитие'!H37&gt;1.5,"сформирован",IF('Физическое развитие'!H37&lt;0.5,"не сформирован", "в стадии формирования")))</f>
        <v/>
      </c>
      <c r="BE37" s="98" t="str">
        <f>IF('Физическое развитие'!I37="","",IF('Физическое развитие'!I37&gt;1.5,"сформирован",IF('Физическое развитие'!I37&lt;0.5,"не сформирован", "в стадии формирования")))</f>
        <v/>
      </c>
      <c r="BF37" s="98" t="str">
        <f>IF('Физическое развитие'!J37="","",IF('Физическое развитие'!J37&gt;1.5,"сформирован",IF('Физическое развитие'!J37&lt;0.5,"не сформирован", "в стадии формирования")))</f>
        <v/>
      </c>
      <c r="BG37" s="98" t="str">
        <f>IF('Физическое развитие'!K37="","",IF('Физическое развитие'!K37&gt;1.5,"сформирован",IF('Физическое развитие'!K37&lt;0.5,"не сформирован", "в стадии формирования")))</f>
        <v/>
      </c>
      <c r="BH37" s="98" t="str">
        <f>IF('Физическое развитие'!L37="","",IF('Физическое развитие'!L37&gt;1.5,"сформирован",IF('Физическое развитие'!L37&lt;0.5,"не сформирован", "в стадии формирования")))</f>
        <v/>
      </c>
      <c r="BI37" s="136" t="str">
        <f>IF('Художественно-эстетическое разв'!M38="","",IF('Художественно-эстетическое разв'!N38="","",IF('Художественно-эстетическое разв'!V38="","",IF('Физическое развитие'!D37="","",IF('Физическое развитие'!E37="","",IF('Физическое развитие'!F37="","",IF('Физическое развитие'!G37="","",IF('Физическое развитие'!H37="","",IF('Физическое развитие'!I37="","",IF('Физическое развитие'!J37="","",IF('Физическое развитие'!K37="","",IF('Физическое развитие'!M37="","",('Художественно-эстетическое разв'!M38+'Художественно-эстетическое разв'!N38+'Художественно-эстетическое разв'!V38+'Физическое развитие'!D37+'Физическое развитие'!E37+'Физическое развитие'!F37+'Физическое развитие'!G37+'Физическое развитие'!H37+'Физическое развитие'!I37+'Физическое развитие'!J37+'Физическое развитие'!K37+'Физическое развитие'!M37)/12))))))))))))</f>
        <v/>
      </c>
      <c r="BJ37" s="81" t="str">
        <f t="shared" si="4"/>
        <v/>
      </c>
      <c r="BK37" s="81" t="str">
        <f>IF('Социально-коммуникативное разви'!D38="","",IF('Социально-коммуникативное разви'!D38&gt;1.5,"сформирован",IF('Социально-коммуникативное разви'!D38&lt;0.5,"не сформирован", "в стадии формирования")))</f>
        <v/>
      </c>
      <c r="BL37" s="81" t="str">
        <f>IF('Социально-коммуникативное разви'!E38="","",IF('Социально-коммуникативное разви'!E38&gt;1.5,"сформирован",IF('Социально-коммуникативное разви'!E38&lt;0.5,"не сформирован", "в стадии формирования")))</f>
        <v/>
      </c>
      <c r="BM37" s="81" t="str">
        <f>IF('Социально-коммуникативное разви'!F38="","",IF('Социально-коммуникативное разви'!F38&gt;1.5,"сформирован",IF('Социально-коммуникативное разви'!F38&lt;0.5,"не сформирован", "в стадии формирования")))</f>
        <v/>
      </c>
      <c r="BN37" s="81" t="str">
        <f>IF('Социально-коммуникативное разви'!G38="","",IF('Социально-коммуникативное разви'!G38&gt;1.5,"сформирован",IF('Социально-коммуникативное разви'!G38&lt;0.5,"не сформирован", "в стадии формирования")))</f>
        <v/>
      </c>
      <c r="BO37" s="81" t="str">
        <f>IF('Социально-коммуникативное разви'!H38="","",IF('Социально-коммуникативное разви'!H38&gt;1.5,"сформирован",IF('Социально-коммуникативное разви'!H38&lt;0.5,"не сформирован", "в стадии формирования")))</f>
        <v/>
      </c>
      <c r="BP37" s="81" t="str">
        <f>IF('Социально-коммуникативное разви'!I38="","",IF('Социально-коммуникативное разви'!I38&gt;1.5,"сформирован",IF('Социально-коммуникативное разви'!I38&lt;0.5,"не сформирован", "в стадии формирования")))</f>
        <v/>
      </c>
      <c r="BQ37" s="81" t="str">
        <f>IF('Социально-коммуникативное разви'!J38="","",IF('Социально-коммуникативное разви'!J38&gt;1.5,"сформирован",IF('Социально-коммуникативное разви'!J38&lt;0.5,"не сформирован", "в стадии формирования")))</f>
        <v/>
      </c>
      <c r="BR37" s="81" t="str">
        <f>IF('Социально-коммуникативное разви'!K38="","",IF('Социально-коммуникативное разви'!K38&gt;1.5,"сформирован",IF('Социально-коммуникативное разви'!K38&lt;0.5,"не сформирован", "в стадии формирования")))</f>
        <v/>
      </c>
      <c r="BS37" s="81" t="str">
        <f>IF('Физическое развитие'!L37="","",IF('Физическое развитие'!L37&gt;1.5,"сформирован",IF('Физическое развитие'!L37&lt;0.5,"не сформирован", "в стадии формирования")))</f>
        <v/>
      </c>
      <c r="BT37" s="81" t="str">
        <f>IF('Физическое развитие'!M37="","",IF('Физическое развитие'!M37&gt;1.5,"сформирован",IF('Физическое развитие'!M37&lt;0.5,"не сформирован", "в стадии формирования")))</f>
        <v/>
      </c>
      <c r="BU37" s="81" t="str">
        <f>IF('Физическое развитие'!N37="","",IF('Физическое развитие'!N37&gt;1.5,"сформирован",IF('Физическое развитие'!N37&lt;0.5,"не сформирован", "в стадии формирования")))</f>
        <v/>
      </c>
      <c r="BV37" s="81" t="str">
        <f>IF('Физическое развитие'!O37="","",IF('Физическое развитие'!O37&gt;1.5,"сформирован",IF('Физическое развитие'!O37&lt;0.5,"не сформирован", "в стадии формирования")))</f>
        <v/>
      </c>
      <c r="BW37" s="136" t="str">
        <f>IF('Социально-коммуникативное разви'!D38="","",IF('Социально-коммуникативное разви'!G38="","",IF('Социально-коммуникативное разви'!K38="","",IF('Социально-коммуникативное разви'!M38="","",IF('Социально-коммуникативное разви'!X38="","",IF('Социально-коммуникативное разви'!Y38="","",IF('Социально-коммуникативное разви'!Z38="","",IF('Социально-коммуникативное разви'!AA38="","",IF('Физическое развитие'!L37="","",IF('Физическое развитие'!P37="","",IF('Физическое развитие'!Q37="","",IF('Физическое развитие'!R37="","",('Социально-коммуникативное разви'!D38+'Социально-коммуникативное разви'!G38+'Социально-коммуникативное разви'!K38+'Социально-коммуникативное разви'!M38+'Социально-коммуникативное разви'!X38+'Социально-коммуникативное разви'!Y38+'Социально-коммуникативное разви'!Z38+'Социально-коммуникативное разви'!AA38+'Физическое развитие'!L37+'Физическое развитие'!P37+'Физическое развитие'!Q37+'Физическое развитие'!R37)/12))))))))))))</f>
        <v/>
      </c>
      <c r="BX37" s="81" t="str">
        <f t="shared" si="5"/>
        <v/>
      </c>
      <c r="BY37" s="81" t="str">
        <f>IF('Социально-коммуникативное разви'!E38="","",IF('Социально-коммуникативное разви'!E38&gt;1.5,"сформирован",IF('Социально-коммуникативное разви'!E38&lt;0.5,"не сформирован", "в стадии формирования")))</f>
        <v/>
      </c>
      <c r="BZ37" s="81" t="str">
        <f>IF('Социально-коммуникативное разви'!F38="","",IF('Социально-коммуникативное разви'!F38&gt;1.5,"сформирован",IF('Социально-коммуникативное разви'!F38&lt;0.5,"не сформирован", "в стадии формирования")))</f>
        <v/>
      </c>
      <c r="CA37" s="81" t="str">
        <f>IF('Социально-коммуникативное разви'!G38="","",IF('Социально-коммуникативное разви'!G38&gt;1.5,"сформирован",IF('Социально-коммуникативное разви'!G38&lt;0.5,"не сформирован", "в стадии формирования")))</f>
        <v/>
      </c>
      <c r="CB37" s="81" t="str">
        <f>IF('Социально-коммуникативное разви'!H38="","",IF('Социально-коммуникативное разви'!H38&gt;1.5,"сформирован",IF('Социально-коммуникативное разви'!H38&lt;0.5,"не сформирован", "в стадии формирования")))</f>
        <v/>
      </c>
      <c r="CC37" s="81" t="str">
        <f>IF('Социально-коммуникативное разви'!I38="","",IF('Социально-коммуникативное разви'!I38&gt;1.5,"сформирован",IF('Социально-коммуникативное разви'!I38&lt;0.5,"не сформирован", "в стадии формирования")))</f>
        <v/>
      </c>
      <c r="CD37" s="81" t="str">
        <f>IF('Социально-коммуникативное разви'!J38="","",IF('Социально-коммуникативное разви'!J38&gt;1.5,"сформирован",IF('Социально-коммуникативное разви'!J38&lt;0.5,"не сформирован", "в стадии формирования")))</f>
        <v/>
      </c>
      <c r="CE37" s="81" t="str">
        <f>IF('Социально-коммуникативное разви'!K38="","",IF('Социально-коммуникативное разви'!K38&gt;1.5,"сформирован",IF('Социально-коммуникативное разви'!K38&lt;0.5,"не сформирован", "в стадии формирования")))</f>
        <v/>
      </c>
      <c r="CF37" s="81" t="str">
        <f>IF('Социально-коммуникативное разви'!L38="","",IF('Социально-коммуникативное разви'!L38&gt;1.5,"сформирован",IF('Социально-коммуникативное разви'!L38&lt;0.5,"не сформирован", "в стадии формирования")))</f>
        <v/>
      </c>
      <c r="CG37" s="81" t="str">
        <f>IF('Познавательное развитие'!D38="","",IF('Познавательное развитие'!D38&gt;1.5,"сформирован",IF('Познавательное развитие'!D38&lt;0.5,"не сформирован", "в стадии формирования")))</f>
        <v/>
      </c>
      <c r="CH37" s="81" t="str">
        <f>IF('Познавательное развитие'!E38="","",IF('Познавательное развитие'!E38&gt;1.5,"сформирован",IF('Познавательное развитие'!E38&lt;0.5,"не сформирован", "в стадии формирования")))</f>
        <v/>
      </c>
      <c r="CI37" s="81" t="str">
        <f>IF('Познавательное развитие'!F38="","",IF('Познавательное развитие'!F38&gt;1.5,"сформирован",IF('Познавательное развитие'!F38&lt;0.5,"не сформирован", "в стадии формирования")))</f>
        <v/>
      </c>
      <c r="CJ37" s="81" t="str">
        <f>IF('Познавательное развитие'!G38="","",IF('Познавательное развитие'!G38&gt;1.5,"сформирован",IF('Познавательное развитие'!G38&lt;0.5,"не сформирован", "в стадии формирования")))</f>
        <v/>
      </c>
      <c r="CK37" s="81" t="str">
        <f>IF('Познавательное развитие'!H38="","",IF('Познавательное развитие'!H38&gt;1.5,"сформирован",IF('Познавательное развитие'!H38&lt;0.5,"не сформирован", "в стадии формирования")))</f>
        <v/>
      </c>
      <c r="CL37" s="81" t="str">
        <f>IF('Познавательное развитие'!I38="","",IF('Познавательное развитие'!I38&gt;1.5,"сформирован",IF('Познавательное развитие'!I38&lt;0.5,"не сформирован", "в стадии формирования")))</f>
        <v/>
      </c>
      <c r="CM37" s="81" t="str">
        <f>IF('Познавательное развитие'!J38="","",IF('Познавательное развитие'!J38&gt;1.5,"сформирован",IF('Познавательное развитие'!J38&lt;0.5,"не сформирован", "в стадии формирования")))</f>
        <v/>
      </c>
      <c r="CN37" s="81" t="str">
        <f>IF('Познавательное развитие'!K38="","",IF('Познавательное развитие'!K38&gt;1.5,"сформирован",IF('Познавательное развитие'!K38&lt;0.5,"не сформирован", "в стадии формирования")))</f>
        <v/>
      </c>
      <c r="CO37" s="81" t="str">
        <f>IF('Познавательное развитие'!L38="","",IF('Познавательное развитие'!L38&gt;1.5,"сформирован",IF('Познавательное развитие'!L38&lt;0.5,"не сформирован", "в стадии формирования")))</f>
        <v/>
      </c>
      <c r="CP37" s="81" t="str">
        <f>IF('Познавательное развитие'!M38="","",IF('Познавательное развитие'!M38&gt;1.5,"сформирован",IF('Познавательное развитие'!M38&lt;0.5,"не сформирован", "в стадии формирования")))</f>
        <v/>
      </c>
      <c r="CQ37" s="81" t="str">
        <f>IF('Познавательное развитие'!N38="","",IF('Познавательное развитие'!N38&gt;1.5,"сформирован",IF('Познавательное развитие'!N38&lt;0.5,"не сформирован", "в стадии формирования")))</f>
        <v/>
      </c>
      <c r="CR37" s="81" t="str">
        <f>IF('Познавательное развитие'!O38="","",IF('Познавательное развитие'!O38&gt;1.5,"сформирован",IF('Познавательное развитие'!O38&lt;0.5,"не сформирован", "в стадии формирования")))</f>
        <v/>
      </c>
      <c r="CS37" s="81" t="str">
        <f>IF('Познавательное развитие'!P38="","",IF('Познавательное развитие'!P38&gt;1.5,"сформирован",IF('Познавательное развитие'!P38&lt;0.5,"не сформирован", "в стадии формирования")))</f>
        <v/>
      </c>
      <c r="CT37" s="81" t="str">
        <f>IF('Познавательное развитие'!Q38="","",IF('Познавательное развитие'!Q38&gt;1.5,"сформирован",IF('Познавательное развитие'!Q38&lt;0.5,"не сформирован", "в стадии формирования")))</f>
        <v/>
      </c>
      <c r="CU37" s="81" t="str">
        <f>IF('Речевое развитие'!J37="","",IF('Речевое развитие'!J37&gt;1.5,"сформирован",IF('Речевое развитие'!J37&lt;0.5,"не сформирован", "в стадии формирования")))</f>
        <v/>
      </c>
      <c r="CV37" s="81" t="str">
        <f>IF('Речевое развитие'!K37="","",IF('Речевое развитие'!K37&gt;1.5,"сформирован",IF('Речевое развитие'!K37&lt;0.5,"не сформирован", "в стадии формирования")))</f>
        <v/>
      </c>
      <c r="CW37" s="81" t="str">
        <f>IF('Речевое развитие'!L37="","",IF('Речевое развитие'!L37&gt;1.5,"сформирован",IF('Речевое развитие'!L37&lt;0.5,"не сформирован", "в стадии формирования")))</f>
        <v/>
      </c>
      <c r="CX37" s="167" t="str">
        <f>IF('Художественно-эстетическое разв'!AA38="","",IF('Художественно-эстетическое разв'!AA38&gt;1.5,"сформирован",IF('Художественно-эстетическое разв'!AA38&lt;0.5,"не сформирован", "в стадии формирования")))</f>
        <v/>
      </c>
      <c r="CY37" s="136" t="str">
        <f>IF('Социально-коммуникативное разви'!E38="","",IF('Социально-коммуникативное разви'!F38="","",IF('Социально-коммуникативное разви'!H38="","",IF('Социально-коммуникативное разви'!I38="","",IF('Социально-коммуникативное разви'!AB38="","",IF('Социально-коммуникативное разви'!AC38="","",IF('Социально-коммуникативное разви'!AD38="","",IF('Социально-коммуникативное разви'!AE38="","",IF('Познавательное развитие'!D38="","",IF('Познавательное развитие'!E38="","",IF('Познавательное развитие'!F38="","",IF('Познавательное развитие'!I38="","",IF('Познавательное развитие'!K38="","",IF('Познавательное развитие'!S38="","",IF('Познавательное развитие'!U38="","",IF('Познавательное развитие'!Y38="","",IF('Познавательное развитие'!Z38="","",IF('Познавательное развитие'!AA38="","",IF('Познавательное развитие'!AB38="","",IF('Познавательное развитие'!AC38="","",IF('Познавательное развитие'!AD38="","",IF('Познавательное развитие'!AE38="","",IF('Речевое развитие'!J37="","",IF('Речевое развитие'!K37="","",IF('Речевое развитие'!L37="","",IF('Художественно-эстетическое разв'!AA38="","",('Социально-коммуникативное разви'!E38+'Социально-коммуникативное разви'!F38+'Социально-коммуникативное разви'!H38+'Социально-коммуникативное разви'!I38+'Социально-коммуникативное разви'!AB38+'Социально-коммуникативное разви'!AC38+'Социально-коммуникативное разви'!AD38+'Социально-коммуникативное разви'!AE38+'Познавательное развитие'!D38+'Познавательное развитие'!E38+'Познавательное развитие'!F38+'Познавательное развитие'!I38+'Познавательное развитие'!K38+'Познавательное развитие'!S38+'Познавательное развитие'!U38+'Познавательное развитие'!Y38+'Познавательное развитие'!Z38+'Познавательное развитие'!AA38+'Познавательное развитие'!AB38+'Познавательное развитие'!AC38+'Познавательное развитие'!AD38+'Познавательное развитие'!AE38+'Речевое развитие'!J37+'Речевое развитие'!K37+'Речевое развитие'!L37+'Художественно-эстетическое разв'!AA38)/26))))))))))))))))))))))))))</f>
        <v/>
      </c>
      <c r="CZ37" s="81" t="str">
        <f t="shared" si="6"/>
        <v/>
      </c>
      <c r="EL37" s="90"/>
    </row>
    <row r="38" spans="1:142" ht="15.75" thickBot="1">
      <c r="A38" s="299">
        <f>список!A36</f>
        <v>35</v>
      </c>
      <c r="B38" s="165" t="str">
        <f>IF(список!B36="","",список!B36)</f>
        <v/>
      </c>
      <c r="C38" s="300">
        <f>IF(список!C36="","",список!C36)</f>
        <v>0</v>
      </c>
      <c r="D38" s="81" t="str">
        <f>IF('Социально-коммуникативное разви'!J39="","",IF('Социально-коммуникативное разви'!J39&gt;1.5,"сформирован",IF('Социально-коммуникативное разви'!J39&lt;0.5,"не сформирован", "в стадии формирования")))</f>
        <v/>
      </c>
      <c r="E38" s="81" t="str">
        <f>IF('Социально-коммуникативное разви'!K39="","",IF('Социально-коммуникативное разви'!K39&gt;1.5,"сформирован",IF('Социально-коммуникативное разви'!K39&lt;0.5,"не сформирован", "в стадии формирования")))</f>
        <v/>
      </c>
      <c r="F38" s="81" t="str">
        <f>IF('Социально-коммуникативное разви'!L39="","",IF('Социально-коммуникативное разви'!L39&gt;1.5,"сформирован",IF('Социально-коммуникативное разви'!L39&lt;0.5,"не сформирован", "в стадии формирования")))</f>
        <v/>
      </c>
      <c r="G38" s="81" t="str">
        <f>IF('Социально-коммуникативное разви'!N39="","",IF('Социально-коммуникативное разви'!N39&gt;1.5,"сформирован",IF('Социально-коммуникативное разви'!N39&lt;0.5,"не сформирован", "в стадии формирования")))</f>
        <v/>
      </c>
      <c r="H38" s="81" t="str">
        <f>IF('Социально-коммуникативное разви'!O39="","",IF('Социально-коммуникативное разви'!O39&gt;1.5,"сформирован",IF('Социально-коммуникативное разви'!O39&lt;0.5,"не сформирован", "в стадии формирования")))</f>
        <v/>
      </c>
      <c r="I38" s="81" t="str">
        <f>IF('Познавательное развитие'!J39="","",IF('Познавательное развитие'!J39&gt;1.5,"сформирован",IF('Познавательное развитие'!J39&lt;0.5,"не сформирован", "в стадии формирования")))</f>
        <v/>
      </c>
      <c r="J38" s="81" t="str">
        <f>IF('Познавательное развитие'!K39="","",IF('Познавательное развитие'!K39&gt;1.5,"сформирован",IF('Познавательное развитие'!K39&lt;0.5,"не сформирован", "в стадии формирования")))</f>
        <v/>
      </c>
      <c r="K38" s="81" t="str">
        <f>IF('Познавательное развитие'!N39="","",IF('Познавательное развитие'!N39&gt;1.5,"сформирован",IF('Познавательное развитие'!N39&lt;0.5,"не сформирован", "в стадии формирования")))</f>
        <v/>
      </c>
      <c r="L38" s="81" t="str">
        <f>IF('Познавательное развитие'!O39="","",IF('Познавательное развитие'!O39&gt;1.5,"сформирован",IF('Познавательное развитие'!O39&lt;0.5,"не сформирован", "в стадии формирования")))</f>
        <v/>
      </c>
      <c r="M38" s="81" t="str">
        <f>IF('Познавательное развитие'!U39="","",IF('Познавательное развитие'!U39&gt;1.5,"сформирован",IF('Познавательное развитие'!U39&lt;0.5,"не сформирован", "в стадии формирования")))</f>
        <v/>
      </c>
      <c r="N38" s="81" t="str">
        <f>IF('Речевое развитие'!G38="","",IF('Речевое развитие'!G38&gt;1.5,"сформирован",IF('Речевое развитие'!G38&lt;0.5,"не сформирован", "в стадии формирования")))</f>
        <v/>
      </c>
      <c r="O38" s="81" t="str">
        <f>IF('Художественно-эстетическое разв'!D39="","",IF('Художественно-эстетическое разв'!D39&gt;1.5,"сформирован",IF('Художественно-эстетическое разв'!D39&lt;0.5,"не сформирован", "в стадии формирования")))</f>
        <v/>
      </c>
      <c r="P38" s="301" t="str">
        <f>IF('Социально-коммуникативное разви'!J39="","",IF('Социально-коммуникативное разви'!K39="","",IF('Социально-коммуникативное разви'!L39="","",IF('Социально-коммуникативное разви'!N39="","",IF('Социально-коммуникативное разви'!O39="","",IF('Познавательное развитие'!J39="","",IF('Познавательное развитие'!K39="","",IF('Познавательное развитие'!N39="","",IF('Познавательное развитие'!O39="","",IF('Познавательное развитие'!U39="","",IF('Речевое развитие'!G38="","",IF('Художественно-эстетическое разв'!D39="","",('Социально-коммуникативное разви'!J39+'Социально-коммуникативное разви'!K39+'Социально-коммуникативное разви'!L39+'Социально-коммуникативное разви'!N39+'Социально-коммуникативное разви'!O39+'Познавательное развитие'!J39+'Познавательное развитие'!K39+'Познавательное развитие'!N39+'Познавательное развитие'!O39+'Познавательное развитие'!U39+'Речевое развитие'!G38+'Художественно-эстетическое разв'!D39)/12))))))))))))</f>
        <v/>
      </c>
      <c r="Q38" s="81" t="str">
        <f t="shared" si="0"/>
        <v/>
      </c>
      <c r="R38" s="81" t="str">
        <f>IF('Социально-коммуникативное разви'!H39="","",IF('Социально-коммуникативное разви'!H39&gt;1.5,"сформирован",IF('Социально-коммуникативное разви'!H39&lt;0.5,"не сформирован", "в стадии формирования")))</f>
        <v/>
      </c>
      <c r="S38" s="81" t="str">
        <f>IF('Социально-коммуникативное разви'!K39="","",IF('Социально-коммуникативное разви'!K39&gt;1.5,"сформирован",IF('Социально-коммуникативное разви'!K39&lt;0.5,"не сформирован", "в стадии формирования")))</f>
        <v/>
      </c>
      <c r="T38" s="81" t="str">
        <f>IF('Социально-коммуникативное разви'!L39="","",IF('Социально-коммуникативное разви'!L39&gt;1.5,"сформирован",IF('Социально-коммуникативное разви'!L39&lt;0.5,"не сформирован", "в стадии формирования")))</f>
        <v/>
      </c>
      <c r="U38" s="81" t="str">
        <f>IF('Социально-коммуникативное разви'!M39="","",IF('Социально-коммуникативное разви'!M39&gt;1.5,"сформирован",IF('Социально-коммуникативное разви'!M39&lt;0.5,"не сформирован", "в стадии формирования")))</f>
        <v/>
      </c>
      <c r="V38" s="81" t="str">
        <f>IF('Социально-коммуникативное разви'!S39="","",IF('Социально-коммуникативное разви'!S39&gt;1.5,"сформирован",IF('Социально-коммуникативное разви'!S39&lt;0.5,"не сформирован", "в стадии формирования")))</f>
        <v/>
      </c>
      <c r="W38" s="81" t="str">
        <f>IF('Социально-коммуникативное разви'!T39="","",IF('Социально-коммуникативное разви'!T39&gt;1.5,"сформирован",IF('Социально-коммуникативное разви'!T39&lt;0.5,"не сформирован", "в стадии формирования")))</f>
        <v/>
      </c>
      <c r="X38" s="81" t="str">
        <f>IF('Социально-коммуникативное разви'!U39="","",IF('Социально-коммуникативное разви'!U39&gt;1.5,"сформирован",IF('Социально-коммуникативное разви'!U39&lt;0.5,"не сформирован", "в стадии формирования")))</f>
        <v/>
      </c>
      <c r="Y38" s="81" t="str">
        <f>IF('Познавательное развитие'!T39="","",IF('Познавательное развитие'!T39&gt;1.5,"сформирован",IF('Познавательное развитие'!T39&lt;0.5,"не сформирован", "в стадии формирования")))</f>
        <v/>
      </c>
      <c r="Z38" s="81" t="str">
        <f>IF('Речевое развитие'!G38="","",IF('Речевое развитие'!G38&gt;1.5,"сформирован",IF('Речевое развитие'!G38&lt;0.5,"не сформирован", "в стадии формирования")))</f>
        <v/>
      </c>
      <c r="AA38" s="301" t="str">
        <f>IF('Социально-коммуникативное разви'!H39="","",IF('Социально-коммуникативное разви'!K39="","",IF('Социально-коммуникативное разви'!L39="","",IF('Социально-коммуникативное разви'!M39="","",IF('Социально-коммуникативное разви'!S39="","",IF('Социально-коммуникативное разви'!T39="","",IF('Социально-коммуникативное разви'!U39="","",IF('Познавательное развитие'!T39="","",IF('Речевое развитие'!G38="","",('Социально-коммуникативное разви'!H39+'Социально-коммуникативное разви'!K39+'Социально-коммуникативное разви'!L39+'Социально-коммуникативное разви'!M39+'Социально-коммуникативное разви'!S39+'Социально-коммуникативное разви'!T39++'Социально-коммуникативное разви'!U39+'Познавательное развитие'!T39+'Речевое развитие'!G38)/9)))))))))</f>
        <v/>
      </c>
      <c r="AB38" s="81" t="str">
        <f t="shared" si="1"/>
        <v/>
      </c>
      <c r="AC38" s="81" t="str">
        <f>IF('Социально-коммуникативное разви'!P39="","",IF('Социально-коммуникативное разви'!P39&gt;1.5,"сформирован",IF('Социально-коммуникативное разви'!P39&lt;0.5,"не сформирован", "в стадии формирования")))</f>
        <v/>
      </c>
      <c r="AD38" s="81" t="str">
        <f>IF('Познавательное развитие'!P39="","",IF('Познавательное развитие'!P39&gt;1.5,"сформирован",IF('Познавательное развитие'!P39&lt;0.5,"не сформирован", "в стадии формирования")))</f>
        <v/>
      </c>
      <c r="AE38" s="81" t="str">
        <f>IF('Речевое развитие'!F38="","",IF('Речевое развитие'!F38&gt;1.5,"сформирован",IF('Речевое развитие'!GG38&lt;0.5,"не сформирован", "в стадии формирования")))</f>
        <v/>
      </c>
      <c r="AF38" s="81" t="str">
        <f>IF('Речевое развитие'!G38="","",IF('Речевое развитие'!G38&gt;1.5,"сформирован",IF('Речевое развитие'!GH38&lt;0.5,"не сформирован", "в стадии формирования")))</f>
        <v/>
      </c>
      <c r="AG38" s="81" t="str">
        <f>IF('Речевое развитие'!M38="","",IF('Речевое развитие'!M38&gt;1.5,"сформирован",IF('Речевое развитие'!M38&lt;0.5,"не сформирован", "в стадии формирования")))</f>
        <v/>
      </c>
      <c r="AH38" s="81" t="str">
        <f>IF('Речевое развитие'!N38="","",IF('Речевое развитие'!N38&gt;1.5,"сформирован",IF('Речевое развитие'!N38&lt;0.5,"не сформирован", "в стадии формирования")))</f>
        <v/>
      </c>
      <c r="AI38" s="81" t="str">
        <f>IF('Художественно-эстетическое разв'!E39="","",IF('Художественно-эстетическое разв'!E39&gt;1.5,"сформирован",IF('Художественно-эстетическое разв'!E39&lt;0.5,"не сформирован", "в стадии формирования")))</f>
        <v/>
      </c>
      <c r="AJ38" s="81" t="str">
        <f>IF('Художественно-эстетическое разв'!H39="","",IF('Художественно-эстетическое разв'!H39&gt;1.5,"сформирован",IF('Художественно-эстетическое разв'!H39&lt;0.5,"не сформирован", "в стадии формирования")))</f>
        <v/>
      </c>
      <c r="AK38" s="81" t="str">
        <f>IF('Художественно-эстетическое разв'!AB39="","",IF('Художественно-эстетическое разв'!AB39&gt;1.5,"сформирован",IF('Художественно-эстетическое разв'!AB39&lt;0.5,"не сформирован", "в стадии формирования")))</f>
        <v/>
      </c>
      <c r="AL38" s="302" t="str">
        <f>IF('Социально-коммуникативное разви'!P39="","",IF('Познавательное развитие'!P39="","",IF('Речевое развитие'!F38="","",IF('Речевое развитие'!G38="","",IF('Речевое развитие'!M38="","",IF('Речевое развитие'!N38="","",IF('Художественно-эстетическое разв'!E39="","",IF('Художественно-эстетическое разв'!H39="","",IF('Художественно-эстетическое разв'!AB39="","",('Социально-коммуникативное разви'!P39+'Познавательное развитие'!P39+'Речевое развитие'!F38+'Речевое развитие'!G38+'Речевое развитие'!M38+'Речевое развитие'!N38+'Художественно-эстетическое разв'!E39+'Художественно-эстетическое разв'!H39+'Художественно-эстетическое разв'!AB39)/9)))))))))</f>
        <v/>
      </c>
      <c r="AM38" s="81" t="str">
        <f t="shared" si="2"/>
        <v/>
      </c>
      <c r="AN38" s="81" t="str">
        <f>IF('Познавательное развитие'!V39="","",IF('Познавательное развитие'!V39&gt;1.5,"сформирован",IF('Познавательное развитие'!V39&lt;0.5,"не сформирован", "в стадии формирования")))</f>
        <v/>
      </c>
      <c r="AO38" s="81" t="str">
        <f>IF('Речевое развитие'!D38="","",IF('Речевое развитие'!D38&gt;1.5,"сформирован",IF('Речевое развитие'!D38&lt;0.5,"не сформирован", "в стадии формирования")))</f>
        <v/>
      </c>
      <c r="AP38" s="81" t="str">
        <f>IF('Речевое развитие'!E38="","",IF('Речевое развитие'!E38&gt;1.5,"сформирован",IF('Речевое развитие'!E38&lt;0.5,"не сформирован", "в стадии формирования")))</f>
        <v/>
      </c>
      <c r="AQ38" s="81" t="str">
        <f>IF('Речевое развитие'!F38="","",IF('Речевое развитие'!F38&gt;1.5,"сформирован",IF('Речевое развитие'!F38&lt;0.5,"не сформирован", "в стадии формирования")))</f>
        <v/>
      </c>
      <c r="AR38" s="81" t="str">
        <f>IF('Речевое развитие'!G38="","",IF('Речевое развитие'!G38&gt;1.5,"сформирован",IF('Речевое развитие'!G38&lt;0.5,"не сформирован", "в стадии формирования")))</f>
        <v/>
      </c>
      <c r="AS38" s="81" t="str">
        <f>IF('Речевое развитие'!J38="","",IF('Речевое развитие'!J38&gt;1.5,"сформирован",IF('Речевое развитие'!J38&lt;0.5,"не сформирован", "в стадии формирования")))</f>
        <v/>
      </c>
      <c r="AT38" s="81" t="str">
        <f>IF('Речевое развитие'!M38="","",IF('Речевое развитие'!M38&gt;1.5,"сформирован",IF('Речевое развитие'!M38&lt;0.5,"не сформирован", "в стадии формирования")))</f>
        <v/>
      </c>
      <c r="AU38" s="301" t="str">
        <f>IF('Познавательное развитие'!V39="","",IF('Речевое развитие'!D38="","",IF('Речевое развитие'!E38="","",IF('Речевое развитие'!F38="","",IF('Речевое развитие'!G38="","",IF('Речевое развитие'!J38="","",IF('Речевое развитие'!M38="","",('Познавательное развитие'!V39+'Речевое развитие'!D38+'Речевое развитие'!E38+'Речевое развитие'!F38+'Речевое развитие'!G38+'Речевое развитие'!J38+'Речевое развитие'!M38)/7)))))))</f>
        <v/>
      </c>
      <c r="AV38" s="81" t="str">
        <f t="shared" si="3"/>
        <v/>
      </c>
      <c r="AW38" s="98" t="str">
        <f>IF('Художественно-эстетическое разв'!M39="","",IF('Художественно-эстетическое разв'!M39&gt;1.5,"сформирован",IF('Художественно-эстетическое разв'!M39&lt;0.5,"не сформирован", "в стадии формирования")))</f>
        <v/>
      </c>
      <c r="AX38" s="98" t="str">
        <f>IF('Художественно-эстетическое разв'!N39="","",IF('Художественно-эстетическое разв'!N39&gt;1.5,"сформирован",IF('Художественно-эстетическое разв'!N39&lt;0.5,"не сформирован", "в стадии формирования")))</f>
        <v/>
      </c>
      <c r="AY38" s="167" t="str">
        <f>IF('Художественно-эстетическое разв'!V39="","",IF('Художественно-эстетическое разв'!V39&gt;1.5,"сформирован",IF('Художественно-эстетическое разв'!V39&lt;0.5,"не сформирован", "в стадии формирования")))</f>
        <v/>
      </c>
      <c r="AZ38" s="98" t="str">
        <f>IF('Физическое развитие'!D38="","",IF('Физическое развитие'!D38&gt;1.5,"сформирован",IF('Физическое развитие'!D38&lt;0.5,"не сформирован", "в стадии формирования")))</f>
        <v/>
      </c>
      <c r="BA38" s="98" t="str">
        <f>IF('Физическое развитие'!E38="","",IF('Физическое развитие'!E38&gt;1.5,"сформирован",IF('Физическое развитие'!E38&lt;0.5,"не сформирован", "в стадии формирования")))</f>
        <v/>
      </c>
      <c r="BB38" s="98" t="str">
        <f>IF('Физическое развитие'!F38="","",IF('Физическое развитие'!F38&gt;1.5,"сформирован",IF('Физическое развитие'!F38&lt;0.5,"не сформирован", "в стадии формирования")))</f>
        <v/>
      </c>
      <c r="BC38" s="98" t="str">
        <f>IF('Физическое развитие'!G38="","",IF('Физическое развитие'!G38&gt;1.5,"сформирован",IF('Физическое развитие'!G38&lt;0.5,"не сформирован", "в стадии формирования")))</f>
        <v/>
      </c>
      <c r="BD38" s="98" t="str">
        <f>IF('Физическое развитие'!H38="","",IF('Физическое развитие'!H38&gt;1.5,"сформирован",IF('Физическое развитие'!H38&lt;0.5,"не сформирован", "в стадии формирования")))</f>
        <v/>
      </c>
      <c r="BE38" s="98" t="str">
        <f>IF('Физическое развитие'!I38="","",IF('Физическое развитие'!I38&gt;1.5,"сформирован",IF('Физическое развитие'!I38&lt;0.5,"не сформирован", "в стадии формирования")))</f>
        <v/>
      </c>
      <c r="BF38" s="98" t="str">
        <f>IF('Физическое развитие'!J38="","",IF('Физическое развитие'!J38&gt;1.5,"сформирован",IF('Физическое развитие'!J38&lt;0.5,"не сформирован", "в стадии формирования")))</f>
        <v/>
      </c>
      <c r="BG38" s="98" t="str">
        <f>IF('Физическое развитие'!K38="","",IF('Физическое развитие'!K38&gt;1.5,"сформирован",IF('Физическое развитие'!K38&lt;0.5,"не сформирован", "в стадии формирования")))</f>
        <v/>
      </c>
      <c r="BH38" s="98" t="str">
        <f>IF('Физическое развитие'!L38="","",IF('Физическое развитие'!L38&gt;1.5,"сформирован",IF('Физическое развитие'!L38&lt;0.5,"не сформирован", "в стадии формирования")))</f>
        <v/>
      </c>
      <c r="BI38" s="301" t="str">
        <f>IF('Художественно-эстетическое разв'!M39="","",IF('Художественно-эстетическое разв'!N39="","",IF('Художественно-эстетическое разв'!V39="","",IF('Физическое развитие'!D38="","",IF('Физическое развитие'!E38="","",IF('Физическое развитие'!F38="","",IF('Физическое развитие'!G38="","",IF('Физическое развитие'!H38="","",IF('Физическое развитие'!I38="","",IF('Физическое развитие'!J38="","",IF('Физическое развитие'!K38="","",IF('Физическое развитие'!M38="","",('Художественно-эстетическое разв'!M39+'Художественно-эстетическое разв'!N39+'Художественно-эстетическое разв'!V39+'Физическое развитие'!D38+'Физическое развитие'!E38+'Физическое развитие'!F38+'Физическое развитие'!G38+'Физическое развитие'!H38+'Физическое развитие'!I38+'Физическое развитие'!J38+'Физическое развитие'!K38+'Физическое развитие'!M38)/12))))))))))))</f>
        <v/>
      </c>
      <c r="BJ38" s="81" t="str">
        <f t="shared" si="4"/>
        <v/>
      </c>
      <c r="BK38" s="81" t="str">
        <f>IF('Социально-коммуникативное разви'!D39="","",IF('Социально-коммуникативное разви'!D39&gt;1.5,"сформирован",IF('Социально-коммуникативное разви'!D39&lt;0.5,"не сформирован", "в стадии формирования")))</f>
        <v/>
      </c>
      <c r="BL38" s="81" t="str">
        <f>IF('Социально-коммуникативное разви'!E39="","",IF('Социально-коммуникативное разви'!E39&gt;1.5,"сформирован",IF('Социально-коммуникативное разви'!E39&lt;0.5,"не сформирован", "в стадии формирования")))</f>
        <v/>
      </c>
      <c r="BM38" s="81" t="str">
        <f>IF('Социально-коммуникативное разви'!F39="","",IF('Социально-коммуникативное разви'!F39&gt;1.5,"сформирован",IF('Социально-коммуникативное разви'!F39&lt;0.5,"не сформирован", "в стадии формирования")))</f>
        <v/>
      </c>
      <c r="BN38" s="81" t="str">
        <f>IF('Социально-коммуникативное разви'!G39="","",IF('Социально-коммуникативное разви'!G39&gt;1.5,"сформирован",IF('Социально-коммуникативное разви'!G39&lt;0.5,"не сформирован", "в стадии формирования")))</f>
        <v/>
      </c>
      <c r="BO38" s="81" t="str">
        <f>IF('Социально-коммуникативное разви'!H39="","",IF('Социально-коммуникативное разви'!H39&gt;1.5,"сформирован",IF('Социально-коммуникативное разви'!H39&lt;0.5,"не сформирован", "в стадии формирования")))</f>
        <v/>
      </c>
      <c r="BP38" s="81" t="str">
        <f>IF('Социально-коммуникативное разви'!I39="","",IF('Социально-коммуникативное разви'!I39&gt;1.5,"сформирован",IF('Социально-коммуникативное разви'!I39&lt;0.5,"не сформирован", "в стадии формирования")))</f>
        <v/>
      </c>
      <c r="BQ38" s="81" t="str">
        <f>IF('Социально-коммуникативное разви'!J39="","",IF('Социально-коммуникативное разви'!J39&gt;1.5,"сформирован",IF('Социально-коммуникативное разви'!J39&lt;0.5,"не сформирован", "в стадии формирования")))</f>
        <v/>
      </c>
      <c r="BR38" s="81" t="str">
        <f>IF('Социально-коммуникативное разви'!K39="","",IF('Социально-коммуникативное разви'!K39&gt;1.5,"сформирован",IF('Социально-коммуникативное разви'!K39&lt;0.5,"не сформирован", "в стадии формирования")))</f>
        <v/>
      </c>
      <c r="BS38" s="81" t="str">
        <f>IF('Физическое развитие'!L38="","",IF('Физическое развитие'!L38&gt;1.5,"сформирован",IF('Физическое развитие'!L38&lt;0.5,"не сформирован", "в стадии формирования")))</f>
        <v/>
      </c>
      <c r="BT38" s="81" t="str">
        <f>IF('Физическое развитие'!M38="","",IF('Физическое развитие'!M38&gt;1.5,"сформирован",IF('Физическое развитие'!M38&lt;0.5,"не сформирован", "в стадии формирования")))</f>
        <v/>
      </c>
      <c r="BU38" s="81" t="str">
        <f>IF('Физическое развитие'!N38="","",IF('Физическое развитие'!N38&gt;1.5,"сформирован",IF('Физическое развитие'!N38&lt;0.5,"не сформирован", "в стадии формирования")))</f>
        <v/>
      </c>
      <c r="BV38" s="81" t="str">
        <f>IF('Физическое развитие'!O38="","",IF('Физическое развитие'!O38&gt;1.5,"сформирован",IF('Физическое развитие'!O38&lt;0.5,"не сформирован", "в стадии формирования")))</f>
        <v/>
      </c>
      <c r="BW38" s="301" t="str">
        <f>IF('Социально-коммуникативное разви'!D39="","",IF('Социально-коммуникативное разви'!G39="","",IF('Социально-коммуникативное разви'!K39="","",IF('Социально-коммуникативное разви'!M39="","",IF('Социально-коммуникативное разви'!X39="","",IF('Социально-коммуникативное разви'!Y39="","",IF('Социально-коммуникативное разви'!Z39="","",IF('Социально-коммуникативное разви'!AA39="","",IF('Физическое развитие'!L38="","",IF('Физическое развитие'!P38="","",IF('Физическое развитие'!Q38="","",IF('Физическое развитие'!R38="","",('Социально-коммуникативное разви'!D39+'Социально-коммуникативное разви'!G39+'Социально-коммуникативное разви'!K39+'Социально-коммуникативное разви'!M39+'Социально-коммуникативное разви'!X39+'Социально-коммуникативное разви'!Y39+'Социально-коммуникативное разви'!Z39+'Социально-коммуникативное разви'!AA39+'Физическое развитие'!L38+'Физическое развитие'!P38+'Физическое развитие'!Q38+'Физическое развитие'!R38)/12))))))))))))</f>
        <v/>
      </c>
      <c r="BX38" s="81" t="str">
        <f t="shared" si="5"/>
        <v/>
      </c>
      <c r="BY38" s="81" t="str">
        <f>IF('Социально-коммуникативное разви'!E39="","",IF('Социально-коммуникативное разви'!E39&gt;1.5,"сформирован",IF('Социально-коммуникативное разви'!E39&lt;0.5,"не сформирован", "в стадии формирования")))</f>
        <v/>
      </c>
      <c r="BZ38" s="81" t="str">
        <f>IF('Социально-коммуникативное разви'!F39="","",IF('Социально-коммуникативное разви'!F39&gt;1.5,"сформирован",IF('Социально-коммуникативное разви'!F39&lt;0.5,"не сформирован", "в стадии формирования")))</f>
        <v/>
      </c>
      <c r="CA38" s="81" t="str">
        <f>IF('Социально-коммуникативное разви'!G39="","",IF('Социально-коммуникативное разви'!G39&gt;1.5,"сформирован",IF('Социально-коммуникативное разви'!G39&lt;0.5,"не сформирован", "в стадии формирования")))</f>
        <v/>
      </c>
      <c r="CB38" s="81" t="str">
        <f>IF('Социально-коммуникативное разви'!H39="","",IF('Социально-коммуникативное разви'!H39&gt;1.5,"сформирован",IF('Социально-коммуникативное разви'!H39&lt;0.5,"не сформирован", "в стадии формирования")))</f>
        <v/>
      </c>
      <c r="CC38" s="81" t="str">
        <f>IF('Социально-коммуникативное разви'!I39="","",IF('Социально-коммуникативное разви'!I39&gt;1.5,"сформирован",IF('Социально-коммуникативное разви'!I39&lt;0.5,"не сформирован", "в стадии формирования")))</f>
        <v/>
      </c>
      <c r="CD38" s="81" t="str">
        <f>IF('Социально-коммуникативное разви'!J39="","",IF('Социально-коммуникативное разви'!J39&gt;1.5,"сформирован",IF('Социально-коммуникативное разви'!J39&lt;0.5,"не сформирован", "в стадии формирования")))</f>
        <v/>
      </c>
      <c r="CE38" s="81" t="str">
        <f>IF('Социально-коммуникативное разви'!K39="","",IF('Социально-коммуникативное разви'!K39&gt;1.5,"сформирован",IF('Социально-коммуникативное разви'!K39&lt;0.5,"не сформирован", "в стадии формирования")))</f>
        <v/>
      </c>
      <c r="CF38" s="81" t="str">
        <f>IF('Социально-коммуникативное разви'!L39="","",IF('Социально-коммуникативное разви'!L39&gt;1.5,"сформирован",IF('Социально-коммуникативное разви'!L39&lt;0.5,"не сформирован", "в стадии формирования")))</f>
        <v/>
      </c>
      <c r="CG38" s="81" t="str">
        <f>IF('Познавательное развитие'!D39="","",IF('Познавательное развитие'!D39&gt;1.5,"сформирован",IF('Познавательное развитие'!D39&lt;0.5,"не сформирован", "в стадии формирования")))</f>
        <v/>
      </c>
      <c r="CH38" s="81" t="str">
        <f>IF('Познавательное развитие'!E39="","",IF('Познавательное развитие'!E39&gt;1.5,"сформирован",IF('Познавательное развитие'!E39&lt;0.5,"не сформирован", "в стадии формирования")))</f>
        <v/>
      </c>
      <c r="CI38" s="81" t="str">
        <f>IF('Познавательное развитие'!F39="","",IF('Познавательное развитие'!F39&gt;1.5,"сформирован",IF('Познавательное развитие'!F39&lt;0.5,"не сформирован", "в стадии формирования")))</f>
        <v/>
      </c>
      <c r="CJ38" s="81" t="str">
        <f>IF('Познавательное развитие'!G39="","",IF('Познавательное развитие'!G39&gt;1.5,"сформирован",IF('Познавательное развитие'!G39&lt;0.5,"не сформирован", "в стадии формирования")))</f>
        <v/>
      </c>
      <c r="CK38" s="81" t="str">
        <f>IF('Познавательное развитие'!H39="","",IF('Познавательное развитие'!H39&gt;1.5,"сформирован",IF('Познавательное развитие'!H39&lt;0.5,"не сформирован", "в стадии формирования")))</f>
        <v/>
      </c>
      <c r="CL38" s="81" t="str">
        <f>IF('Познавательное развитие'!I39="","",IF('Познавательное развитие'!I39&gt;1.5,"сформирован",IF('Познавательное развитие'!I39&lt;0.5,"не сформирован", "в стадии формирования")))</f>
        <v/>
      </c>
      <c r="CM38" s="81" t="str">
        <f>IF('Познавательное развитие'!J39="","",IF('Познавательное развитие'!J39&gt;1.5,"сформирован",IF('Познавательное развитие'!J39&lt;0.5,"не сформирован", "в стадии формирования")))</f>
        <v/>
      </c>
      <c r="CN38" s="81" t="str">
        <f>IF('Познавательное развитие'!K39="","",IF('Познавательное развитие'!K39&gt;1.5,"сформирован",IF('Познавательное развитие'!K39&lt;0.5,"не сформирован", "в стадии формирования")))</f>
        <v/>
      </c>
      <c r="CO38" s="81" t="str">
        <f>IF('Познавательное развитие'!L39="","",IF('Познавательное развитие'!L39&gt;1.5,"сформирован",IF('Познавательное развитие'!L39&lt;0.5,"не сформирован", "в стадии формирования")))</f>
        <v/>
      </c>
      <c r="CP38" s="81" t="str">
        <f>IF('Познавательное развитие'!M39="","",IF('Познавательное развитие'!M39&gt;1.5,"сформирован",IF('Познавательное развитие'!M39&lt;0.5,"не сформирован", "в стадии формирования")))</f>
        <v/>
      </c>
      <c r="CQ38" s="81" t="str">
        <f>IF('Познавательное развитие'!N39="","",IF('Познавательное развитие'!N39&gt;1.5,"сформирован",IF('Познавательное развитие'!N39&lt;0.5,"не сформирован", "в стадии формирования")))</f>
        <v/>
      </c>
      <c r="CR38" s="81" t="str">
        <f>IF('Познавательное развитие'!O39="","",IF('Познавательное развитие'!O39&gt;1.5,"сформирован",IF('Познавательное развитие'!O39&lt;0.5,"не сформирован", "в стадии формирования")))</f>
        <v/>
      </c>
      <c r="CS38" s="81" t="str">
        <f>IF('Познавательное развитие'!P39="","",IF('Познавательное развитие'!P39&gt;1.5,"сформирован",IF('Познавательное развитие'!P39&lt;0.5,"не сформирован", "в стадии формирования")))</f>
        <v/>
      </c>
      <c r="CT38" s="81" t="str">
        <f>IF('Познавательное развитие'!Q39="","",IF('Познавательное развитие'!Q39&gt;1.5,"сформирован",IF('Познавательное развитие'!Q39&lt;0.5,"не сформирован", "в стадии формирования")))</f>
        <v/>
      </c>
      <c r="CU38" s="81" t="str">
        <f>IF('Речевое развитие'!J38="","",IF('Речевое развитие'!J38&gt;1.5,"сформирован",IF('Речевое развитие'!J38&lt;0.5,"не сформирован", "в стадии формирования")))</f>
        <v/>
      </c>
      <c r="CV38" s="81" t="str">
        <f>IF('Речевое развитие'!K38="","",IF('Речевое развитие'!K38&gt;1.5,"сформирован",IF('Речевое развитие'!K38&lt;0.5,"не сформирован", "в стадии формирования")))</f>
        <v/>
      </c>
      <c r="CW38" s="81" t="str">
        <f>IF('Речевое развитие'!L38="","",IF('Речевое развитие'!L38&gt;1.5,"сформирован",IF('Речевое развитие'!L38&lt;0.5,"не сформирован", "в стадии формирования")))</f>
        <v/>
      </c>
      <c r="CX38" s="167" t="str">
        <f>IF('Художественно-эстетическое разв'!AA39="","",IF('Художественно-эстетическое разв'!AA39&gt;1.5,"сформирован",IF('Художественно-эстетическое разв'!AA39&lt;0.5,"не сформирован", "в стадии формирования")))</f>
        <v/>
      </c>
      <c r="CY38" s="301" t="str">
        <f>IF('Социально-коммуникативное разви'!E39="","",IF('Социально-коммуникативное разви'!F39="","",IF('Социально-коммуникативное разви'!H39="","",IF('Социально-коммуникативное разви'!I39="","",IF('Социально-коммуникативное разви'!AB39="","",IF('Социально-коммуникативное разви'!AC39="","",IF('Социально-коммуникативное разви'!AD39="","",IF('Социально-коммуникативное разви'!AE39="","",IF('Познавательное развитие'!D39="","",IF('Познавательное развитие'!E39="","",IF('Познавательное развитие'!F39="","",IF('Познавательное развитие'!I39="","",IF('Познавательное развитие'!K39="","",IF('Познавательное развитие'!S39="","",IF('Познавательное развитие'!U39="","",IF('Познавательное развитие'!Y39="","",IF('Познавательное развитие'!Z39="","",IF('Познавательное развитие'!AA39="","",IF('Познавательное развитие'!AB39="","",IF('Познавательное развитие'!AC39="","",IF('Познавательное развитие'!AD39="","",IF('Познавательное развитие'!AE39="","",IF('Речевое развитие'!J38="","",IF('Речевое развитие'!K38="","",IF('Речевое развитие'!L38="","",IF('Художественно-эстетическое разв'!AA39="","",('Социально-коммуникативное разви'!E39+'Социально-коммуникативное разви'!F39+'Социально-коммуникативное разви'!H39+'Социально-коммуникативное разви'!I39+'Социально-коммуникативное разви'!AB39+'Социально-коммуникативное разви'!AC39+'Социально-коммуникативное разви'!AD39+'Социально-коммуникативное разви'!AE39+'Познавательное развитие'!D39+'Познавательное развитие'!E39+'Познавательное развитие'!F39+'Познавательное развитие'!I39+'Познавательное развитие'!K39+'Познавательное развитие'!S39+'Познавательное развитие'!U39+'Познавательное развитие'!Y39+'Познавательное развитие'!Z39+'Познавательное развитие'!AA39+'Познавательное развитие'!AB39+'Познавательное развитие'!AC39+'Познавательное развитие'!AD39+'Познавательное развитие'!AE39+'Речевое развитие'!J38+'Речевое развитие'!K38+'Речевое развитие'!L38+'Художественно-эстетическое разв'!AA39)/26))))))))))))))))))))))))))</f>
        <v/>
      </c>
      <c r="CZ38" s="81" t="str">
        <f t="shared" si="6"/>
        <v/>
      </c>
      <c r="DA38" s="303"/>
      <c r="DB38" s="300"/>
      <c r="DC38" s="300"/>
      <c r="DD38" s="300"/>
      <c r="DE38" s="300"/>
      <c r="DF38" s="300"/>
      <c r="DG38" s="300"/>
      <c r="DH38" s="300"/>
      <c r="DI38" s="300"/>
      <c r="DJ38" s="300"/>
      <c r="DK38" s="300"/>
      <c r="DL38" s="300"/>
      <c r="DM38" s="300"/>
      <c r="DN38" s="300"/>
      <c r="DO38" s="300"/>
      <c r="DP38" s="300"/>
      <c r="DQ38" s="300"/>
      <c r="DR38" s="300"/>
      <c r="DS38" s="300"/>
      <c r="DT38" s="300"/>
      <c r="DU38" s="300"/>
      <c r="DV38" s="300"/>
      <c r="DW38" s="300"/>
      <c r="DX38" s="300"/>
      <c r="DY38" s="300"/>
      <c r="DZ38" s="300"/>
      <c r="EA38" s="300"/>
      <c r="EB38" s="300"/>
      <c r="EC38" s="300"/>
      <c r="ED38" s="300"/>
      <c r="EE38" s="300"/>
      <c r="EF38" s="300"/>
      <c r="EG38" s="300"/>
      <c r="EH38" s="300"/>
      <c r="EI38" s="300"/>
      <c r="EJ38" s="300"/>
      <c r="EK38" s="300"/>
      <c r="EL38" s="304"/>
    </row>
    <row r="39" spans="1:142">
      <c r="A39" s="111"/>
      <c r="B39" s="145" t="str">
        <f>IF(список!B34="","",список!B34)</f>
        <v/>
      </c>
      <c r="C39" s="84" t="str">
        <f>IF(список!C37="","",список!C37)</f>
        <v/>
      </c>
      <c r="D39" s="84" t="str">
        <f>IF('Социально-коммуникативное разви'!J37="","",IF('Социально-коммуникативное разви'!J37=2,"сформирован",IF('Социально-коммуникативное разви'!J37=0,"не сформирован", "в стадии формирования")))</f>
        <v/>
      </c>
      <c r="E39" s="84" t="str">
        <f>IF('Социально-коммуникативное разви'!K37="","",IF('Социально-коммуникативное разви'!K37=2,"сформирован",IF('Социально-коммуникативное разви'!K37=0,"не сформирован", "в стадии формирования")))</f>
        <v/>
      </c>
      <c r="F39" s="84" t="str">
        <f>IF('Социально-коммуникативное разви'!L37="","",IF('Социально-коммуникативное разви'!L37=2,"сформирован",IF('Социально-коммуникативное разви'!L37=0,"не сформирован", "в стадии формирования")))</f>
        <v/>
      </c>
      <c r="G39" s="84" t="str">
        <f>IF('Социально-коммуникативное разви'!N37="","",IF('Социально-коммуникативное разви'!N37=2,"сформирован",IF('Социально-коммуникативное разви'!N37=0,"не сформирован", "в стадии формирования")))</f>
        <v/>
      </c>
      <c r="H39" s="84" t="str">
        <f>IF('Социально-коммуникативное разви'!O37="","",IF('Социально-коммуникативное разви'!O37=2,"сформирован",IF('Социально-коммуникативное разви'!O37=0,"не сформирован", "в стадии формирования")))</f>
        <v/>
      </c>
      <c r="I39" s="84" t="str">
        <f>IF('Познавательное развитие'!J37="","",IF('Познавательное развитие'!J37=2,"сформирован",IF('Познавательное развитие'!J37=0,"не сформирован", "в стадии формирования")))</f>
        <v/>
      </c>
      <c r="J39" s="84" t="str">
        <f>IF('Познавательное развитие'!K37="","",IF('Познавательное развитие'!K37=2,"сформирован",IF('Познавательное развитие'!K37=0,"не сформирован", "в стадии формирования")))</f>
        <v/>
      </c>
      <c r="K39" s="84" t="str">
        <f>IF('Познавательное развитие'!N37="","",IF('Познавательное развитие'!N37=2,"сформирован",IF('Познавательное развитие'!N37=0,"не сформирован", "в стадии формирования")))</f>
        <v/>
      </c>
      <c r="L39" s="84" t="str">
        <f>IF('Познавательное развитие'!O37="","",IF('Познавательное развитие'!O37=2,"сформирован",IF('Познавательное развитие'!O37=0,"не сформирован", "в стадии формирования")))</f>
        <v/>
      </c>
      <c r="M39" s="84" t="str">
        <f>IF('Познавательное развитие'!U37="","",IF('Познавательное развитие'!U37=2,"сформирован",IF('Познавательное развитие'!U37=0,"не сформирован", "в стадии формирования")))</f>
        <v/>
      </c>
      <c r="N39" s="84" t="str">
        <f>IF('Речевое развитие'!G36="","",IF('Речевое развитие'!G36=2,"сформирован",IF('Речевое развитие'!G36=0,"не сформирован", "в стадии формирования")))</f>
        <v/>
      </c>
      <c r="O39" s="84" t="str">
        <f>IF('Художественно-эстетическое разв'!D37="","",IF('Художественно-эстетическое разв'!D37=2,"сформирован",IF('Художественно-эстетическое разв'!D37=0,"не сформирован", "в стадии формирования")))</f>
        <v/>
      </c>
      <c r="P39" s="290" t="str">
        <f>IF('Социально-коммуникативное разви'!J37="","",IF('Социально-коммуникативное разви'!K37="","",IF('Социально-коммуникативное разви'!L37="","",IF('Социально-коммуникативное разви'!N37="","",IF('Социально-коммуникативное разви'!O37="","",IF('Познавательное развитие'!J37="","",IF('Познавательное развитие'!K37="","",IF('Познавательное развитие'!N37="","",IF('Познавательное развитие'!O37="","",IF('Познавательное развитие'!U37="","",IF('Речевое развитие'!G36="","",IF('Художественно-эстетическое разв'!D37="","",('Социально-коммуникативное разви'!J37+'Социально-коммуникативное разви'!K37+'Социально-коммуникативное разви'!L37+'Социально-коммуникативное разви'!N37+'Социально-коммуникативное разви'!O37+'Познавательное развитие'!J37+'Познавательное развитие'!K37+'Познавательное развитие'!N37+'Познавательное развитие'!O37+'Познавательное развитие'!U37+'Речевое развитие'!G36+'Художественно-эстетическое разв'!D37)/12))))))))))))</f>
        <v/>
      </c>
      <c r="Q39" s="84" t="str">
        <f t="shared" ref="Q39" si="7">IF(P39="","",IF(P39=2,"сформирован",IF(P39=0,"не сформирован","в стадии формирования")))</f>
        <v/>
      </c>
      <c r="R39" s="84" t="str">
        <f>IF('Социально-коммуникативное разви'!H37="","",IF('Социально-коммуникативное разви'!H37=2,"сформирован",IF('Социально-коммуникативное разви'!H37=0,"не сформирован", "в стадии формирования")))</f>
        <v/>
      </c>
      <c r="S39" s="84" t="str">
        <f>IF('Социально-коммуникативное разви'!K37="","",IF('Социально-коммуникативное разви'!K37=2,"сформирован",IF('Социально-коммуникативное разви'!K37=0,"не сформирован", "в стадии формирования")))</f>
        <v/>
      </c>
      <c r="T39" s="84" t="str">
        <f>IF('Социально-коммуникативное разви'!L37="","",IF('Социально-коммуникативное разви'!L37=2,"сформирован",IF('Социально-коммуникативное разви'!L37=0,"не сформирован", "в стадии формирования")))</f>
        <v/>
      </c>
      <c r="U39" s="84" t="str">
        <f>IF('Социально-коммуникативное разви'!M37="","",IF('Социально-коммуникативное разви'!M37=2,"сформирован",IF('Социально-коммуникативное разви'!M37=0,"не сформирован", "в стадии формирования")))</f>
        <v/>
      </c>
      <c r="V39" s="81" t="str">
        <f>IF('Социально-коммуникативное разви'!S40="","",IF('Социально-коммуникативное разви'!S40&gt;1.5,"сформирован",IF('Социально-коммуникативное разви'!S40&lt;0.5,"не сформирован", "в стадии формирования")))</f>
        <v/>
      </c>
      <c r="W39" s="81" t="str">
        <f>IF('Социально-коммуникативное разви'!T40="","",IF('Социально-коммуникативное разви'!T40&gt;1.5,"сформирован",IF('Социально-коммуникативное разви'!T40&lt;0.5,"не сформирован", "в стадии формирования")))</f>
        <v/>
      </c>
      <c r="X39" s="84" t="str">
        <f>IF('Социально-коммуникативное разви'!U37="","",IF('Социально-коммуникативное разви'!U37=2,"сформирован",IF('Социально-коммуникативное разви'!U37=0,"не сформирован", "в стадии формирования")))</f>
        <v/>
      </c>
      <c r="Y39" s="84" t="str">
        <f>IF('Познавательное развитие'!T37="","",IF('Познавательное развитие'!T37=2,"сформирован",IF('Познавательное развитие'!T37=0,"не сформирован", "в стадии формирования")))</f>
        <v/>
      </c>
      <c r="Z39" s="84" t="str">
        <f>IF('Речевое развитие'!G36="","",IF('Речевое развитие'!G36=2,"сформирован",IF('Речевое развитие'!G36=0,"не сформирован", "в стадии формирования")))</f>
        <v/>
      </c>
      <c r="AA39" s="84" t="str">
        <f>IF('Социально-коммуникативное разви'!H40="","",IF('Социально-коммуникативное разви'!K40="","",IF('Социально-коммуникативное разви'!L40="","",IF('Социально-коммуникативное разви'!M40="","",IF('Социально-коммуникативное разви'!S40="","",IF('Социально-коммуникативное разви'!T40="","",IF('Социально-коммуникативное разви'!U40="","",IF('Познавательное развитие'!T40="","",IF('Речевое развитие'!G39="","",('Социально-коммуникативное разви'!H40+'Социально-коммуникативное разви'!K40+'Социально-коммуникативное разви'!L40+'Социально-коммуникативное разви'!M40+'Социально-коммуникативное разви'!S40+'Социально-коммуникативное разви'!T40++'Социально-коммуникативное разви'!U40+'Познавательное развитие'!T40+'Речевое развитие'!G39)/9)))))))))</f>
        <v/>
      </c>
      <c r="AB39" s="84" t="str">
        <f t="shared" ref="AB39" si="8">IF(AA39="","",IF(AA39=2,"сформирован",IF(AA39=0,"не сформирован","в стадии формирования")))</f>
        <v/>
      </c>
      <c r="AC39" s="84" t="str">
        <f>IF('Социально-коммуникативное разви'!P37="","",IF('Социально-коммуникативное разви'!P37=2,"сформирован",IF('Социально-коммуникативное разви'!P37=0,"не сформирован", "в стадии формирования")))</f>
        <v/>
      </c>
      <c r="AD39" s="84" t="str">
        <f>IF('Познавательное развитие'!P37="","",IF('Познавательное развитие'!P37=2,"сформирован",IF('Познавательное развитие'!P37=0,"не сформирован", "в стадии формирования")))</f>
        <v/>
      </c>
      <c r="AE39" s="84" t="str">
        <f>IF('Речевое развитие'!F36="","",IF('Речевое развитие'!F36=2,"сформирован",IF('Речевое развитие'!GG36=0,"не сформирован", "в стадии формирования")))</f>
        <v/>
      </c>
      <c r="AF39" s="84" t="str">
        <f>IF('Речевое развитие'!G36="","",IF('Речевое развитие'!G36=2,"сформирован",IF('Речевое развитие'!GH36=0,"не сформирован", "в стадии формирования")))</f>
        <v/>
      </c>
      <c r="AG39" s="84" t="str">
        <f>IF('Речевое развитие'!M36="","",IF('Речевое развитие'!M36=2,"сформирован",IF('Речевое развитие'!M36=0,"не сформирован", "в стадии формирования")))</f>
        <v/>
      </c>
      <c r="AH39" s="84" t="str">
        <f>IF('Речевое развитие'!N36="","",IF('Речевое развитие'!N36=2,"сформирован",IF('Речевое развитие'!N36=0,"не сформирован", "в стадии формирования")))</f>
        <v/>
      </c>
      <c r="AI39" s="84" t="str">
        <f>IF('Художественно-эстетическое разв'!E37="","",IF('Художественно-эстетическое разв'!E37=2,"сформирован",IF('Художественно-эстетическое разв'!E37=0,"не сформирован", "в стадии формирования")))</f>
        <v/>
      </c>
      <c r="AJ39" s="84" t="str">
        <f>IF('Художественно-эстетическое разв'!H37="","",IF('Художественно-эстетическое разв'!H37=2,"сформирован",IF('Художественно-эстетическое разв'!H37=0,"не сформирован", "в стадии формирования")))</f>
        <v/>
      </c>
      <c r="AK39" s="84" t="str">
        <f>IF('Художественно-эстетическое разв'!AB37="","",IF('Художественно-эстетическое разв'!AB37=2,"сформирован",IF('Художественно-эстетическое разв'!AB37=0,"не сформирован", "в стадии формирования")))</f>
        <v/>
      </c>
      <c r="AL39" s="291" t="str">
        <f>IF('Социально-коммуникативное разви'!P40="","",IF('Познавательное развитие'!P40="","",IF('Речевое развитие'!F39="","",IF('Речевое развитие'!G39="","",IF('Речевое развитие'!M39="","",IF('Речевое развитие'!N39="","",IF('Художественно-эстетическое разв'!E40="","",IF('Художественно-эстетическое разв'!H40="","",IF('Художественно-эстетическое разв'!AB40="","",('Социально-коммуникативное разви'!P40+'Познавательное развитие'!P40+'Речевое развитие'!F39+'Речевое развитие'!G39+'Речевое развитие'!M39+'Речевое развитие'!N39+'Художественно-эстетическое разв'!E40+'Художественно-эстетическое разв'!H40+'Художественно-эстетическое разв'!AB40)/9)))))))))</f>
        <v/>
      </c>
      <c r="AM39" s="84" t="str">
        <f t="shared" ref="AM39" si="9">IF(AL39="","",IF(AL39=2,"сформирован",IF(AL39=0,"не сформирован","в стадии формирования")))</f>
        <v/>
      </c>
      <c r="AN39" s="84" t="str">
        <f>'Речевое развитие'!I36</f>
        <v/>
      </c>
      <c r="AO39" s="84" t="str">
        <f>IF('Речевое развитие'!D36="","",IF('Речевое развитие'!D36=2,"сформирован",IF('Речевое развитие'!D36=0,"не сформирован", "в стадии формирования")))</f>
        <v/>
      </c>
      <c r="AP39" s="84" t="str">
        <f>IF('Речевое развитие'!E36="","",IF('Речевое развитие'!E36=2,"сформирован",IF('Речевое развитие'!E36=0,"не сформирован", "в стадии формирования")))</f>
        <v/>
      </c>
      <c r="AQ39" s="84" t="str">
        <f>IF('Речевое развитие'!F36="","",IF('Речевое развитие'!F36=2,"сформирован",IF('Речевое развитие'!F36=0,"не сформирован", "в стадии формирования")))</f>
        <v/>
      </c>
      <c r="AR39" s="84" t="str">
        <f>IF('Речевое развитие'!G36="","",IF('Речевое развитие'!G36=2,"сформирован",IF('Речевое развитие'!G36=0,"не сформирован", "в стадии формирования")))</f>
        <v/>
      </c>
      <c r="AS39" s="84"/>
      <c r="AT39" s="84" t="str">
        <f>IF('Речевое развитие'!M36="","",IF('Речевое развитие'!M36=2,"сформирован",IF('Речевое развитие'!M36=0,"не сформирован", "в стадии формирования")))</f>
        <v/>
      </c>
      <c r="AU39" s="84" t="str">
        <f>IF('Познавательное развитие'!V40="","",IF('Речевое развитие'!D39="","",IF('Речевое развитие'!E39="","",IF('Речевое развитие'!F39="","",IF('Речевое развитие'!G39="","",IF('Речевое развитие'!J39="","",IF('Речевое развитие'!M39="","",('Познавательное развитие'!V40+'Речевое развитие'!D39+'Речевое развитие'!E39+'Речевое развитие'!F39+'Речевое развитие'!G39+'Речевое развитие'!J39+'Речевое развитие'!M39)/7)))))))</f>
        <v/>
      </c>
      <c r="AV39" s="84" t="str">
        <f t="shared" ref="AV39" si="10">IF(AU39="","",IF(AU39=2,"сформирован",IF(AU39=0,"не сформирован","в стадии формирования")))</f>
        <v/>
      </c>
      <c r="AW39" s="292" t="str">
        <f>IF('Художественно-эстетическое разв'!M37="","",IF('Художественно-эстетическое разв'!M37=2,"сформирован",IF('Художественно-эстетическое разв'!M37=0,"не сформирован", "в стадии формирования")))</f>
        <v/>
      </c>
      <c r="AX39" s="292" t="str">
        <f>IF('Художественно-эстетическое разв'!N37="","",IF('Художественно-эстетическое разв'!N37=2,"сформирован",IF('Художественно-эстетическое разв'!N37=0,"не сформирован", "в стадии формирования")))</f>
        <v/>
      </c>
      <c r="AY39" s="293" t="str">
        <f>IF('Художественно-эстетическое разв'!V37="","",IF('Художественно-эстетическое разв'!V37=2,"сформирован",IF('Художественно-эстетическое разв'!V37=0,"не сформирован", "в стадии формирования")))</f>
        <v/>
      </c>
      <c r="AZ39" s="292" t="str">
        <f>IF('Физическое развитие'!D36="","",IF('Физическое развитие'!D36=2,"сформирован",IF('Физическое развитие'!D36=0,"не сформирован", "в стадии формирования")))</f>
        <v/>
      </c>
      <c r="BA39" s="292" t="str">
        <f>IF('Физическое развитие'!E36="","",IF('Физическое развитие'!E36=2,"сформирован",IF('Физическое развитие'!E36=0,"не сформирован", "в стадии формирования")))</f>
        <v/>
      </c>
      <c r="BB39" s="292" t="str">
        <f>IF('Физическое развитие'!F36="","",IF('Физическое развитие'!F36=2,"сформирован",IF('Физическое развитие'!F36=0,"не сформирован", "в стадии формирования")))</f>
        <v/>
      </c>
      <c r="BC39" s="292" t="str">
        <f>IF('Физическое развитие'!G36="","",IF('Физическое развитие'!G36=2,"сформирован",IF('Физическое развитие'!G36=0,"не сформирован", "в стадии формирования")))</f>
        <v/>
      </c>
      <c r="BD39" s="292" t="str">
        <f>IF('Физическое развитие'!H36="","",IF('Физическое развитие'!H36=2,"сформирован",IF('Физическое развитие'!H36=0,"не сформирован", "в стадии формирования")))</f>
        <v/>
      </c>
      <c r="BE39" s="292" t="str">
        <f>IF('Физическое развитие'!I36="","",IF('Физическое развитие'!I36=2,"сформирован",IF('Физическое развитие'!I36=0,"не сформирован", "в стадии формирования")))</f>
        <v/>
      </c>
      <c r="BF39" s="292" t="str">
        <f>IF('Физическое развитие'!J36="","",IF('Физическое развитие'!J36=2,"сформирован",IF('Физическое развитие'!J36=0,"не сформирован", "в стадии формирования")))</f>
        <v/>
      </c>
      <c r="BG39" s="292" t="str">
        <f>IF('Физическое развитие'!K36="","",IF('Физическое развитие'!K36=2,"сформирован",IF('Физическое развитие'!K36=0,"не сформирован", "в стадии формирования")))</f>
        <v/>
      </c>
      <c r="BH39" s="292" t="str">
        <f>IF('Физическое развитие'!M36="","",IF('Физическое развитие'!M36=2,"сформирован",IF('Физическое развитие'!M36=0,"не сформирован", "в стадии формирования")))</f>
        <v/>
      </c>
      <c r="BI39" s="290" t="str">
        <f>IF('Художественно-эстетическое разв'!M40="","",IF('Художественно-эстетическое разв'!N40="","",IF('Художественно-эстетическое разв'!V40="","",IF('Физическое развитие'!D39="","",IF('Физическое развитие'!E39="","",IF('Физическое развитие'!F39="","",IF('Физическое развитие'!G39="","",IF('Физическое развитие'!H39="","",IF('Физическое развитие'!I39="","",IF('Физическое развитие'!J39="","",IF('Физическое развитие'!K39="","",IF('Физическое развитие'!M39="","",('Художественно-эстетическое разв'!M40+'Художественно-эстетическое разв'!N40+'Художественно-эстетическое разв'!V40+'Физическое развитие'!D39+'Физическое развитие'!E39+'Физическое развитие'!F39+'Физическое развитие'!G39+'Физическое развитие'!H39+'Физическое развитие'!I39+'Физическое развитие'!J39+'Физическое развитие'!K39+'Физическое развитие'!M39)/12))))))))))))</f>
        <v/>
      </c>
      <c r="BJ39" s="84" t="str">
        <f t="shared" ref="BJ39" si="11">IF(BI39="","",IF(BI39=2,"сформирован",IF(BI39=0,"не сформирован","в стадии формирования")))</f>
        <v/>
      </c>
      <c r="BK39" s="84" t="str">
        <f>IF('Социально-коммуникативное разви'!D37="","",IF('Социально-коммуникативное разви'!D37=2,"сформирован",IF('Социально-коммуникативное разви'!D37=0,"не сформирован", "в стадии формирования")))</f>
        <v/>
      </c>
      <c r="BL39" s="84" t="str">
        <f>IF('Социально-коммуникативное разви'!G37="","",IF('Социально-коммуникативное разви'!G37=2,"сформирован",IF('Социально-коммуникативное разви'!G37=0,"не сформирован", "в стадии формирования")))</f>
        <v/>
      </c>
      <c r="BM39" s="84" t="str">
        <f>IF('Социально-коммуникативное разви'!K37="","",IF('Социально-коммуникативное разви'!K37=2,"сформирован",IF('Социально-коммуникативное разви'!K37=0,"не сформирован", "в стадии формирования")))</f>
        <v/>
      </c>
      <c r="BN39" s="84" t="str">
        <f>IF('Социально-коммуникативное разви'!M37="","",IF('Социально-коммуникативное разви'!M37=2,"сформирован",IF('Социально-коммуникативное разви'!M37=0,"не сформирован", "в стадии формирования")))</f>
        <v/>
      </c>
      <c r="BO39" s="84" t="str">
        <f>IF('Социально-коммуникативное разви'!X37="","",IF('Социально-коммуникативное разви'!X37=2,"сформирован",IF('Социально-коммуникативное разви'!X37=0,"не сформирован", "в стадии формирования")))</f>
        <v/>
      </c>
      <c r="BP39" s="84" t="str">
        <f>IF('Социально-коммуникативное разви'!Y37="","",IF('Социально-коммуникативное разви'!Y37=2,"сформирован",IF('Социально-коммуникативное разви'!Y37=0,"не сформирован", "в стадии формирования")))</f>
        <v/>
      </c>
      <c r="BQ39" s="84" t="str">
        <f>IF('Социально-коммуникативное разви'!Z37="","",IF('Социально-коммуникативное разви'!Z37=2,"сформирован",IF('Социально-коммуникативное разви'!Z37=0,"не сформирован", "в стадии формирования")))</f>
        <v/>
      </c>
      <c r="BR39" s="84" t="str">
        <f>IF('Социально-коммуникативное разви'!AA37="","",IF('Социально-коммуникативное разви'!AA37=2,"сформирован",IF('Социально-коммуникативное разви'!AA37=0,"не сформирован", "в стадии формирования")))</f>
        <v/>
      </c>
      <c r="BS39" s="84" t="str">
        <f>IF('Физическое развитие'!L36="","",IF('Физическое развитие'!L36=2,"сформирован",IF('Физическое развитие'!L36=0,"не сформирован", "в стадии формирования")))</f>
        <v/>
      </c>
      <c r="BT39" s="84" t="str">
        <f>IF('Физическое развитие'!P36="","",IF('Физическое развитие'!P36=2,"сформирован",IF('Физическое развитие'!P36=0,"не сформирован", "в стадии формирования")))</f>
        <v/>
      </c>
      <c r="BU39" s="84" t="str">
        <f>IF('Физическое развитие'!Q36="","",IF('Физическое развитие'!Q36=2,"сформирован",IF('Физическое развитие'!Q36=0,"не сформирован", "в стадии формирования")))</f>
        <v/>
      </c>
      <c r="BV39" s="84" t="str">
        <f>IF('Физическое развитие'!R36="","",IF('Физическое развитие'!R36=2,"сформирован",IF('Физическое развитие'!R36=0,"не сформирован", "в стадии формирования")))</f>
        <v/>
      </c>
      <c r="BW39" s="290" t="str">
        <f>IF('Социально-коммуникативное разви'!D40="","",IF('Социально-коммуникативное разви'!G40="","",IF('Социально-коммуникативное разви'!K40="","",IF('Социально-коммуникативное разви'!M40="","",IF('Социально-коммуникативное разви'!X40="","",IF('Социально-коммуникативное разви'!Y40="","",IF('Социально-коммуникативное разви'!Z40="","",IF('Социально-коммуникативное разви'!AA40="","",IF('Физическое развитие'!L39="","",IF('Физическое развитие'!P39="","",IF('Физическое развитие'!Q39="","",IF('Физическое развитие'!R39="","",('Социально-коммуникативное разви'!D40+'Социально-коммуникативное разви'!G40+'Социально-коммуникативное разви'!K40+'Социально-коммуникативное разви'!M40+'Социально-коммуникативное разви'!X40+'Социально-коммуникативное разви'!Y40+'Социально-коммуникативное разви'!Z40+'Социально-коммуникативное разви'!AA40+'Физическое развитие'!L39+'Физическое развитие'!P39+'Физическое развитие'!Q39+'Физическое развитие'!R39)/12))))))))))))</f>
        <v/>
      </c>
      <c r="BX39" s="84" t="str">
        <f t="shared" ref="BX39" si="12">IF(BW39="","",IF(BW39=2,"сформирован",IF(BW39=0,"не сформирован","в стадии формирования")))</f>
        <v/>
      </c>
      <c r="BY39" s="84" t="str">
        <f>IF('Социально-коммуникативное разви'!E37="","",IF('Социально-коммуникативное разви'!E37=2,"сформирован",IF('Социально-коммуникативное разви'!E37=0,"не сформирован", "в стадии формирования")))</f>
        <v/>
      </c>
      <c r="BZ39" s="84" t="str">
        <f>IF('Социально-коммуникативное разви'!F37="","",IF('Социально-коммуникативное разви'!F37=2,"сформирован",IF('Социально-коммуникативное разви'!F37=0,"не сформирован", "в стадии формирования")))</f>
        <v/>
      </c>
      <c r="CA39" s="84" t="str">
        <f>IF('Социально-коммуникативное разви'!H37="","",IF('Социально-коммуникативное разви'!H37=2,"сформирован",IF('Социально-коммуникативное разви'!H37=0,"не сформирован", "в стадии формирования")))</f>
        <v/>
      </c>
      <c r="CB39" s="84" t="str">
        <f>IF('Социально-коммуникативное разви'!I37="","",IF('Социально-коммуникативное разви'!I37=2,"сформирован",IF('Социально-коммуникативное разви'!I37=0,"не сформирован", "в стадии формирования")))</f>
        <v/>
      </c>
      <c r="CC39" s="84" t="str">
        <f>IF('Социально-коммуникативное разви'!AB37="","",IF('Социально-коммуникативное разви'!AB37=2,"сформирован",IF('Социально-коммуникативное разви'!AB37=0,"не сформирован", "в стадии формирования")))</f>
        <v/>
      </c>
      <c r="CD39" s="84" t="str">
        <f>IF('Социально-коммуникативное разви'!AC37="","",IF('Социально-коммуникативное разви'!AC37=2,"сформирован",IF('Социально-коммуникативное разви'!AC37=0,"не сформирован", "в стадии формирования")))</f>
        <v/>
      </c>
      <c r="CE39" s="84" t="str">
        <f>IF('Социально-коммуникативное разви'!AD37="","",IF('Социально-коммуникативное разви'!AD37=2,"сформирован",IF('Социально-коммуникативное разви'!AD37=0,"не сформирован", "в стадии формирования")))</f>
        <v/>
      </c>
      <c r="CF39" s="84" t="str">
        <f>IF('Социально-коммуникативное разви'!AE37="","",IF('Социально-коммуникативное разви'!AE37=2,"сформирован",IF('Социально-коммуникативное разви'!AE37=0,"не сформирован", "в стадии формирования")))</f>
        <v/>
      </c>
      <c r="CG39" s="84" t="str">
        <f>IF('Познавательное развитие'!D37="","",IF('Познавательное развитие'!D37=2,"сформирован",IF('Познавательное развитие'!D37=0,"не сформирован", "в стадии формирования")))</f>
        <v/>
      </c>
      <c r="CH39" s="84" t="str">
        <f>IF('Познавательное развитие'!E37="","",IF('Познавательное развитие'!E37=2,"сформирован",IF('Познавательное развитие'!E37=0,"не сформирован", "в стадии формирования")))</f>
        <v/>
      </c>
      <c r="CI39" s="84" t="str">
        <f>IF('Познавательное развитие'!F37="","",IF('Познавательное развитие'!F37=2,"сформирован",IF('Познавательное развитие'!F37=0,"не сформирован", "в стадии формирования")))</f>
        <v/>
      </c>
      <c r="CJ39" s="84" t="str">
        <f>IF('Познавательное развитие'!I37="","",IF('Познавательное развитие'!I37=2,"сформирован",IF('Познавательное развитие'!I37=0,"не сформирован", "в стадии формирования")))</f>
        <v/>
      </c>
      <c r="CK39" s="84" t="str">
        <f>IF('Познавательное развитие'!K37="","",IF('Познавательное развитие'!K37=2,"сформирован",IF('Познавательное развитие'!K37=0,"не сформирован", "в стадии формирования")))</f>
        <v/>
      </c>
      <c r="CL39" s="84" t="str">
        <f>IF('Познавательное развитие'!S37="","",IF('Познавательное развитие'!S37=2,"сформирован",IF('Познавательное развитие'!S37=0,"не сформирован", "в стадии формирования")))</f>
        <v/>
      </c>
      <c r="CM39" s="84" t="str">
        <f>IF('Познавательное развитие'!U37="","",IF('Познавательное развитие'!U37=2,"сформирован",IF('Познавательное развитие'!U37=0,"не сформирован", "в стадии формирования")))</f>
        <v/>
      </c>
      <c r="CN39" s="84" t="str">
        <f>IF('Познавательное развитие'!Y37="","",IF('Познавательное развитие'!Y37=2,"сформирован",IF('Познавательное развитие'!Y37=0,"не сформирован", "в стадии формирования")))</f>
        <v/>
      </c>
      <c r="CO39" s="84" t="str">
        <f>IF('Познавательное развитие'!Z37="","",IF('Познавательное развитие'!Z37=2,"сформирован",IF('Познавательное развитие'!Z37=0,"не сформирован", "в стадии формирования")))</f>
        <v/>
      </c>
      <c r="CP39" s="84" t="str">
        <f>IF('Познавательное развитие'!AA37="","",IF('Познавательное развитие'!AA37=2,"сформирован",IF('Познавательное развитие'!AA37=0,"не сформирован", "в стадии формирования")))</f>
        <v/>
      </c>
      <c r="CQ39" s="84" t="str">
        <f>IF('Познавательное развитие'!AB37="","",IF('Познавательное развитие'!AB37=2,"сформирован",IF('Познавательное развитие'!AB37=0,"не сформирован", "в стадии формирования")))</f>
        <v/>
      </c>
      <c r="CR39" s="84" t="str">
        <f>IF('Познавательное развитие'!AC37="","",IF('Познавательное развитие'!AC37=2,"сформирован",IF('Познавательное развитие'!AC37=0,"не сформирован", "в стадии формирования")))</f>
        <v/>
      </c>
      <c r="CS39" s="84" t="str">
        <f>IF('Познавательное развитие'!AD37="","",IF('Познавательное развитие'!AD37=2,"сформирован",IF('Познавательное развитие'!AD37=0,"не сформирован", "в стадии формирования")))</f>
        <v/>
      </c>
      <c r="CT39" s="84" t="str">
        <f>IF('Познавательное развитие'!AE37="","",IF('Познавательное развитие'!AE37=2,"сформирован",IF('Познавательное развитие'!AE37=0,"не сформирован", "в стадии формирования")))</f>
        <v/>
      </c>
      <c r="CU39" s="84" t="str">
        <f>IF('Речевое развитие'!J36="","",IF('Речевое развитие'!J36=2,"сформирован",IF('Речевое развитие'!J36=0,"не сформирован", "в стадии формирования")))</f>
        <v/>
      </c>
      <c r="CV39" s="84" t="str">
        <f>IF('Речевое развитие'!K36="","",IF('Речевое развитие'!K36=2,"сформирован",IF('Речевое развитие'!K36=0,"не сформирован", "в стадии формирования")))</f>
        <v/>
      </c>
      <c r="CW39" s="84" t="str">
        <f>IF('Речевое развитие'!L36="","",IF('Речевое развитие'!L36=2,"сформирован",IF('Речевое развитие'!L36=0,"не сформирован", "в стадии формирования")))</f>
        <v/>
      </c>
      <c r="CX39" s="293" t="str">
        <f>IF('Художественно-эстетическое разв'!AA37="","",IF('Художественно-эстетическое разв'!AA37=2,"сформирован",IF('Художественно-эстетическое разв'!AA37=0,"не сформирован", "в стадии формирования")))</f>
        <v/>
      </c>
      <c r="CY39" s="290" t="str">
        <f>IF('Социально-коммуникативное разви'!E40="","",IF('Социально-коммуникативное разви'!F40="","",IF('Социально-коммуникативное разви'!H40="","",IF('Социально-коммуникативное разви'!I40="","",IF('Социально-коммуникативное разви'!AB40="","",IF('Социально-коммуникативное разви'!AC40="","",IF('Социально-коммуникативное разви'!AD40="","",IF('Социально-коммуникативное разви'!AE40="","",IF('Познавательное развитие'!D40="","",IF('Познавательное развитие'!E40="","",IF('Познавательное развитие'!F40="","",IF('Познавательное развитие'!I40="","",IF('Познавательное развитие'!K40="","",IF('Познавательное развитие'!S40="","",IF('Познавательное развитие'!U40="","",IF('Познавательное развитие'!Y40="","",IF('Познавательное развитие'!Z40="","",IF('Познавательное развитие'!AA40="","",IF('Познавательное развитие'!AB40="","",IF('Познавательное развитие'!AC40="","",IF('Познавательное развитие'!AD40="","",IF('Познавательное развитие'!AE40="","",IF('Речевое развитие'!J39="","",IF('Речевое развитие'!K39="","",IF('Речевое развитие'!L39="","",IF('Художественно-эстетическое разв'!AA40="","",('Социально-коммуникативное разви'!E40+'Социально-коммуникативное разви'!F40+'Социально-коммуникативное разви'!H40+'Социально-коммуникативное разви'!I40+'Социально-коммуникативное разви'!AB40+'Социально-коммуникативное разви'!AC40+'Социально-коммуникативное разви'!AD40+'Социально-коммуникативное разви'!AE40+'Познавательное развитие'!D40+'Познавательное развитие'!E40+'Познавательное развитие'!F40+'Познавательное развитие'!I40+'Познавательное развитие'!K40+'Познавательное развитие'!S40+'Познавательное развитие'!U40+'Познавательное развитие'!Y40+'Познавательное развитие'!Z40+'Познавательное развитие'!AA40+'Познавательное развитие'!AB40+'Познавательное развитие'!AC40+'Познавательное развитие'!AD40+'Познавательное развитие'!AE40+'Речевое развитие'!J39+'Речевое развитие'!K39+'Речевое развитие'!L39+'Художественно-эстетическое разв'!AA40)/26))))))))))))))))))))))))))</f>
        <v/>
      </c>
      <c r="CZ39" s="84" t="str">
        <f t="shared" ref="CZ39" si="13">IF(CY39="","",IF(CY39=2,"сформирован",IF(CY39=0,"не сформирован","в стадии формирования")))</f>
        <v/>
      </c>
      <c r="DA39" s="152"/>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row>
    <row r="40" spans="1:142" hidden="1">
      <c r="A40" s="97">
        <f>список!A38</f>
        <v>0</v>
      </c>
      <c r="B40" s="165" t="str">
        <f>IF(список!B35="","",список!B35)</f>
        <v/>
      </c>
      <c r="C40" s="81" t="str">
        <f>IF(список!C38="","",список!C38)</f>
        <v/>
      </c>
      <c r="D40" s="89">
        <f>COUNTIF(D$4:D$39,$C$40)</f>
        <v>36</v>
      </c>
      <c r="E40" s="81">
        <f t="shared" ref="E40:AP40" si="14">COUNTIF(E$4:E$39,$C$40)</f>
        <v>36</v>
      </c>
      <c r="F40" s="90">
        <f t="shared" si="14"/>
        <v>36</v>
      </c>
      <c r="G40" s="132">
        <f>'Социально-коммуникативное разви'!N38</f>
        <v>0</v>
      </c>
      <c r="H40" s="132">
        <f>'Социально-коммуникативное разви'!O38</f>
        <v>0</v>
      </c>
      <c r="I40" s="132"/>
      <c r="J40" s="132"/>
      <c r="K40" s="132"/>
      <c r="L40" s="132"/>
      <c r="M40" s="132"/>
      <c r="N40" s="132"/>
      <c r="O40" s="132"/>
      <c r="P40" s="146">
        <f>AVERAGE(D40:F40)</f>
        <v>36</v>
      </c>
      <c r="Q40" s="146"/>
      <c r="R40" s="108">
        <f t="shared" si="14"/>
        <v>36</v>
      </c>
      <c r="S40" s="152"/>
      <c r="T40" s="152"/>
      <c r="U40" s="152"/>
      <c r="V40" s="152"/>
      <c r="W40" s="84">
        <f t="shared" si="14"/>
        <v>36</v>
      </c>
      <c r="X40" s="84">
        <f t="shared" si="14"/>
        <v>36</v>
      </c>
      <c r="Y40" s="112"/>
      <c r="Z40" s="112"/>
      <c r="AA40" s="132"/>
      <c r="AB40" s="133">
        <f>AVERAGE(R40:Z40)</f>
        <v>36</v>
      </c>
      <c r="AC40" s="89">
        <f t="shared" si="14"/>
        <v>36</v>
      </c>
      <c r="AD40" s="117">
        <f t="shared" si="14"/>
        <v>36</v>
      </c>
      <c r="AE40" s="117" t="str">
        <f>IF('Речевое развитие'!F37="","",IF('Речевое развитие'!F37=2,"сформирован",IF('Речевое развитие'!GG37=0,"не сформирован", "в стадии формирования")))</f>
        <v/>
      </c>
      <c r="AF40" s="86"/>
      <c r="AG40" s="86"/>
      <c r="AH40" s="86"/>
      <c r="AI40" s="86"/>
      <c r="AJ40" s="86"/>
      <c r="AK40" s="86"/>
      <c r="AL40" s="166" t="str">
        <f>IF('Социально-коммуникативное разви'!P41="","",IF('Познавательное развитие'!P41="","",IF('Речевое развитие'!F40="","",IF('Речевое развитие'!G40="","",IF('Речевое развитие'!M40="","",IF('Речевое развитие'!N40="","",IF('Художественно-эстетическое разв'!E41="","",IF('Художественно-эстетическое разв'!H41="","",IF('Художественно-эстетическое разв'!AB41="","",('Социально-коммуникативное разви'!P41+'Познавательное развитие'!P41+'Речевое развитие'!F40+'Речевое развитие'!G40+'Речевое развитие'!M40+'Речевое развитие'!N40+'Художественно-эстетическое разв'!E41+'Художественно-эстетическое разв'!H41+'Художественно-эстетическое разв'!AB41)/9)))))))))</f>
        <v/>
      </c>
      <c r="AM40" s="139">
        <f>AVERAGE(AC40:AE40)</f>
        <v>36</v>
      </c>
      <c r="AN40" s="81">
        <f t="shared" si="14"/>
        <v>36</v>
      </c>
      <c r="AO40" s="81">
        <f t="shared" si="14"/>
        <v>36</v>
      </c>
      <c r="AP40" s="81">
        <f t="shared" si="14"/>
        <v>36</v>
      </c>
      <c r="AQ40" s="81">
        <f>AVERAGE(AP40:AP40)</f>
        <v>36</v>
      </c>
      <c r="AT40" s="138">
        <f>AVERAGE(AP40:AQ40)</f>
        <v>36</v>
      </c>
      <c r="AU40" s="81" t="str">
        <f>IF('Познавательное развитие'!V38="","",IF('Речевое развитие'!D37="","",IF('Речевое развитие'!E37="","",IF('Речевое развитие'!F37="","",IF('Речевое развитие'!G37="","",IF('Речевое развитие'!J37="","",IF('Речевое развитие'!M37="","",('Познавательное развитие'!V38+'Речевое развитие'!D37+'Речевое развитие'!E37+'Речевое развитие'!F37+'Речевое развитие'!G37+'Речевое развитие'!J37+'Речевое развитие'!M37)/7)))))))</f>
        <v/>
      </c>
      <c r="BK40" s="81" t="str">
        <f>IF('Социально-коммуникативное разви'!D38="","",IF('Социально-коммуникативное разви'!D38=2,"сформирован",IF('Социально-коммуникативное разви'!D38=0,"не сформирован", "в стадии формирования")))</f>
        <v/>
      </c>
      <c r="BL40" s="81" t="str">
        <f>IF('Социально-коммуникативное разви'!G38="","",IF('Социально-коммуникативное разви'!G38=2,"сформирован",IF('Социально-коммуникативное разви'!G38=0,"не сформирован", "в стадии формирования")))</f>
        <v/>
      </c>
      <c r="BM40" s="81" t="str">
        <f>IF('Социально-коммуникативное разви'!K38="","",IF('Социально-коммуникативное разви'!K38=2,"сформирован",IF('Социально-коммуникативное разви'!K38=0,"не сформирован", "в стадии формирования")))</f>
        <v/>
      </c>
      <c r="BN40" s="81" t="str">
        <f>IF('Социально-коммуникативное разви'!M38="","",IF('Социально-коммуникативное разви'!M38=2,"сформирован",IF('Социально-коммуникативное разви'!M38=0,"не сформирован", "в стадии формирования")))</f>
        <v/>
      </c>
      <c r="BO40" s="81" t="str">
        <f>IF('Социально-коммуникативное разви'!X38="","",IF('Социально-коммуникативное разви'!X38=2,"сформирован",IF('Социально-коммуникативное разви'!X38=0,"не сформирован", "в стадии формирования")))</f>
        <v/>
      </c>
      <c r="BP40" s="81" t="str">
        <f>IF('Социально-коммуникативное разви'!Y38="","",IF('Социально-коммуникативное разви'!Y38=2,"сформирован",IF('Социально-коммуникативное разви'!Y38=0,"не сформирован", "в стадии формирования")))</f>
        <v/>
      </c>
      <c r="BQ40" s="81" t="str">
        <f>IF('Социально-коммуникативное разви'!Z38="","",IF('Социально-коммуникативное разви'!Z38=2,"сформирован",IF('Социально-коммуникативное разви'!Z38=0,"не сформирован", "в стадии формирования")))</f>
        <v/>
      </c>
      <c r="BR40" s="81" t="str">
        <f>IF('Социально-коммуникативное разви'!AA38="","",IF('Социально-коммуникативное разви'!AA38=2,"сформирован",IF('Социально-коммуникативное разви'!AA38=0,"не сформирован", "в стадии формирования")))</f>
        <v/>
      </c>
      <c r="BS40" s="81" t="str">
        <f>IF('Физическое развитие'!L37="","",IF('Физическое развитие'!L37=2,"сформирован",IF('Физическое развитие'!L37=0,"не сформирован", "в стадии формирования")))</f>
        <v/>
      </c>
      <c r="BT40" s="81" t="str">
        <f>IF('Физическое развитие'!P37="","",IF('Физическое развитие'!P37=2,"сформирован",IF('Физическое развитие'!P37=0,"не сформирован", "в стадии формирования")))</f>
        <v/>
      </c>
      <c r="BU40" s="81" t="str">
        <f>IF('Физическое развитие'!Q37="","",IF('Физическое развитие'!Q37=2,"сформирован",IF('Физическое развитие'!Q37=0,"не сформирован", "в стадии формирования")))</f>
        <v/>
      </c>
      <c r="BV40" s="81" t="str">
        <f>IF('Физическое развитие'!R37="","",IF('Физическое развитие'!R37=2,"сформирован",IF('Физическое развитие'!R37=0,"не сформирован", "в стадии формирования")))</f>
        <v/>
      </c>
      <c r="BX40" s="81" t="str">
        <f t="shared" ref="BX40:BX42" si="15">IF(BW40="","",IF(BW40=2,"сформирован",IF(BW40=0,"не сформирован","в стадии формирования")))</f>
        <v/>
      </c>
      <c r="CB40" s="81" t="str">
        <f>IF('Социально-коммуникативное разви'!I38="","",IF('Социально-коммуникативное разви'!I38=2,"сформирован",IF('Социально-коммуникативное разви'!I38=0,"не сформирован", "в стадии формирования")))</f>
        <v/>
      </c>
      <c r="CC40" s="81" t="str">
        <f>IF('Социально-коммуникативное разви'!AB38="","",IF('Социально-коммуникативное разви'!AB38=2,"сформирован",IF('Социально-коммуникативное разви'!AB38=0,"не сформирован", "в стадии формирования")))</f>
        <v/>
      </c>
      <c r="CD40" s="81" t="str">
        <f>IF('Социально-коммуникативное разви'!AC38="","",IF('Социально-коммуникативное разви'!AC38=2,"сформирован",IF('Социально-коммуникативное разви'!AC38=0,"не сформирован", "в стадии формирования")))</f>
        <v/>
      </c>
      <c r="CE40" s="81" t="str">
        <f>IF('Социально-коммуникативное разви'!AD38="","",IF('Социально-коммуникативное разви'!AD38=2,"сформирован",IF('Социально-коммуникативное разви'!AD38=0,"не сформирован", "в стадии формирования")))</f>
        <v/>
      </c>
      <c r="CF40" s="81" t="str">
        <f>IF('Социально-коммуникативное разви'!AE38="","",IF('Социально-коммуникативное разви'!AE38=2,"сформирован",IF('Социально-коммуникативное разви'!AE38=0,"не сформирован", "в стадии формирования")))</f>
        <v/>
      </c>
      <c r="CL40" s="81" t="str">
        <f>IF('Познавательное развитие'!S38="","",IF('Познавательное развитие'!S38=2,"сформирован",IF('Познавательное развитие'!S38=0,"не сформирован", "в стадии формирования")))</f>
        <v/>
      </c>
    </row>
    <row r="41" spans="1:142" hidden="1">
      <c r="A41" s="97">
        <f>список!A39</f>
        <v>0</v>
      </c>
      <c r="B41" s="165" t="str">
        <f>IF(список!B36="","",список!B36)</f>
        <v/>
      </c>
      <c r="C41" s="81" t="str">
        <f>IF(список!C39="","",список!C39)</f>
        <v/>
      </c>
      <c r="D41" s="81">
        <f>COUNTIF(D$4:D$39,$C$41)</f>
        <v>36</v>
      </c>
      <c r="E41" s="81">
        <f t="shared" ref="E41:AP41" si="16">COUNTIF(E$4:E$39,$C$41)</f>
        <v>36</v>
      </c>
      <c r="F41" s="81">
        <f t="shared" si="16"/>
        <v>36</v>
      </c>
      <c r="G41" s="132">
        <f>'Социально-коммуникативное разви'!N39</f>
        <v>0</v>
      </c>
      <c r="H41" s="132">
        <f>'Социально-коммуникативное разви'!O39</f>
        <v>0</v>
      </c>
      <c r="I41" s="84"/>
      <c r="J41" s="84"/>
      <c r="K41" s="84"/>
      <c r="L41" s="84"/>
      <c r="M41" s="84"/>
      <c r="N41" s="84"/>
      <c r="O41" s="84"/>
      <c r="P41" s="135">
        <f>AVERAGE(D41:F41)</f>
        <v>36</v>
      </c>
      <c r="Q41" s="135"/>
      <c r="R41" s="84">
        <f t="shared" si="16"/>
        <v>36</v>
      </c>
      <c r="S41" s="84"/>
      <c r="T41" s="84"/>
      <c r="U41" s="84"/>
      <c r="V41" s="84"/>
      <c r="W41" s="84">
        <f t="shared" si="16"/>
        <v>36</v>
      </c>
      <c r="X41" s="84">
        <f t="shared" si="16"/>
        <v>36</v>
      </c>
      <c r="Y41" s="84"/>
      <c r="Z41" s="84"/>
      <c r="AA41" s="84"/>
      <c r="AB41" s="134">
        <f>AVERAGE(R41:Z41)</f>
        <v>36</v>
      </c>
      <c r="AC41" s="84">
        <f t="shared" si="16"/>
        <v>36</v>
      </c>
      <c r="AD41" s="84">
        <f>COUNTIF(AD$4:AD$39,$C$41)</f>
        <v>36</v>
      </c>
      <c r="AE41" s="117" t="str">
        <f>IF('Речевое развитие'!F38="","",IF('Речевое развитие'!F38=2,"сформирован",IF('Речевое развитие'!GG38=0,"не сформирован", "в стадии формирования")))</f>
        <v/>
      </c>
      <c r="AF41" s="112"/>
      <c r="AG41" s="112"/>
      <c r="AH41" s="112"/>
      <c r="AI41" s="112"/>
      <c r="AJ41" s="112"/>
      <c r="AK41" s="112"/>
      <c r="AL41" s="166" t="str">
        <f>IF('Социально-коммуникативное разви'!P42="","",IF('Познавательное развитие'!P42="","",IF('Речевое развитие'!F41="","",IF('Речевое развитие'!G41="","",IF('Речевое развитие'!M41="","",IF('Речевое развитие'!N41="","",IF('Художественно-эстетическое разв'!E42="","",IF('Художественно-эстетическое разв'!H42="","",IF('Художественно-эстетическое разв'!AB42="","",('Социально-коммуникативное разви'!P42+'Познавательное развитие'!P42+'Речевое развитие'!F41+'Речевое развитие'!G41+'Речевое развитие'!M41+'Речевое развитие'!N41+'Художественно-эстетическое разв'!E42+'Художественно-эстетическое разв'!H42+'Художественно-эстетическое разв'!AB42)/9)))))))))</f>
        <v/>
      </c>
      <c r="AM41" s="139">
        <f>AVERAGE(AC41:AE41)</f>
        <v>36</v>
      </c>
      <c r="AN41" s="81">
        <f t="shared" si="16"/>
        <v>36</v>
      </c>
      <c r="AO41" s="81">
        <f>COUNTIF(AO$4:AO$39,$C$41)</f>
        <v>36</v>
      </c>
      <c r="AP41" s="81">
        <f t="shared" si="16"/>
        <v>36</v>
      </c>
      <c r="AQ41" s="81">
        <f>AVERAGE(AP41:AP41)</f>
        <v>36</v>
      </c>
      <c r="AT41" s="138">
        <f>AVERAGE(AP41:AQ41)</f>
        <v>36</v>
      </c>
      <c r="AU41" s="81" t="str">
        <f>IF('Познавательное развитие'!V39="","",IF('Речевое развитие'!D38="","",IF('Речевое развитие'!E38="","",IF('Речевое развитие'!F38="","",IF('Речевое развитие'!G38="","",IF('Речевое развитие'!J38="","",IF('Речевое развитие'!M38="","",('Познавательное развитие'!V39+'Речевое развитие'!D38+'Речевое развитие'!E38+'Речевое развитие'!F38+'Речевое развитие'!G38+'Речевое развитие'!J38+'Речевое развитие'!M38)/7)))))))</f>
        <v/>
      </c>
      <c r="BK41" s="81" t="str">
        <f>IF('Социально-коммуникативное разви'!D39="","",IF('Социально-коммуникативное разви'!D39=2,"сформирован",IF('Социально-коммуникативное разви'!D39=0,"не сформирован", "в стадии формирования")))</f>
        <v/>
      </c>
      <c r="BL41" s="81" t="str">
        <f>IF('Социально-коммуникативное разви'!G39="","",IF('Социально-коммуникативное разви'!G39=2,"сформирован",IF('Социально-коммуникативное разви'!G39=0,"не сформирован", "в стадии формирования")))</f>
        <v/>
      </c>
      <c r="BM41" s="81" t="str">
        <f>IF('Социально-коммуникативное разви'!K39="","",IF('Социально-коммуникативное разви'!K39=2,"сформирован",IF('Социально-коммуникативное разви'!K39=0,"не сформирован", "в стадии формирования")))</f>
        <v/>
      </c>
      <c r="BN41" s="81" t="str">
        <f>IF('Социально-коммуникативное разви'!M39="","",IF('Социально-коммуникативное разви'!M39=2,"сформирован",IF('Социально-коммуникативное разви'!M39=0,"не сформирован", "в стадии формирования")))</f>
        <v/>
      </c>
      <c r="BO41" s="81" t="str">
        <f>IF('Социально-коммуникативное разви'!X39="","",IF('Социально-коммуникативное разви'!X39=2,"сформирован",IF('Социально-коммуникативное разви'!X39=0,"не сформирован", "в стадии формирования")))</f>
        <v/>
      </c>
      <c r="BP41" s="81" t="str">
        <f>IF('Социально-коммуникативное разви'!Y39="","",IF('Социально-коммуникативное разви'!Y39=2,"сформирован",IF('Социально-коммуникативное разви'!Y39=0,"не сформирован", "в стадии формирования")))</f>
        <v/>
      </c>
      <c r="BQ41" s="81" t="str">
        <f>IF('Социально-коммуникативное разви'!Z39="","",IF('Социально-коммуникативное разви'!Z39=2,"сформирован",IF('Социально-коммуникативное разви'!Z39=0,"не сформирован", "в стадии формирования")))</f>
        <v/>
      </c>
      <c r="BR41" s="81" t="str">
        <f>IF('Социально-коммуникативное разви'!AA39="","",IF('Социально-коммуникативное разви'!AA39=2,"сформирован",IF('Социально-коммуникативное разви'!AA39=0,"не сформирован", "в стадии формирования")))</f>
        <v/>
      </c>
      <c r="BS41" s="81" t="str">
        <f>IF('Физическое развитие'!L38="","",IF('Физическое развитие'!L38=2,"сформирован",IF('Физическое развитие'!L38=0,"не сформирован", "в стадии формирования")))</f>
        <v/>
      </c>
      <c r="BT41" s="81" t="str">
        <f>IF('Физическое развитие'!P38="","",IF('Физическое развитие'!P38=2,"сформирован",IF('Физическое развитие'!P38=0,"не сформирован", "в стадии формирования")))</f>
        <v/>
      </c>
      <c r="BU41" s="81" t="str">
        <f>IF('Физическое развитие'!Q38="","",IF('Физическое развитие'!Q38=2,"сформирован",IF('Физическое развитие'!Q38=0,"не сформирован", "в стадии формирования")))</f>
        <v/>
      </c>
      <c r="BV41" s="81" t="str">
        <f>IF('Физическое развитие'!R38="","",IF('Физическое развитие'!R38=2,"сформирован",IF('Физическое развитие'!R38=0,"не сформирован", "в стадии формирования")))</f>
        <v/>
      </c>
      <c r="BX41" s="81" t="str">
        <f t="shared" si="15"/>
        <v/>
      </c>
      <c r="CB41" s="81" t="str">
        <f>IF('Социально-коммуникативное разви'!I39="","",IF('Социально-коммуникативное разви'!I39=2,"сформирован",IF('Социально-коммуникативное разви'!I39=0,"не сформирован", "в стадии формирования")))</f>
        <v/>
      </c>
      <c r="CC41" s="81" t="str">
        <f>IF('Социально-коммуникативное разви'!AB39="","",IF('Социально-коммуникативное разви'!AB39=2,"сформирован",IF('Социально-коммуникативное разви'!AB39=0,"не сформирован", "в стадии формирования")))</f>
        <v/>
      </c>
      <c r="CD41" s="81" t="str">
        <f>IF('Социально-коммуникативное разви'!AC39="","",IF('Социально-коммуникативное разви'!AC39=2,"сформирован",IF('Социально-коммуникативное разви'!AC39=0,"не сформирован", "в стадии формирования")))</f>
        <v/>
      </c>
      <c r="CE41" s="81" t="str">
        <f>IF('Социально-коммуникативное разви'!AD39="","",IF('Социально-коммуникативное разви'!AD39=2,"сформирован",IF('Социально-коммуникативное разви'!AD39=0,"не сформирован", "в стадии формирования")))</f>
        <v/>
      </c>
      <c r="CF41" s="81" t="str">
        <f>IF('Социально-коммуникативное разви'!AE39="","",IF('Социально-коммуникативное разви'!AE39=2,"сформирован",IF('Социально-коммуникативное разви'!AE39=0,"не сформирован", "в стадии формирования")))</f>
        <v/>
      </c>
      <c r="CL41" s="81" t="str">
        <f>IF('Познавательное развитие'!S39="","",IF('Познавательное развитие'!S39=2,"сформирован",IF('Познавательное развитие'!S39=0,"не сформирован", "в стадии формирования")))</f>
        <v/>
      </c>
    </row>
    <row r="42" spans="1:142" hidden="1">
      <c r="A42" s="97">
        <f>список!A40</f>
        <v>0</v>
      </c>
      <c r="B42" s="165" t="str">
        <f>IF(список!B37="","",список!B37)</f>
        <v/>
      </c>
      <c r="C42" s="81" t="str">
        <f>IF(список!C40="","",список!C40)</f>
        <v/>
      </c>
      <c r="D42" s="81">
        <f>COUNTIF(D$4:D$39,$C$42)</f>
        <v>36</v>
      </c>
      <c r="E42" s="81">
        <f t="shared" ref="E42:AP42" si="17">COUNTIF(E$4:E$39,$C$42)</f>
        <v>36</v>
      </c>
      <c r="F42" s="81">
        <f t="shared" si="17"/>
        <v>36</v>
      </c>
      <c r="G42" s="132">
        <f>'Социально-коммуникативное разви'!N40</f>
        <v>0</v>
      </c>
      <c r="H42" s="132">
        <f>'Социально-коммуникативное разви'!O40</f>
        <v>0</v>
      </c>
      <c r="P42" s="136">
        <f>AVERAGE(D42:F42)</f>
        <v>36</v>
      </c>
      <c r="Q42" s="136"/>
      <c r="R42" s="81">
        <f t="shared" si="17"/>
        <v>36</v>
      </c>
      <c r="W42" s="81">
        <f t="shared" si="17"/>
        <v>36</v>
      </c>
      <c r="X42" s="81">
        <f t="shared" si="17"/>
        <v>36</v>
      </c>
      <c r="AB42" s="137">
        <f>AVERAGE(R42:Z42)</f>
        <v>36</v>
      </c>
      <c r="AC42" s="81">
        <f t="shared" si="17"/>
        <v>36</v>
      </c>
      <c r="AD42" s="81">
        <f t="shared" si="17"/>
        <v>36</v>
      </c>
      <c r="AE42" s="117" t="str">
        <f>IF('Речевое развитие'!F39="","",IF('Речевое развитие'!F39=2,"сформирован",IF('Речевое развитие'!GG39=0,"не сформирован", "в стадии формирования")))</f>
        <v/>
      </c>
      <c r="AF42" s="86"/>
      <c r="AG42" s="86"/>
      <c r="AH42" s="86"/>
      <c r="AI42" s="86"/>
      <c r="AJ42" s="86"/>
      <c r="AK42" s="86"/>
      <c r="AL42" s="166" t="str">
        <f>IF('Социально-коммуникативное разви'!P43="","",IF('Познавательное развитие'!P43="","",IF('Речевое развитие'!F42="","",IF('Речевое развитие'!G42="","",IF('Речевое развитие'!M42="","",IF('Речевое развитие'!N42="","",IF('Художественно-эстетическое разв'!E43="","",IF('Художественно-эстетическое разв'!H43="","",IF('Художественно-эстетическое разв'!AB43="","",('Социально-коммуникативное разви'!P43+'Познавательное развитие'!P43+'Речевое развитие'!F42+'Речевое развитие'!G42+'Речевое развитие'!M42+'Речевое развитие'!N42+'Художественно-эстетическое разв'!E43+'Художественно-эстетическое разв'!H43+'Художественно-эстетическое разв'!AB43)/9)))))))))</f>
        <v/>
      </c>
      <c r="AM42" s="139">
        <f>AVERAGE(AC42:AE42)</f>
        <v>36</v>
      </c>
      <c r="AN42" s="81">
        <f t="shared" si="17"/>
        <v>36</v>
      </c>
      <c r="AO42" s="81">
        <f t="shared" si="17"/>
        <v>36</v>
      </c>
      <c r="AP42" s="81">
        <f t="shared" si="17"/>
        <v>36</v>
      </c>
      <c r="AQ42" s="81">
        <f>AVERAGE(AP42:AP42)</f>
        <v>36</v>
      </c>
      <c r="AT42" s="138">
        <f>AVERAGE(AP42:AQ42)</f>
        <v>36</v>
      </c>
      <c r="AU42" s="81" t="str">
        <f>IF('Познавательное развитие'!V40="","",IF('Речевое развитие'!D39="","",IF('Речевое развитие'!E39="","",IF('Речевое развитие'!F39="","",IF('Речевое развитие'!G39="","",IF('Речевое развитие'!J39="","",IF('Речевое развитие'!M39="","",('Познавательное развитие'!V40+'Речевое развитие'!D39+'Речевое развитие'!E39+'Речевое развитие'!F39+'Речевое развитие'!G39+'Речевое развитие'!J39+'Речевое развитие'!M39)/7)))))))</f>
        <v/>
      </c>
      <c r="BK42" s="81" t="str">
        <f>IF('Социально-коммуникативное разви'!D40="","",IF('Социально-коммуникативное разви'!D40=2,"сформирован",IF('Социально-коммуникативное разви'!D40=0,"не сформирован", "в стадии формирования")))</f>
        <v/>
      </c>
      <c r="BL42" s="81" t="str">
        <f>IF('Социально-коммуникативное разви'!G40="","",IF('Социально-коммуникативное разви'!G40=2,"сформирован",IF('Социально-коммуникативное разви'!G40=0,"не сформирован", "в стадии формирования")))</f>
        <v/>
      </c>
      <c r="BM42" s="81" t="str">
        <f>IF('Социально-коммуникативное разви'!K40="","",IF('Социально-коммуникативное разви'!K40=2,"сформирован",IF('Социально-коммуникативное разви'!K40=0,"не сформирован", "в стадии формирования")))</f>
        <v/>
      </c>
      <c r="BN42" s="81" t="str">
        <f>IF('Социально-коммуникативное разви'!M40="","",IF('Социально-коммуникативное разви'!M40=2,"сформирован",IF('Социально-коммуникативное разви'!M40=0,"не сформирован", "в стадии формирования")))</f>
        <v/>
      </c>
      <c r="BO42" s="81" t="str">
        <f>IF('Социально-коммуникативное разви'!X40="","",IF('Социально-коммуникативное разви'!X40=2,"сформирован",IF('Социально-коммуникативное разви'!X40=0,"не сформирован", "в стадии формирования")))</f>
        <v/>
      </c>
      <c r="BP42" s="81" t="str">
        <f>IF('Социально-коммуникативное разви'!Y40="","",IF('Социально-коммуникативное разви'!Y40=2,"сформирован",IF('Социально-коммуникативное разви'!Y40=0,"не сформирован", "в стадии формирования")))</f>
        <v/>
      </c>
      <c r="BQ42" s="81" t="str">
        <f>IF('Социально-коммуникативное разви'!Z40="","",IF('Социально-коммуникативное разви'!Z40=2,"сформирован",IF('Социально-коммуникативное разви'!Z40=0,"не сформирован", "в стадии формирования")))</f>
        <v/>
      </c>
      <c r="BR42" s="81" t="str">
        <f>IF('Социально-коммуникативное разви'!AA40="","",IF('Социально-коммуникативное разви'!AA40=2,"сформирован",IF('Социально-коммуникативное разви'!AA40=0,"не сформирован", "в стадии формирования")))</f>
        <v/>
      </c>
      <c r="BS42" s="81" t="str">
        <f>IF('Физическое развитие'!L39="","",IF('Физическое развитие'!L39=2,"сформирован",IF('Физическое развитие'!L39=0,"не сформирован", "в стадии формирования")))</f>
        <v/>
      </c>
      <c r="BT42" s="81" t="str">
        <f>IF('Физическое развитие'!P39="","",IF('Физическое развитие'!P39=2,"сформирован",IF('Физическое развитие'!P39=0,"не сформирован", "в стадии формирования")))</f>
        <v/>
      </c>
      <c r="BU42" s="81" t="str">
        <f>IF('Физическое развитие'!Q39="","",IF('Физическое развитие'!Q39=2,"сформирован",IF('Физическое развитие'!Q39=0,"не сформирован", "в стадии формирования")))</f>
        <v/>
      </c>
      <c r="BV42" s="81" t="str">
        <f>IF('Физическое развитие'!R39="","",IF('Физическое развитие'!R39=2,"сформирован",IF('Физическое развитие'!R39=0,"не сформирован", "в стадии формирования")))</f>
        <v/>
      </c>
      <c r="BX42" s="81" t="str">
        <f t="shared" si="15"/>
        <v/>
      </c>
      <c r="CB42" s="81" t="str">
        <f>IF('Социально-коммуникативное разви'!I40="","",IF('Социально-коммуникативное разви'!I40=2,"сформирован",IF('Социально-коммуникативное разви'!I40=0,"не сформирован", "в стадии формирования")))</f>
        <v/>
      </c>
      <c r="CC42" s="81" t="str">
        <f>IF('Социально-коммуникативное разви'!AB40="","",IF('Социально-коммуникативное разви'!AB40=2,"сформирован",IF('Социально-коммуникативное разви'!AB40=0,"не сформирован", "в стадии формирования")))</f>
        <v/>
      </c>
      <c r="CD42" s="81" t="str">
        <f>IF('Социально-коммуникативное разви'!AC40="","",IF('Социально-коммуникативное разви'!AC40=2,"сформирован",IF('Социально-коммуникативное разви'!AC40=0,"не сформирован", "в стадии формирования")))</f>
        <v/>
      </c>
      <c r="CE42" s="81" t="str">
        <f>IF('Социально-коммуникативное разви'!AD40="","",IF('Социально-коммуникативное разви'!AD40=2,"сформирован",IF('Социально-коммуникативное разви'!AD40=0,"не сформирован", "в стадии формирования")))</f>
        <v/>
      </c>
      <c r="CF42" s="81" t="str">
        <f>IF('Социально-коммуникативное разви'!AE40="","",IF('Социально-коммуникативное разви'!AE40=2,"сформирован",IF('Социально-коммуникативное разви'!AE40=0,"не сформирован", "в стадии формирования")))</f>
        <v/>
      </c>
      <c r="CL42" s="81" t="str">
        <f>IF('Познавательное развитие'!S40="","",IF('Познавательное развитие'!S40=2,"сформирован",IF('Познавательное развитие'!S40=0,"не сформирован", "в стадии формирования")))</f>
        <v/>
      </c>
    </row>
    <row r="43" spans="1:142">
      <c r="A43" s="97"/>
      <c r="B43" s="165" t="str">
        <f>IF(список!B38="","",список!B38)</f>
        <v/>
      </c>
      <c r="C43" s="81" t="str">
        <f>IF(список!C38="","",список!C38)</f>
        <v/>
      </c>
      <c r="CB43" s="81" t="str">
        <f>IF('Социально-коммуникативное разви'!I41="","",IF('Социально-коммуникативное разви'!I41=2,"сформирован",IF('Социально-коммуникативное разви'!I41=0,"не сформирован", "в стадии формирования")))</f>
        <v/>
      </c>
    </row>
    <row r="44" spans="1:142">
      <c r="A44" s="97"/>
      <c r="B44" s="165" t="str">
        <f>IF(список!B39="","",список!B39)</f>
        <v/>
      </c>
      <c r="C44" s="81" t="str">
        <f>IF(список!C39="","",список!C39)</f>
        <v/>
      </c>
    </row>
  </sheetData>
  <sheetProtection password="CC6F" sheet="1" objects="1" scenarios="1" selectLockedCells="1"/>
  <mergeCells count="7">
    <mergeCell ref="D2:Q2"/>
    <mergeCell ref="BY2:CZ2"/>
    <mergeCell ref="BK2:BX2"/>
    <mergeCell ref="R2:AB2"/>
    <mergeCell ref="AC2:AM2"/>
    <mergeCell ref="AN2:AV2"/>
    <mergeCell ref="AW2:BJ2"/>
  </mergeCells>
  <conditionalFormatting sqref="G5:H42 AE5:AE42 AF5:AK40 AM4:AM42 D4:AK4 D5:AD40">
    <cfRule type="containsText" dxfId="154" priority="71" operator="containsText" text="норма, средний, 3 уровень">
      <formula>NOT(ISERROR(SEARCH("норма, средний, 3 уровень",D4)))</formula>
    </cfRule>
  </conditionalFormatting>
  <conditionalFormatting sqref="G5:H42 AE5:AE42 AF5:AK40 AM4:AM42 D4:AK4 D5:AD40">
    <cfRule type="containsText" dxfId="153" priority="64" operator="containsText" text="низкий">
      <formula>NOT(ISERROR(SEARCH("низкий",D4)))</formula>
    </cfRule>
    <cfRule type="containsText" dxfId="152" priority="65" operator="containsText" text="сниженный">
      <formula>NOT(ISERROR(SEARCH("сниженный",D4)))</formula>
    </cfRule>
    <cfRule type="containsText" dxfId="151" priority="66" operator="containsText" text="очень высокий">
      <formula>NOT(ISERROR(SEARCH("очень высокий",D4)))</formula>
    </cfRule>
    <cfRule type="containsText" dxfId="150" priority="67" operator="containsText" text="высокий">
      <formula>NOT(ISERROR(SEARCH("высокий",D4)))</formula>
    </cfRule>
    <cfRule type="containsText" dxfId="149" priority="68" operator="containsText" text="средний">
      <formula>NOT(ISERROR(SEARCH("средний",D4)))</formula>
    </cfRule>
    <cfRule type="containsText" dxfId="148" priority="69" operator="containsText" text="3 уровень">
      <formula>NOT(ISERROR(SEARCH("3 уровень",D4)))</formula>
    </cfRule>
    <cfRule type="containsText" dxfId="147" priority="70" operator="containsText" text="норма">
      <formula>NOT(ISERROR(SEARCH("норма",D4)))</formula>
    </cfRule>
  </conditionalFormatting>
  <conditionalFormatting sqref="G5:H42 AE5:AE42 AF5:AK41 AM4:AM42 D4:AK4 D5:AD41">
    <cfRule type="containsText" dxfId="146" priority="63" operator="containsText" text="очень высокий">
      <formula>NOT(ISERROR(SEARCH("очень высокий",D4)))</formula>
    </cfRule>
  </conditionalFormatting>
  <conditionalFormatting sqref="AC4:AK4 AC5:AD40 AE5:AE42 AF5:AK40 AM4:AM42">
    <cfRule type="containsText" dxfId="145" priority="62" stopIfTrue="1" operator="containsText" text="ниже среднего">
      <formula>NOT(ISERROR(SEARCH("ниже среднего",AC4)))</formula>
    </cfRule>
  </conditionalFormatting>
  <conditionalFormatting sqref="G5:H42 AE5:AE42 AF5:AK40 AM4:AM42 D4:AK4 D5:AD40">
    <cfRule type="containsText" dxfId="144" priority="59" operator="containsText" text="низкий">
      <formula>NOT(ISERROR(SEARCH("низкий",D4)))</formula>
    </cfRule>
    <cfRule type="containsText" dxfId="143" priority="60" operator="containsText" text="норма">
      <formula>NOT(ISERROR(SEARCH("норма",D4)))</formula>
    </cfRule>
    <cfRule type="containsText" dxfId="142" priority="61" operator="containsText" text="низкий">
      <formula>NOT(ISERROR(SEARCH("низкий",D4)))</formula>
    </cfRule>
  </conditionalFormatting>
  <conditionalFormatting sqref="D43:AM83 AM4:AM42 D4:AK42">
    <cfRule type="containsText" dxfId="141" priority="56" operator="containsText" text="очень высокий">
      <formula>NOT(ISERROR(SEARCH("очень высокий",D4)))</formula>
    </cfRule>
    <cfRule type="containsText" dxfId="140" priority="57" operator="containsText" text="ниже нормы">
      <formula>NOT(ISERROR(SEARCH("ниже нормы",D4)))</formula>
    </cfRule>
    <cfRule type="containsText" dxfId="139" priority="58" operator="containsText" text="сниженный">
      <formula>NOT(ISERROR(SEARCH("сниженный",D4)))</formula>
    </cfRule>
  </conditionalFormatting>
  <conditionalFormatting sqref="G5:H42 AE5:AE42 AF5:AK40 AM4:AM42 D4:AK4 D5:AD40">
    <cfRule type="containsText" dxfId="138" priority="54" operator="containsText" text="высокий">
      <formula>NOT(ISERROR(SEARCH("высокий",D4)))</formula>
    </cfRule>
    <cfRule type="containsText" dxfId="137" priority="55" operator="containsText" text="низкий">
      <formula>NOT(ISERROR(SEARCH("низкий",D4)))</formula>
    </cfRule>
  </conditionalFormatting>
  <conditionalFormatting sqref="G5:H42 AF5:AK39 D4:O39 AC4:AK38 AN4:AR39 R4:AA39">
    <cfRule type="containsText" dxfId="136" priority="38" operator="containsText" text="не сформирован">
      <formula>NOT(ISERROR(SEARCH("не сформирован",D4)))</formula>
    </cfRule>
    <cfRule type="containsText" dxfId="135" priority="51" operator="containsText" text="сформирован">
      <formula>NOT(ISERROR(SEARCH("сформирован",D4)))</formula>
    </cfRule>
    <cfRule type="containsText" dxfId="134" priority="52" operator="containsText" text="в стадии формирования">
      <formula>NOT(ISERROR(SEARCH("в стадии формирования",D4)))</formula>
    </cfRule>
    <cfRule type="containsText" dxfId="133" priority="53" operator="containsText" text="не сформирован">
      <formula>NOT(ISERROR(SEARCH("не сформирован",D4)))</formula>
    </cfRule>
  </conditionalFormatting>
  <conditionalFormatting sqref="AC5:AD39 AE5:AE42">
    <cfRule type="containsText" dxfId="132" priority="36" operator="containsText" text="не сформирован">
      <formula>NOT(ISERROR(SEARCH("не сформирован",AC5)))</formula>
    </cfRule>
    <cfRule type="containsText" dxfId="131" priority="45" operator="containsText" text="сформирован">
      <formula>NOT(ISERROR(SEARCH("сформирован",AC5)))</formula>
    </cfRule>
    <cfRule type="containsText" dxfId="130" priority="46" operator="containsText" text="в стадии формирования">
      <formula>NOT(ISERROR(SEARCH("в стадии формирования",AC5)))</formula>
    </cfRule>
    <cfRule type="containsText" dxfId="129" priority="47" operator="containsText" text="не сформирован">
      <formula>NOT(ISERROR(SEARCH("не сформирован",AC5)))</formula>
    </cfRule>
  </conditionalFormatting>
  <conditionalFormatting sqref="AS4:AS39">
    <cfRule type="containsText" dxfId="128" priority="34" operator="containsText" text="не сформирован">
      <formula>NOT(ISERROR(SEARCH("не сформирован",AS4)))</formula>
    </cfRule>
    <cfRule type="containsText" dxfId="127" priority="39" operator="containsText" text="сформирован">
      <formula>NOT(ISERROR(SEARCH("сформирован",AS4)))</formula>
    </cfRule>
    <cfRule type="containsText" dxfId="126" priority="40" operator="containsText" text="в стадии формирования">
      <formula>NOT(ISERROR(SEARCH("в стадии формирования",AS4)))</formula>
    </cfRule>
    <cfRule type="containsText" dxfId="125" priority="41" operator="containsText" text="не сформирован">
      <formula>NOT(ISERROR(SEARCH("не сформирован",AS4)))</formula>
    </cfRule>
  </conditionalFormatting>
  <conditionalFormatting sqref="CM5:CX39 Q4:Q39 BY4:CX38">
    <cfRule type="cellIs" dxfId="124" priority="31" operator="equal">
      <formula>"в стадии формирования"</formula>
    </cfRule>
    <cfRule type="cellIs" dxfId="123" priority="32" operator="equal">
      <formula>"сформирован"</formula>
    </cfRule>
    <cfRule type="cellIs" dxfId="122" priority="33" operator="equal">
      <formula>"не сформирован"</formula>
    </cfRule>
  </conditionalFormatting>
  <conditionalFormatting sqref="AB4:AB39">
    <cfRule type="cellIs" dxfId="121" priority="28" operator="equal">
      <formula>"в стадии формирования"</formula>
    </cfRule>
    <cfRule type="cellIs" dxfId="120" priority="29" operator="equal">
      <formula>"сформирован"</formula>
    </cfRule>
    <cfRule type="cellIs" dxfId="119" priority="30" operator="equal">
      <formula>"не сформирован"</formula>
    </cfRule>
  </conditionalFormatting>
  <conditionalFormatting sqref="AM4:AM39 AW4:BH39 BK4:BV42">
    <cfRule type="cellIs" dxfId="118" priority="25" operator="equal">
      <formula>"сформирован"</formula>
    </cfRule>
    <cfRule type="cellIs" dxfId="117" priority="26" operator="equal">
      <formula>"в стадии формирования"</formula>
    </cfRule>
    <cfRule type="cellIs" dxfId="116" priority="27" operator="equal">
      <formula>"не сформирован"</formula>
    </cfRule>
  </conditionalFormatting>
  <conditionalFormatting sqref="AT4:AT39">
    <cfRule type="cellIs" dxfId="115" priority="22" operator="equal">
      <formula>"в стадии формирования"</formula>
    </cfRule>
    <cfRule type="cellIs" dxfId="114" priority="23" operator="equal">
      <formula>"сформирован"</formula>
    </cfRule>
    <cfRule type="cellIs" dxfId="113" priority="24" operator="equal">
      <formula>"не сформирован"</formula>
    </cfRule>
  </conditionalFormatting>
  <conditionalFormatting sqref="AV4:AV39">
    <cfRule type="cellIs" dxfId="112" priority="19" operator="equal">
      <formula>"сформирован"</formula>
    </cfRule>
    <cfRule type="cellIs" dxfId="111" priority="20" operator="equal">
      <formula>"в стадии формирования"</formula>
    </cfRule>
    <cfRule type="cellIs" dxfId="110" priority="21" operator="equal">
      <formula>"не сформирован"</formula>
    </cfRule>
  </conditionalFormatting>
  <conditionalFormatting sqref="BJ4:BJ39">
    <cfRule type="cellIs" dxfId="109" priority="13" operator="equal">
      <formula>"сформирован"</formula>
    </cfRule>
    <cfRule type="cellIs" dxfId="108" priority="14" operator="equal">
      <formula>"в стадии формирования"</formula>
    </cfRule>
    <cfRule type="cellIs" dxfId="107" priority="15" operator="equal">
      <formula>"не сформирован"</formula>
    </cfRule>
  </conditionalFormatting>
  <conditionalFormatting sqref="BX4:BX42">
    <cfRule type="cellIs" dxfId="106" priority="10" operator="equal">
      <formula>"в стадии формирования"</formula>
    </cfRule>
    <cfRule type="cellIs" dxfId="105" priority="11" operator="equal">
      <formula>"сформирован"</formula>
    </cfRule>
    <cfRule type="cellIs" dxfId="104" priority="12" operator="equal">
      <formula>"не сформирован"</formula>
    </cfRule>
  </conditionalFormatting>
  <conditionalFormatting sqref="BY5:CA39 CB5:CB43 CC5:CF42 CG5:CK39 CL5:CL42">
    <cfRule type="cellIs" dxfId="103" priority="4" operator="equal">
      <formula>"в стадии формирования"</formula>
    </cfRule>
    <cfRule type="cellIs" dxfId="102" priority="5" operator="equal">
      <formula>"сформирован"</formula>
    </cfRule>
    <cfRule type="cellIs" dxfId="101" priority="6" operator="equal">
      <formula>"не сформирован"</formula>
    </cfRule>
  </conditionalFormatting>
  <conditionalFormatting sqref="CZ4:CZ39">
    <cfRule type="cellIs" dxfId="100" priority="1" operator="equal">
      <formula>"в стадии формирования"</formula>
    </cfRule>
    <cfRule type="cellIs" dxfId="99" priority="2" operator="equal">
      <formula>"сформирован"</formula>
    </cfRule>
    <cfRule type="cellIs" dxfId="98" priority="3" operator="equal">
      <formula>"не сформирован"</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theme="4" tint="0.39997558519241921"/>
  </sheetPr>
  <dimension ref="A1:AH40"/>
  <sheetViews>
    <sheetView topLeftCell="A5" zoomScale="70" zoomScaleNormal="70" workbookViewId="0">
      <selection activeCell="D5" sqref="D5:J39"/>
    </sheetView>
  </sheetViews>
  <sheetFormatPr defaultColWidth="9.140625" defaultRowHeight="15"/>
  <cols>
    <col min="1" max="1" width="9.140625" style="81"/>
    <col min="2" max="2" width="22.5703125" style="81" customWidth="1"/>
    <col min="3" max="4" width="9.140625" style="81"/>
    <col min="5" max="5" width="10.85546875" style="81" customWidth="1"/>
    <col min="6" max="6" width="11.140625" style="81" customWidth="1"/>
    <col min="7" max="7" width="16" style="81" customWidth="1"/>
    <col min="8" max="16" width="9.140625" style="81"/>
    <col min="17" max="18" width="9.140625" style="119"/>
    <col min="19" max="19" width="15.42578125" style="81" customWidth="1"/>
    <col min="20" max="20" width="9.140625" style="81" customWidth="1"/>
    <col min="21" max="21" width="9.140625" style="81"/>
    <col min="22" max="23" width="9.140625" style="119"/>
    <col min="24" max="31" width="9.140625" style="81"/>
    <col min="32" max="33" width="9.140625" style="119"/>
    <col min="34" max="16384" width="9.140625" style="95"/>
  </cols>
  <sheetData>
    <row r="1" spans="1:34">
      <c r="A1" s="330" t="s">
        <v>119</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row>
    <row r="2" spans="1:34" ht="63" customHeight="1">
      <c r="A2" s="336" t="str">
        <f>список!A1</f>
        <v>№</v>
      </c>
      <c r="B2" s="339" t="str">
        <f>список!B1</f>
        <v>Фамилия, имя воспитанника</v>
      </c>
      <c r="C2" s="336" t="str">
        <f>список!C1</f>
        <v xml:space="preserve">дата </v>
      </c>
      <c r="D2" s="331" t="s">
        <v>120</v>
      </c>
      <c r="E2" s="332"/>
      <c r="F2" s="332"/>
      <c r="G2" s="332"/>
      <c r="H2" s="332"/>
      <c r="I2" s="332"/>
      <c r="J2" s="332"/>
      <c r="K2" s="332"/>
      <c r="L2" s="332"/>
      <c r="M2" s="332"/>
      <c r="N2" s="332"/>
      <c r="O2" s="332"/>
      <c r="P2" s="332"/>
      <c r="Q2" s="332"/>
      <c r="R2" s="333"/>
      <c r="S2" s="334" t="s">
        <v>123</v>
      </c>
      <c r="T2" s="334"/>
      <c r="U2" s="334"/>
      <c r="V2" s="334"/>
      <c r="W2" s="334"/>
      <c r="X2" s="335" t="s">
        <v>124</v>
      </c>
      <c r="Y2" s="335"/>
      <c r="Z2" s="335"/>
      <c r="AA2" s="335"/>
      <c r="AB2" s="335"/>
      <c r="AC2" s="335"/>
      <c r="AD2" s="335"/>
      <c r="AE2" s="335"/>
      <c r="AF2" s="335"/>
      <c r="AG2" s="335"/>
    </row>
    <row r="3" spans="1:34" s="142" customFormat="1" ht="18" customHeight="1">
      <c r="A3" s="337"/>
      <c r="B3" s="340"/>
      <c r="C3" s="337"/>
      <c r="D3" s="342" t="s">
        <v>121</v>
      </c>
      <c r="E3" s="342"/>
      <c r="F3" s="342"/>
      <c r="G3" s="342"/>
      <c r="H3" s="342"/>
      <c r="I3" s="342" t="s">
        <v>122</v>
      </c>
      <c r="J3" s="342"/>
      <c r="K3" s="342"/>
      <c r="L3" s="342"/>
      <c r="M3" s="342"/>
      <c r="N3" s="342"/>
      <c r="O3" s="342"/>
      <c r="P3" s="342"/>
      <c r="Q3" s="140"/>
      <c r="R3" s="140"/>
      <c r="S3" s="141"/>
      <c r="T3" s="141"/>
      <c r="U3" s="141"/>
      <c r="V3" s="141"/>
      <c r="W3" s="141"/>
      <c r="X3" s="140"/>
      <c r="Y3" s="140"/>
      <c r="Z3" s="140"/>
      <c r="AA3" s="140"/>
      <c r="AB3" s="140"/>
      <c r="AC3" s="140"/>
      <c r="AD3" s="140"/>
      <c r="AE3" s="140"/>
      <c r="AF3" s="140"/>
      <c r="AG3" s="140"/>
    </row>
    <row r="4" spans="1:34" ht="161.25" customHeight="1" thickBot="1">
      <c r="A4" s="338"/>
      <c r="B4" s="341"/>
      <c r="C4" s="338"/>
      <c r="D4" s="115" t="s">
        <v>156</v>
      </c>
      <c r="E4" s="115" t="s">
        <v>157</v>
      </c>
      <c r="F4" s="115" t="s">
        <v>158</v>
      </c>
      <c r="G4" s="115" t="s">
        <v>260</v>
      </c>
      <c r="H4" s="115" t="s">
        <v>159</v>
      </c>
      <c r="I4" s="115" t="s">
        <v>160</v>
      </c>
      <c r="J4" s="116" t="s">
        <v>161</v>
      </c>
      <c r="K4" s="116" t="s">
        <v>261</v>
      </c>
      <c r="L4" s="116" t="s">
        <v>231</v>
      </c>
      <c r="M4" s="116" t="s">
        <v>163</v>
      </c>
      <c r="N4" s="116" t="s">
        <v>164</v>
      </c>
      <c r="O4" s="116" t="s">
        <v>165</v>
      </c>
      <c r="P4" s="116" t="s">
        <v>166</v>
      </c>
      <c r="Q4" s="343" t="s">
        <v>0</v>
      </c>
      <c r="R4" s="343"/>
      <c r="S4" s="116" t="s">
        <v>167</v>
      </c>
      <c r="T4" s="116" t="s">
        <v>168</v>
      </c>
      <c r="U4" s="116" t="s">
        <v>169</v>
      </c>
      <c r="V4" s="343" t="s">
        <v>0</v>
      </c>
      <c r="W4" s="343"/>
      <c r="X4" s="116" t="s">
        <v>262</v>
      </c>
      <c r="Y4" s="116" t="s">
        <v>170</v>
      </c>
      <c r="Z4" s="116" t="s">
        <v>171</v>
      </c>
      <c r="AA4" s="116" t="s">
        <v>174</v>
      </c>
      <c r="AB4" s="116" t="s">
        <v>172</v>
      </c>
      <c r="AC4" s="116" t="s">
        <v>173</v>
      </c>
      <c r="AD4" s="116" t="s">
        <v>175</v>
      </c>
      <c r="AE4" s="116" t="s">
        <v>176</v>
      </c>
      <c r="AF4" s="343" t="s">
        <v>0</v>
      </c>
      <c r="AG4" s="343"/>
    </row>
    <row r="5" spans="1:34">
      <c r="A5" s="81">
        <f>список!A2</f>
        <v>1</v>
      </c>
      <c r="B5" s="81" t="str">
        <f>IF(список!B2="","",список!B2)</f>
        <v/>
      </c>
      <c r="C5" s="81" t="str">
        <f>IF(список!C2="","",список!C2)</f>
        <v/>
      </c>
      <c r="D5" s="224"/>
      <c r="E5" s="225"/>
      <c r="F5" s="225"/>
      <c r="G5" s="225"/>
      <c r="H5" s="225"/>
      <c r="I5" s="224"/>
      <c r="J5" s="225"/>
      <c r="K5" s="225"/>
      <c r="L5" s="225"/>
      <c r="M5" s="225"/>
      <c r="N5" s="225"/>
      <c r="O5" s="225"/>
      <c r="P5" s="225"/>
      <c r="Q5" s="239" t="str">
        <f>IF(D5="","",IF(E5="","",IF(F5="","",IF(G5="","",IF(H5="","",IF(I5="","",IF(J5="","",IF(K5="","",IF(L5="","",IF(M5="","",IF(N5="","",IF(O5="","",IF(P5="","",SUM(D5:P5)/13)))))))))))))</f>
        <v/>
      </c>
      <c r="R5" s="240" t="str">
        <f>IF(Q5="","",IF(Q5&gt;1.5,"сформирован",IF(Q5&lt;0.5,"не сформирован", "в стадии формирования")))</f>
        <v/>
      </c>
      <c r="S5" s="225"/>
      <c r="T5" s="225"/>
      <c r="U5" s="225"/>
      <c r="V5" s="305" t="str">
        <f>IF(S5="","",IF(T5="","",IF(U5="","",SUM(S5:U5)/3)))</f>
        <v/>
      </c>
      <c r="W5" s="247" t="str">
        <f>IF(V5="","",IF(V5&gt;1.5,"сформирован",IF(V5&lt;0.5,"не сформирован","в стадии формирования")))</f>
        <v/>
      </c>
      <c r="X5" s="224"/>
      <c r="Y5" s="225"/>
      <c r="Z5" s="225"/>
      <c r="AA5" s="225"/>
      <c r="AB5" s="225"/>
      <c r="AC5" s="225"/>
      <c r="AD5" s="225"/>
      <c r="AE5" s="225"/>
      <c r="AF5" s="239" t="str">
        <f>IF(X5="","",IF(Y5="","",IF(Z5="","",IF(AA5="","",IF(AB5="","",IF(AC5="","",IF(AD5="","",IF(AE5="","",(SUM(X5:AE5)/8)))))))))</f>
        <v/>
      </c>
      <c r="AG5" s="240" t="str">
        <f>IF(AF5="","",IF(AF5&gt;1.5,"сформирован",IF(AF5&lt;0.5,"не сформирован", "в стадии формирования")))</f>
        <v/>
      </c>
      <c r="AH5" s="250"/>
    </row>
    <row r="6" spans="1:34">
      <c r="A6" s="81">
        <f>список!A3</f>
        <v>2</v>
      </c>
      <c r="B6" s="81" t="str">
        <f>IF(список!B3="","",список!B3)</f>
        <v/>
      </c>
      <c r="C6" s="81">
        <f>IF(список!C3="","",список!C3)</f>
        <v>0</v>
      </c>
      <c r="D6" s="226"/>
      <c r="E6" s="227"/>
      <c r="F6" s="227"/>
      <c r="G6" s="227"/>
      <c r="H6" s="227"/>
      <c r="I6" s="226"/>
      <c r="J6" s="227"/>
      <c r="K6" s="227"/>
      <c r="L6" s="227"/>
      <c r="M6" s="227"/>
      <c r="N6" s="227"/>
      <c r="O6" s="227"/>
      <c r="P6" s="227"/>
      <c r="Q6" s="241" t="str">
        <f t="shared" ref="Q6:Q39" si="0">IF(D6="","",IF(E6="","",IF(F6="","",IF(G6="","",IF(H6="","",IF(I6="","",IF(J6="","",IF(K6="","",IF(L6="","",IF(M6="","",IF(N6="","",IF(O6="","",IF(P6="","",SUM(D6:P6)/13)))))))))))))</f>
        <v/>
      </c>
      <c r="R6" s="242" t="str">
        <f t="shared" ref="R6:R39" si="1">IF(Q6="","",IF(Q6&gt;1.5,"сформирован",IF(Q6&lt;0.5,"не сформирован", "в стадии формирования")))</f>
        <v/>
      </c>
      <c r="S6" s="227"/>
      <c r="T6" s="227"/>
      <c r="U6" s="227"/>
      <c r="V6" s="306" t="str">
        <f t="shared" ref="V6:V39" si="2">IF(S6="","",IF(T6="","",IF(U6="","",SUM(S6:U6)/3)))</f>
        <v/>
      </c>
      <c r="W6" s="248" t="str">
        <f t="shared" ref="W6:W39" si="3">IF(V6="","",IF(V6&gt;1.5,"сформирован",IF(V6&lt;0.5,"не сформирован","в стадии формирования")))</f>
        <v/>
      </c>
      <c r="X6" s="226"/>
      <c r="Y6" s="227"/>
      <c r="Z6" s="227"/>
      <c r="AA6" s="227"/>
      <c r="AB6" s="227"/>
      <c r="AC6" s="227"/>
      <c r="AD6" s="227"/>
      <c r="AE6" s="227"/>
      <c r="AF6" s="241" t="str">
        <f t="shared" ref="AF6:AF39" si="4">IF(X6="","",IF(Y6="","",IF(Z6="","",IF(AA6="","",IF(AB6="","",IF(AC6="","",IF(AD6="","",IF(AE6="","",(SUM(X6:AE6)/8)))))))))</f>
        <v/>
      </c>
      <c r="AG6" s="242" t="str">
        <f t="shared" ref="AG6:AG39" si="5">IF(AF6="","",IF(AF6&gt;1.5,"сформирован",IF(AF6&lt;0.5,"не сформирован", "в стадии формирования")))</f>
        <v/>
      </c>
      <c r="AH6" s="250"/>
    </row>
    <row r="7" spans="1:34">
      <c r="A7" s="81">
        <f>список!A4</f>
        <v>3</v>
      </c>
      <c r="B7" s="81" t="str">
        <f>IF(список!B4="","",список!B4)</f>
        <v/>
      </c>
      <c r="C7" s="81">
        <f>IF(список!C4="","",список!C4)</f>
        <v>0</v>
      </c>
      <c r="D7" s="226"/>
      <c r="E7" s="227"/>
      <c r="F7" s="227"/>
      <c r="G7" s="227"/>
      <c r="H7" s="227"/>
      <c r="I7" s="226"/>
      <c r="J7" s="227"/>
      <c r="K7" s="227"/>
      <c r="L7" s="227"/>
      <c r="M7" s="227"/>
      <c r="N7" s="227"/>
      <c r="O7" s="227"/>
      <c r="P7" s="227"/>
      <c r="Q7" s="241" t="str">
        <f t="shared" si="0"/>
        <v/>
      </c>
      <c r="R7" s="242" t="str">
        <f t="shared" si="1"/>
        <v/>
      </c>
      <c r="S7" s="227"/>
      <c r="T7" s="227"/>
      <c r="U7" s="227"/>
      <c r="V7" s="306" t="str">
        <f t="shared" si="2"/>
        <v/>
      </c>
      <c r="W7" s="248" t="str">
        <f t="shared" si="3"/>
        <v/>
      </c>
      <c r="X7" s="226"/>
      <c r="Y7" s="227"/>
      <c r="Z7" s="227"/>
      <c r="AA7" s="227"/>
      <c r="AB7" s="227"/>
      <c r="AC7" s="227"/>
      <c r="AD7" s="227"/>
      <c r="AE7" s="227"/>
      <c r="AF7" s="241" t="str">
        <f t="shared" si="4"/>
        <v/>
      </c>
      <c r="AG7" s="242" t="str">
        <f t="shared" si="5"/>
        <v/>
      </c>
      <c r="AH7" s="250"/>
    </row>
    <row r="8" spans="1:34">
      <c r="A8" s="81">
        <f>список!A5</f>
        <v>4</v>
      </c>
      <c r="B8" s="81" t="str">
        <f>IF(список!B5="","",список!B5)</f>
        <v/>
      </c>
      <c r="C8" s="81">
        <f>IF(список!C5="","",список!C5)</f>
        <v>0</v>
      </c>
      <c r="D8" s="226"/>
      <c r="E8" s="227"/>
      <c r="F8" s="227"/>
      <c r="G8" s="227"/>
      <c r="H8" s="227"/>
      <c r="I8" s="226"/>
      <c r="J8" s="227"/>
      <c r="K8" s="227"/>
      <c r="L8" s="227"/>
      <c r="M8" s="227"/>
      <c r="N8" s="227"/>
      <c r="O8" s="227"/>
      <c r="P8" s="227"/>
      <c r="Q8" s="241" t="str">
        <f t="shared" si="0"/>
        <v/>
      </c>
      <c r="R8" s="242" t="str">
        <f t="shared" si="1"/>
        <v/>
      </c>
      <c r="S8" s="227"/>
      <c r="T8" s="227"/>
      <c r="U8" s="227"/>
      <c r="V8" s="306" t="str">
        <f t="shared" si="2"/>
        <v/>
      </c>
      <c r="W8" s="248" t="str">
        <f t="shared" si="3"/>
        <v/>
      </c>
      <c r="X8" s="226"/>
      <c r="Y8" s="227"/>
      <c r="Z8" s="227"/>
      <c r="AA8" s="227"/>
      <c r="AB8" s="227"/>
      <c r="AC8" s="227"/>
      <c r="AD8" s="227"/>
      <c r="AE8" s="227"/>
      <c r="AF8" s="241" t="str">
        <f t="shared" si="4"/>
        <v/>
      </c>
      <c r="AG8" s="242" t="str">
        <f t="shared" si="5"/>
        <v/>
      </c>
      <c r="AH8" s="250"/>
    </row>
    <row r="9" spans="1:34">
      <c r="A9" s="81">
        <f>список!A6</f>
        <v>5</v>
      </c>
      <c r="B9" s="81" t="str">
        <f>IF(список!B6="","",список!B6)</f>
        <v/>
      </c>
      <c r="C9" s="81">
        <f>IF(список!C6="","",список!C6)</f>
        <v>0</v>
      </c>
      <c r="D9" s="226"/>
      <c r="E9" s="227"/>
      <c r="F9" s="227"/>
      <c r="G9" s="227"/>
      <c r="H9" s="227"/>
      <c r="I9" s="226"/>
      <c r="J9" s="227"/>
      <c r="K9" s="227"/>
      <c r="L9" s="227"/>
      <c r="M9" s="227"/>
      <c r="N9" s="227"/>
      <c r="O9" s="227"/>
      <c r="P9" s="227"/>
      <c r="Q9" s="241" t="str">
        <f t="shared" si="0"/>
        <v/>
      </c>
      <c r="R9" s="242" t="str">
        <f t="shared" si="1"/>
        <v/>
      </c>
      <c r="S9" s="227"/>
      <c r="T9" s="227"/>
      <c r="U9" s="227"/>
      <c r="V9" s="306" t="str">
        <f t="shared" si="2"/>
        <v/>
      </c>
      <c r="W9" s="248" t="str">
        <f t="shared" si="3"/>
        <v/>
      </c>
      <c r="X9" s="226"/>
      <c r="Y9" s="227"/>
      <c r="Z9" s="227"/>
      <c r="AA9" s="227"/>
      <c r="AB9" s="227"/>
      <c r="AC9" s="227"/>
      <c r="AD9" s="227"/>
      <c r="AE9" s="227"/>
      <c r="AF9" s="241" t="str">
        <f t="shared" si="4"/>
        <v/>
      </c>
      <c r="AG9" s="242" t="str">
        <f t="shared" si="5"/>
        <v/>
      </c>
      <c r="AH9" s="250"/>
    </row>
    <row r="10" spans="1:34">
      <c r="A10" s="81">
        <f>список!A7</f>
        <v>6</v>
      </c>
      <c r="B10" s="81" t="str">
        <f>IF(список!B7="","",список!B7)</f>
        <v/>
      </c>
      <c r="C10" s="81">
        <f>IF(список!C7="","",список!C7)</f>
        <v>0</v>
      </c>
      <c r="D10" s="226"/>
      <c r="E10" s="227"/>
      <c r="F10" s="227"/>
      <c r="G10" s="227"/>
      <c r="H10" s="227"/>
      <c r="I10" s="226"/>
      <c r="J10" s="227"/>
      <c r="K10" s="227"/>
      <c r="L10" s="227"/>
      <c r="M10" s="227"/>
      <c r="N10" s="227"/>
      <c r="O10" s="227"/>
      <c r="P10" s="227"/>
      <c r="Q10" s="241" t="str">
        <f t="shared" si="0"/>
        <v/>
      </c>
      <c r="R10" s="242" t="str">
        <f t="shared" si="1"/>
        <v/>
      </c>
      <c r="S10" s="227"/>
      <c r="T10" s="227"/>
      <c r="U10" s="227"/>
      <c r="V10" s="306" t="str">
        <f t="shared" si="2"/>
        <v/>
      </c>
      <c r="W10" s="248" t="str">
        <f t="shared" si="3"/>
        <v/>
      </c>
      <c r="X10" s="226"/>
      <c r="Y10" s="227"/>
      <c r="Z10" s="227"/>
      <c r="AA10" s="227"/>
      <c r="AB10" s="227"/>
      <c r="AC10" s="227"/>
      <c r="AD10" s="227"/>
      <c r="AE10" s="227"/>
      <c r="AF10" s="241" t="str">
        <f t="shared" si="4"/>
        <v/>
      </c>
      <c r="AG10" s="242" t="str">
        <f t="shared" si="5"/>
        <v/>
      </c>
      <c r="AH10" s="250"/>
    </row>
    <row r="11" spans="1:34">
      <c r="A11" s="81">
        <f>список!A8</f>
        <v>7</v>
      </c>
      <c r="B11" s="81" t="str">
        <f>IF(список!B8="","",список!B8)</f>
        <v/>
      </c>
      <c r="C11" s="81">
        <f>IF(список!C8="","",список!C8)</f>
        <v>0</v>
      </c>
      <c r="D11" s="226"/>
      <c r="E11" s="227"/>
      <c r="F11" s="227"/>
      <c r="G11" s="227"/>
      <c r="H11" s="227"/>
      <c r="I11" s="226"/>
      <c r="J11" s="227"/>
      <c r="K11" s="227"/>
      <c r="L11" s="227"/>
      <c r="M11" s="227"/>
      <c r="N11" s="227"/>
      <c r="O11" s="227"/>
      <c r="P11" s="227"/>
      <c r="Q11" s="241" t="str">
        <f t="shared" si="0"/>
        <v/>
      </c>
      <c r="R11" s="242" t="str">
        <f t="shared" si="1"/>
        <v/>
      </c>
      <c r="S11" s="227"/>
      <c r="T11" s="227"/>
      <c r="U11" s="227"/>
      <c r="V11" s="306" t="str">
        <f t="shared" si="2"/>
        <v/>
      </c>
      <c r="W11" s="248" t="str">
        <f t="shared" si="3"/>
        <v/>
      </c>
      <c r="X11" s="226"/>
      <c r="Y11" s="227"/>
      <c r="Z11" s="227"/>
      <c r="AA11" s="227"/>
      <c r="AB11" s="227"/>
      <c r="AC11" s="227"/>
      <c r="AD11" s="227"/>
      <c r="AE11" s="227"/>
      <c r="AF11" s="241" t="str">
        <f t="shared" si="4"/>
        <v/>
      </c>
      <c r="AG11" s="242" t="str">
        <f t="shared" si="5"/>
        <v/>
      </c>
      <c r="AH11" s="250"/>
    </row>
    <row r="12" spans="1:34">
      <c r="A12" s="81">
        <f>список!A9</f>
        <v>8</v>
      </c>
      <c r="B12" s="81" t="str">
        <f>IF(список!B9="","",список!B9)</f>
        <v/>
      </c>
      <c r="C12" s="81">
        <f>IF(список!C9="","",список!C9)</f>
        <v>0</v>
      </c>
      <c r="D12" s="226"/>
      <c r="E12" s="227"/>
      <c r="F12" s="227"/>
      <c r="G12" s="227"/>
      <c r="H12" s="227"/>
      <c r="I12" s="226"/>
      <c r="J12" s="227"/>
      <c r="K12" s="227"/>
      <c r="L12" s="227"/>
      <c r="M12" s="227"/>
      <c r="N12" s="227"/>
      <c r="O12" s="227"/>
      <c r="P12" s="227"/>
      <c r="Q12" s="241" t="str">
        <f t="shared" si="0"/>
        <v/>
      </c>
      <c r="R12" s="242" t="str">
        <f t="shared" si="1"/>
        <v/>
      </c>
      <c r="S12" s="227"/>
      <c r="T12" s="227"/>
      <c r="U12" s="227"/>
      <c r="V12" s="306" t="str">
        <f t="shared" si="2"/>
        <v/>
      </c>
      <c r="W12" s="248" t="str">
        <f t="shared" si="3"/>
        <v/>
      </c>
      <c r="X12" s="226"/>
      <c r="Y12" s="227"/>
      <c r="Z12" s="227"/>
      <c r="AA12" s="227"/>
      <c r="AB12" s="227"/>
      <c r="AC12" s="227"/>
      <c r="AD12" s="227"/>
      <c r="AE12" s="227"/>
      <c r="AF12" s="241" t="str">
        <f t="shared" si="4"/>
        <v/>
      </c>
      <c r="AG12" s="242" t="str">
        <f t="shared" si="5"/>
        <v/>
      </c>
      <c r="AH12" s="250"/>
    </row>
    <row r="13" spans="1:34">
      <c r="A13" s="81">
        <f>список!A10</f>
        <v>9</v>
      </c>
      <c r="B13" s="81" t="str">
        <f>IF(список!B10="","",список!B10)</f>
        <v/>
      </c>
      <c r="C13" s="81">
        <f>IF(список!C10="","",список!C10)</f>
        <v>0</v>
      </c>
      <c r="D13" s="226"/>
      <c r="E13" s="227"/>
      <c r="F13" s="227"/>
      <c r="G13" s="227"/>
      <c r="H13" s="227"/>
      <c r="I13" s="226"/>
      <c r="J13" s="227"/>
      <c r="K13" s="227"/>
      <c r="L13" s="227"/>
      <c r="M13" s="227"/>
      <c r="N13" s="227"/>
      <c r="O13" s="227"/>
      <c r="P13" s="227"/>
      <c r="Q13" s="241" t="str">
        <f t="shared" si="0"/>
        <v/>
      </c>
      <c r="R13" s="242" t="str">
        <f t="shared" si="1"/>
        <v/>
      </c>
      <c r="S13" s="227"/>
      <c r="T13" s="227"/>
      <c r="U13" s="227"/>
      <c r="V13" s="306" t="str">
        <f t="shared" si="2"/>
        <v/>
      </c>
      <c r="W13" s="248" t="str">
        <f t="shared" si="3"/>
        <v/>
      </c>
      <c r="X13" s="226"/>
      <c r="Y13" s="227"/>
      <c r="Z13" s="227"/>
      <c r="AA13" s="227"/>
      <c r="AB13" s="227"/>
      <c r="AC13" s="227"/>
      <c r="AD13" s="227"/>
      <c r="AE13" s="227"/>
      <c r="AF13" s="241" t="str">
        <f t="shared" si="4"/>
        <v/>
      </c>
      <c r="AG13" s="242" t="str">
        <f t="shared" si="5"/>
        <v/>
      </c>
      <c r="AH13" s="250"/>
    </row>
    <row r="14" spans="1:34">
      <c r="A14" s="81">
        <f>список!A11</f>
        <v>10</v>
      </c>
      <c r="B14" s="81" t="str">
        <f>IF(список!B11="","",список!B11)</f>
        <v/>
      </c>
      <c r="C14" s="81">
        <f>IF(список!C11="","",список!C11)</f>
        <v>0</v>
      </c>
      <c r="D14" s="226"/>
      <c r="E14" s="227"/>
      <c r="F14" s="227"/>
      <c r="G14" s="227"/>
      <c r="H14" s="227"/>
      <c r="I14" s="226"/>
      <c r="J14" s="227"/>
      <c r="K14" s="227"/>
      <c r="L14" s="227"/>
      <c r="M14" s="227"/>
      <c r="N14" s="227"/>
      <c r="O14" s="227"/>
      <c r="P14" s="227"/>
      <c r="Q14" s="241" t="str">
        <f t="shared" si="0"/>
        <v/>
      </c>
      <c r="R14" s="242" t="str">
        <f t="shared" si="1"/>
        <v/>
      </c>
      <c r="S14" s="227"/>
      <c r="T14" s="227"/>
      <c r="U14" s="227"/>
      <c r="V14" s="306" t="str">
        <f t="shared" si="2"/>
        <v/>
      </c>
      <c r="W14" s="248" t="str">
        <f t="shared" si="3"/>
        <v/>
      </c>
      <c r="X14" s="226"/>
      <c r="Y14" s="227"/>
      <c r="Z14" s="227"/>
      <c r="AA14" s="227"/>
      <c r="AB14" s="227"/>
      <c r="AC14" s="227"/>
      <c r="AD14" s="227"/>
      <c r="AE14" s="227"/>
      <c r="AF14" s="241" t="str">
        <f t="shared" si="4"/>
        <v/>
      </c>
      <c r="AG14" s="242" t="str">
        <f t="shared" si="5"/>
        <v/>
      </c>
      <c r="AH14" s="250"/>
    </row>
    <row r="15" spans="1:34">
      <c r="A15" s="81">
        <f>список!A12</f>
        <v>11</v>
      </c>
      <c r="B15" s="81" t="str">
        <f>IF(список!B12="","",список!B12)</f>
        <v/>
      </c>
      <c r="C15" s="81">
        <f>IF(список!C12="","",список!C12)</f>
        <v>0</v>
      </c>
      <c r="D15" s="226"/>
      <c r="E15" s="227"/>
      <c r="F15" s="227"/>
      <c r="G15" s="227"/>
      <c r="H15" s="227"/>
      <c r="I15" s="226"/>
      <c r="J15" s="227"/>
      <c r="K15" s="227"/>
      <c r="L15" s="227"/>
      <c r="M15" s="227"/>
      <c r="N15" s="227"/>
      <c r="O15" s="227"/>
      <c r="P15" s="227"/>
      <c r="Q15" s="241" t="str">
        <f t="shared" si="0"/>
        <v/>
      </c>
      <c r="R15" s="242" t="str">
        <f t="shared" si="1"/>
        <v/>
      </c>
      <c r="S15" s="227"/>
      <c r="T15" s="227"/>
      <c r="U15" s="227"/>
      <c r="V15" s="306" t="str">
        <f t="shared" si="2"/>
        <v/>
      </c>
      <c r="W15" s="248" t="str">
        <f t="shared" si="3"/>
        <v/>
      </c>
      <c r="X15" s="226"/>
      <c r="Y15" s="227"/>
      <c r="Z15" s="227"/>
      <c r="AA15" s="227"/>
      <c r="AB15" s="227"/>
      <c r="AC15" s="227"/>
      <c r="AD15" s="227"/>
      <c r="AE15" s="227"/>
      <c r="AF15" s="241" t="str">
        <f t="shared" si="4"/>
        <v/>
      </c>
      <c r="AG15" s="242" t="str">
        <f t="shared" si="5"/>
        <v/>
      </c>
      <c r="AH15" s="250"/>
    </row>
    <row r="16" spans="1:34">
      <c r="A16" s="81">
        <f>список!A13</f>
        <v>12</v>
      </c>
      <c r="B16" s="81" t="str">
        <f>IF(список!B13="","",список!B13)</f>
        <v/>
      </c>
      <c r="C16" s="81">
        <f>IF(список!C13="","",список!C13)</f>
        <v>0</v>
      </c>
      <c r="D16" s="226"/>
      <c r="E16" s="227"/>
      <c r="F16" s="227"/>
      <c r="G16" s="227"/>
      <c r="H16" s="227"/>
      <c r="I16" s="226"/>
      <c r="J16" s="227"/>
      <c r="K16" s="227"/>
      <c r="L16" s="227"/>
      <c r="M16" s="227"/>
      <c r="N16" s="227"/>
      <c r="O16" s="227"/>
      <c r="P16" s="227"/>
      <c r="Q16" s="241" t="str">
        <f t="shared" si="0"/>
        <v/>
      </c>
      <c r="R16" s="242" t="str">
        <f t="shared" si="1"/>
        <v/>
      </c>
      <c r="S16" s="227"/>
      <c r="T16" s="227"/>
      <c r="U16" s="227"/>
      <c r="V16" s="306" t="str">
        <f t="shared" si="2"/>
        <v/>
      </c>
      <c r="W16" s="248" t="str">
        <f t="shared" si="3"/>
        <v/>
      </c>
      <c r="X16" s="226"/>
      <c r="Y16" s="227"/>
      <c r="Z16" s="227"/>
      <c r="AA16" s="227"/>
      <c r="AB16" s="227"/>
      <c r="AC16" s="227"/>
      <c r="AD16" s="227"/>
      <c r="AE16" s="227"/>
      <c r="AF16" s="241" t="str">
        <f t="shared" si="4"/>
        <v/>
      </c>
      <c r="AG16" s="242" t="str">
        <f t="shared" si="5"/>
        <v/>
      </c>
      <c r="AH16" s="250"/>
    </row>
    <row r="17" spans="1:34">
      <c r="A17" s="81">
        <f>список!A14</f>
        <v>13</v>
      </c>
      <c r="B17" s="81" t="str">
        <f>IF(список!B14="","",список!B14)</f>
        <v/>
      </c>
      <c r="C17" s="81">
        <f>IF(список!C14="","",список!C14)</f>
        <v>0</v>
      </c>
      <c r="D17" s="226"/>
      <c r="E17" s="227"/>
      <c r="F17" s="227"/>
      <c r="G17" s="227"/>
      <c r="H17" s="227"/>
      <c r="I17" s="226"/>
      <c r="J17" s="227"/>
      <c r="K17" s="227"/>
      <c r="L17" s="227"/>
      <c r="M17" s="227"/>
      <c r="N17" s="227"/>
      <c r="O17" s="227"/>
      <c r="P17" s="227"/>
      <c r="Q17" s="241" t="str">
        <f t="shared" si="0"/>
        <v/>
      </c>
      <c r="R17" s="242" t="str">
        <f t="shared" si="1"/>
        <v/>
      </c>
      <c r="S17" s="227"/>
      <c r="T17" s="227"/>
      <c r="U17" s="227"/>
      <c r="V17" s="306" t="str">
        <f t="shared" si="2"/>
        <v/>
      </c>
      <c r="W17" s="248" t="str">
        <f t="shared" si="3"/>
        <v/>
      </c>
      <c r="X17" s="226"/>
      <c r="Y17" s="227"/>
      <c r="Z17" s="227"/>
      <c r="AA17" s="227"/>
      <c r="AB17" s="227"/>
      <c r="AC17" s="227"/>
      <c r="AD17" s="227"/>
      <c r="AE17" s="227"/>
      <c r="AF17" s="241" t="str">
        <f t="shared" si="4"/>
        <v/>
      </c>
      <c r="AG17" s="242" t="str">
        <f t="shared" si="5"/>
        <v/>
      </c>
      <c r="AH17" s="250"/>
    </row>
    <row r="18" spans="1:34">
      <c r="A18" s="81">
        <f>список!A15</f>
        <v>14</v>
      </c>
      <c r="B18" s="81" t="str">
        <f>IF(список!B15="","",список!B15)</f>
        <v/>
      </c>
      <c r="C18" s="81">
        <f>IF(список!C15="","",список!C15)</f>
        <v>0</v>
      </c>
      <c r="D18" s="226"/>
      <c r="E18" s="227"/>
      <c r="F18" s="227"/>
      <c r="G18" s="227"/>
      <c r="H18" s="227"/>
      <c r="I18" s="226"/>
      <c r="J18" s="227"/>
      <c r="K18" s="227"/>
      <c r="L18" s="227"/>
      <c r="M18" s="227"/>
      <c r="N18" s="227"/>
      <c r="O18" s="227"/>
      <c r="P18" s="227"/>
      <c r="Q18" s="241" t="str">
        <f t="shared" si="0"/>
        <v/>
      </c>
      <c r="R18" s="242" t="str">
        <f t="shared" si="1"/>
        <v/>
      </c>
      <c r="S18" s="227"/>
      <c r="T18" s="227"/>
      <c r="U18" s="227"/>
      <c r="V18" s="306" t="str">
        <f t="shared" si="2"/>
        <v/>
      </c>
      <c r="W18" s="248" t="str">
        <f t="shared" si="3"/>
        <v/>
      </c>
      <c r="X18" s="226"/>
      <c r="Y18" s="227"/>
      <c r="Z18" s="227"/>
      <c r="AA18" s="227"/>
      <c r="AB18" s="227"/>
      <c r="AC18" s="227"/>
      <c r="AD18" s="227"/>
      <c r="AE18" s="227"/>
      <c r="AF18" s="241" t="str">
        <f t="shared" si="4"/>
        <v/>
      </c>
      <c r="AG18" s="242" t="str">
        <f t="shared" si="5"/>
        <v/>
      </c>
      <c r="AH18" s="250"/>
    </row>
    <row r="19" spans="1:34">
      <c r="A19" s="81">
        <f>список!A16</f>
        <v>15</v>
      </c>
      <c r="B19" s="81" t="str">
        <f>IF(список!B16="","",список!B16)</f>
        <v/>
      </c>
      <c r="C19" s="81">
        <f>IF(список!C16="","",список!C16)</f>
        <v>0</v>
      </c>
      <c r="D19" s="226"/>
      <c r="E19" s="227"/>
      <c r="F19" s="227"/>
      <c r="G19" s="227"/>
      <c r="H19" s="227"/>
      <c r="I19" s="226"/>
      <c r="J19" s="227"/>
      <c r="K19" s="227"/>
      <c r="L19" s="227"/>
      <c r="M19" s="227"/>
      <c r="N19" s="227"/>
      <c r="O19" s="227"/>
      <c r="P19" s="227"/>
      <c r="Q19" s="241" t="str">
        <f t="shared" si="0"/>
        <v/>
      </c>
      <c r="R19" s="242" t="str">
        <f t="shared" si="1"/>
        <v/>
      </c>
      <c r="S19" s="227"/>
      <c r="T19" s="227"/>
      <c r="U19" s="227"/>
      <c r="V19" s="306" t="str">
        <f t="shared" si="2"/>
        <v/>
      </c>
      <c r="W19" s="248" t="str">
        <f t="shared" si="3"/>
        <v/>
      </c>
      <c r="X19" s="226"/>
      <c r="Y19" s="227"/>
      <c r="Z19" s="227"/>
      <c r="AA19" s="227"/>
      <c r="AB19" s="227"/>
      <c r="AC19" s="227"/>
      <c r="AD19" s="227"/>
      <c r="AE19" s="227"/>
      <c r="AF19" s="241" t="str">
        <f t="shared" si="4"/>
        <v/>
      </c>
      <c r="AG19" s="242" t="str">
        <f t="shared" si="5"/>
        <v/>
      </c>
      <c r="AH19" s="250"/>
    </row>
    <row r="20" spans="1:34">
      <c r="A20" s="81">
        <f>список!A17</f>
        <v>16</v>
      </c>
      <c r="B20" s="81" t="str">
        <f>IF(список!B17="","",список!B17)</f>
        <v/>
      </c>
      <c r="C20" s="81">
        <f>IF(список!C17="","",список!C17)</f>
        <v>0</v>
      </c>
      <c r="D20" s="226"/>
      <c r="E20" s="227"/>
      <c r="F20" s="227"/>
      <c r="G20" s="227"/>
      <c r="H20" s="227"/>
      <c r="I20" s="226"/>
      <c r="J20" s="227"/>
      <c r="K20" s="227"/>
      <c r="L20" s="227"/>
      <c r="M20" s="227"/>
      <c r="N20" s="227"/>
      <c r="O20" s="227"/>
      <c r="P20" s="227"/>
      <c r="Q20" s="241" t="str">
        <f t="shared" si="0"/>
        <v/>
      </c>
      <c r="R20" s="242" t="str">
        <f t="shared" si="1"/>
        <v/>
      </c>
      <c r="S20" s="227"/>
      <c r="T20" s="227"/>
      <c r="U20" s="227"/>
      <c r="V20" s="306" t="str">
        <f t="shared" si="2"/>
        <v/>
      </c>
      <c r="W20" s="248" t="str">
        <f t="shared" si="3"/>
        <v/>
      </c>
      <c r="X20" s="226"/>
      <c r="Y20" s="227"/>
      <c r="Z20" s="227"/>
      <c r="AA20" s="227"/>
      <c r="AB20" s="227"/>
      <c r="AC20" s="227"/>
      <c r="AD20" s="227"/>
      <c r="AE20" s="227"/>
      <c r="AF20" s="241" t="str">
        <f t="shared" si="4"/>
        <v/>
      </c>
      <c r="AG20" s="242" t="str">
        <f t="shared" si="5"/>
        <v/>
      </c>
      <c r="AH20" s="250"/>
    </row>
    <row r="21" spans="1:34">
      <c r="A21" s="81">
        <f>список!A18</f>
        <v>17</v>
      </c>
      <c r="B21" s="81" t="str">
        <f>IF(список!B18="","",список!B18)</f>
        <v/>
      </c>
      <c r="C21" s="81">
        <f>IF(список!C18="","",список!C18)</f>
        <v>0</v>
      </c>
      <c r="D21" s="226"/>
      <c r="E21" s="227"/>
      <c r="F21" s="227"/>
      <c r="G21" s="227"/>
      <c r="H21" s="227"/>
      <c r="I21" s="226"/>
      <c r="J21" s="227"/>
      <c r="K21" s="227"/>
      <c r="L21" s="227"/>
      <c r="M21" s="227"/>
      <c r="N21" s="227"/>
      <c r="O21" s="227"/>
      <c r="P21" s="227"/>
      <c r="Q21" s="241" t="str">
        <f t="shared" si="0"/>
        <v/>
      </c>
      <c r="R21" s="242" t="str">
        <f t="shared" si="1"/>
        <v/>
      </c>
      <c r="S21" s="227"/>
      <c r="T21" s="227"/>
      <c r="U21" s="227"/>
      <c r="V21" s="306" t="str">
        <f t="shared" si="2"/>
        <v/>
      </c>
      <c r="W21" s="248" t="str">
        <f t="shared" si="3"/>
        <v/>
      </c>
      <c r="X21" s="226"/>
      <c r="Y21" s="227"/>
      <c r="Z21" s="227"/>
      <c r="AA21" s="227"/>
      <c r="AB21" s="227"/>
      <c r="AC21" s="227"/>
      <c r="AD21" s="227"/>
      <c r="AE21" s="227"/>
      <c r="AF21" s="241" t="str">
        <f t="shared" si="4"/>
        <v/>
      </c>
      <c r="AG21" s="242" t="str">
        <f t="shared" si="5"/>
        <v/>
      </c>
      <c r="AH21" s="250"/>
    </row>
    <row r="22" spans="1:34">
      <c r="A22" s="81">
        <f>список!A19</f>
        <v>18</v>
      </c>
      <c r="B22" s="81" t="str">
        <f>IF(список!B19="","",список!B19)</f>
        <v/>
      </c>
      <c r="C22" s="81">
        <f>IF(список!C19="","",список!C19)</f>
        <v>0</v>
      </c>
      <c r="D22" s="226"/>
      <c r="E22" s="227"/>
      <c r="F22" s="227"/>
      <c r="G22" s="227"/>
      <c r="H22" s="227"/>
      <c r="I22" s="226"/>
      <c r="J22" s="227"/>
      <c r="K22" s="227"/>
      <c r="L22" s="227"/>
      <c r="M22" s="227"/>
      <c r="N22" s="227"/>
      <c r="O22" s="227"/>
      <c r="P22" s="227"/>
      <c r="Q22" s="241" t="str">
        <f t="shared" si="0"/>
        <v/>
      </c>
      <c r="R22" s="242" t="str">
        <f t="shared" si="1"/>
        <v/>
      </c>
      <c r="S22" s="227"/>
      <c r="T22" s="227"/>
      <c r="U22" s="227"/>
      <c r="V22" s="306" t="str">
        <f t="shared" si="2"/>
        <v/>
      </c>
      <c r="W22" s="248" t="str">
        <f t="shared" si="3"/>
        <v/>
      </c>
      <c r="X22" s="226"/>
      <c r="Y22" s="227"/>
      <c r="Z22" s="227"/>
      <c r="AA22" s="227"/>
      <c r="AB22" s="227"/>
      <c r="AC22" s="227"/>
      <c r="AD22" s="227"/>
      <c r="AE22" s="227"/>
      <c r="AF22" s="241" t="str">
        <f t="shared" si="4"/>
        <v/>
      </c>
      <c r="AG22" s="242" t="str">
        <f t="shared" si="5"/>
        <v/>
      </c>
      <c r="AH22" s="250"/>
    </row>
    <row r="23" spans="1:34">
      <c r="A23" s="81">
        <f>список!A20</f>
        <v>19</v>
      </c>
      <c r="B23" s="81" t="str">
        <f>IF(список!B20="","",список!B20)</f>
        <v/>
      </c>
      <c r="C23" s="81">
        <f>IF(список!C20="","",список!C20)</f>
        <v>0</v>
      </c>
      <c r="D23" s="226"/>
      <c r="E23" s="227"/>
      <c r="F23" s="227"/>
      <c r="G23" s="227"/>
      <c r="H23" s="227"/>
      <c r="I23" s="226"/>
      <c r="J23" s="227"/>
      <c r="K23" s="227"/>
      <c r="L23" s="227"/>
      <c r="M23" s="227"/>
      <c r="N23" s="227"/>
      <c r="O23" s="227"/>
      <c r="P23" s="227"/>
      <c r="Q23" s="241" t="str">
        <f t="shared" si="0"/>
        <v/>
      </c>
      <c r="R23" s="242" t="str">
        <f t="shared" si="1"/>
        <v/>
      </c>
      <c r="S23" s="227"/>
      <c r="T23" s="227"/>
      <c r="U23" s="227"/>
      <c r="V23" s="306" t="str">
        <f t="shared" si="2"/>
        <v/>
      </c>
      <c r="W23" s="248" t="str">
        <f t="shared" si="3"/>
        <v/>
      </c>
      <c r="X23" s="226"/>
      <c r="Y23" s="227"/>
      <c r="Z23" s="227"/>
      <c r="AA23" s="227"/>
      <c r="AB23" s="227"/>
      <c r="AC23" s="227"/>
      <c r="AD23" s="227"/>
      <c r="AE23" s="227"/>
      <c r="AF23" s="241" t="str">
        <f t="shared" si="4"/>
        <v/>
      </c>
      <c r="AG23" s="242" t="str">
        <f t="shared" si="5"/>
        <v/>
      </c>
      <c r="AH23" s="250"/>
    </row>
    <row r="24" spans="1:34">
      <c r="A24" s="81">
        <f>список!A21</f>
        <v>20</v>
      </c>
      <c r="B24" s="81" t="str">
        <f>IF(список!B21="","",список!B21)</f>
        <v/>
      </c>
      <c r="C24" s="81">
        <f>IF(список!C21="","",список!C21)</f>
        <v>0</v>
      </c>
      <c r="D24" s="226"/>
      <c r="E24" s="227"/>
      <c r="F24" s="227"/>
      <c r="G24" s="227"/>
      <c r="H24" s="227"/>
      <c r="I24" s="226"/>
      <c r="J24" s="227"/>
      <c r="K24" s="227"/>
      <c r="L24" s="227"/>
      <c r="M24" s="227"/>
      <c r="N24" s="227"/>
      <c r="O24" s="227"/>
      <c r="P24" s="227"/>
      <c r="Q24" s="241" t="str">
        <f t="shared" si="0"/>
        <v/>
      </c>
      <c r="R24" s="242" t="str">
        <f t="shared" si="1"/>
        <v/>
      </c>
      <c r="S24" s="227"/>
      <c r="T24" s="227"/>
      <c r="U24" s="227"/>
      <c r="V24" s="306" t="str">
        <f t="shared" si="2"/>
        <v/>
      </c>
      <c r="W24" s="248" t="str">
        <f t="shared" si="3"/>
        <v/>
      </c>
      <c r="X24" s="226"/>
      <c r="Y24" s="227"/>
      <c r="Z24" s="227"/>
      <c r="AA24" s="227"/>
      <c r="AB24" s="227"/>
      <c r="AC24" s="227"/>
      <c r="AD24" s="227"/>
      <c r="AE24" s="227"/>
      <c r="AF24" s="241" t="str">
        <f t="shared" si="4"/>
        <v/>
      </c>
      <c r="AG24" s="242" t="str">
        <f t="shared" si="5"/>
        <v/>
      </c>
      <c r="AH24" s="250"/>
    </row>
    <row r="25" spans="1:34">
      <c r="A25" s="81">
        <f>список!A22</f>
        <v>21</v>
      </c>
      <c r="B25" s="81" t="str">
        <f>IF(список!B22="","",список!B22)</f>
        <v/>
      </c>
      <c r="C25" s="81">
        <f>IF(список!C22="","",список!C22)</f>
        <v>0</v>
      </c>
      <c r="D25" s="226"/>
      <c r="E25" s="227"/>
      <c r="F25" s="227"/>
      <c r="G25" s="227"/>
      <c r="H25" s="227"/>
      <c r="I25" s="226"/>
      <c r="J25" s="227"/>
      <c r="K25" s="227"/>
      <c r="L25" s="227"/>
      <c r="M25" s="227"/>
      <c r="N25" s="227"/>
      <c r="O25" s="227"/>
      <c r="P25" s="227"/>
      <c r="Q25" s="241" t="str">
        <f t="shared" si="0"/>
        <v/>
      </c>
      <c r="R25" s="242" t="str">
        <f t="shared" si="1"/>
        <v/>
      </c>
      <c r="S25" s="227"/>
      <c r="T25" s="227"/>
      <c r="U25" s="227"/>
      <c r="V25" s="306" t="str">
        <f t="shared" si="2"/>
        <v/>
      </c>
      <c r="W25" s="248" t="str">
        <f t="shared" si="3"/>
        <v/>
      </c>
      <c r="X25" s="226"/>
      <c r="Y25" s="227"/>
      <c r="Z25" s="227"/>
      <c r="AA25" s="227"/>
      <c r="AB25" s="227"/>
      <c r="AC25" s="227"/>
      <c r="AD25" s="227"/>
      <c r="AE25" s="227"/>
      <c r="AF25" s="241" t="str">
        <f t="shared" si="4"/>
        <v/>
      </c>
      <c r="AG25" s="242" t="str">
        <f t="shared" si="5"/>
        <v/>
      </c>
      <c r="AH25" s="250"/>
    </row>
    <row r="26" spans="1:34">
      <c r="A26" s="81">
        <f>список!A23</f>
        <v>22</v>
      </c>
      <c r="B26" s="81" t="str">
        <f>IF(список!B23="","",список!B23)</f>
        <v/>
      </c>
      <c r="C26" s="81">
        <f>IF(список!C23="","",список!C23)</f>
        <v>0</v>
      </c>
      <c r="D26" s="226"/>
      <c r="E26" s="227"/>
      <c r="F26" s="227"/>
      <c r="G26" s="227"/>
      <c r="H26" s="227"/>
      <c r="I26" s="226"/>
      <c r="J26" s="227"/>
      <c r="K26" s="227"/>
      <c r="L26" s="227"/>
      <c r="M26" s="227"/>
      <c r="N26" s="227"/>
      <c r="O26" s="227"/>
      <c r="P26" s="227"/>
      <c r="Q26" s="241" t="str">
        <f t="shared" si="0"/>
        <v/>
      </c>
      <c r="R26" s="242" t="str">
        <f t="shared" si="1"/>
        <v/>
      </c>
      <c r="S26" s="227"/>
      <c r="T26" s="227"/>
      <c r="U26" s="227"/>
      <c r="V26" s="306" t="str">
        <f t="shared" si="2"/>
        <v/>
      </c>
      <c r="W26" s="248" t="str">
        <f t="shared" si="3"/>
        <v/>
      </c>
      <c r="X26" s="226"/>
      <c r="Y26" s="227"/>
      <c r="Z26" s="227"/>
      <c r="AA26" s="227"/>
      <c r="AB26" s="227"/>
      <c r="AC26" s="227"/>
      <c r="AD26" s="227"/>
      <c r="AE26" s="227"/>
      <c r="AF26" s="241" t="str">
        <f t="shared" si="4"/>
        <v/>
      </c>
      <c r="AG26" s="242" t="str">
        <f t="shared" si="5"/>
        <v/>
      </c>
      <c r="AH26" s="250"/>
    </row>
    <row r="27" spans="1:34">
      <c r="A27" s="81">
        <f>список!A24</f>
        <v>23</v>
      </c>
      <c r="B27" s="81" t="str">
        <f>IF(список!B24="","",список!B24)</f>
        <v/>
      </c>
      <c r="C27" s="81">
        <f>IF(список!C24="","",список!C24)</f>
        <v>0</v>
      </c>
      <c r="D27" s="226"/>
      <c r="E27" s="227"/>
      <c r="F27" s="227"/>
      <c r="G27" s="227"/>
      <c r="H27" s="227"/>
      <c r="I27" s="226"/>
      <c r="J27" s="227"/>
      <c r="K27" s="227"/>
      <c r="L27" s="227"/>
      <c r="M27" s="227"/>
      <c r="N27" s="227"/>
      <c r="O27" s="227"/>
      <c r="P27" s="227"/>
      <c r="Q27" s="241" t="str">
        <f t="shared" si="0"/>
        <v/>
      </c>
      <c r="R27" s="242" t="str">
        <f t="shared" si="1"/>
        <v/>
      </c>
      <c r="S27" s="227"/>
      <c r="T27" s="227"/>
      <c r="U27" s="227"/>
      <c r="V27" s="306" t="str">
        <f t="shared" si="2"/>
        <v/>
      </c>
      <c r="W27" s="248" t="str">
        <f t="shared" si="3"/>
        <v/>
      </c>
      <c r="X27" s="226"/>
      <c r="Y27" s="227"/>
      <c r="Z27" s="227"/>
      <c r="AA27" s="227"/>
      <c r="AB27" s="227"/>
      <c r="AC27" s="227"/>
      <c r="AD27" s="227"/>
      <c r="AE27" s="227"/>
      <c r="AF27" s="241" t="str">
        <f t="shared" si="4"/>
        <v/>
      </c>
      <c r="AG27" s="242" t="str">
        <f t="shared" si="5"/>
        <v/>
      </c>
      <c r="AH27" s="250"/>
    </row>
    <row r="28" spans="1:34">
      <c r="A28" s="81">
        <f>список!A25</f>
        <v>24</v>
      </c>
      <c r="B28" s="81" t="str">
        <f>IF(список!B25="","",список!B25)</f>
        <v/>
      </c>
      <c r="C28" s="81">
        <f>IF(список!C25="","",список!C25)</f>
        <v>0</v>
      </c>
      <c r="D28" s="226"/>
      <c r="E28" s="227"/>
      <c r="F28" s="227"/>
      <c r="G28" s="227"/>
      <c r="H28" s="227"/>
      <c r="I28" s="226"/>
      <c r="J28" s="227"/>
      <c r="K28" s="227"/>
      <c r="L28" s="227"/>
      <c r="M28" s="227"/>
      <c r="N28" s="227"/>
      <c r="O28" s="227"/>
      <c r="P28" s="227"/>
      <c r="Q28" s="241" t="str">
        <f t="shared" si="0"/>
        <v/>
      </c>
      <c r="R28" s="242" t="str">
        <f t="shared" si="1"/>
        <v/>
      </c>
      <c r="S28" s="227"/>
      <c r="T28" s="227"/>
      <c r="U28" s="227"/>
      <c r="V28" s="306" t="str">
        <f t="shared" si="2"/>
        <v/>
      </c>
      <c r="W28" s="248" t="str">
        <f t="shared" si="3"/>
        <v/>
      </c>
      <c r="X28" s="226"/>
      <c r="Y28" s="227"/>
      <c r="Z28" s="227"/>
      <c r="AA28" s="227"/>
      <c r="AB28" s="227"/>
      <c r="AC28" s="227"/>
      <c r="AD28" s="227"/>
      <c r="AE28" s="227"/>
      <c r="AF28" s="241" t="str">
        <f t="shared" si="4"/>
        <v/>
      </c>
      <c r="AG28" s="242" t="str">
        <f t="shared" si="5"/>
        <v/>
      </c>
      <c r="AH28" s="250"/>
    </row>
    <row r="29" spans="1:34">
      <c r="A29" s="81">
        <f>список!A26</f>
        <v>25</v>
      </c>
      <c r="B29" s="81" t="str">
        <f>IF(список!B26="","",список!B26)</f>
        <v/>
      </c>
      <c r="C29" s="81">
        <f>IF(список!C26="","",список!C26)</f>
        <v>0</v>
      </c>
      <c r="D29" s="226"/>
      <c r="E29" s="227"/>
      <c r="F29" s="227"/>
      <c r="G29" s="227"/>
      <c r="H29" s="227"/>
      <c r="I29" s="226"/>
      <c r="J29" s="227"/>
      <c r="K29" s="227"/>
      <c r="L29" s="227"/>
      <c r="M29" s="227"/>
      <c r="N29" s="227"/>
      <c r="O29" s="227"/>
      <c r="P29" s="227"/>
      <c r="Q29" s="241" t="str">
        <f t="shared" si="0"/>
        <v/>
      </c>
      <c r="R29" s="242" t="str">
        <f t="shared" si="1"/>
        <v/>
      </c>
      <c r="S29" s="227"/>
      <c r="T29" s="227"/>
      <c r="U29" s="227"/>
      <c r="V29" s="306" t="str">
        <f t="shared" si="2"/>
        <v/>
      </c>
      <c r="W29" s="248" t="str">
        <f t="shared" si="3"/>
        <v/>
      </c>
      <c r="X29" s="226"/>
      <c r="Y29" s="227"/>
      <c r="Z29" s="227"/>
      <c r="AA29" s="227"/>
      <c r="AB29" s="227"/>
      <c r="AC29" s="227"/>
      <c r="AD29" s="227"/>
      <c r="AE29" s="227"/>
      <c r="AF29" s="241" t="str">
        <f t="shared" si="4"/>
        <v/>
      </c>
      <c r="AG29" s="242" t="str">
        <f t="shared" si="5"/>
        <v/>
      </c>
      <c r="AH29" s="250"/>
    </row>
    <row r="30" spans="1:34">
      <c r="A30" s="81">
        <f>список!A27</f>
        <v>26</v>
      </c>
      <c r="B30" s="81" t="str">
        <f>IF(список!B27="","",список!B27)</f>
        <v/>
      </c>
      <c r="C30" s="81">
        <f>IF(список!C27="","",список!C27)</f>
        <v>0</v>
      </c>
      <c r="D30" s="226"/>
      <c r="E30" s="227"/>
      <c r="F30" s="227"/>
      <c r="G30" s="227"/>
      <c r="H30" s="227"/>
      <c r="I30" s="226"/>
      <c r="J30" s="227"/>
      <c r="K30" s="227"/>
      <c r="L30" s="227"/>
      <c r="M30" s="227"/>
      <c r="N30" s="227"/>
      <c r="O30" s="227"/>
      <c r="P30" s="227"/>
      <c r="Q30" s="241" t="str">
        <f t="shared" si="0"/>
        <v/>
      </c>
      <c r="R30" s="242" t="str">
        <f t="shared" si="1"/>
        <v/>
      </c>
      <c r="S30" s="227"/>
      <c r="T30" s="227"/>
      <c r="U30" s="227"/>
      <c r="V30" s="306" t="str">
        <f t="shared" si="2"/>
        <v/>
      </c>
      <c r="W30" s="248" t="str">
        <f t="shared" si="3"/>
        <v/>
      </c>
      <c r="X30" s="226"/>
      <c r="Y30" s="227"/>
      <c r="Z30" s="227"/>
      <c r="AA30" s="227"/>
      <c r="AB30" s="227"/>
      <c r="AC30" s="227"/>
      <c r="AD30" s="227"/>
      <c r="AE30" s="227"/>
      <c r="AF30" s="241" t="str">
        <f t="shared" si="4"/>
        <v/>
      </c>
      <c r="AG30" s="242" t="str">
        <f t="shared" si="5"/>
        <v/>
      </c>
      <c r="AH30" s="250"/>
    </row>
    <row r="31" spans="1:34">
      <c r="A31" s="81">
        <f>список!A28</f>
        <v>27</v>
      </c>
      <c r="B31" s="81" t="str">
        <f>IF(список!B28="","",список!B28)</f>
        <v/>
      </c>
      <c r="C31" s="81">
        <f>IF(список!C28="","",список!C28)</f>
        <v>0</v>
      </c>
      <c r="D31" s="226"/>
      <c r="E31" s="227"/>
      <c r="F31" s="227"/>
      <c r="G31" s="227"/>
      <c r="H31" s="227"/>
      <c r="I31" s="226"/>
      <c r="J31" s="227"/>
      <c r="K31" s="227"/>
      <c r="L31" s="227"/>
      <c r="M31" s="227"/>
      <c r="N31" s="227"/>
      <c r="O31" s="227"/>
      <c r="P31" s="227"/>
      <c r="Q31" s="241" t="str">
        <f t="shared" si="0"/>
        <v/>
      </c>
      <c r="R31" s="242" t="str">
        <f t="shared" si="1"/>
        <v/>
      </c>
      <c r="S31" s="227"/>
      <c r="T31" s="227"/>
      <c r="U31" s="227"/>
      <c r="V31" s="306" t="str">
        <f t="shared" si="2"/>
        <v/>
      </c>
      <c r="W31" s="248" t="str">
        <f t="shared" si="3"/>
        <v/>
      </c>
      <c r="X31" s="226"/>
      <c r="Y31" s="227"/>
      <c r="Z31" s="227"/>
      <c r="AA31" s="227"/>
      <c r="AB31" s="227"/>
      <c r="AC31" s="227"/>
      <c r="AD31" s="227"/>
      <c r="AE31" s="227"/>
      <c r="AF31" s="241" t="str">
        <f t="shared" si="4"/>
        <v/>
      </c>
      <c r="AG31" s="242" t="str">
        <f t="shared" si="5"/>
        <v/>
      </c>
      <c r="AH31" s="250"/>
    </row>
    <row r="32" spans="1:34">
      <c r="A32" s="81">
        <f>список!A29</f>
        <v>28</v>
      </c>
      <c r="B32" s="81" t="str">
        <f>IF(список!B29="","",список!B29)</f>
        <v/>
      </c>
      <c r="C32" s="81">
        <f>IF(список!C29="","",список!C29)</f>
        <v>0</v>
      </c>
      <c r="D32" s="226"/>
      <c r="E32" s="227"/>
      <c r="F32" s="227"/>
      <c r="G32" s="227"/>
      <c r="H32" s="227"/>
      <c r="I32" s="226"/>
      <c r="J32" s="227"/>
      <c r="K32" s="227"/>
      <c r="L32" s="227"/>
      <c r="M32" s="227"/>
      <c r="N32" s="227"/>
      <c r="O32" s="227"/>
      <c r="P32" s="227"/>
      <c r="Q32" s="241" t="str">
        <f t="shared" si="0"/>
        <v/>
      </c>
      <c r="R32" s="242" t="str">
        <f t="shared" si="1"/>
        <v/>
      </c>
      <c r="S32" s="227"/>
      <c r="T32" s="227"/>
      <c r="U32" s="227"/>
      <c r="V32" s="306" t="str">
        <f t="shared" si="2"/>
        <v/>
      </c>
      <c r="W32" s="248" t="str">
        <f t="shared" si="3"/>
        <v/>
      </c>
      <c r="X32" s="226"/>
      <c r="Y32" s="227"/>
      <c r="Z32" s="227"/>
      <c r="AA32" s="227"/>
      <c r="AB32" s="227"/>
      <c r="AC32" s="227"/>
      <c r="AD32" s="227"/>
      <c r="AE32" s="227"/>
      <c r="AF32" s="241" t="str">
        <f t="shared" si="4"/>
        <v/>
      </c>
      <c r="AG32" s="242" t="str">
        <f t="shared" si="5"/>
        <v/>
      </c>
      <c r="AH32" s="250"/>
    </row>
    <row r="33" spans="1:34">
      <c r="A33" s="81">
        <f>список!A30</f>
        <v>29</v>
      </c>
      <c r="B33" s="81" t="str">
        <f>IF(список!B30="","",список!B30)</f>
        <v/>
      </c>
      <c r="C33" s="81">
        <f>IF(список!C30="","",список!C30)</f>
        <v>0</v>
      </c>
      <c r="D33" s="226"/>
      <c r="E33" s="227"/>
      <c r="F33" s="227"/>
      <c r="G33" s="227"/>
      <c r="H33" s="227"/>
      <c r="I33" s="226"/>
      <c r="J33" s="227"/>
      <c r="K33" s="227"/>
      <c r="L33" s="227"/>
      <c r="M33" s="227"/>
      <c r="N33" s="227"/>
      <c r="O33" s="227"/>
      <c r="P33" s="227"/>
      <c r="Q33" s="241" t="str">
        <f t="shared" si="0"/>
        <v/>
      </c>
      <c r="R33" s="242" t="str">
        <f t="shared" si="1"/>
        <v/>
      </c>
      <c r="S33" s="227"/>
      <c r="T33" s="227"/>
      <c r="U33" s="246"/>
      <c r="V33" s="306" t="str">
        <f t="shared" si="2"/>
        <v/>
      </c>
      <c r="W33" s="248" t="str">
        <f t="shared" si="3"/>
        <v/>
      </c>
      <c r="X33" s="226"/>
      <c r="Y33" s="227"/>
      <c r="Z33" s="227"/>
      <c r="AA33" s="227"/>
      <c r="AB33" s="227"/>
      <c r="AC33" s="227"/>
      <c r="AD33" s="227"/>
      <c r="AE33" s="227"/>
      <c r="AF33" s="241" t="str">
        <f t="shared" si="4"/>
        <v/>
      </c>
      <c r="AG33" s="242" t="str">
        <f t="shared" si="5"/>
        <v/>
      </c>
      <c r="AH33" s="250"/>
    </row>
    <row r="34" spans="1:34">
      <c r="A34" s="81">
        <f>список!A31</f>
        <v>30</v>
      </c>
      <c r="B34" s="81" t="str">
        <f>IF(список!B31="","",список!B31)</f>
        <v/>
      </c>
      <c r="C34" s="81">
        <f>IF(список!C31="","",список!C31)</f>
        <v>0</v>
      </c>
      <c r="D34" s="226"/>
      <c r="E34" s="227"/>
      <c r="F34" s="227"/>
      <c r="G34" s="227"/>
      <c r="H34" s="227"/>
      <c r="I34" s="226"/>
      <c r="J34" s="227"/>
      <c r="K34" s="227"/>
      <c r="L34" s="227"/>
      <c r="M34" s="227"/>
      <c r="N34" s="227"/>
      <c r="O34" s="227"/>
      <c r="P34" s="227"/>
      <c r="Q34" s="241" t="str">
        <f t="shared" si="0"/>
        <v/>
      </c>
      <c r="R34" s="242" t="str">
        <f t="shared" si="1"/>
        <v/>
      </c>
      <c r="S34" s="227"/>
      <c r="T34" s="227"/>
      <c r="U34" s="246"/>
      <c r="V34" s="306" t="str">
        <f t="shared" si="2"/>
        <v/>
      </c>
      <c r="W34" s="248" t="str">
        <f t="shared" si="3"/>
        <v/>
      </c>
      <c r="X34" s="226"/>
      <c r="Y34" s="227"/>
      <c r="Z34" s="227"/>
      <c r="AA34" s="227"/>
      <c r="AB34" s="227"/>
      <c r="AC34" s="227"/>
      <c r="AD34" s="227"/>
      <c r="AE34" s="227"/>
      <c r="AF34" s="241" t="str">
        <f t="shared" si="4"/>
        <v/>
      </c>
      <c r="AG34" s="242" t="str">
        <f t="shared" si="5"/>
        <v/>
      </c>
      <c r="AH34" s="250"/>
    </row>
    <row r="35" spans="1:34">
      <c r="A35" s="81">
        <f>список!A32</f>
        <v>31</v>
      </c>
      <c r="B35" s="81" t="str">
        <f>IF(список!B32="","",список!B32)</f>
        <v/>
      </c>
      <c r="C35" s="81">
        <f>IF(список!C32="","",список!C32)</f>
        <v>0</v>
      </c>
      <c r="D35" s="226"/>
      <c r="E35" s="227"/>
      <c r="F35" s="227"/>
      <c r="G35" s="227"/>
      <c r="H35" s="227"/>
      <c r="I35" s="227"/>
      <c r="J35" s="227"/>
      <c r="K35" s="227"/>
      <c r="L35" s="227"/>
      <c r="M35" s="227"/>
      <c r="N35" s="227"/>
      <c r="O35" s="227"/>
      <c r="P35" s="227"/>
      <c r="Q35" s="241" t="str">
        <f t="shared" si="0"/>
        <v/>
      </c>
      <c r="R35" s="242" t="str">
        <f t="shared" si="1"/>
        <v/>
      </c>
      <c r="S35" s="227"/>
      <c r="T35" s="227"/>
      <c r="U35" s="246"/>
      <c r="V35" s="306" t="str">
        <f t="shared" si="2"/>
        <v/>
      </c>
      <c r="W35" s="248" t="str">
        <f t="shared" si="3"/>
        <v/>
      </c>
      <c r="X35" s="226"/>
      <c r="Y35" s="227"/>
      <c r="Z35" s="227"/>
      <c r="AA35" s="227"/>
      <c r="AB35" s="226"/>
      <c r="AC35" s="227"/>
      <c r="AD35" s="227"/>
      <c r="AE35" s="227"/>
      <c r="AF35" s="241" t="str">
        <f t="shared" si="4"/>
        <v/>
      </c>
      <c r="AG35" s="242" t="str">
        <f t="shared" si="5"/>
        <v/>
      </c>
      <c r="AH35" s="250"/>
    </row>
    <row r="36" spans="1:34">
      <c r="A36" s="81">
        <f>список!A33</f>
        <v>32</v>
      </c>
      <c r="B36" s="81" t="str">
        <f>IF(список!B33="","",список!B33)</f>
        <v/>
      </c>
      <c r="C36" s="81">
        <f>IF(список!C33="","",список!C33)</f>
        <v>0</v>
      </c>
      <c r="D36" s="226"/>
      <c r="E36" s="227"/>
      <c r="F36" s="227"/>
      <c r="G36" s="227"/>
      <c r="H36" s="227"/>
      <c r="I36" s="227"/>
      <c r="J36" s="227"/>
      <c r="K36" s="227"/>
      <c r="L36" s="227"/>
      <c r="M36" s="227"/>
      <c r="N36" s="227"/>
      <c r="O36" s="227"/>
      <c r="P36" s="227"/>
      <c r="Q36" s="241" t="str">
        <f t="shared" si="0"/>
        <v/>
      </c>
      <c r="R36" s="242" t="str">
        <f t="shared" si="1"/>
        <v/>
      </c>
      <c r="S36" s="213"/>
      <c r="T36" s="82"/>
      <c r="U36" s="212"/>
      <c r="V36" s="306" t="str">
        <f t="shared" si="2"/>
        <v/>
      </c>
      <c r="W36" s="248" t="str">
        <f t="shared" si="3"/>
        <v/>
      </c>
      <c r="X36" s="213"/>
      <c r="Y36" s="82"/>
      <c r="Z36" s="82"/>
      <c r="AA36" s="82"/>
      <c r="AB36" s="82"/>
      <c r="AC36" s="82"/>
      <c r="AD36" s="82"/>
      <c r="AE36" s="212"/>
      <c r="AF36" s="241" t="str">
        <f t="shared" si="4"/>
        <v/>
      </c>
      <c r="AG36" s="242" t="str">
        <f t="shared" si="5"/>
        <v/>
      </c>
      <c r="AH36" s="250"/>
    </row>
    <row r="37" spans="1:34">
      <c r="A37" s="81">
        <f>список!A34</f>
        <v>33</v>
      </c>
      <c r="B37" s="81" t="str">
        <f>IF(список!B34="","",список!B34)</f>
        <v/>
      </c>
      <c r="C37" s="81">
        <f>IF(список!C34="","",список!C34)</f>
        <v>0</v>
      </c>
      <c r="D37" s="82"/>
      <c r="E37" s="82"/>
      <c r="F37" s="82"/>
      <c r="G37" s="82"/>
      <c r="H37" s="82"/>
      <c r="I37" s="82"/>
      <c r="J37" s="82"/>
      <c r="K37" s="82"/>
      <c r="L37" s="82"/>
      <c r="M37" s="82"/>
      <c r="N37" s="82"/>
      <c r="O37" s="82"/>
      <c r="P37" s="212"/>
      <c r="Q37" s="241" t="str">
        <f t="shared" si="0"/>
        <v/>
      </c>
      <c r="R37" s="242" t="str">
        <f t="shared" si="1"/>
        <v/>
      </c>
      <c r="S37" s="213"/>
      <c r="T37" s="82"/>
      <c r="U37" s="212"/>
      <c r="V37" s="306" t="str">
        <f t="shared" si="2"/>
        <v/>
      </c>
      <c r="W37" s="248" t="str">
        <f t="shared" si="3"/>
        <v/>
      </c>
      <c r="X37" s="213"/>
      <c r="Y37" s="82"/>
      <c r="Z37" s="82"/>
      <c r="AA37" s="82"/>
      <c r="AB37" s="82"/>
      <c r="AC37" s="82"/>
      <c r="AD37" s="82"/>
      <c r="AE37" s="212"/>
      <c r="AF37" s="241" t="str">
        <f t="shared" si="4"/>
        <v/>
      </c>
      <c r="AG37" s="242" t="str">
        <f t="shared" si="5"/>
        <v/>
      </c>
      <c r="AH37" s="250"/>
    </row>
    <row r="38" spans="1:34">
      <c r="A38" s="81">
        <f>список!A35</f>
        <v>34</v>
      </c>
      <c r="B38" s="81" t="str">
        <f>IF(список!B35="","",список!B35)</f>
        <v/>
      </c>
      <c r="C38" s="81">
        <f>IF(список!C35="","",список!C35)</f>
        <v>0</v>
      </c>
      <c r="D38" s="83"/>
      <c r="E38" s="83"/>
      <c r="F38" s="83"/>
      <c r="G38" s="83"/>
      <c r="H38" s="83"/>
      <c r="I38" s="83"/>
      <c r="J38" s="83"/>
      <c r="K38" s="83"/>
      <c r="L38" s="83"/>
      <c r="M38" s="83"/>
      <c r="N38" s="83"/>
      <c r="O38" s="83"/>
      <c r="P38" s="279"/>
      <c r="Q38" s="241" t="str">
        <f t="shared" si="0"/>
        <v/>
      </c>
      <c r="R38" s="242" t="str">
        <f t="shared" si="1"/>
        <v/>
      </c>
      <c r="S38" s="276"/>
      <c r="T38" s="83"/>
      <c r="U38" s="279"/>
      <c r="V38" s="306" t="str">
        <f t="shared" si="2"/>
        <v/>
      </c>
      <c r="W38" s="248" t="str">
        <f t="shared" si="3"/>
        <v/>
      </c>
      <c r="X38" s="276"/>
      <c r="Y38" s="83"/>
      <c r="Z38" s="83"/>
      <c r="AA38" s="83"/>
      <c r="AB38" s="83"/>
      <c r="AC38" s="83"/>
      <c r="AD38" s="83"/>
      <c r="AE38" s="279"/>
      <c r="AF38" s="241" t="str">
        <f t="shared" si="4"/>
        <v/>
      </c>
      <c r="AG38" s="242" t="str">
        <f t="shared" si="5"/>
        <v/>
      </c>
      <c r="AH38" s="250"/>
    </row>
    <row r="39" spans="1:34" ht="15.75" thickBot="1">
      <c r="A39" s="81">
        <f>список!A36</f>
        <v>35</v>
      </c>
      <c r="B39" s="81" t="str">
        <f>IF(список!B36="","",список!B36)</f>
        <v/>
      </c>
      <c r="C39" s="81">
        <f>IF(список!C36="","",список!C36)</f>
        <v>0</v>
      </c>
      <c r="D39" s="83"/>
      <c r="E39" s="83"/>
      <c r="F39" s="83"/>
      <c r="G39" s="83"/>
      <c r="H39" s="83"/>
      <c r="I39" s="83"/>
      <c r="J39" s="83"/>
      <c r="K39" s="83"/>
      <c r="L39" s="83"/>
      <c r="M39" s="83"/>
      <c r="N39" s="83"/>
      <c r="O39" s="83"/>
      <c r="P39" s="279"/>
      <c r="Q39" s="243" t="str">
        <f t="shared" si="0"/>
        <v/>
      </c>
      <c r="R39" s="244" t="str">
        <f t="shared" si="1"/>
        <v/>
      </c>
      <c r="S39" s="276"/>
      <c r="T39" s="83"/>
      <c r="U39" s="279"/>
      <c r="V39" s="307" t="str">
        <f t="shared" si="2"/>
        <v/>
      </c>
      <c r="W39" s="249" t="str">
        <f t="shared" si="3"/>
        <v/>
      </c>
      <c r="X39" s="276"/>
      <c r="Y39" s="83"/>
      <c r="Z39" s="83"/>
      <c r="AA39" s="83"/>
      <c r="AB39" s="83"/>
      <c r="AC39" s="83"/>
      <c r="AD39" s="83"/>
      <c r="AE39" s="279"/>
      <c r="AF39" s="243" t="str">
        <f t="shared" si="4"/>
        <v/>
      </c>
      <c r="AG39" s="244" t="str">
        <f t="shared" si="5"/>
        <v/>
      </c>
      <c r="AH39" s="250"/>
    </row>
    <row r="40" spans="1:34">
      <c r="Q40" s="238"/>
      <c r="R40" s="238"/>
      <c r="V40" s="238"/>
      <c r="W40" s="238"/>
      <c r="AF40" s="238"/>
      <c r="AG40" s="238"/>
    </row>
  </sheetData>
  <sheetProtection password="CC6F" sheet="1" objects="1" scenarios="1" selectLockedCells="1"/>
  <mergeCells count="12">
    <mergeCell ref="A1:AG1"/>
    <mergeCell ref="D2:R2"/>
    <mergeCell ref="S2:W2"/>
    <mergeCell ref="X2:AG2"/>
    <mergeCell ref="A2:A4"/>
    <mergeCell ref="B2:B4"/>
    <mergeCell ref="C2:C4"/>
    <mergeCell ref="D3:H3"/>
    <mergeCell ref="I3:P3"/>
    <mergeCell ref="Q4:R4"/>
    <mergeCell ref="V4:W4"/>
    <mergeCell ref="AF4:AG4"/>
  </mergeCells>
  <phoneticPr fontId="0"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ET60"/>
  <sheetViews>
    <sheetView zoomScale="60" zoomScaleNormal="60" workbookViewId="0">
      <selection activeCell="S50" sqref="S50"/>
    </sheetView>
  </sheetViews>
  <sheetFormatPr defaultColWidth="9.140625" defaultRowHeight="15"/>
  <cols>
    <col min="1" max="1" width="9.140625" style="81"/>
    <col min="2" max="2" width="27.140625" style="81" customWidth="1"/>
    <col min="3" max="3" width="9.140625" style="98"/>
    <col min="4" max="4" width="8.140625" style="81" hidden="1" customWidth="1"/>
    <col min="5" max="5" width="6.5703125" style="81" hidden="1" customWidth="1"/>
    <col min="6" max="8" width="10.140625" style="81" hidden="1" customWidth="1"/>
    <col min="9" max="12" width="7.28515625" style="81" hidden="1" customWidth="1"/>
    <col min="13" max="13" width="8.28515625" style="81" hidden="1" customWidth="1"/>
    <col min="14" max="14" width="6.85546875" style="81" hidden="1" customWidth="1"/>
    <col min="15" max="15" width="7.28515625" style="81" hidden="1" customWidth="1"/>
    <col min="16" max="16" width="6.7109375" style="81" hidden="1" customWidth="1"/>
    <col min="17" max="17" width="7.28515625" style="81" hidden="1" customWidth="1"/>
    <col min="18" max="18" width="5.85546875" style="81" hidden="1" customWidth="1"/>
    <col min="19" max="19" width="45.28515625" style="81" customWidth="1"/>
    <col min="20" max="23" width="8.85546875" style="81" hidden="1" customWidth="1"/>
    <col min="24" max="24" width="12" style="81" hidden="1" customWidth="1"/>
    <col min="25" max="25" width="10.5703125" style="81" hidden="1" customWidth="1"/>
    <col min="26" max="26" width="8" style="81" hidden="1" customWidth="1"/>
    <col min="27" max="30" width="0" style="81" hidden="1" customWidth="1"/>
    <col min="31" max="31" width="52" style="81" customWidth="1"/>
    <col min="32" max="33" width="7.5703125" style="81" hidden="1" customWidth="1"/>
    <col min="34" max="35" width="7" style="81" hidden="1" customWidth="1"/>
    <col min="36" max="36" width="8.5703125" style="81" hidden="1" customWidth="1"/>
    <col min="37" max="37" width="6.5703125" style="81" hidden="1" customWidth="1"/>
    <col min="38" max="38" width="8" style="81" hidden="1" customWidth="1"/>
    <col min="39" max="39" width="7.7109375" style="81" hidden="1" customWidth="1"/>
    <col min="40" max="40" width="7.5703125" style="81" hidden="1" customWidth="1"/>
    <col min="41" max="42" width="11" style="81" hidden="1" customWidth="1"/>
    <col min="43" max="43" width="48.5703125" style="81" customWidth="1"/>
    <col min="44" max="44" width="7.5703125" style="81" hidden="1" customWidth="1"/>
    <col min="45" max="45" width="6.7109375" style="81" hidden="1" customWidth="1"/>
    <col min="46" max="46" width="7.28515625" style="81" hidden="1" customWidth="1"/>
    <col min="47" max="47" width="8.7109375" style="81" hidden="1" customWidth="1"/>
    <col min="48" max="48" width="9.140625" style="81" hidden="1" customWidth="1"/>
    <col min="49" max="49" width="7.85546875" style="81" hidden="1" customWidth="1"/>
    <col min="50" max="50" width="7.28515625" style="81" hidden="1" customWidth="1"/>
    <col min="51" max="52" width="0" style="81" hidden="1" customWidth="1"/>
    <col min="53" max="53" width="48.140625" style="81" customWidth="1"/>
    <col min="54" max="54" width="0" style="81" hidden="1" customWidth="1"/>
    <col min="55" max="55" width="8.28515625" style="81" hidden="1" customWidth="1"/>
    <col min="56" max="56" width="8.140625" style="81" hidden="1" customWidth="1"/>
    <col min="57" max="57" width="6.7109375" style="81" hidden="1" customWidth="1"/>
    <col min="58" max="58" width="6.140625" style="81" hidden="1" customWidth="1"/>
    <col min="59" max="60" width="0" style="81" hidden="1" customWidth="1"/>
    <col min="61" max="61" width="6.5703125" style="81" hidden="1" customWidth="1"/>
    <col min="62" max="62" width="7.28515625" style="81" hidden="1" customWidth="1"/>
    <col min="63" max="63" width="6.42578125" style="81" hidden="1" customWidth="1"/>
    <col min="64" max="67" width="0" style="81" hidden="1" customWidth="1"/>
    <col min="68" max="68" width="48.7109375" style="81" customWidth="1"/>
    <col min="69" max="69" width="6.7109375" style="81" hidden="1" customWidth="1"/>
    <col min="70" max="70" width="0" style="81" hidden="1" customWidth="1"/>
    <col min="71" max="71" width="7.5703125" style="81" hidden="1" customWidth="1"/>
    <col min="72" max="72" width="0" style="81" hidden="1" customWidth="1"/>
    <col min="73" max="73" width="7.140625" style="81" hidden="1" customWidth="1"/>
    <col min="74" max="74" width="7.28515625" style="81" hidden="1" customWidth="1"/>
    <col min="75" max="77" width="0" style="81" hidden="1" customWidth="1"/>
    <col min="78" max="78" width="7.42578125" style="81" hidden="1" customWidth="1"/>
    <col min="79" max="79" width="7" style="81" hidden="1" customWidth="1"/>
    <col min="80" max="80" width="6.42578125" style="81" hidden="1" customWidth="1"/>
    <col min="81" max="81" width="5.5703125" style="81" hidden="1" customWidth="1"/>
    <col min="82" max="82" width="6.140625" style="81" hidden="1" customWidth="1"/>
    <col min="83" max="83" width="9" style="81" hidden="1" customWidth="1"/>
    <col min="84" max="84" width="49.7109375" style="81" customWidth="1"/>
    <col min="85" max="95" width="0" style="81" hidden="1" customWidth="1"/>
    <col min="96" max="97" width="6.140625" style="81" hidden="1" customWidth="1"/>
    <col min="98" max="98" width="6.85546875" style="81" hidden="1" customWidth="1"/>
    <col min="99" max="99" width="7" style="81" hidden="1" customWidth="1"/>
    <col min="100" max="106" width="0" style="81" hidden="1" customWidth="1"/>
    <col min="107" max="107" width="8.28515625" style="81" hidden="1" customWidth="1"/>
    <col min="108" max="108" width="7" style="81" hidden="1" customWidth="1"/>
    <col min="109" max="109" width="6.140625" style="81" hidden="1" customWidth="1"/>
    <col min="110" max="110" width="0" style="81" hidden="1" customWidth="1"/>
    <col min="111" max="111" width="6.5703125" style="81" hidden="1" customWidth="1"/>
    <col min="112" max="112" width="0" style="81" hidden="1" customWidth="1"/>
    <col min="113" max="113" width="64.140625" style="81" customWidth="1"/>
    <col min="114" max="114" width="9.140625" style="121"/>
    <col min="115" max="16384" width="9.140625" style="81"/>
  </cols>
  <sheetData>
    <row r="1" spans="1:150" s="147" customFormat="1" ht="18.75">
      <c r="A1" s="500" t="s">
        <v>237</v>
      </c>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c r="AH1" s="501"/>
      <c r="AI1" s="501"/>
      <c r="AJ1" s="501"/>
      <c r="AK1" s="501"/>
      <c r="AL1" s="501"/>
      <c r="AM1" s="501"/>
      <c r="AN1" s="501"/>
      <c r="AO1" s="501"/>
      <c r="AP1" s="501"/>
      <c r="AQ1" s="501"/>
      <c r="AR1" s="501"/>
      <c r="AS1" s="501"/>
      <c r="AT1" s="501"/>
      <c r="AU1" s="501"/>
      <c r="AV1" s="501"/>
      <c r="AW1" s="501"/>
      <c r="AX1" s="501"/>
      <c r="AY1" s="501"/>
      <c r="AZ1" s="501"/>
      <c r="BA1" s="501"/>
      <c r="BB1" s="501"/>
      <c r="BC1" s="501"/>
      <c r="BD1" s="501"/>
      <c r="BE1" s="501"/>
      <c r="BF1" s="501"/>
      <c r="BG1" s="501"/>
      <c r="BH1" s="501"/>
      <c r="BI1" s="501"/>
      <c r="BJ1" s="501"/>
      <c r="BK1" s="501"/>
      <c r="BL1" s="501"/>
      <c r="BM1" s="501"/>
      <c r="BN1" s="501"/>
      <c r="BO1" s="501"/>
      <c r="BP1" s="501"/>
      <c r="BQ1" s="501"/>
      <c r="BR1" s="501"/>
      <c r="BS1" s="501"/>
      <c r="BT1" s="501"/>
      <c r="BU1" s="501"/>
      <c r="BV1" s="501"/>
      <c r="BW1" s="501"/>
      <c r="BX1" s="501"/>
      <c r="BY1" s="501"/>
      <c r="BZ1" s="501"/>
      <c r="CA1" s="501"/>
      <c r="CB1" s="501"/>
      <c r="CC1" s="501"/>
      <c r="CD1" s="501"/>
      <c r="CE1" s="501"/>
      <c r="CF1" s="501"/>
      <c r="CG1" s="501"/>
      <c r="CH1" s="501"/>
      <c r="CI1" s="501"/>
      <c r="CJ1" s="501"/>
      <c r="CK1" s="501"/>
      <c r="CL1" s="501"/>
      <c r="CM1" s="501"/>
      <c r="CN1" s="501"/>
      <c r="CO1" s="501"/>
      <c r="CP1" s="501"/>
      <c r="CQ1" s="501"/>
      <c r="CR1" s="501"/>
      <c r="CS1" s="501"/>
      <c r="CT1" s="501"/>
      <c r="CU1" s="501"/>
      <c r="CV1" s="501"/>
      <c r="CW1" s="501"/>
      <c r="CX1" s="501"/>
      <c r="CY1" s="501"/>
      <c r="CZ1" s="501"/>
      <c r="DA1" s="501"/>
      <c r="DB1" s="501"/>
      <c r="DC1" s="501"/>
      <c r="DD1" s="501"/>
      <c r="DE1" s="501"/>
      <c r="DF1" s="501"/>
      <c r="DG1" s="501"/>
      <c r="DH1" s="501"/>
      <c r="DI1" s="502"/>
      <c r="DJ1" s="153"/>
    </row>
    <row r="2" spans="1:150" ht="167.25" customHeight="1">
      <c r="A2" s="154" t="str">
        <f>список!A1</f>
        <v>№</v>
      </c>
      <c r="B2" s="154" t="str">
        <f>список!B1</f>
        <v>Фамилия, имя воспитанника</v>
      </c>
      <c r="C2" s="154" t="str">
        <f>список!C1</f>
        <v xml:space="preserve">дата </v>
      </c>
      <c r="E2" s="161"/>
      <c r="F2" s="161"/>
      <c r="G2" s="161"/>
      <c r="H2" s="161"/>
      <c r="I2" s="161"/>
      <c r="J2" s="161"/>
      <c r="K2" s="161"/>
      <c r="L2" s="161"/>
      <c r="M2" s="161"/>
      <c r="N2" s="161"/>
      <c r="O2" s="161"/>
      <c r="P2" s="161"/>
      <c r="Q2" s="161"/>
      <c r="R2" s="161"/>
      <c r="S2" s="160" t="s">
        <v>236</v>
      </c>
      <c r="U2" s="161"/>
      <c r="V2" s="161"/>
      <c r="W2" s="161"/>
      <c r="X2" s="161"/>
      <c r="Y2" s="161"/>
      <c r="Z2" s="161"/>
      <c r="AA2" s="161"/>
      <c r="AB2" s="161"/>
      <c r="AC2" s="161"/>
      <c r="AD2" s="161"/>
      <c r="AE2" s="160" t="s">
        <v>238</v>
      </c>
      <c r="AG2" s="161"/>
      <c r="AH2" s="161"/>
      <c r="AI2" s="161"/>
      <c r="AJ2" s="161"/>
      <c r="AK2" s="161"/>
      <c r="AL2" s="161"/>
      <c r="AM2" s="161"/>
      <c r="AN2" s="161"/>
      <c r="AO2" s="161"/>
      <c r="AP2" s="161"/>
      <c r="AQ2" s="160" t="s">
        <v>239</v>
      </c>
      <c r="AS2" s="162"/>
      <c r="AT2" s="162"/>
      <c r="AU2" s="162"/>
      <c r="AV2" s="162"/>
      <c r="AW2" s="162"/>
      <c r="AX2" s="162"/>
      <c r="AY2" s="162"/>
      <c r="AZ2" s="162"/>
      <c r="BA2" s="163" t="s">
        <v>241</v>
      </c>
      <c r="BC2" s="161"/>
      <c r="BD2" s="161"/>
      <c r="BE2" s="161"/>
      <c r="BF2" s="161"/>
      <c r="BG2" s="161"/>
      <c r="BH2" s="161"/>
      <c r="BI2" s="161"/>
      <c r="BJ2" s="161"/>
      <c r="BK2" s="161"/>
      <c r="BL2" s="161"/>
      <c r="BM2" s="161"/>
      <c r="BN2" s="161"/>
      <c r="BO2" s="161"/>
      <c r="BP2" s="160" t="s">
        <v>242</v>
      </c>
      <c r="BR2" s="164"/>
      <c r="BS2" s="164"/>
      <c r="BT2" s="164"/>
      <c r="BU2" s="164"/>
      <c r="BV2" s="164"/>
      <c r="BW2" s="164"/>
      <c r="BX2" s="164"/>
      <c r="BY2" s="164"/>
      <c r="BZ2" s="164"/>
      <c r="CA2" s="164"/>
      <c r="CB2" s="164"/>
      <c r="CC2" s="164"/>
      <c r="CD2" s="164"/>
      <c r="CE2" s="164"/>
      <c r="CF2" s="160" t="s">
        <v>243</v>
      </c>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0" t="s">
        <v>244</v>
      </c>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6"/>
    </row>
    <row r="3" spans="1:150">
      <c r="A3" s="97">
        <f>список!A2</f>
        <v>1</v>
      </c>
      <c r="B3" s="165" t="str">
        <f>IF(список!B2="","",список!B2)</f>
        <v/>
      </c>
      <c r="C3" s="98" t="str">
        <f>IF(список!C2="","",список!C2)</f>
        <v/>
      </c>
      <c r="D3" s="81" t="str">
        <f>IF('Социально-коммуникативное разви'!J5="","",IF('Социально-коммуникативное разви'!J5=2,"сформирован",IF('Социально-коммуникативное разви'!J5=0,"не сформирован", "в стадии формирования")))</f>
        <v/>
      </c>
      <c r="E3" s="81" t="str">
        <f>IF('Социально-коммуникативное разви'!K5="","",IF('Социально-коммуникативное разви'!K5=2,"сформирован",IF('Социально-коммуникативное разви'!K5=0,"не сформирован", "в стадии формирования")))</f>
        <v/>
      </c>
      <c r="F3" s="81" t="str">
        <f>IF('Социально-коммуникативное разви'!L5="","",IF('Социально-коммуникативное разви'!L5=2,"сформирован",IF('Социально-коммуникативное разви'!L5=0,"не сформирован", "в стадии формирования")))</f>
        <v/>
      </c>
      <c r="G3" s="81" t="str">
        <f>IF('Социально-коммуникативное разви'!N5="","",IF('Социально-коммуникативное разви'!N5=2,"сформирован",IF('Социально-коммуникативное разви'!N5=0,"не сформирован", "в стадии формирования")))</f>
        <v/>
      </c>
      <c r="H3" s="81" t="str">
        <f>IF('Социально-коммуникативное разви'!O5="","",IF('Социально-коммуникативное разви'!O5=2,"сформирован",IF('Социально-коммуникативное разви'!O5=0,"не сформирован", "в стадии формирования")))</f>
        <v/>
      </c>
      <c r="I3" s="81" t="str">
        <f>IF('Познавательное развитие'!J5="","",IF('Познавательное развитие'!J5=2,"сформирован",IF('Познавательное развитие'!J5=0,"не сформирован", "в стадии формирования")))</f>
        <v/>
      </c>
      <c r="J3" s="81" t="str">
        <f>IF('Познавательное развитие'!K5="","",IF('Познавательное развитие'!K5=2,"сформирован",IF('Познавательное развитие'!K5=0,"не сформирован", "в стадии формирования")))</f>
        <v/>
      </c>
      <c r="K3" s="81" t="str">
        <f>IF('Познавательное развитие'!N5="","",IF('Познавательное развитие'!N5=2,"сформирован",IF('Познавательное развитие'!N5=0,"не сформирован", "в стадии формирования")))</f>
        <v/>
      </c>
      <c r="L3" s="81" t="str">
        <f>IF('Познавательное развитие'!O5="","",IF('Познавательное развитие'!O5=2,"сформирован",IF('Познавательное развитие'!O5=0,"не сформирован", "в стадии формирования")))</f>
        <v/>
      </c>
      <c r="M3" s="81" t="str">
        <f>IF('Познавательное развитие'!U5="","",IF('Познавательное развитие'!U5=2,"сформирован",IF('Познавательное развитие'!U5=0,"не сформирован", "в стадии формирования")))</f>
        <v/>
      </c>
      <c r="N3" s="81" t="str">
        <f>IF('Речевое развитие'!G4="","",IF('Речевое развитие'!G4=2,"сформирован",IF('Речевое развитие'!G4=0,"не сформирован", "в стадии формирования")))</f>
        <v/>
      </c>
      <c r="O3" s="81" t="str">
        <f>IF('Художественно-эстетическое разв'!D5="","",IF('Художественно-эстетическое разв'!D5=2,"сформирован",IF('Художественно-эстетическое разв'!D5=0,"не сформирован", "в стадии формирования")))</f>
        <v/>
      </c>
      <c r="P3"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3"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3" s="136" t="str">
        <f>IF('Социально-коммуникативное разви'!J5="","",IF('Социально-коммуникативное разви'!K5="","",IF('Социально-коммуникативное разви'!L5="","",IF('Социально-коммуникативное разви'!N5="","",IF('Социально-коммуникативное разви'!O5="","",IF('Познавательное развитие'!J5="","",IF('Познавательное развитие'!K5="","",IF('Познавательное развитие'!N5="","",IF('Познавательное развитие'!O5="","",IF('Познавательное развитие'!U5="","",IF('Речевое развитие'!G4="","",IF('Художественно-эстетическое разв'!D5="","",IF('Художественно-эстетическое разв'!#REF!="","",IF('Художественно-эстетическое разв'!#REF!="","",('Социально-коммуникативное разви'!J5+'Социально-коммуникативное разви'!K5+'Социально-коммуникативное разви'!L5+'Социально-коммуникативное разви'!N5+'Социально-коммуникативное разви'!O5+'Познавательное развитие'!J5+'Познавательное развитие'!K5+'Познавательное развитие'!N5+'Познавательное развитие'!O5+'Познавательное развитие'!U5+'Речевое развитие'!G4+'Художественно-эстетическое разв'!D5+'Художественно-эстетическое разв'!#REF!+'Художественно-эстетическое разв'!#REF!)/14))))))))))))))</f>
        <v/>
      </c>
      <c r="S3" s="175" t="str">
        <f>'целевые ориентиры'!Q4</f>
        <v/>
      </c>
      <c r="T3" s="175" t="str">
        <f>IF('Социально-коммуникативное разви'!H5="","",IF('Социально-коммуникативное разви'!H5=2,"сформирован",IF('Социально-коммуникативное разви'!H5=0,"не сформирован", "в стадии формирования")))</f>
        <v/>
      </c>
      <c r="U3" s="175" t="str">
        <f>IF('Социально-коммуникативное разви'!K5="","",IF('Социально-коммуникативное разви'!K5=2,"сформирован",IF('Социально-коммуникативное разви'!K5=0,"не сформирован", "в стадии формирования")))</f>
        <v/>
      </c>
      <c r="V3" s="175" t="str">
        <f>IF('Социально-коммуникативное разви'!L5="","",IF('Социально-коммуникативное разви'!L5=2,"сформирован",IF('Социально-коммуникативное разви'!L5=0,"не сформирован", "в стадии формирования")))</f>
        <v/>
      </c>
      <c r="W3" s="175" t="str">
        <f>IF('Социально-коммуникативное разви'!M5="","",IF('Социально-коммуникативное разви'!M5=2,"сформирован",IF('Социально-коммуникативное разви'!M5=0,"не сформирован", "в стадии формирования")))</f>
        <v/>
      </c>
      <c r="X3" s="175" t="str">
        <f>IF('Социально-коммуникативное разви'!S5="","",IF('Социально-коммуникативное разви'!S5=2,"сформирован",IF('Социально-коммуникативное разви'!S5=0,"не сформирован", "в стадии формирования")))</f>
        <v/>
      </c>
      <c r="Y3" s="175" t="str">
        <f>IF('Социально-коммуникативное разви'!T5="","",IF('Социально-коммуникативное разви'!T5=2,"сформирован",IF('Социально-коммуникативное разви'!T5=0,"не сформирован", "в стадии формирования")))</f>
        <v/>
      </c>
      <c r="Z3"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3" s="175" t="str">
        <f>IF('Социально-коммуникативное разви'!U5="","",IF('Социально-коммуникативное разви'!U5=2,"сформирован",IF('Социально-коммуникативное разви'!U5=0,"не сформирован", "в стадии формирования")))</f>
        <v/>
      </c>
      <c r="AB3" s="175" t="str">
        <f>IF('Познавательное развитие'!T5="","",IF('Познавательное развитие'!T5=2,"сформирован",IF('Познавательное развитие'!T5=0,"не сформирован", "в стадии формирования")))</f>
        <v/>
      </c>
      <c r="AC3" s="175" t="str">
        <f>IF('Речевое развитие'!G4="","",IF('Речевое развитие'!G4=2,"сформирован",IF('Речевое развитие'!G4=0,"не сформирован", "в стадии формирования")))</f>
        <v/>
      </c>
      <c r="AD3" s="175" t="str">
        <f>IF('Социально-коммуникативное разви'!H5="","",IF('Социально-коммуникативное разви'!K5="","",IF('Социально-коммуникативное разви'!L5="","",IF('Социально-коммуникативное разви'!M5="","",IF('Социально-коммуникативное разви'!S5="","",IF('Социально-коммуникативное разви'!T5="","",IF('Социально-коммуникативное разви'!#REF!="","",IF('Социально-коммуникативное разви'!U5="","",IF('Познавательное развитие'!T5="","",IF('Речевое развитие'!G4="","",('Социально-коммуникативное разви'!H5+'Социально-коммуникативное разви'!K5+'Социально-коммуникативное разви'!L5+'Социально-коммуникативное разви'!M5+'Социально-коммуникативное разви'!S5+'Социально-коммуникативное разви'!T5+'Социально-коммуникативное разви'!#REF!+'Социально-коммуникативное разви'!U5+'Познавательное развитие'!T5+'Речевое развитие'!G4)/10))))))))))</f>
        <v/>
      </c>
      <c r="AE3" s="175" t="str">
        <f>'целевые ориентиры'!AB4</f>
        <v/>
      </c>
      <c r="AF3" s="175" t="str">
        <f>IF('Социально-коммуникативное разви'!P5="","",IF('Социально-коммуникативное разви'!P5=2,"сформирован",IF('Социально-коммуникативное разви'!P5=0,"не сформирован", "в стадии формирования")))</f>
        <v/>
      </c>
      <c r="AG3" s="175" t="str">
        <f>IF('Познавательное развитие'!P5="","",IF('Познавательное развитие'!P5=2,"сформирован",IF('Познавательное развитие'!P5=0,"не сформирован", "в стадии формирования")))</f>
        <v/>
      </c>
      <c r="AH3" s="175" t="str">
        <f>IF('Речевое развитие'!F4="","",IF('Речевое развитие'!F4=2,"сформирован",IF('Речевое развитие'!GG4=0,"не сформирован", "в стадии формирования")))</f>
        <v/>
      </c>
      <c r="AI3" s="175" t="str">
        <f>IF('Речевое развитие'!G4="","",IF('Речевое развитие'!G4=2,"сформирован",IF('Речевое развитие'!GH4=0,"не сформирован", "в стадии формирования")))</f>
        <v/>
      </c>
      <c r="AJ3" s="175" t="str">
        <f>IF('Речевое развитие'!M4="","",IF('Речевое развитие'!M4=2,"сформирован",IF('Речевое развитие'!M4=0,"не сформирован", "в стадии формирования")))</f>
        <v/>
      </c>
      <c r="AK3" s="175" t="str">
        <f>IF('Речевое развитие'!N4="","",IF('Речевое развитие'!N4=2,"сформирован",IF('Речевое развитие'!N4=0,"не сформирован", "в стадии формирования")))</f>
        <v/>
      </c>
      <c r="AL3" s="175" t="str">
        <f>IF('Художественно-эстетическое разв'!E5="","",IF('Художественно-эстетическое разв'!E5=2,"сформирован",IF('Художественно-эстетическое разв'!E5=0,"не сформирован", "в стадии формирования")))</f>
        <v/>
      </c>
      <c r="AM3" s="175" t="str">
        <f>IF('Художественно-эстетическое разв'!H5="","",IF('Художественно-эстетическое разв'!H5=2,"сформирован",IF('Художественно-эстетическое разв'!H5=0,"не сформирован", "в стадии формирования")))</f>
        <v/>
      </c>
      <c r="AN3"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3" s="175" t="str">
        <f>IF('Художественно-эстетическое разв'!AB5="","",IF('Художественно-эстетическое разв'!AB5=2,"сформирован",IF('Художественно-эстетическое разв'!AB5=0,"не сформирован", "в стадии формирования")))</f>
        <v/>
      </c>
      <c r="AP3" s="176" t="str">
        <f>IF('Социально-коммуникативное разви'!P5="","",IF('Познавательное развитие'!P5="","",IF('Речевое развитие'!F4="","",IF('Речевое развитие'!G4="","",IF('Речевое развитие'!M4="","",IF('Речевое развитие'!N4="","",IF('Художественно-эстетическое разв'!E5="","",IF('Художественно-эстетическое разв'!H5="","",IF('Художественно-эстетическое разв'!#REF!="","",IF('Художественно-эстетическое разв'!AB5="","",('Социально-коммуникативное разви'!P5+'Познавательное развитие'!P5+'Речевое развитие'!F4+'Речевое развитие'!G4+'Речевое развитие'!M4+'Речевое развитие'!N4+'Художественно-эстетическое разв'!E5+'Художественно-эстетическое разв'!H5+'Художественно-эстетическое разв'!#REF!+'Художественно-эстетическое разв'!AB5)/10))))))))))</f>
        <v/>
      </c>
      <c r="AQ3" s="175" t="str">
        <f>'целевые ориентиры'!AM4</f>
        <v/>
      </c>
      <c r="AR3" s="175" t="str">
        <f>IF('Познавательное развитие'!V5="","",IF('Познавательное развитие'!V5=2,"сформирован",IF('Познавательное развитие'!V5=0,"не сформирован", "в стадии формирования")))</f>
        <v/>
      </c>
      <c r="AS3" s="175" t="str">
        <f>IF('Речевое развитие'!D4="","",IF('Речевое развитие'!D4=2,"сформирован",IF('Речевое развитие'!D4=0,"не сформирован", "в стадии формирования")))</f>
        <v/>
      </c>
      <c r="AT3" s="175" t="e">
        <f>IF('Речевое развитие'!#REF!="","",IF('Речевое развитие'!#REF!=2,"сформирован",IF('Речевое развитие'!#REF!=0,"не сформирован", "в стадии формирования")))</f>
        <v>#REF!</v>
      </c>
      <c r="AU3" s="175" t="str">
        <f>IF('Речевое развитие'!E4="","",IF('Речевое развитие'!E4=2,"сформирован",IF('Речевое развитие'!E4=0,"не сформирован", "в стадии формирования")))</f>
        <v/>
      </c>
      <c r="AV3" s="175" t="str">
        <f>IF('Речевое развитие'!F4="","",IF('Речевое развитие'!F4=2,"сформирован",IF('Речевое развитие'!F4=0,"не сформирован", "в стадии формирования")))</f>
        <v/>
      </c>
      <c r="AW3" s="175" t="str">
        <f>IF('Речевое развитие'!G4="","",IF('Речевое развитие'!G4=2,"сформирован",IF('Речевое развитие'!G4=0,"не сформирован", "в стадии формирования")))</f>
        <v/>
      </c>
      <c r="AX3" s="175" t="str">
        <f>IF('Речевое развитие'!J4="","",IF('Речевое развитие'!J4=2,"сформирован",IF('Речевое развитие'!J4=0,"не сформирован", "в стадии формирования")))</f>
        <v/>
      </c>
      <c r="AY3" s="175" t="str">
        <f>IF('Речевое развитие'!M4="","",IF('Речевое развитие'!M4=2,"сформирован",IF('Речевое развитие'!M4=0,"не сформирован", "в стадии формирования")))</f>
        <v/>
      </c>
      <c r="AZ3" s="175" t="str">
        <f>IF('Познавательное развитие'!V5="","",IF('Речевое развитие'!D4="","",IF('Речевое развитие'!#REF!="","",IF('Речевое развитие'!E4="","",IF('Речевое развитие'!F4="","",IF('Речевое развитие'!G4="","",IF('Речевое развитие'!J4="","",IF('Речевое развитие'!M4="","",('Познавательное развитие'!V5+'Речевое развитие'!D4+'Речевое развитие'!#REF!+'Речевое развитие'!E4+'Речевое развитие'!F4+'Речевое развитие'!G4+'Речевое развитие'!J4+'Речевое развитие'!M4)/8))))))))</f>
        <v/>
      </c>
      <c r="BA3" s="175" t="str">
        <f>'целевые ориентиры'!AV4</f>
        <v/>
      </c>
      <c r="BB3" s="175" t="str">
        <f>IF('Художественно-эстетическое разв'!M5="","",IF('Художественно-эстетическое разв'!M5=2,"сформирован",IF('Художественно-эстетическое разв'!M5=0,"не сформирован", "в стадии формирования")))</f>
        <v/>
      </c>
      <c r="BC3" s="175" t="str">
        <f>IF('Художественно-эстетическое разв'!N5="","",IF('Художественно-эстетическое разв'!N5=2,"сформирован",IF('Художественно-эстетическое разв'!N5=0,"не сформирован", "в стадии формирования")))</f>
        <v/>
      </c>
      <c r="BD3" s="177" t="str">
        <f>IF('Художественно-эстетическое разв'!V5="","",IF('Художественно-эстетическое разв'!V5=2,"сформирован",IF('Художественно-эстетическое разв'!V5=0,"не сформирован", "в стадии формирования")))</f>
        <v/>
      </c>
      <c r="BE3" s="175" t="str">
        <f>IF('Физическое развитие'!D4="","",IF('Физическое развитие'!D4=2,"сформирован",IF('Физическое развитие'!D4=0,"не сформирован", "в стадии формирования")))</f>
        <v/>
      </c>
      <c r="BF3" s="175" t="str">
        <f>IF('Физическое развитие'!E4="","",IF('Физическое развитие'!E4=2,"сформирован",IF('Физическое развитие'!E4=0,"не сформирован", "в стадии формирования")))</f>
        <v/>
      </c>
      <c r="BG3" s="175" t="str">
        <f>IF('Физическое развитие'!F4="","",IF('Физическое развитие'!F4=2,"сформирован",IF('Физическое развитие'!F4=0,"не сформирован", "в стадии формирования")))</f>
        <v/>
      </c>
      <c r="BH3" s="175" t="str">
        <f>IF('Физическое развитие'!G4="","",IF('Физическое развитие'!G4=2,"сформирован",IF('Физическое развитие'!G4=0,"не сформирован", "в стадии формирования")))</f>
        <v/>
      </c>
      <c r="BI3" s="175" t="str">
        <f>IF('Физическое развитие'!H4="","",IF('Физическое развитие'!H4=2,"сформирован",IF('Физическое развитие'!H4=0,"не сформирован", "в стадии формирования")))</f>
        <v/>
      </c>
      <c r="BJ3" s="175" t="e">
        <f>IF('Физическое развитие'!#REF!="","",IF('Физическое развитие'!#REF!=2,"сформирован",IF('Физическое развитие'!#REF!=0,"не сформирован", "в стадии формирования")))</f>
        <v>#REF!</v>
      </c>
      <c r="BK3" s="175" t="str">
        <f>IF('Физическое развитие'!I4="","",IF('Физическое развитие'!I4=2,"сформирован",IF('Физическое развитие'!I4=0,"не сформирован", "в стадии формирования")))</f>
        <v/>
      </c>
      <c r="BL3" s="175" t="str">
        <f>IF('Физическое развитие'!J4="","",IF('Физическое развитие'!J4=2,"сформирован",IF('Физическое развитие'!J4=0,"не сформирован", "в стадии формирования")))</f>
        <v/>
      </c>
      <c r="BM3" s="175" t="str">
        <f>IF('Физическое развитие'!K4="","",IF('Физическое развитие'!K4=2,"сформирован",IF('Физическое развитие'!K4=0,"не сформирован", "в стадии формирования")))</f>
        <v/>
      </c>
      <c r="BN3" s="175" t="str">
        <f>IF('Физическое развитие'!M4="","",IF('Физическое развитие'!M4=2,"сформирован",IF('Физическое развитие'!M4=0,"не сформирован", "в стадии формирования")))</f>
        <v/>
      </c>
      <c r="BO3" s="178" t="str">
        <f>IF('Художественно-эстетическое разв'!M5="","",IF('Художественно-эстетическое разв'!N5="","",IF('Художественно-эстетическое разв'!V5="","",IF('Физическое развитие'!D4="","",IF('Физическое развитие'!E4="","",IF('Физическое развитие'!F4="","",IF('Физическое развитие'!G4="","",IF('Физическое развитие'!H4="","",IF('Физическое развитие'!#REF!="","",IF('Физическое развитие'!I4="","",IF('Физическое развитие'!J4="","",IF('Физическое развитие'!K4="","",IF('Физическое развитие'!M4="","",('Художественно-эстетическое разв'!M5+'Художественно-эстетическое разв'!N5+'Художественно-эстетическое разв'!V5+'Физическое развитие'!D4+'Физическое развитие'!E4+'Физическое развитие'!F4+'Физическое развитие'!G4+'Физическое развитие'!H4+'Физическое развитие'!#REF!+'Физическое развитие'!I4+'Физическое развитие'!J4+'Физическое развитие'!K4+'Физическое развитие'!M4)/13)))))))))))))</f>
        <v/>
      </c>
      <c r="BP3" s="175" t="str">
        <f>'целевые ориентиры'!BJ4</f>
        <v/>
      </c>
      <c r="BQ3" s="175" t="str">
        <f>IF('Социально-коммуникативное разви'!D5="","",IF('Социально-коммуникативное разви'!D5=2,"сформирован",IF('Социально-коммуникативное разви'!D5=0,"не сформирован", "в стадии формирования")))</f>
        <v/>
      </c>
      <c r="BR3" s="175" t="str">
        <f>IF('Социально-коммуникативное разви'!G5="","",IF('Социально-коммуникативное разви'!G5=2,"сформирован",IF('Социально-коммуникативное разви'!G5=0,"не сформирован", "в стадии формирования")))</f>
        <v/>
      </c>
      <c r="BS3" s="175" t="str">
        <f>IF('Социально-коммуникативное разви'!K5="","",IF('Социально-коммуникативное разви'!K5=2,"сформирован",IF('Социально-коммуникативное разви'!K5=0,"не сформирован", "в стадии формирования")))</f>
        <v/>
      </c>
      <c r="BT3" s="175" t="str">
        <f>IF('Социально-коммуникативное разви'!M5="","",IF('Социально-коммуникативное разви'!M5=2,"сформирован",IF('Социально-коммуникативное разви'!M5=0,"не сформирован", "в стадии формирования")))</f>
        <v/>
      </c>
      <c r="BU3" s="175" t="str">
        <f>IF('Социально-коммуникативное разви'!X5="","",IF('Социально-коммуникативное разви'!X5=2,"сформирован",IF('Социально-коммуникативное разви'!X5=0,"не сформирован", "в стадии формирования")))</f>
        <v/>
      </c>
      <c r="BV3" s="175" t="str">
        <f>IF('Социально-коммуникативное разви'!Y5="","",IF('Социально-коммуникативное разви'!Y5=2,"сформирован",IF('Социально-коммуникативное разви'!Y5=0,"не сформирован", "в стадии формирования")))</f>
        <v/>
      </c>
      <c r="BW3"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3" s="175" t="str">
        <f>IF('Социально-коммуникативное разви'!Z5="","",IF('Социально-коммуникативное разви'!Z5=2,"сформирован",IF('Социально-коммуникативное разви'!Z5=0,"не сформирован", "в стадии формирования")))</f>
        <v/>
      </c>
      <c r="BY3" s="175" t="str">
        <f>IF('Социально-коммуникативное разви'!AA5="","",IF('Социально-коммуникативное разви'!AA5=2,"сформирован",IF('Социально-коммуникативное разви'!AA5=0,"не сформирован", "в стадии формирования")))</f>
        <v/>
      </c>
      <c r="BZ3" s="175" t="str">
        <f>IF('Физическое развитие'!L4="","",IF('Физическое развитие'!L4=2,"сформирован",IF('Физическое развитие'!L4=0,"не сформирован", "в стадии формирования")))</f>
        <v/>
      </c>
      <c r="CA3" s="175" t="str">
        <f>IF('Физическое развитие'!P4="","",IF('Физическое развитие'!P4=2,"сформирован",IF('Физическое развитие'!P4=0,"не сформирован", "в стадии формирования")))</f>
        <v/>
      </c>
      <c r="CB3" s="175" t="e">
        <f>IF('Физическое развитие'!#REF!="","",IF('Физическое развитие'!#REF!=2,"сформирован",IF('Физическое развитие'!#REF!=0,"не сформирован", "в стадии формирования")))</f>
        <v>#REF!</v>
      </c>
      <c r="CC3" s="175" t="str">
        <f>IF('Физическое развитие'!Q4="","",IF('Физическое развитие'!Q4=2,"сформирован",IF('Физическое развитие'!Q4=0,"не сформирован", "в стадии формирования")))</f>
        <v/>
      </c>
      <c r="CD3" s="175" t="str">
        <f>IF('Физическое развитие'!R4="","",IF('Физическое развитие'!R4=2,"сформирован",IF('Физическое развитие'!R4=0,"не сформирован", "в стадии формирования")))</f>
        <v/>
      </c>
      <c r="CE3" s="178" t="str">
        <f>IF('Социально-коммуникативное разви'!D5="","",IF('Социально-коммуникативное разви'!G5="","",IF('Социально-коммуникативное разви'!K5="","",IF('Социально-коммуникативное разви'!M5="","",IF('Социально-коммуникативное разви'!X5="","",IF('Социально-коммуникативное разви'!Y5="","",IF('Социально-коммуникативное разви'!#REF!="","",IF('Социально-коммуникативное разви'!Z5="","",IF('Социально-коммуникативное разви'!AA5="","",IF('Физическое развитие'!L4="","",IF('Физическое развитие'!P4="","",IF('Физическое развитие'!#REF!="","",IF('Физическое развитие'!Q4="","",IF('Физическое развитие'!R4="","",('Социально-коммуникативное разви'!D5+'Социально-коммуникативное разви'!G5+'Социально-коммуникативное разви'!K5+'Социально-коммуникативное разви'!M5+'Социально-коммуникативное разви'!X5+'Социально-коммуникативное разви'!Y5+'Социально-коммуникативное разви'!#REF!+'Социально-коммуникативное разви'!Z5+'Социально-коммуникативное разви'!AA5+'Физическое развитие'!L4+'Физическое развитие'!P4+'Физическое развитие'!#REF!+'Физическое развитие'!Q4+'Физическое развитие'!R4)/14))))))))))))))</f>
        <v/>
      </c>
      <c r="CF3" s="175" t="str">
        <f>'целевые ориентиры'!BX4</f>
        <v/>
      </c>
      <c r="CG3" s="175" t="str">
        <f>IF('Социально-коммуникативное разви'!E5="","",IF('Социально-коммуникативное разви'!E5=2,"сформирован",IF('Социально-коммуникативное разви'!E5=0,"не сформирован", "в стадии формирования")))</f>
        <v/>
      </c>
      <c r="CH3" s="175" t="str">
        <f>IF('Социально-коммуникативное разви'!F5="","",IF('Социально-коммуникативное разви'!F5=2,"сформирован",IF('Социально-коммуникативное разви'!F5=0,"не сформирован", "в стадии формирования")))</f>
        <v/>
      </c>
      <c r="CI3" s="175" t="str">
        <f>IF('Социально-коммуникативное разви'!H5="","",IF('Социально-коммуникативное разви'!H5=2,"сформирован",IF('Социально-коммуникативное разви'!H5=0,"не сформирован", "в стадии формирования")))</f>
        <v/>
      </c>
      <c r="CJ3" s="175" t="str">
        <f>IF('Социально-коммуникативное разви'!I5="","",IF('Социально-коммуникативное разви'!I5=2,"сформирован",IF('Социально-коммуникативное разви'!I5=0,"не сформирован", "в стадии формирования")))</f>
        <v/>
      </c>
      <c r="CK3" s="175" t="str">
        <f>IF('Социально-коммуникативное разви'!AB5="","",IF('Социально-коммуникативное разви'!AB5=2,"сформирован",IF('Социально-коммуникативное разви'!AB5=0,"не сформирован", "в стадии формирования")))</f>
        <v/>
      </c>
      <c r="CL3" s="175" t="str">
        <f>IF('Социально-коммуникативное разви'!AC5="","",IF('Социально-коммуникативное разви'!AC5=2,"сформирован",IF('Социально-коммуникативное разви'!AC5=0,"не сформирован", "в стадии формирования")))</f>
        <v/>
      </c>
      <c r="CM3" s="175" t="str">
        <f>IF('Социально-коммуникативное разви'!AD5="","",IF('Социально-коммуникативное разви'!AD5=2,"сформирован",IF('Социально-коммуникативное разви'!AD5=0,"не сформирован", "в стадии формирования")))</f>
        <v/>
      </c>
      <c r="CN3" s="175" t="str">
        <f>IF('Социально-коммуникативное разви'!AE5="","",IF('Социально-коммуникативное разви'!AE5=2,"сформирован",IF('Социально-коммуникативное разви'!AE5=0,"не сформирован", "в стадии формирования")))</f>
        <v/>
      </c>
      <c r="CO3" s="175" t="str">
        <f>IF('Познавательное развитие'!D5="","",IF('Познавательное развитие'!D5=2,"сформирован",IF('Познавательное развитие'!D5=0,"не сформирован", "в стадии формирования")))</f>
        <v/>
      </c>
      <c r="CP3" s="175" t="str">
        <f>IF('Познавательное развитие'!E5="","",IF('Познавательное развитие'!E5=2,"сформирован",IF('Познавательное развитие'!E5=0,"не сформирован", "в стадии формирования")))</f>
        <v/>
      </c>
      <c r="CQ3" s="175" t="str">
        <f>IF('Познавательное развитие'!F5="","",IF('Познавательное развитие'!F5=2,"сформирован",IF('Познавательное развитие'!F5=0,"не сформирован", "в стадии формирования")))</f>
        <v/>
      </c>
      <c r="CR3" s="175" t="str">
        <f>IF('Познавательное развитие'!I5="","",IF('Познавательное развитие'!I5=2,"сформирован",IF('Познавательное развитие'!I5=0,"не сформирован", "в стадии формирования")))</f>
        <v/>
      </c>
      <c r="CS3" s="175" t="str">
        <f>IF('Познавательное развитие'!K5="","",IF('Познавательное развитие'!K5=2,"сформирован",IF('Познавательное развитие'!K5=0,"не сформирован", "в стадии формирования")))</f>
        <v/>
      </c>
      <c r="CT3" s="175" t="str">
        <f>IF('Познавательное развитие'!S5="","",IF('Познавательное развитие'!S5=2,"сформирован",IF('Познавательное развитие'!S5=0,"не сформирован", "в стадии формирования")))</f>
        <v/>
      </c>
      <c r="CU3" s="175" t="str">
        <f>IF('Познавательное развитие'!U5="","",IF('Познавательное развитие'!U5=2,"сформирован",IF('Познавательное развитие'!U5=0,"не сформирован", "в стадии формирования")))</f>
        <v/>
      </c>
      <c r="CV3" s="175" t="e">
        <f>IF('Познавательное развитие'!#REF!="","",IF('Познавательное развитие'!#REF!=2,"сформирован",IF('Познавательное развитие'!#REF!=0,"не сформирован", "в стадии формирования")))</f>
        <v>#REF!</v>
      </c>
      <c r="CW3" s="175" t="str">
        <f>IF('Познавательное развитие'!Y5="","",IF('Познавательное развитие'!Y5=2,"сформирован",IF('Познавательное развитие'!Y5=0,"не сформирован", "в стадии формирования")))</f>
        <v/>
      </c>
      <c r="CX3" s="175" t="str">
        <f>IF('Познавательное развитие'!Z5="","",IF('Познавательное развитие'!Z5=2,"сформирован",IF('Познавательное развитие'!Z5=0,"не сформирован", "в стадии формирования")))</f>
        <v/>
      </c>
      <c r="CY3" s="175" t="str">
        <f>IF('Познавательное развитие'!AA5="","",IF('Познавательное развитие'!AA5=2,"сформирован",IF('Познавательное развитие'!AA5=0,"не сформирован", "в стадии формирования")))</f>
        <v/>
      </c>
      <c r="CZ3" s="175" t="str">
        <f>IF('Познавательное развитие'!AB5="","",IF('Познавательное развитие'!AB5=2,"сформирован",IF('Познавательное развитие'!AB5=0,"не сформирован", "в стадии формирования")))</f>
        <v/>
      </c>
      <c r="DA3" s="175" t="str">
        <f>IF('Познавательное развитие'!AC5="","",IF('Познавательное развитие'!AC5=2,"сформирован",IF('Познавательное развитие'!AC5=0,"не сформирован", "в стадии формирования")))</f>
        <v/>
      </c>
      <c r="DB3" s="175" t="str">
        <f>IF('Познавательное развитие'!AD5="","",IF('Познавательное развитие'!AD5=2,"сформирован",IF('Познавательное развитие'!AD5=0,"не сформирован", "в стадии формирования")))</f>
        <v/>
      </c>
      <c r="DC3" s="175" t="str">
        <f>IF('Познавательное развитие'!AE5="","",IF('Познавательное развитие'!AE5=2,"сформирован",IF('Познавательное развитие'!AE5=0,"не сформирован", "в стадии формирования")))</f>
        <v/>
      </c>
      <c r="DD3" s="175" t="str">
        <f>IF('Речевое развитие'!J4="","",IF('Речевое развитие'!J4=2,"сформирован",IF('Речевое развитие'!J4=0,"не сформирован", "в стадии формирования")))</f>
        <v/>
      </c>
      <c r="DE3" s="175" t="str">
        <f>IF('Речевое развитие'!K4="","",IF('Речевое развитие'!K4=2,"сформирован",IF('Речевое развитие'!K4=0,"не сформирован", "в стадии формирования")))</f>
        <v/>
      </c>
      <c r="DF3" s="175" t="str">
        <f>IF('Речевое развитие'!L4="","",IF('Речевое развитие'!L4=2,"сформирован",IF('Речевое развитие'!L4=0,"не сформирован", "в стадии формирования")))</f>
        <v/>
      </c>
      <c r="DG3" s="177" t="str">
        <f>IF('Художественно-эстетическое разв'!AA5="","",IF('Художественно-эстетическое разв'!AA5=2,"сформирован",IF('Художественно-эстетическое разв'!AA5=0,"не сформирован", "в стадии формирования")))</f>
        <v/>
      </c>
      <c r="DH3" s="178" t="str">
        <f>IF('Социально-коммуникативное разви'!E5="","",IF('Социально-коммуникативное разви'!F5="","",IF('Социально-коммуникативное разви'!H5="","",IF('Социально-коммуникативное разви'!I5="","",IF('Социально-коммуникативное разви'!AB5="","",IF('Социально-коммуникативное разви'!AC5="","",IF('Социально-коммуникативное разви'!AD5="","",IF('Социально-коммуникативное разви'!AE5="","",IF('Познавательное развитие'!D5="","",IF('Познавательное развитие'!E5="","",IF('Познавательное развитие'!F5="","",IF('Познавательное развитие'!I5="","",IF('Познавательное развитие'!K5="","",IF('Познавательное развитие'!S5="","",IF('Познавательное развитие'!U5="","",IF('Познавательное развитие'!#REF!="","",IF('Познавательное развитие'!Y5="","",IF('Познавательное развитие'!Z5="","",IF('Познавательное развитие'!AA5="","",IF('Познавательное развитие'!AB5="","",IF('Познавательное развитие'!AC5="","",IF('Познавательное развитие'!AD5="","",IF('Познавательное развитие'!AE5="","",IF('Речевое развитие'!J4="","",IF('Речевое развитие'!K4="","",IF('Речевое развитие'!L4="","",IF('Художественно-эстетическое разв'!AA5="","",('Социально-коммуникативное разви'!E5+'Социально-коммуникативное разви'!F5+'Социально-коммуникативное разви'!H5+'Социально-коммуникативное разви'!I5+'Социально-коммуникативное разви'!AB5+'Социально-коммуникативное разви'!AC5+'Социально-коммуникативное разви'!AD5+'Социально-коммуникативное разви'!AE5+'Познавательное развитие'!D5+'Познавательное развитие'!E5+'Познавательное развитие'!F5+'Познавательное развитие'!I5+'Познавательное развитие'!K5+'Познавательное развитие'!S5+'Познавательное развитие'!U5+'Познавательное развитие'!#REF!+'Познавательное развитие'!Y5+'Познавательное развитие'!Z5+'Познавательное развитие'!AA5+'Познавательное развитие'!AB5+'Познавательное развитие'!AC5+'Познавательное развитие'!AD5+'Познавательное развитие'!AE5+'Речевое развитие'!J4+'Речевое развитие'!K4+'Речевое развитие'!L4+'Художественно-эстетическое разв'!AA5)/27)))))))))))))))))))))))))))</f>
        <v/>
      </c>
      <c r="DI3" s="175" t="str">
        <f>'целевые ориентиры'!CZ4</f>
        <v/>
      </c>
    </row>
    <row r="4" spans="1:150">
      <c r="A4" s="97">
        <f>список!A3</f>
        <v>2</v>
      </c>
      <c r="B4" s="165" t="str">
        <f>IF(список!B3="","",список!B3)</f>
        <v/>
      </c>
      <c r="C4" s="98">
        <f>IF(список!C3="","",список!C3)</f>
        <v>0</v>
      </c>
      <c r="D4" s="81" t="str">
        <f>IF('Социально-коммуникативное разви'!J6="","",IF('Социально-коммуникативное разви'!J6=2,"сформирован",IF('Социально-коммуникативное разви'!J6=0,"не сформирован", "в стадии формирования")))</f>
        <v/>
      </c>
      <c r="E4" s="81" t="str">
        <f>IF('Социально-коммуникативное разви'!K6="","",IF('Социально-коммуникативное разви'!K6=2,"сформирован",IF('Социально-коммуникативное разви'!K6=0,"не сформирован", "в стадии формирования")))</f>
        <v/>
      </c>
      <c r="F4" s="81" t="str">
        <f>IF('Социально-коммуникативное разви'!L6="","",IF('Социально-коммуникативное разви'!L6=2,"сформирован",IF('Социально-коммуникативное разви'!L6=0,"не сформирован", "в стадии формирования")))</f>
        <v/>
      </c>
      <c r="G4" s="81" t="str">
        <f>IF('Социально-коммуникативное разви'!N6="","",IF('Социально-коммуникативное разви'!N6=2,"сформирован",IF('Социально-коммуникативное разви'!N6=0,"не сформирован", "в стадии формирования")))</f>
        <v/>
      </c>
      <c r="H4" s="81" t="str">
        <f>IF('Социально-коммуникативное разви'!O6="","",IF('Социально-коммуникативное разви'!O6=2,"сформирован",IF('Социально-коммуникативное разви'!O6=0,"не сформирован", "в стадии формирования")))</f>
        <v/>
      </c>
      <c r="I4" s="81" t="str">
        <f>IF('Познавательное развитие'!J6="","",IF('Познавательное развитие'!J6=2,"сформирован",IF('Познавательное развитие'!J6=0,"не сформирован", "в стадии формирования")))</f>
        <v/>
      </c>
      <c r="J4" s="81" t="str">
        <f>IF('Познавательное развитие'!K6="","",IF('Познавательное развитие'!K6=2,"сформирован",IF('Познавательное развитие'!K6=0,"не сформирован", "в стадии формирования")))</f>
        <v/>
      </c>
      <c r="K4" s="81" t="str">
        <f>IF('Познавательное развитие'!N6="","",IF('Познавательное развитие'!N6=2,"сформирован",IF('Познавательное развитие'!N6=0,"не сформирован", "в стадии формирования")))</f>
        <v/>
      </c>
      <c r="L4" s="81" t="str">
        <f>IF('Познавательное развитие'!O6="","",IF('Познавательное развитие'!O6=2,"сформирован",IF('Познавательное развитие'!O6=0,"не сформирован", "в стадии формирования")))</f>
        <v/>
      </c>
      <c r="M4" s="81" t="str">
        <f>IF('Познавательное развитие'!U6="","",IF('Познавательное развитие'!U6=2,"сформирован",IF('Познавательное развитие'!U6=0,"не сформирован", "в стадии формирования")))</f>
        <v/>
      </c>
      <c r="N4" s="81" t="str">
        <f>IF('Речевое развитие'!G5="","",IF('Речевое развитие'!G5=2,"сформирован",IF('Речевое развитие'!G5=0,"не сформирован", "в стадии формирования")))</f>
        <v/>
      </c>
      <c r="O4" s="81" t="str">
        <f>IF('Художественно-эстетическое разв'!D6="","",IF('Художественно-эстетическое разв'!D6=2,"сформирован",IF('Художественно-эстетическое разв'!D6=0,"не сформирован", "в стадии формирования")))</f>
        <v/>
      </c>
      <c r="P4"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4"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4" s="136" t="str">
        <f>IF('Социально-коммуникативное разви'!J6="","",IF('Социально-коммуникативное разви'!K6="","",IF('Социально-коммуникативное разви'!L6="","",IF('Социально-коммуникативное разви'!N6="","",IF('Социально-коммуникативное разви'!O6="","",IF('Познавательное развитие'!J6="","",IF('Познавательное развитие'!K6="","",IF('Познавательное развитие'!N6="","",IF('Познавательное развитие'!O6="","",IF('Познавательное развитие'!U6="","",IF('Речевое развитие'!G5="","",IF('Художественно-эстетическое разв'!D6="","",IF('Художественно-эстетическое разв'!#REF!="","",IF('Художественно-эстетическое разв'!#REF!="","",('Социально-коммуникативное разви'!J6+'Социально-коммуникативное разви'!K6+'Социально-коммуникативное разви'!L6+'Социально-коммуникативное разви'!N6+'Социально-коммуникативное разви'!O6+'Познавательное развитие'!J6+'Познавательное развитие'!K6+'Познавательное развитие'!N6+'Познавательное развитие'!O6+'Познавательное развитие'!U6+'Речевое развитие'!G5+'Художественно-эстетическое разв'!D6+'Художественно-эстетическое разв'!#REF!+'Художественно-эстетическое разв'!#REF!)/14))))))))))))))</f>
        <v/>
      </c>
      <c r="S4" s="175" t="str">
        <f>'целевые ориентиры'!Q5</f>
        <v/>
      </c>
      <c r="T4" s="175" t="str">
        <f>IF('Социально-коммуникативное разви'!H6="","",IF('Социально-коммуникативное разви'!H6=2,"сформирован",IF('Социально-коммуникативное разви'!H6=0,"не сформирован", "в стадии формирования")))</f>
        <v/>
      </c>
      <c r="U4" s="175" t="str">
        <f>IF('Социально-коммуникативное разви'!K6="","",IF('Социально-коммуникативное разви'!K6=2,"сформирован",IF('Социально-коммуникативное разви'!K6=0,"не сформирован", "в стадии формирования")))</f>
        <v/>
      </c>
      <c r="V4" s="175" t="str">
        <f>IF('Социально-коммуникативное разви'!L6="","",IF('Социально-коммуникативное разви'!L6=2,"сформирован",IF('Социально-коммуникативное разви'!L6=0,"не сформирован", "в стадии формирования")))</f>
        <v/>
      </c>
      <c r="W4" s="175" t="str">
        <f>IF('Социально-коммуникативное разви'!M6="","",IF('Социально-коммуникативное разви'!M6=2,"сформирован",IF('Социально-коммуникативное разви'!M6=0,"не сформирован", "в стадии формирования")))</f>
        <v/>
      </c>
      <c r="X4" s="175" t="str">
        <f>IF('Социально-коммуникативное разви'!S6="","",IF('Социально-коммуникативное разви'!S6=2,"сформирован",IF('Социально-коммуникативное разви'!S6=0,"не сформирован", "в стадии формирования")))</f>
        <v/>
      </c>
      <c r="Y4" s="175" t="str">
        <f>IF('Социально-коммуникативное разви'!T6="","",IF('Социально-коммуникативное разви'!T6=2,"сформирован",IF('Социально-коммуникативное разви'!T6=0,"не сформирован", "в стадии формирования")))</f>
        <v/>
      </c>
      <c r="Z4"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4" s="175" t="str">
        <f>IF('Социально-коммуникативное разви'!U6="","",IF('Социально-коммуникативное разви'!U6=2,"сформирован",IF('Социально-коммуникативное разви'!U6=0,"не сформирован", "в стадии формирования")))</f>
        <v/>
      </c>
      <c r="AB4" s="175" t="str">
        <f>IF('Познавательное развитие'!T6="","",IF('Познавательное развитие'!T6=2,"сформирован",IF('Познавательное развитие'!T6=0,"не сформирован", "в стадии формирования")))</f>
        <v/>
      </c>
      <c r="AC4" s="175" t="str">
        <f>IF('Речевое развитие'!G5="","",IF('Речевое развитие'!G5=2,"сформирован",IF('Речевое развитие'!G5=0,"не сформирован", "в стадии формирования")))</f>
        <v/>
      </c>
      <c r="AD4" s="175" t="str">
        <f>IF('Социально-коммуникативное разви'!H6="","",IF('Социально-коммуникативное разви'!K6="","",IF('Социально-коммуникативное разви'!L6="","",IF('Социально-коммуникативное разви'!M6="","",IF('Социально-коммуникативное разви'!S6="","",IF('Социально-коммуникативное разви'!T6="","",IF('Социально-коммуникативное разви'!#REF!="","",IF('Социально-коммуникативное разви'!U6="","",IF('Познавательное развитие'!T6="","",IF('Речевое развитие'!G5="","",('Социально-коммуникативное разви'!H6+'Социально-коммуникативное разви'!K6+'Социально-коммуникативное разви'!L6+'Социально-коммуникативное разви'!M6+'Социально-коммуникативное разви'!S6+'Социально-коммуникативное разви'!T6+'Социально-коммуникативное разви'!#REF!+'Социально-коммуникативное разви'!U6+'Познавательное развитие'!T6+'Речевое развитие'!G5)/10))))))))))</f>
        <v/>
      </c>
      <c r="AE4" s="175" t="str">
        <f>'целевые ориентиры'!AB5</f>
        <v/>
      </c>
      <c r="AF4" s="175" t="str">
        <f>IF('Социально-коммуникативное разви'!P6="","",IF('Социально-коммуникативное разви'!P6=2,"сформирован",IF('Социально-коммуникативное разви'!P6=0,"не сформирован", "в стадии формирования")))</f>
        <v/>
      </c>
      <c r="AG4" s="175" t="str">
        <f>IF('Познавательное развитие'!P6="","",IF('Познавательное развитие'!P6=2,"сформирован",IF('Познавательное развитие'!P6=0,"не сформирован", "в стадии формирования")))</f>
        <v/>
      </c>
      <c r="AH4" s="175" t="str">
        <f>IF('Речевое развитие'!F5="","",IF('Речевое развитие'!F5=2,"сформирован",IF('Речевое развитие'!GG5=0,"не сформирован", "в стадии формирования")))</f>
        <v/>
      </c>
      <c r="AI4" s="175" t="str">
        <f>IF('Речевое развитие'!G5="","",IF('Речевое развитие'!G5=2,"сформирован",IF('Речевое развитие'!GH5=0,"не сформирован", "в стадии формирования")))</f>
        <v/>
      </c>
      <c r="AJ4" s="175" t="str">
        <f>IF('Речевое развитие'!M5="","",IF('Речевое развитие'!M5=2,"сформирован",IF('Речевое развитие'!M5=0,"не сформирован", "в стадии формирования")))</f>
        <v/>
      </c>
      <c r="AK4" s="175" t="str">
        <f>IF('Речевое развитие'!N5="","",IF('Речевое развитие'!N5=2,"сформирован",IF('Речевое развитие'!N5=0,"не сформирован", "в стадии формирования")))</f>
        <v/>
      </c>
      <c r="AL4" s="175" t="str">
        <f>IF('Художественно-эстетическое разв'!E6="","",IF('Художественно-эстетическое разв'!E6=2,"сформирован",IF('Художественно-эстетическое разв'!E6=0,"не сформирован", "в стадии формирования")))</f>
        <v/>
      </c>
      <c r="AM4" s="175" t="str">
        <f>IF('Художественно-эстетическое разв'!H6="","",IF('Художественно-эстетическое разв'!H6=2,"сформирован",IF('Художественно-эстетическое разв'!H6=0,"не сформирован", "в стадии формирования")))</f>
        <v/>
      </c>
      <c r="AN4"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4" s="175" t="str">
        <f>IF('Художественно-эстетическое разв'!AB6="","",IF('Художественно-эстетическое разв'!AB6=2,"сформирован",IF('Художественно-эстетическое разв'!AB6=0,"не сформирован", "в стадии формирования")))</f>
        <v/>
      </c>
      <c r="AP4" s="176" t="str">
        <f>IF('Социально-коммуникативное разви'!P6="","",IF('Познавательное развитие'!P6="","",IF('Речевое развитие'!F5="","",IF('Речевое развитие'!G5="","",IF('Речевое развитие'!M5="","",IF('Речевое развитие'!N5="","",IF('Художественно-эстетическое разв'!E6="","",IF('Художественно-эстетическое разв'!H6="","",IF('Художественно-эстетическое разв'!#REF!="","",IF('Художественно-эстетическое разв'!AB6="","",('Социально-коммуникативное разви'!P6+'Познавательное развитие'!P6+'Речевое развитие'!F5+'Речевое развитие'!G5+'Речевое развитие'!M5+'Речевое развитие'!N5+'Художественно-эстетическое разв'!E6+'Художественно-эстетическое разв'!H6+'Художественно-эстетическое разв'!#REF!+'Художественно-эстетическое разв'!AB6)/10))))))))))</f>
        <v/>
      </c>
      <c r="AQ4" s="175" t="str">
        <f>'целевые ориентиры'!AM5</f>
        <v/>
      </c>
      <c r="AR4" s="175" t="str">
        <f>'Речевое развитие'!I5</f>
        <v/>
      </c>
      <c r="AS4" s="175" t="str">
        <f>IF('Речевое развитие'!D5="","",IF('Речевое развитие'!D5=2,"сформирован",IF('Речевое развитие'!D5=0,"не сформирован", "в стадии формирования")))</f>
        <v/>
      </c>
      <c r="AT4" s="175" t="e">
        <f>IF('Речевое развитие'!#REF!="","",IF('Речевое развитие'!#REF!=2,"сформирован",IF('Речевое развитие'!#REF!=0,"не сформирован", "в стадии формирования")))</f>
        <v>#REF!</v>
      </c>
      <c r="AU4" s="175" t="str">
        <f>IF('Речевое развитие'!E5="","",IF('Речевое развитие'!E5=2,"сформирован",IF('Речевое развитие'!E5=0,"не сформирован", "в стадии формирования")))</f>
        <v/>
      </c>
      <c r="AV4" s="175" t="str">
        <f>IF('Речевое развитие'!F5="","",IF('Речевое развитие'!F5=2,"сформирован",IF('Речевое развитие'!F5=0,"не сформирован", "в стадии формирования")))</f>
        <v/>
      </c>
      <c r="AW4" s="175" t="str">
        <f>IF('Речевое развитие'!G5="","",IF('Речевое развитие'!G5=2,"сформирован",IF('Речевое развитие'!G5=0,"не сформирован", "в стадии формирования")))</f>
        <v/>
      </c>
      <c r="AX4" s="175"/>
      <c r="AY4" s="175" t="str">
        <f>IF('Речевое развитие'!M5="","",IF('Речевое развитие'!M5=2,"сформирован",IF('Речевое развитие'!M5=0,"не сформирован", "в стадии формирования")))</f>
        <v/>
      </c>
      <c r="AZ4" s="175" t="str">
        <f>IF('Познавательное развитие'!V6="","",IF('Речевое развитие'!D5="","",IF('Речевое развитие'!#REF!="","",IF('Речевое развитие'!E5="","",IF('Речевое развитие'!F5="","",IF('Речевое развитие'!G5="","",IF('Речевое развитие'!J5="","",IF('Речевое развитие'!M5="","",('Познавательное развитие'!V6+'Речевое развитие'!D5+'Речевое развитие'!#REF!+'Речевое развитие'!E5+'Речевое развитие'!F5+'Речевое развитие'!G5+'Речевое развитие'!J5+'Речевое развитие'!M5)/8))))))))</f>
        <v/>
      </c>
      <c r="BA4" s="175" t="str">
        <f>'целевые ориентиры'!AV5</f>
        <v/>
      </c>
      <c r="BB4" s="175" t="str">
        <f>IF('Художественно-эстетическое разв'!M6="","",IF('Художественно-эстетическое разв'!M6=2,"сформирован",IF('Художественно-эстетическое разв'!M6=0,"не сформирован", "в стадии формирования")))</f>
        <v/>
      </c>
      <c r="BC4" s="175" t="str">
        <f>IF('Художественно-эстетическое разв'!N6="","",IF('Художественно-эстетическое разв'!N6=2,"сформирован",IF('Художественно-эстетическое разв'!N6=0,"не сформирован", "в стадии формирования")))</f>
        <v/>
      </c>
      <c r="BD4" s="177" t="str">
        <f>IF('Художественно-эстетическое разв'!V6="","",IF('Художественно-эстетическое разв'!V6=2,"сформирован",IF('Художественно-эстетическое разв'!V6=0,"не сформирован", "в стадии формирования")))</f>
        <v/>
      </c>
      <c r="BE4" s="175" t="str">
        <f>IF('Физическое развитие'!D5="","",IF('Физическое развитие'!D5=2,"сформирован",IF('Физическое развитие'!D5=0,"не сформирован", "в стадии формирования")))</f>
        <v/>
      </c>
      <c r="BF4" s="175" t="str">
        <f>IF('Физическое развитие'!E5="","",IF('Физическое развитие'!E5=2,"сформирован",IF('Физическое развитие'!E5=0,"не сформирован", "в стадии формирования")))</f>
        <v/>
      </c>
      <c r="BG4" s="175" t="str">
        <f>IF('Физическое развитие'!F5="","",IF('Физическое развитие'!F5=2,"сформирован",IF('Физическое развитие'!F5=0,"не сформирован", "в стадии формирования")))</f>
        <v/>
      </c>
      <c r="BH4" s="175" t="str">
        <f>IF('Физическое развитие'!G5="","",IF('Физическое развитие'!G5=2,"сформирован",IF('Физическое развитие'!G5=0,"не сформирован", "в стадии формирования")))</f>
        <v/>
      </c>
      <c r="BI4" s="175" t="str">
        <f>IF('Физическое развитие'!H5="","",IF('Физическое развитие'!H5=2,"сформирован",IF('Физическое развитие'!H5=0,"не сформирован", "в стадии формирования")))</f>
        <v/>
      </c>
      <c r="BJ4" s="175" t="e">
        <f>IF('Физическое развитие'!#REF!="","",IF('Физическое развитие'!#REF!=2,"сформирован",IF('Физическое развитие'!#REF!=0,"не сформирован", "в стадии формирования")))</f>
        <v>#REF!</v>
      </c>
      <c r="BK4" s="175" t="str">
        <f>IF('Физическое развитие'!I5="","",IF('Физическое развитие'!I5=2,"сформирован",IF('Физическое развитие'!I5=0,"не сформирован", "в стадии формирования")))</f>
        <v/>
      </c>
      <c r="BL4" s="175" t="str">
        <f>IF('Физическое развитие'!J5="","",IF('Физическое развитие'!J5=2,"сформирован",IF('Физическое развитие'!J5=0,"не сформирован", "в стадии формирования")))</f>
        <v/>
      </c>
      <c r="BM4" s="175" t="str">
        <f>IF('Физическое развитие'!K5="","",IF('Физическое развитие'!K5=2,"сформирован",IF('Физическое развитие'!K5=0,"не сформирован", "в стадии формирования")))</f>
        <v/>
      </c>
      <c r="BN4" s="175" t="str">
        <f>IF('Физическое развитие'!M5="","",IF('Физическое развитие'!M5=2,"сформирован",IF('Физическое развитие'!M5=0,"не сформирован", "в стадии формирования")))</f>
        <v/>
      </c>
      <c r="BO4" s="178" t="str">
        <f>IF('Художественно-эстетическое разв'!M6="","",IF('Художественно-эстетическое разв'!N6="","",IF('Художественно-эстетическое разв'!V6="","",IF('Физическое развитие'!D5="","",IF('Физическое развитие'!E5="","",IF('Физическое развитие'!F5="","",IF('Физическое развитие'!G5="","",IF('Физическое развитие'!H5="","",IF('Физическое развитие'!#REF!="","",IF('Физическое развитие'!I5="","",IF('Физическое развитие'!J5="","",IF('Физическое развитие'!K5="","",IF('Физическое развитие'!M5="","",('Художественно-эстетическое разв'!M6+'Художественно-эстетическое разв'!N6+'Художественно-эстетическое разв'!V6+'Физическое развитие'!D5+'Физическое развитие'!E5+'Физическое развитие'!F5+'Физическое развитие'!G5+'Физическое развитие'!H5+'Физическое развитие'!#REF!+'Физическое развитие'!I5+'Физическое развитие'!J5+'Физическое развитие'!K5+'Физическое развитие'!M5)/13)))))))))))))</f>
        <v/>
      </c>
      <c r="BP4" s="175" t="str">
        <f>'целевые ориентиры'!BJ5</f>
        <v/>
      </c>
      <c r="BQ4" s="175" t="str">
        <f>IF('Социально-коммуникативное разви'!D6="","",IF('Социально-коммуникативное разви'!D6=2,"сформирован",IF('Социально-коммуникативное разви'!D6=0,"не сформирован", "в стадии формирования")))</f>
        <v/>
      </c>
      <c r="BR4" s="175" t="str">
        <f>IF('Социально-коммуникативное разви'!G6="","",IF('Социально-коммуникативное разви'!G6=2,"сформирован",IF('Социально-коммуникативное разви'!G6=0,"не сформирован", "в стадии формирования")))</f>
        <v/>
      </c>
      <c r="BS4" s="175" t="str">
        <f>IF('Социально-коммуникативное разви'!K6="","",IF('Социально-коммуникативное разви'!K6=2,"сформирован",IF('Социально-коммуникативное разви'!K6=0,"не сформирован", "в стадии формирования")))</f>
        <v/>
      </c>
      <c r="BT4" s="175" t="str">
        <f>IF('Социально-коммуникативное разви'!M6="","",IF('Социально-коммуникативное разви'!M6=2,"сформирован",IF('Социально-коммуникативное разви'!M6=0,"не сформирован", "в стадии формирования")))</f>
        <v/>
      </c>
      <c r="BU4" s="175" t="str">
        <f>IF('Социально-коммуникативное разви'!X6="","",IF('Социально-коммуникативное разви'!X6=2,"сформирован",IF('Социально-коммуникативное разви'!X6=0,"не сформирован", "в стадии формирования")))</f>
        <v/>
      </c>
      <c r="BV4" s="175" t="str">
        <f>IF('Социально-коммуникативное разви'!Y6="","",IF('Социально-коммуникативное разви'!Y6=2,"сформирован",IF('Социально-коммуникативное разви'!Y6=0,"не сформирован", "в стадии формирования")))</f>
        <v/>
      </c>
      <c r="BW4"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4" s="175" t="str">
        <f>IF('Социально-коммуникативное разви'!Z6="","",IF('Социально-коммуникативное разви'!Z6=2,"сформирован",IF('Социально-коммуникативное разви'!Z6=0,"не сформирован", "в стадии формирования")))</f>
        <v/>
      </c>
      <c r="BY4" s="175" t="str">
        <f>IF('Социально-коммуникативное разви'!AA6="","",IF('Социально-коммуникативное разви'!AA6=2,"сформирован",IF('Социально-коммуникативное разви'!AA6=0,"не сформирован", "в стадии формирования")))</f>
        <v/>
      </c>
      <c r="BZ4" s="175" t="str">
        <f>IF('Физическое развитие'!L5="","",IF('Физическое развитие'!L5=2,"сформирован",IF('Физическое развитие'!L5=0,"не сформирован", "в стадии формирования")))</f>
        <v/>
      </c>
      <c r="CA4" s="175" t="str">
        <f>IF('Физическое развитие'!P5="","",IF('Физическое развитие'!P5=2,"сформирован",IF('Физическое развитие'!P5=0,"не сформирован", "в стадии формирования")))</f>
        <v/>
      </c>
      <c r="CB4" s="175" t="e">
        <f>IF('Физическое развитие'!#REF!="","",IF('Физическое развитие'!#REF!=2,"сформирован",IF('Физическое развитие'!#REF!=0,"не сформирован", "в стадии формирования")))</f>
        <v>#REF!</v>
      </c>
      <c r="CC4" s="175" t="str">
        <f>IF('Физическое развитие'!Q5="","",IF('Физическое развитие'!Q5=2,"сформирован",IF('Физическое развитие'!Q5=0,"не сформирован", "в стадии формирования")))</f>
        <v/>
      </c>
      <c r="CD4" s="175" t="str">
        <f>IF('Физическое развитие'!R5="","",IF('Физическое развитие'!R5=2,"сформирован",IF('Физическое развитие'!R5=0,"не сформирован", "в стадии формирования")))</f>
        <v/>
      </c>
      <c r="CE4" s="175"/>
      <c r="CF4" s="175" t="str">
        <f>'целевые ориентиры'!BX5</f>
        <v/>
      </c>
      <c r="CG4" s="175" t="str">
        <f>IF('Социально-коммуникативное разви'!E6="","",IF('Социально-коммуникативное разви'!E6=2,"сформирован",IF('Социально-коммуникативное разви'!E6=0,"не сформирован", "в стадии формирования")))</f>
        <v/>
      </c>
      <c r="CH4" s="175" t="str">
        <f>IF('Социально-коммуникативное разви'!F6="","",IF('Социально-коммуникативное разви'!F6=2,"сформирован",IF('Социально-коммуникативное разви'!F6=0,"не сформирован", "в стадии формирования")))</f>
        <v/>
      </c>
      <c r="CI4" s="175" t="str">
        <f>IF('Социально-коммуникативное разви'!H6="","",IF('Социально-коммуникативное разви'!H6=2,"сформирован",IF('Социально-коммуникативное разви'!H6=0,"не сформирован", "в стадии формирования")))</f>
        <v/>
      </c>
      <c r="CJ4" s="175" t="str">
        <f>IF('Социально-коммуникативное разви'!I6="","",IF('Социально-коммуникативное разви'!I6=2,"сформирован",IF('Социально-коммуникативное разви'!I6=0,"не сформирован", "в стадии формирования")))</f>
        <v/>
      </c>
      <c r="CK4" s="175" t="str">
        <f>IF('Социально-коммуникативное разви'!AB6="","",IF('Социально-коммуникативное разви'!AB6=2,"сформирован",IF('Социально-коммуникативное разви'!AB6=0,"не сформирован", "в стадии формирования")))</f>
        <v/>
      </c>
      <c r="CL4" s="175" t="str">
        <f>IF('Социально-коммуникативное разви'!AC6="","",IF('Социально-коммуникативное разви'!AC6=2,"сформирован",IF('Социально-коммуникативное разви'!AC6=0,"не сформирован", "в стадии формирования")))</f>
        <v/>
      </c>
      <c r="CM4" s="175" t="str">
        <f>IF('Социально-коммуникативное разви'!AD6="","",IF('Социально-коммуникативное разви'!AD6=2,"сформирован",IF('Социально-коммуникативное разви'!AD6=0,"не сформирован", "в стадии формирования")))</f>
        <v/>
      </c>
      <c r="CN4" s="175" t="str">
        <f>IF('Социально-коммуникативное разви'!AE6="","",IF('Социально-коммуникативное разви'!AE6=2,"сформирован",IF('Социально-коммуникативное разви'!AE6=0,"не сформирован", "в стадии формирования")))</f>
        <v/>
      </c>
      <c r="CO4" s="175" t="str">
        <f>IF('Познавательное развитие'!D6="","",IF('Познавательное развитие'!D6=2,"сформирован",IF('Познавательное развитие'!D6=0,"не сформирован", "в стадии формирования")))</f>
        <v/>
      </c>
      <c r="CP4" s="175" t="str">
        <f>IF('Познавательное развитие'!E6="","",IF('Познавательное развитие'!E6=2,"сформирован",IF('Познавательное развитие'!E6=0,"не сформирован", "в стадии формирования")))</f>
        <v/>
      </c>
      <c r="CQ4" s="175" t="str">
        <f>IF('Познавательное развитие'!F6="","",IF('Познавательное развитие'!F6=2,"сформирован",IF('Познавательное развитие'!F6=0,"не сформирован", "в стадии формирования")))</f>
        <v/>
      </c>
      <c r="CR4" s="175" t="str">
        <f>IF('Познавательное развитие'!I6="","",IF('Познавательное развитие'!I6=2,"сформирован",IF('Познавательное развитие'!I6=0,"не сформирован", "в стадии формирования")))</f>
        <v/>
      </c>
      <c r="CS4" s="175" t="str">
        <f>IF('Познавательное развитие'!K6="","",IF('Познавательное развитие'!K6=2,"сформирован",IF('Познавательное развитие'!K6=0,"не сформирован", "в стадии формирования")))</f>
        <v/>
      </c>
      <c r="CT4" s="175" t="str">
        <f>IF('Познавательное развитие'!S6="","",IF('Познавательное развитие'!S6=2,"сформирован",IF('Познавательное развитие'!S6=0,"не сформирован", "в стадии формирования")))</f>
        <v/>
      </c>
      <c r="CU4" s="175" t="str">
        <f>IF('Познавательное развитие'!U6="","",IF('Познавательное развитие'!U6=2,"сформирован",IF('Познавательное развитие'!U6=0,"не сформирован", "в стадии формирования")))</f>
        <v/>
      </c>
      <c r="CV4" s="175" t="e">
        <f>IF('Познавательное развитие'!#REF!="","",IF('Познавательное развитие'!#REF!=2,"сформирован",IF('Познавательное развитие'!#REF!=0,"не сформирован", "в стадии формирования")))</f>
        <v>#REF!</v>
      </c>
      <c r="CW4" s="175" t="str">
        <f>IF('Познавательное развитие'!Y6="","",IF('Познавательное развитие'!Y6=2,"сформирован",IF('Познавательное развитие'!Y6=0,"не сформирован", "в стадии формирования")))</f>
        <v/>
      </c>
      <c r="CX4" s="175" t="str">
        <f>IF('Познавательное развитие'!Z6="","",IF('Познавательное развитие'!Z6=2,"сформирован",IF('Познавательное развитие'!Z6=0,"не сформирован", "в стадии формирования")))</f>
        <v/>
      </c>
      <c r="CY4" s="175" t="str">
        <f>IF('Познавательное развитие'!AA6="","",IF('Познавательное развитие'!AA6=2,"сформирован",IF('Познавательное развитие'!AA6=0,"не сформирован", "в стадии формирования")))</f>
        <v/>
      </c>
      <c r="CZ4" s="175" t="str">
        <f>IF('Познавательное развитие'!AB6="","",IF('Познавательное развитие'!AB6=2,"сформирован",IF('Познавательное развитие'!AB6=0,"не сформирован", "в стадии формирования")))</f>
        <v/>
      </c>
      <c r="DA4" s="175" t="str">
        <f>IF('Познавательное развитие'!AC6="","",IF('Познавательное развитие'!AC6=2,"сформирован",IF('Познавательное развитие'!AC6=0,"не сформирован", "в стадии формирования")))</f>
        <v/>
      </c>
      <c r="DB4" s="175" t="str">
        <f>IF('Познавательное развитие'!AD6="","",IF('Познавательное развитие'!AD6=2,"сформирован",IF('Познавательное развитие'!AD6=0,"не сформирован", "в стадии формирования")))</f>
        <v/>
      </c>
      <c r="DC4" s="175" t="str">
        <f>IF('Познавательное развитие'!AE6="","",IF('Познавательное развитие'!AE6=2,"сформирован",IF('Познавательное развитие'!AE6=0,"не сформирован", "в стадии формирования")))</f>
        <v/>
      </c>
      <c r="DD4" s="175" t="str">
        <f>IF('Речевое развитие'!J5="","",IF('Речевое развитие'!J5=2,"сформирован",IF('Речевое развитие'!J5=0,"не сформирован", "в стадии формирования")))</f>
        <v/>
      </c>
      <c r="DE4" s="175" t="str">
        <f>IF('Речевое развитие'!K5="","",IF('Речевое развитие'!K5=2,"сформирован",IF('Речевое развитие'!K5=0,"не сформирован", "в стадии формирования")))</f>
        <v/>
      </c>
      <c r="DF4" s="175" t="str">
        <f>IF('Речевое развитие'!L5="","",IF('Речевое развитие'!L5=2,"сформирован",IF('Речевое развитие'!L5=0,"не сформирован", "в стадии формирования")))</f>
        <v/>
      </c>
      <c r="DG4" s="177" t="str">
        <f>IF('Художественно-эстетическое разв'!AA6="","",IF('Художественно-эстетическое разв'!AA6=2,"сформирован",IF('Художественно-эстетическое разв'!AA6=0,"не сформирован", "в стадии формирования")))</f>
        <v/>
      </c>
      <c r="DH4" s="178" t="str">
        <f>IF('Социально-коммуникативное разви'!E6="","",IF('Социально-коммуникативное разви'!F6="","",IF('Социально-коммуникативное разви'!H6="","",IF('Социально-коммуникативное разви'!I6="","",IF('Социально-коммуникативное разви'!AB6="","",IF('Социально-коммуникативное разви'!AC6="","",IF('Социально-коммуникативное разви'!AD6="","",IF('Социально-коммуникативное разви'!AE6="","",IF('Познавательное развитие'!D6="","",IF('Познавательное развитие'!E6="","",IF('Познавательное развитие'!F6="","",IF('Познавательное развитие'!I6="","",IF('Познавательное развитие'!K6="","",IF('Познавательное развитие'!S6="","",IF('Познавательное развитие'!U6="","",IF('Познавательное развитие'!#REF!="","",IF('Познавательное развитие'!Y6="","",IF('Познавательное развитие'!Z6="","",IF('Познавательное развитие'!AA6="","",IF('Познавательное развитие'!AB6="","",IF('Познавательное развитие'!AC6="","",IF('Познавательное развитие'!AD6="","",IF('Познавательное развитие'!AE6="","",IF('Речевое развитие'!J5="","",IF('Речевое развитие'!K5="","",IF('Речевое развитие'!L5="","",IF('Художественно-эстетическое разв'!AA6="","",('Социально-коммуникативное разви'!E6+'Социально-коммуникативное разви'!F6+'Социально-коммуникативное разви'!H6+'Социально-коммуникативное разви'!I6+'Социально-коммуникативное разви'!AB6+'Социально-коммуникативное разви'!AC6+'Социально-коммуникативное разви'!AD6+'Социально-коммуникативное разви'!AE6+'Познавательное развитие'!D6+'Познавательное развитие'!E6+'Познавательное развитие'!F6+'Познавательное развитие'!I6+'Познавательное развитие'!K6+'Познавательное развитие'!S6+'Познавательное развитие'!U6+'Познавательное развитие'!#REF!+'Познавательное развитие'!Y6+'Познавательное развитие'!Z6+'Познавательное развитие'!AA6+'Познавательное развитие'!AB6+'Познавательное развитие'!AC6+'Познавательное развитие'!AD6+'Познавательное развитие'!AE6+'Речевое развитие'!J5+'Речевое развитие'!K5+'Речевое развитие'!L5+'Художественно-эстетическое разв'!AA6)/27)))))))))))))))))))))))))))</f>
        <v/>
      </c>
      <c r="DI4" s="175" t="str">
        <f>'целевые ориентиры'!CZ5</f>
        <v/>
      </c>
    </row>
    <row r="5" spans="1:150">
      <c r="A5" s="97">
        <f>список!A4</f>
        <v>3</v>
      </c>
      <c r="B5" s="165" t="str">
        <f>IF(список!B4="","",список!B4)</f>
        <v/>
      </c>
      <c r="C5" s="98">
        <f>IF(список!C4="","",список!C4)</f>
        <v>0</v>
      </c>
      <c r="D5" s="81" t="str">
        <f>IF('Социально-коммуникативное разви'!J7="","",IF('Социально-коммуникативное разви'!J7=2,"сформирован",IF('Социально-коммуникативное разви'!J7=0,"не сформирован", "в стадии формирования")))</f>
        <v/>
      </c>
      <c r="E5" s="81" t="str">
        <f>IF('Социально-коммуникативное разви'!K7="","",IF('Социально-коммуникативное разви'!K7=2,"сформирован",IF('Социально-коммуникативное разви'!K7=0,"не сформирован", "в стадии формирования")))</f>
        <v/>
      </c>
      <c r="F5" s="81" t="str">
        <f>IF('Социально-коммуникативное разви'!L7="","",IF('Социально-коммуникативное разви'!L7=2,"сформирован",IF('Социально-коммуникативное разви'!L7=0,"не сформирован", "в стадии формирования")))</f>
        <v/>
      </c>
      <c r="G5" s="81" t="str">
        <f>IF('Социально-коммуникативное разви'!N7="","",IF('Социально-коммуникативное разви'!N7=2,"сформирован",IF('Социально-коммуникативное разви'!N7=0,"не сформирован", "в стадии формирования")))</f>
        <v/>
      </c>
      <c r="H5" s="81" t="str">
        <f>IF('Социально-коммуникативное разви'!O7="","",IF('Социально-коммуникативное разви'!O7=2,"сформирован",IF('Социально-коммуникативное разви'!O7=0,"не сформирован", "в стадии формирования")))</f>
        <v/>
      </c>
      <c r="I5" s="81" t="str">
        <f>IF('Познавательное развитие'!J7="","",IF('Познавательное развитие'!J7=2,"сформирован",IF('Познавательное развитие'!J7=0,"не сформирован", "в стадии формирования")))</f>
        <v/>
      </c>
      <c r="J5" s="81" t="str">
        <f>IF('Познавательное развитие'!K7="","",IF('Познавательное развитие'!K7=2,"сформирован",IF('Познавательное развитие'!K7=0,"не сформирован", "в стадии формирования")))</f>
        <v/>
      </c>
      <c r="K5" s="81" t="str">
        <f>IF('Познавательное развитие'!N7="","",IF('Познавательное развитие'!N7=2,"сформирован",IF('Познавательное развитие'!N7=0,"не сформирован", "в стадии формирования")))</f>
        <v/>
      </c>
      <c r="L5" s="81" t="str">
        <f>IF('Познавательное развитие'!O7="","",IF('Познавательное развитие'!O7=2,"сформирован",IF('Познавательное развитие'!O7=0,"не сформирован", "в стадии формирования")))</f>
        <v/>
      </c>
      <c r="M5" s="81" t="str">
        <f>IF('Познавательное развитие'!U7="","",IF('Познавательное развитие'!U7=2,"сформирован",IF('Познавательное развитие'!U7=0,"не сформирован", "в стадии формирования")))</f>
        <v/>
      </c>
      <c r="N5" s="81" t="str">
        <f>IF('Речевое развитие'!G6="","",IF('Речевое развитие'!G6=2,"сформирован",IF('Речевое развитие'!G6=0,"не сформирован", "в стадии формирования")))</f>
        <v/>
      </c>
      <c r="O5" s="81" t="str">
        <f>IF('Художественно-эстетическое разв'!D7="","",IF('Художественно-эстетическое разв'!D7=2,"сформирован",IF('Художественно-эстетическое разв'!D7=0,"не сформирован", "в стадии формирования")))</f>
        <v/>
      </c>
      <c r="P5"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5"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5" s="136" t="str">
        <f>IF('Социально-коммуникативное разви'!J7="","",IF('Социально-коммуникативное разви'!K7="","",IF('Социально-коммуникативное разви'!L7="","",IF('Социально-коммуникативное разви'!N7="","",IF('Социально-коммуникативное разви'!O7="","",IF('Познавательное развитие'!J7="","",IF('Познавательное развитие'!K7="","",IF('Познавательное развитие'!N7="","",IF('Познавательное развитие'!O7="","",IF('Познавательное развитие'!U7="","",IF('Речевое развитие'!G6="","",IF('Художественно-эстетическое разв'!D7="","",IF('Художественно-эстетическое разв'!#REF!="","",IF('Художественно-эстетическое разв'!#REF!="","",('Социально-коммуникативное разви'!J7+'Социально-коммуникативное разви'!K7+'Социально-коммуникативное разви'!L7+'Социально-коммуникативное разви'!N7+'Социально-коммуникативное разви'!O7+'Познавательное развитие'!J7+'Познавательное развитие'!K7+'Познавательное развитие'!N7+'Познавательное развитие'!O7+'Познавательное развитие'!U7+'Речевое развитие'!G6+'Художественно-эстетическое разв'!D7+'Художественно-эстетическое разв'!#REF!+'Художественно-эстетическое разв'!#REF!)/14))))))))))))))</f>
        <v/>
      </c>
      <c r="S5" s="175" t="str">
        <f>'целевые ориентиры'!Q6</f>
        <v/>
      </c>
      <c r="T5" s="175" t="str">
        <f>IF('Социально-коммуникативное разви'!H7="","",IF('Социально-коммуникативное разви'!H7=2,"сформирован",IF('Социально-коммуникативное разви'!H7=0,"не сформирован", "в стадии формирования")))</f>
        <v/>
      </c>
      <c r="U5" s="175" t="str">
        <f>IF('Социально-коммуникативное разви'!K7="","",IF('Социально-коммуникативное разви'!K7=2,"сформирован",IF('Социально-коммуникативное разви'!K7=0,"не сформирован", "в стадии формирования")))</f>
        <v/>
      </c>
      <c r="V5" s="175" t="str">
        <f>IF('Социально-коммуникативное разви'!L7="","",IF('Социально-коммуникативное разви'!L7=2,"сформирован",IF('Социально-коммуникативное разви'!L7=0,"не сформирован", "в стадии формирования")))</f>
        <v/>
      </c>
      <c r="W5" s="175" t="str">
        <f>IF('Социально-коммуникативное разви'!M7="","",IF('Социально-коммуникативное разви'!M7=2,"сформирован",IF('Социально-коммуникативное разви'!M7=0,"не сформирован", "в стадии формирования")))</f>
        <v/>
      </c>
      <c r="X5" s="175" t="str">
        <f>IF('Социально-коммуникативное разви'!S7="","",IF('Социально-коммуникативное разви'!S7=2,"сформирован",IF('Социально-коммуникативное разви'!S7=0,"не сформирован", "в стадии формирования")))</f>
        <v/>
      </c>
      <c r="Y5" s="175" t="str">
        <f>IF('Социально-коммуникативное разви'!T7="","",IF('Социально-коммуникативное разви'!T7=2,"сформирован",IF('Социально-коммуникативное разви'!T7=0,"не сформирован", "в стадии формирования")))</f>
        <v/>
      </c>
      <c r="Z5"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5" s="175" t="str">
        <f>IF('Социально-коммуникативное разви'!U7="","",IF('Социально-коммуникативное разви'!U7=2,"сформирован",IF('Социально-коммуникативное разви'!U7=0,"не сформирован", "в стадии формирования")))</f>
        <v/>
      </c>
      <c r="AB5" s="175" t="str">
        <f>IF('Познавательное развитие'!T7="","",IF('Познавательное развитие'!T7=2,"сформирован",IF('Познавательное развитие'!T7=0,"не сформирован", "в стадии формирования")))</f>
        <v/>
      </c>
      <c r="AC5" s="175" t="str">
        <f>IF('Речевое развитие'!G6="","",IF('Речевое развитие'!G6=2,"сформирован",IF('Речевое развитие'!G6=0,"не сформирован", "в стадии формирования")))</f>
        <v/>
      </c>
      <c r="AD5" s="175" t="str">
        <f>IF('Социально-коммуникативное разви'!H7="","",IF('Социально-коммуникативное разви'!K7="","",IF('Социально-коммуникативное разви'!L7="","",IF('Социально-коммуникативное разви'!M7="","",IF('Социально-коммуникативное разви'!S7="","",IF('Социально-коммуникативное разви'!T7="","",IF('Социально-коммуникативное разви'!#REF!="","",IF('Социально-коммуникативное разви'!U7="","",IF('Познавательное развитие'!T7="","",IF('Речевое развитие'!G6="","",('Социально-коммуникативное разви'!H7+'Социально-коммуникативное разви'!K7+'Социально-коммуникативное разви'!L7+'Социально-коммуникативное разви'!M7+'Социально-коммуникативное разви'!S7+'Социально-коммуникативное разви'!T7+'Социально-коммуникативное разви'!#REF!+'Социально-коммуникативное разви'!U7+'Познавательное развитие'!T7+'Речевое развитие'!G6)/10))))))))))</f>
        <v/>
      </c>
      <c r="AE5" s="175" t="str">
        <f>'целевые ориентиры'!AB6</f>
        <v/>
      </c>
      <c r="AF5" s="175" t="str">
        <f>IF('Социально-коммуникативное разви'!P7="","",IF('Социально-коммуникативное разви'!P7=2,"сформирован",IF('Социально-коммуникативное разви'!P7=0,"не сформирован", "в стадии формирования")))</f>
        <v/>
      </c>
      <c r="AG5" s="175" t="str">
        <f>IF('Познавательное развитие'!P7="","",IF('Познавательное развитие'!P7=2,"сформирован",IF('Познавательное развитие'!P7=0,"не сформирован", "в стадии формирования")))</f>
        <v/>
      </c>
      <c r="AH5" s="175" t="str">
        <f>IF('Речевое развитие'!F6="","",IF('Речевое развитие'!F6=2,"сформирован",IF('Речевое развитие'!GG6=0,"не сформирован", "в стадии формирования")))</f>
        <v/>
      </c>
      <c r="AI5" s="175" t="str">
        <f>IF('Речевое развитие'!G6="","",IF('Речевое развитие'!G6=2,"сформирован",IF('Речевое развитие'!GH6=0,"не сформирован", "в стадии формирования")))</f>
        <v/>
      </c>
      <c r="AJ5" s="175" t="str">
        <f>IF('Речевое развитие'!M6="","",IF('Речевое развитие'!M6=2,"сформирован",IF('Речевое развитие'!M6=0,"не сформирован", "в стадии формирования")))</f>
        <v/>
      </c>
      <c r="AK5" s="175" t="str">
        <f>IF('Речевое развитие'!N6="","",IF('Речевое развитие'!N6=2,"сформирован",IF('Речевое развитие'!N6=0,"не сформирован", "в стадии формирования")))</f>
        <v/>
      </c>
      <c r="AL5" s="175" t="str">
        <f>IF('Художественно-эстетическое разв'!E7="","",IF('Художественно-эстетическое разв'!E7=2,"сформирован",IF('Художественно-эстетическое разв'!E7=0,"не сформирован", "в стадии формирования")))</f>
        <v/>
      </c>
      <c r="AM5" s="175" t="str">
        <f>IF('Художественно-эстетическое разв'!H7="","",IF('Художественно-эстетическое разв'!H7=2,"сформирован",IF('Художественно-эстетическое разв'!H7=0,"не сформирован", "в стадии формирования")))</f>
        <v/>
      </c>
      <c r="AN5"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5" s="175" t="str">
        <f>IF('Художественно-эстетическое разв'!AB7="","",IF('Художественно-эстетическое разв'!AB7=2,"сформирован",IF('Художественно-эстетическое разв'!AB7=0,"не сформирован", "в стадии формирования")))</f>
        <v/>
      </c>
      <c r="AP5" s="176" t="str">
        <f>IF('Социально-коммуникативное разви'!P7="","",IF('Познавательное развитие'!P7="","",IF('Речевое развитие'!F6="","",IF('Речевое развитие'!G6="","",IF('Речевое развитие'!M6="","",IF('Речевое развитие'!N6="","",IF('Художественно-эстетическое разв'!E7="","",IF('Художественно-эстетическое разв'!H7="","",IF('Художественно-эстетическое разв'!#REF!="","",IF('Художественно-эстетическое разв'!AB7="","",('Социально-коммуникативное разви'!P7+'Познавательное развитие'!P7+'Речевое развитие'!F6+'Речевое развитие'!G6+'Речевое развитие'!M6+'Речевое развитие'!N6+'Художественно-эстетическое разв'!E7+'Художественно-эстетическое разв'!H7+'Художественно-эстетическое разв'!#REF!+'Художественно-эстетическое разв'!AB7)/10))))))))))</f>
        <v/>
      </c>
      <c r="AQ5" s="175" t="str">
        <f>'целевые ориентиры'!AM6</f>
        <v/>
      </c>
      <c r="AR5" s="175" t="str">
        <f>'Речевое развитие'!I6</f>
        <v/>
      </c>
      <c r="AS5" s="175" t="str">
        <f>IF('Речевое развитие'!D6="","",IF('Речевое развитие'!D6=2,"сформирован",IF('Речевое развитие'!D6=0,"не сформирован", "в стадии формирования")))</f>
        <v/>
      </c>
      <c r="AT5" s="175" t="e">
        <f>IF('Речевое развитие'!#REF!="","",IF('Речевое развитие'!#REF!=2,"сформирован",IF('Речевое развитие'!#REF!=0,"не сформирован", "в стадии формирования")))</f>
        <v>#REF!</v>
      </c>
      <c r="AU5" s="175" t="str">
        <f>IF('Речевое развитие'!E6="","",IF('Речевое развитие'!E6=2,"сформирован",IF('Речевое развитие'!E6=0,"не сформирован", "в стадии формирования")))</f>
        <v/>
      </c>
      <c r="AV5" s="175" t="str">
        <f>IF('Речевое развитие'!F6="","",IF('Речевое развитие'!F6=2,"сформирован",IF('Речевое развитие'!F6=0,"не сформирован", "в стадии формирования")))</f>
        <v/>
      </c>
      <c r="AW5" s="175" t="str">
        <f>IF('Речевое развитие'!G6="","",IF('Речевое развитие'!G6=2,"сформирован",IF('Речевое развитие'!G6=0,"не сформирован", "в стадии формирования")))</f>
        <v/>
      </c>
      <c r="AX5" s="175"/>
      <c r="AY5" s="175" t="str">
        <f>IF('Речевое развитие'!M6="","",IF('Речевое развитие'!M6=2,"сформирован",IF('Речевое развитие'!M6=0,"не сформирован", "в стадии формирования")))</f>
        <v/>
      </c>
      <c r="AZ5" s="175" t="str">
        <f>IF('Познавательное развитие'!V7="","",IF('Речевое развитие'!D6="","",IF('Речевое развитие'!#REF!="","",IF('Речевое развитие'!E6="","",IF('Речевое развитие'!F6="","",IF('Речевое развитие'!G6="","",IF('Речевое развитие'!J6="","",IF('Речевое развитие'!M6="","",('Познавательное развитие'!V7+'Речевое развитие'!D6+'Речевое развитие'!#REF!+'Речевое развитие'!E6+'Речевое развитие'!F6+'Речевое развитие'!G6+'Речевое развитие'!J6+'Речевое развитие'!M6)/8))))))))</f>
        <v/>
      </c>
      <c r="BA5" s="175" t="str">
        <f>'целевые ориентиры'!AV6</f>
        <v/>
      </c>
      <c r="BB5" s="175" t="str">
        <f>IF('Художественно-эстетическое разв'!M7="","",IF('Художественно-эстетическое разв'!M7=2,"сформирован",IF('Художественно-эстетическое разв'!M7=0,"не сформирован", "в стадии формирования")))</f>
        <v/>
      </c>
      <c r="BC5" s="175" t="str">
        <f>IF('Художественно-эстетическое разв'!N7="","",IF('Художественно-эстетическое разв'!N7=2,"сформирован",IF('Художественно-эстетическое разв'!N7=0,"не сформирован", "в стадии формирования")))</f>
        <v/>
      </c>
      <c r="BD5" s="177" t="str">
        <f>IF('Художественно-эстетическое разв'!V7="","",IF('Художественно-эстетическое разв'!V7=2,"сформирован",IF('Художественно-эстетическое разв'!V7=0,"не сформирован", "в стадии формирования")))</f>
        <v/>
      </c>
      <c r="BE5" s="175" t="str">
        <f>IF('Физическое развитие'!D6="","",IF('Физическое развитие'!D6=2,"сформирован",IF('Физическое развитие'!D6=0,"не сформирован", "в стадии формирования")))</f>
        <v/>
      </c>
      <c r="BF5" s="175" t="str">
        <f>IF('Физическое развитие'!E6="","",IF('Физическое развитие'!E6=2,"сформирован",IF('Физическое развитие'!E6=0,"не сформирован", "в стадии формирования")))</f>
        <v/>
      </c>
      <c r="BG5" s="175" t="str">
        <f>IF('Физическое развитие'!F6="","",IF('Физическое развитие'!F6=2,"сформирован",IF('Физическое развитие'!F6=0,"не сформирован", "в стадии формирования")))</f>
        <v/>
      </c>
      <c r="BH5" s="175" t="str">
        <f>IF('Физическое развитие'!G6="","",IF('Физическое развитие'!G6=2,"сформирован",IF('Физическое развитие'!G6=0,"не сформирован", "в стадии формирования")))</f>
        <v/>
      </c>
      <c r="BI5" s="175" t="str">
        <f>IF('Физическое развитие'!H6="","",IF('Физическое развитие'!H6=2,"сформирован",IF('Физическое развитие'!H6=0,"не сформирован", "в стадии формирования")))</f>
        <v/>
      </c>
      <c r="BJ5" s="175" t="e">
        <f>IF('Физическое развитие'!#REF!="","",IF('Физическое развитие'!#REF!=2,"сформирован",IF('Физическое развитие'!#REF!=0,"не сформирован", "в стадии формирования")))</f>
        <v>#REF!</v>
      </c>
      <c r="BK5" s="175" t="str">
        <f>IF('Физическое развитие'!I6="","",IF('Физическое развитие'!I6=2,"сформирован",IF('Физическое развитие'!I6=0,"не сформирован", "в стадии формирования")))</f>
        <v/>
      </c>
      <c r="BL5" s="175" t="str">
        <f>IF('Физическое развитие'!J6="","",IF('Физическое развитие'!J6=2,"сформирован",IF('Физическое развитие'!J6=0,"не сформирован", "в стадии формирования")))</f>
        <v/>
      </c>
      <c r="BM5" s="175" t="str">
        <f>IF('Физическое развитие'!K6="","",IF('Физическое развитие'!K6=2,"сформирован",IF('Физическое развитие'!K6=0,"не сформирован", "в стадии формирования")))</f>
        <v/>
      </c>
      <c r="BN5" s="175" t="str">
        <f>IF('Физическое развитие'!M6="","",IF('Физическое развитие'!M6=2,"сформирован",IF('Физическое развитие'!M6=0,"не сформирован", "в стадии формирования")))</f>
        <v/>
      </c>
      <c r="BO5" s="178" t="str">
        <f>IF('Художественно-эстетическое разв'!M7="","",IF('Художественно-эстетическое разв'!N7="","",IF('Художественно-эстетическое разв'!V7="","",IF('Физическое развитие'!D6="","",IF('Физическое развитие'!E6="","",IF('Физическое развитие'!F6="","",IF('Физическое развитие'!G6="","",IF('Физическое развитие'!H6="","",IF('Физическое развитие'!#REF!="","",IF('Физическое развитие'!I6="","",IF('Физическое развитие'!J6="","",IF('Физическое развитие'!K6="","",IF('Физическое развитие'!M6="","",('Художественно-эстетическое разв'!M7+'Художественно-эстетическое разв'!N7+'Художественно-эстетическое разв'!V7+'Физическое развитие'!D6+'Физическое развитие'!E6+'Физическое развитие'!F6+'Физическое развитие'!G6+'Физическое развитие'!H6+'Физическое развитие'!#REF!+'Физическое развитие'!I6+'Физическое развитие'!J6+'Физическое развитие'!K6+'Физическое развитие'!M6)/13)))))))))))))</f>
        <v/>
      </c>
      <c r="BP5" s="175" t="str">
        <f>'целевые ориентиры'!BJ6</f>
        <v/>
      </c>
      <c r="BQ5" s="175" t="str">
        <f>IF('Социально-коммуникативное разви'!D7="","",IF('Социально-коммуникативное разви'!D7=2,"сформирован",IF('Социально-коммуникативное разви'!D7=0,"не сформирован", "в стадии формирования")))</f>
        <v/>
      </c>
      <c r="BR5" s="175" t="str">
        <f>IF('Социально-коммуникативное разви'!G7="","",IF('Социально-коммуникативное разви'!G7=2,"сформирован",IF('Социально-коммуникативное разви'!G7=0,"не сформирован", "в стадии формирования")))</f>
        <v/>
      </c>
      <c r="BS5" s="175" t="str">
        <f>IF('Социально-коммуникативное разви'!K7="","",IF('Социально-коммуникативное разви'!K7=2,"сформирован",IF('Социально-коммуникативное разви'!K7=0,"не сформирован", "в стадии формирования")))</f>
        <v/>
      </c>
      <c r="BT5" s="175" t="str">
        <f>IF('Социально-коммуникативное разви'!M7="","",IF('Социально-коммуникативное разви'!M7=2,"сформирован",IF('Социально-коммуникативное разви'!M7=0,"не сформирован", "в стадии формирования")))</f>
        <v/>
      </c>
      <c r="BU5" s="175" t="str">
        <f>IF('Социально-коммуникативное разви'!X7="","",IF('Социально-коммуникативное разви'!X7=2,"сформирован",IF('Социально-коммуникативное разви'!X7=0,"не сформирован", "в стадии формирования")))</f>
        <v/>
      </c>
      <c r="BV5" s="175" t="str">
        <f>IF('Социально-коммуникативное разви'!Y7="","",IF('Социально-коммуникативное разви'!Y7=2,"сформирован",IF('Социально-коммуникативное разви'!Y7=0,"не сформирован", "в стадии формирования")))</f>
        <v/>
      </c>
      <c r="BW5"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5" s="175" t="str">
        <f>IF('Социально-коммуникативное разви'!Z7="","",IF('Социально-коммуникативное разви'!Z7=2,"сформирован",IF('Социально-коммуникативное разви'!Z7=0,"не сформирован", "в стадии формирования")))</f>
        <v/>
      </c>
      <c r="BY5" s="175" t="str">
        <f>IF('Социально-коммуникативное разви'!AA7="","",IF('Социально-коммуникативное разви'!AA7=2,"сформирован",IF('Социально-коммуникативное разви'!AA7=0,"не сформирован", "в стадии формирования")))</f>
        <v/>
      </c>
      <c r="BZ5" s="175" t="str">
        <f>IF('Физическое развитие'!L6="","",IF('Физическое развитие'!L6=2,"сформирован",IF('Физическое развитие'!L6=0,"не сформирован", "в стадии формирования")))</f>
        <v/>
      </c>
      <c r="CA5" s="175" t="str">
        <f>IF('Физическое развитие'!P6="","",IF('Физическое развитие'!P6=2,"сформирован",IF('Физическое развитие'!P6=0,"не сформирован", "в стадии формирования")))</f>
        <v/>
      </c>
      <c r="CB5" s="175" t="e">
        <f>IF('Физическое развитие'!#REF!="","",IF('Физическое развитие'!#REF!=2,"сформирован",IF('Физическое развитие'!#REF!=0,"не сформирован", "в стадии формирования")))</f>
        <v>#REF!</v>
      </c>
      <c r="CC5" s="175" t="str">
        <f>IF('Физическое развитие'!Q6="","",IF('Физическое развитие'!Q6=2,"сформирован",IF('Физическое развитие'!Q6=0,"не сформирован", "в стадии формирования")))</f>
        <v/>
      </c>
      <c r="CD5" s="175" t="str">
        <f>IF('Физическое развитие'!R6="","",IF('Физическое развитие'!R6=2,"сформирован",IF('Физическое развитие'!R6=0,"не сформирован", "в стадии формирования")))</f>
        <v/>
      </c>
      <c r="CE5" s="175"/>
      <c r="CF5" s="175" t="str">
        <f>'целевые ориентиры'!BX6</f>
        <v/>
      </c>
      <c r="CG5" s="175" t="str">
        <f>IF('Социально-коммуникативное разви'!E7="","",IF('Социально-коммуникативное разви'!E7=2,"сформирован",IF('Социально-коммуникативное разви'!E7=0,"не сформирован", "в стадии формирования")))</f>
        <v/>
      </c>
      <c r="CH5" s="175" t="str">
        <f>IF('Социально-коммуникативное разви'!F7="","",IF('Социально-коммуникативное разви'!F7=2,"сформирован",IF('Социально-коммуникативное разви'!F7=0,"не сформирован", "в стадии формирования")))</f>
        <v/>
      </c>
      <c r="CI5" s="175" t="str">
        <f>IF('Социально-коммуникативное разви'!H7="","",IF('Социально-коммуникативное разви'!H7=2,"сформирован",IF('Социально-коммуникативное разви'!H7=0,"не сформирован", "в стадии формирования")))</f>
        <v/>
      </c>
      <c r="CJ5" s="175" t="str">
        <f>IF('Социально-коммуникативное разви'!I7="","",IF('Социально-коммуникативное разви'!I7=2,"сформирован",IF('Социально-коммуникативное разви'!I7=0,"не сформирован", "в стадии формирования")))</f>
        <v/>
      </c>
      <c r="CK5" s="175" t="str">
        <f>IF('Социально-коммуникативное разви'!AB7="","",IF('Социально-коммуникативное разви'!AB7=2,"сформирован",IF('Социально-коммуникативное разви'!AB7=0,"не сформирован", "в стадии формирования")))</f>
        <v/>
      </c>
      <c r="CL5" s="175" t="str">
        <f>IF('Социально-коммуникативное разви'!AC7="","",IF('Социально-коммуникативное разви'!AC7=2,"сформирован",IF('Социально-коммуникативное разви'!AC7=0,"не сформирован", "в стадии формирования")))</f>
        <v/>
      </c>
      <c r="CM5" s="175" t="str">
        <f>IF('Социально-коммуникативное разви'!AD7="","",IF('Социально-коммуникативное разви'!AD7=2,"сформирован",IF('Социально-коммуникативное разви'!AD7=0,"не сформирован", "в стадии формирования")))</f>
        <v/>
      </c>
      <c r="CN5" s="175" t="str">
        <f>IF('Социально-коммуникативное разви'!AE7="","",IF('Социально-коммуникативное разви'!AE7=2,"сформирован",IF('Социально-коммуникативное разви'!AE7=0,"не сформирован", "в стадии формирования")))</f>
        <v/>
      </c>
      <c r="CO5" s="175" t="str">
        <f>IF('Познавательное развитие'!D7="","",IF('Познавательное развитие'!D7=2,"сформирован",IF('Познавательное развитие'!D7=0,"не сформирован", "в стадии формирования")))</f>
        <v/>
      </c>
      <c r="CP5" s="175" t="str">
        <f>IF('Познавательное развитие'!E7="","",IF('Познавательное развитие'!E7=2,"сформирован",IF('Познавательное развитие'!E7=0,"не сформирован", "в стадии формирования")))</f>
        <v/>
      </c>
      <c r="CQ5" s="175" t="str">
        <f>IF('Познавательное развитие'!F7="","",IF('Познавательное развитие'!F7=2,"сформирован",IF('Познавательное развитие'!F7=0,"не сформирован", "в стадии формирования")))</f>
        <v/>
      </c>
      <c r="CR5" s="175" t="str">
        <f>IF('Познавательное развитие'!I7="","",IF('Познавательное развитие'!I7=2,"сформирован",IF('Познавательное развитие'!I7=0,"не сформирован", "в стадии формирования")))</f>
        <v/>
      </c>
      <c r="CS5" s="175" t="str">
        <f>IF('Познавательное развитие'!K7="","",IF('Познавательное развитие'!K7=2,"сформирован",IF('Познавательное развитие'!K7=0,"не сформирован", "в стадии формирования")))</f>
        <v/>
      </c>
      <c r="CT5" s="175" t="str">
        <f>IF('Познавательное развитие'!S7="","",IF('Познавательное развитие'!S7=2,"сформирован",IF('Познавательное развитие'!S7=0,"не сформирован", "в стадии формирования")))</f>
        <v/>
      </c>
      <c r="CU5" s="175" t="str">
        <f>IF('Познавательное развитие'!U7="","",IF('Познавательное развитие'!U7=2,"сформирован",IF('Познавательное развитие'!U7=0,"не сформирован", "в стадии формирования")))</f>
        <v/>
      </c>
      <c r="CV5" s="175" t="e">
        <f>IF('Познавательное развитие'!#REF!="","",IF('Познавательное развитие'!#REF!=2,"сформирован",IF('Познавательное развитие'!#REF!=0,"не сформирован", "в стадии формирования")))</f>
        <v>#REF!</v>
      </c>
      <c r="CW5" s="175" t="str">
        <f>IF('Познавательное развитие'!Y7="","",IF('Познавательное развитие'!Y7=2,"сформирован",IF('Познавательное развитие'!Y7=0,"не сформирован", "в стадии формирования")))</f>
        <v/>
      </c>
      <c r="CX5" s="175" t="str">
        <f>IF('Познавательное развитие'!Z7="","",IF('Познавательное развитие'!Z7=2,"сформирован",IF('Познавательное развитие'!Z7=0,"не сформирован", "в стадии формирования")))</f>
        <v/>
      </c>
      <c r="CY5" s="175" t="str">
        <f>IF('Познавательное развитие'!AA7="","",IF('Познавательное развитие'!AA7=2,"сформирован",IF('Познавательное развитие'!AA7=0,"не сформирован", "в стадии формирования")))</f>
        <v/>
      </c>
      <c r="CZ5" s="175" t="str">
        <f>IF('Познавательное развитие'!AB7="","",IF('Познавательное развитие'!AB7=2,"сформирован",IF('Познавательное развитие'!AB7=0,"не сформирован", "в стадии формирования")))</f>
        <v/>
      </c>
      <c r="DA5" s="175" t="str">
        <f>IF('Познавательное развитие'!AC7="","",IF('Познавательное развитие'!AC7=2,"сформирован",IF('Познавательное развитие'!AC7=0,"не сформирован", "в стадии формирования")))</f>
        <v/>
      </c>
      <c r="DB5" s="175" t="str">
        <f>IF('Познавательное развитие'!AD7="","",IF('Познавательное развитие'!AD7=2,"сформирован",IF('Познавательное развитие'!AD7=0,"не сформирован", "в стадии формирования")))</f>
        <v/>
      </c>
      <c r="DC5" s="175" t="str">
        <f>IF('Познавательное развитие'!AE7="","",IF('Познавательное развитие'!AE7=2,"сформирован",IF('Познавательное развитие'!AE7=0,"не сформирован", "в стадии формирования")))</f>
        <v/>
      </c>
      <c r="DD5" s="175" t="str">
        <f>IF('Речевое развитие'!J6="","",IF('Речевое развитие'!J6=2,"сформирован",IF('Речевое развитие'!J6=0,"не сформирован", "в стадии формирования")))</f>
        <v/>
      </c>
      <c r="DE5" s="175" t="str">
        <f>IF('Речевое развитие'!K6="","",IF('Речевое развитие'!K6=2,"сформирован",IF('Речевое развитие'!K6=0,"не сформирован", "в стадии формирования")))</f>
        <v/>
      </c>
      <c r="DF5" s="175" t="str">
        <f>IF('Речевое развитие'!L6="","",IF('Речевое развитие'!L6=2,"сформирован",IF('Речевое развитие'!L6=0,"не сформирован", "в стадии формирования")))</f>
        <v/>
      </c>
      <c r="DG5" s="177" t="str">
        <f>IF('Художественно-эстетическое разв'!AA7="","",IF('Художественно-эстетическое разв'!AA7=2,"сформирован",IF('Художественно-эстетическое разв'!AA7=0,"не сформирован", "в стадии формирования")))</f>
        <v/>
      </c>
      <c r="DH5" s="178" t="str">
        <f>IF('Социально-коммуникативное разви'!E7="","",IF('Социально-коммуникативное разви'!F7="","",IF('Социально-коммуникативное разви'!H7="","",IF('Социально-коммуникативное разви'!I7="","",IF('Социально-коммуникативное разви'!AB7="","",IF('Социально-коммуникативное разви'!AC7="","",IF('Социально-коммуникативное разви'!AD7="","",IF('Социально-коммуникативное разви'!AE7="","",IF('Познавательное развитие'!D7="","",IF('Познавательное развитие'!E7="","",IF('Познавательное развитие'!F7="","",IF('Познавательное развитие'!I7="","",IF('Познавательное развитие'!K7="","",IF('Познавательное развитие'!S7="","",IF('Познавательное развитие'!U7="","",IF('Познавательное развитие'!#REF!="","",IF('Познавательное развитие'!Y7="","",IF('Познавательное развитие'!Z7="","",IF('Познавательное развитие'!AA7="","",IF('Познавательное развитие'!AB7="","",IF('Познавательное развитие'!AC7="","",IF('Познавательное развитие'!AD7="","",IF('Познавательное развитие'!AE7="","",IF('Речевое развитие'!J6="","",IF('Речевое развитие'!K6="","",IF('Речевое развитие'!L6="","",IF('Художественно-эстетическое разв'!AA7="","",('Социально-коммуникативное разви'!E7+'Социально-коммуникативное разви'!F7+'Социально-коммуникативное разви'!H7+'Социально-коммуникативное разви'!I7+'Социально-коммуникативное разви'!AB7+'Социально-коммуникативное разви'!AC7+'Социально-коммуникативное разви'!AD7+'Социально-коммуникативное разви'!AE7+'Познавательное развитие'!D7+'Познавательное развитие'!E7+'Познавательное развитие'!F7+'Познавательное развитие'!I7+'Познавательное развитие'!K7+'Познавательное развитие'!S7+'Познавательное развитие'!U7+'Познавательное развитие'!#REF!+'Познавательное развитие'!Y7+'Познавательное развитие'!Z7+'Познавательное развитие'!AA7+'Познавательное развитие'!AB7+'Познавательное развитие'!AC7+'Познавательное развитие'!AD7+'Познавательное развитие'!AE7+'Речевое развитие'!J6+'Речевое развитие'!K6+'Речевое развитие'!L6+'Художественно-эстетическое разв'!AA7)/27)))))))))))))))))))))))))))</f>
        <v/>
      </c>
      <c r="DI5" s="175" t="str">
        <f>'целевые ориентиры'!CZ6</f>
        <v/>
      </c>
    </row>
    <row r="6" spans="1:150">
      <c r="A6" s="97">
        <f>список!A5</f>
        <v>4</v>
      </c>
      <c r="B6" s="165" t="str">
        <f>IF(список!B5="","",список!B5)</f>
        <v/>
      </c>
      <c r="C6" s="98">
        <f>IF(список!C5="","",список!C5)</f>
        <v>0</v>
      </c>
      <c r="D6" s="81" t="str">
        <f>IF('Социально-коммуникативное разви'!J8="","",IF('Социально-коммуникативное разви'!J8=2,"сформирован",IF('Социально-коммуникативное разви'!J8=0,"не сформирован", "в стадии формирования")))</f>
        <v/>
      </c>
      <c r="E6" s="81" t="str">
        <f>IF('Социально-коммуникативное разви'!K8="","",IF('Социально-коммуникативное разви'!K8=2,"сформирован",IF('Социально-коммуникативное разви'!K8=0,"не сформирован", "в стадии формирования")))</f>
        <v/>
      </c>
      <c r="F6" s="81" t="str">
        <f>IF('Социально-коммуникативное разви'!L8="","",IF('Социально-коммуникативное разви'!L8=2,"сформирован",IF('Социально-коммуникативное разви'!L8=0,"не сформирован", "в стадии формирования")))</f>
        <v/>
      </c>
      <c r="G6" s="81" t="str">
        <f>IF('Социально-коммуникативное разви'!N8="","",IF('Социально-коммуникативное разви'!N8=2,"сформирован",IF('Социально-коммуникативное разви'!N8=0,"не сформирован", "в стадии формирования")))</f>
        <v/>
      </c>
      <c r="H6" s="81" t="str">
        <f>IF('Социально-коммуникативное разви'!O8="","",IF('Социально-коммуникативное разви'!O8=2,"сформирован",IF('Социально-коммуникативное разви'!O8=0,"не сформирован", "в стадии формирования")))</f>
        <v/>
      </c>
      <c r="I6" s="81" t="str">
        <f>IF('Познавательное развитие'!J8="","",IF('Познавательное развитие'!J8=2,"сформирован",IF('Познавательное развитие'!J8=0,"не сформирован", "в стадии формирования")))</f>
        <v/>
      </c>
      <c r="J6" s="81" t="str">
        <f>IF('Познавательное развитие'!K8="","",IF('Познавательное развитие'!K8=2,"сформирован",IF('Познавательное развитие'!K8=0,"не сформирован", "в стадии формирования")))</f>
        <v/>
      </c>
      <c r="K6" s="81" t="str">
        <f>IF('Познавательное развитие'!N8="","",IF('Познавательное развитие'!N8=2,"сформирован",IF('Познавательное развитие'!N8=0,"не сформирован", "в стадии формирования")))</f>
        <v/>
      </c>
      <c r="L6" s="81" t="str">
        <f>IF('Познавательное развитие'!O8="","",IF('Познавательное развитие'!O8=2,"сформирован",IF('Познавательное развитие'!O8=0,"не сформирован", "в стадии формирования")))</f>
        <v/>
      </c>
      <c r="M6" s="81" t="str">
        <f>IF('Познавательное развитие'!U8="","",IF('Познавательное развитие'!U8=2,"сформирован",IF('Познавательное развитие'!U8=0,"не сформирован", "в стадии формирования")))</f>
        <v/>
      </c>
      <c r="N6" s="81" t="str">
        <f>IF('Речевое развитие'!G7="","",IF('Речевое развитие'!G7=2,"сформирован",IF('Речевое развитие'!G7=0,"не сформирован", "в стадии формирования")))</f>
        <v/>
      </c>
      <c r="O6" s="81" t="str">
        <f>IF('Художественно-эстетическое разв'!D8="","",IF('Художественно-эстетическое разв'!D8=2,"сформирован",IF('Художественно-эстетическое разв'!D8=0,"не сформирован", "в стадии формирования")))</f>
        <v/>
      </c>
      <c r="P6"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6"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6" s="136" t="str">
        <f>IF('Социально-коммуникативное разви'!J8="","",IF('Социально-коммуникативное разви'!K8="","",IF('Социально-коммуникативное разви'!L8="","",IF('Социально-коммуникативное разви'!N8="","",IF('Социально-коммуникативное разви'!O8="","",IF('Познавательное развитие'!J8="","",IF('Познавательное развитие'!K8="","",IF('Познавательное развитие'!N8="","",IF('Познавательное развитие'!O8="","",IF('Познавательное развитие'!U8="","",IF('Речевое развитие'!G7="","",IF('Художественно-эстетическое разв'!D8="","",IF('Художественно-эстетическое разв'!#REF!="","",IF('Художественно-эстетическое разв'!#REF!="","",('Социально-коммуникативное разви'!J8+'Социально-коммуникативное разви'!K8+'Социально-коммуникативное разви'!L8+'Социально-коммуникативное разви'!N8+'Социально-коммуникативное разви'!O8+'Познавательное развитие'!J8+'Познавательное развитие'!K8+'Познавательное развитие'!N8+'Познавательное развитие'!O8+'Познавательное развитие'!U8+'Речевое развитие'!G7+'Художественно-эстетическое разв'!D8+'Художественно-эстетическое разв'!#REF!+'Художественно-эстетическое разв'!#REF!)/14))))))))))))))</f>
        <v/>
      </c>
      <c r="S6" s="175" t="str">
        <f>'целевые ориентиры'!Q7</f>
        <v/>
      </c>
      <c r="T6" s="175" t="str">
        <f>IF('Социально-коммуникативное разви'!H8="","",IF('Социально-коммуникативное разви'!H8=2,"сформирован",IF('Социально-коммуникативное разви'!H8=0,"не сформирован", "в стадии формирования")))</f>
        <v/>
      </c>
      <c r="U6" s="175" t="str">
        <f>IF('Социально-коммуникативное разви'!K8="","",IF('Социально-коммуникативное разви'!K8=2,"сформирован",IF('Социально-коммуникативное разви'!K8=0,"не сформирован", "в стадии формирования")))</f>
        <v/>
      </c>
      <c r="V6" s="175" t="str">
        <f>IF('Социально-коммуникативное разви'!L8="","",IF('Социально-коммуникативное разви'!L8=2,"сформирован",IF('Социально-коммуникативное разви'!L8=0,"не сформирован", "в стадии формирования")))</f>
        <v/>
      </c>
      <c r="W6" s="175" t="str">
        <f>IF('Социально-коммуникативное разви'!M8="","",IF('Социально-коммуникативное разви'!M8=2,"сформирован",IF('Социально-коммуникативное разви'!M8=0,"не сформирован", "в стадии формирования")))</f>
        <v/>
      </c>
      <c r="X6" s="175" t="str">
        <f>IF('Социально-коммуникативное разви'!S8="","",IF('Социально-коммуникативное разви'!S8=2,"сформирован",IF('Социально-коммуникативное разви'!S8=0,"не сформирован", "в стадии формирования")))</f>
        <v/>
      </c>
      <c r="Y6" s="175" t="str">
        <f>IF('Социально-коммуникативное разви'!T8="","",IF('Социально-коммуникативное разви'!T8=2,"сформирован",IF('Социально-коммуникативное разви'!T8=0,"не сформирован", "в стадии формирования")))</f>
        <v/>
      </c>
      <c r="Z6"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6" s="175" t="str">
        <f>IF('Социально-коммуникативное разви'!U8="","",IF('Социально-коммуникативное разви'!U8=2,"сформирован",IF('Социально-коммуникативное разви'!U8=0,"не сформирован", "в стадии формирования")))</f>
        <v/>
      </c>
      <c r="AB6" s="175" t="str">
        <f>IF('Познавательное развитие'!T8="","",IF('Познавательное развитие'!T8=2,"сформирован",IF('Познавательное развитие'!T8=0,"не сформирован", "в стадии формирования")))</f>
        <v/>
      </c>
      <c r="AC6" s="175" t="str">
        <f>IF('Речевое развитие'!G7="","",IF('Речевое развитие'!G7=2,"сформирован",IF('Речевое развитие'!G7=0,"не сформирован", "в стадии формирования")))</f>
        <v/>
      </c>
      <c r="AD6" s="175" t="str">
        <f>IF('Социально-коммуникативное разви'!H8="","",IF('Социально-коммуникативное разви'!K8="","",IF('Социально-коммуникативное разви'!L8="","",IF('Социально-коммуникативное разви'!M8="","",IF('Социально-коммуникативное разви'!S8="","",IF('Социально-коммуникативное разви'!T8="","",IF('Социально-коммуникативное разви'!#REF!="","",IF('Социально-коммуникативное разви'!U8="","",IF('Познавательное развитие'!T8="","",IF('Речевое развитие'!G7="","",('Социально-коммуникативное разви'!H8+'Социально-коммуникативное разви'!K8+'Социально-коммуникативное разви'!L8+'Социально-коммуникативное разви'!M8+'Социально-коммуникативное разви'!S8+'Социально-коммуникативное разви'!T8+'Социально-коммуникативное разви'!#REF!+'Социально-коммуникативное разви'!U8+'Познавательное развитие'!T8+'Речевое развитие'!G7)/10))))))))))</f>
        <v/>
      </c>
      <c r="AE6" s="175" t="str">
        <f>'целевые ориентиры'!AB7</f>
        <v/>
      </c>
      <c r="AF6" s="175" t="str">
        <f>IF('Социально-коммуникативное разви'!P8="","",IF('Социально-коммуникативное разви'!P8=2,"сформирован",IF('Социально-коммуникативное разви'!P8=0,"не сформирован", "в стадии формирования")))</f>
        <v/>
      </c>
      <c r="AG6" s="175" t="str">
        <f>IF('Познавательное развитие'!P8="","",IF('Познавательное развитие'!P8=2,"сформирован",IF('Познавательное развитие'!P8=0,"не сформирован", "в стадии формирования")))</f>
        <v/>
      </c>
      <c r="AH6" s="175" t="str">
        <f>IF('Речевое развитие'!F7="","",IF('Речевое развитие'!F7=2,"сформирован",IF('Речевое развитие'!GG7=0,"не сформирован", "в стадии формирования")))</f>
        <v/>
      </c>
      <c r="AI6" s="175" t="str">
        <f>IF('Речевое развитие'!G7="","",IF('Речевое развитие'!G7=2,"сформирован",IF('Речевое развитие'!GH7=0,"не сформирован", "в стадии формирования")))</f>
        <v/>
      </c>
      <c r="AJ6" s="175" t="str">
        <f>IF('Речевое развитие'!M7="","",IF('Речевое развитие'!M7=2,"сформирован",IF('Речевое развитие'!M7=0,"не сформирован", "в стадии формирования")))</f>
        <v/>
      </c>
      <c r="AK6" s="175" t="str">
        <f>IF('Речевое развитие'!N7="","",IF('Речевое развитие'!N7=2,"сформирован",IF('Речевое развитие'!N7=0,"не сформирован", "в стадии формирования")))</f>
        <v/>
      </c>
      <c r="AL6" s="175" t="str">
        <f>IF('Художественно-эстетическое разв'!E8="","",IF('Художественно-эстетическое разв'!E8=2,"сформирован",IF('Художественно-эстетическое разв'!E8=0,"не сформирован", "в стадии формирования")))</f>
        <v/>
      </c>
      <c r="AM6" s="175" t="str">
        <f>IF('Художественно-эстетическое разв'!H8="","",IF('Художественно-эстетическое разв'!H8=2,"сформирован",IF('Художественно-эстетическое разв'!H8=0,"не сформирован", "в стадии формирования")))</f>
        <v/>
      </c>
      <c r="AN6"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6" s="175" t="str">
        <f>IF('Художественно-эстетическое разв'!AB8="","",IF('Художественно-эстетическое разв'!AB8=2,"сформирован",IF('Художественно-эстетическое разв'!AB8=0,"не сформирован", "в стадии формирования")))</f>
        <v/>
      </c>
      <c r="AP6" s="176" t="str">
        <f>IF('Социально-коммуникативное разви'!P8="","",IF('Познавательное развитие'!P8="","",IF('Речевое развитие'!F7="","",IF('Речевое развитие'!G7="","",IF('Речевое развитие'!M7="","",IF('Речевое развитие'!N7="","",IF('Художественно-эстетическое разв'!E8="","",IF('Художественно-эстетическое разв'!H8="","",IF('Художественно-эстетическое разв'!#REF!="","",IF('Художественно-эстетическое разв'!AB8="","",('Социально-коммуникативное разви'!P8+'Познавательное развитие'!P8+'Речевое развитие'!F7+'Речевое развитие'!G7+'Речевое развитие'!M7+'Речевое развитие'!N7+'Художественно-эстетическое разв'!E8+'Художественно-эстетическое разв'!H8+'Художественно-эстетическое разв'!#REF!+'Художественно-эстетическое разв'!AB8)/10))))))))))</f>
        <v/>
      </c>
      <c r="AQ6" s="175" t="str">
        <f>'целевые ориентиры'!AM7</f>
        <v/>
      </c>
      <c r="AR6" s="175" t="str">
        <f>'Речевое развитие'!I7</f>
        <v/>
      </c>
      <c r="AS6" s="175" t="str">
        <f>IF('Речевое развитие'!D7="","",IF('Речевое развитие'!D7=2,"сформирован",IF('Речевое развитие'!D7=0,"не сформирован", "в стадии формирования")))</f>
        <v/>
      </c>
      <c r="AT6" s="175" t="e">
        <f>IF('Речевое развитие'!#REF!="","",IF('Речевое развитие'!#REF!=2,"сформирован",IF('Речевое развитие'!#REF!=0,"не сформирован", "в стадии формирования")))</f>
        <v>#REF!</v>
      </c>
      <c r="AU6" s="175" t="str">
        <f>IF('Речевое развитие'!E7="","",IF('Речевое развитие'!E7=2,"сформирован",IF('Речевое развитие'!E7=0,"не сформирован", "в стадии формирования")))</f>
        <v/>
      </c>
      <c r="AV6" s="175" t="str">
        <f>IF('Речевое развитие'!F7="","",IF('Речевое развитие'!F7=2,"сформирован",IF('Речевое развитие'!F7=0,"не сформирован", "в стадии формирования")))</f>
        <v/>
      </c>
      <c r="AW6" s="175" t="str">
        <f>IF('Речевое развитие'!G7="","",IF('Речевое развитие'!G7=2,"сформирован",IF('Речевое развитие'!G7=0,"не сформирован", "в стадии формирования")))</f>
        <v/>
      </c>
      <c r="AX6" s="175"/>
      <c r="AY6" s="175" t="str">
        <f>IF('Речевое развитие'!M7="","",IF('Речевое развитие'!M7=2,"сформирован",IF('Речевое развитие'!M7=0,"не сформирован", "в стадии формирования")))</f>
        <v/>
      </c>
      <c r="AZ6" s="175" t="str">
        <f>IF('Познавательное развитие'!V8="","",IF('Речевое развитие'!D7="","",IF('Речевое развитие'!#REF!="","",IF('Речевое развитие'!E7="","",IF('Речевое развитие'!F7="","",IF('Речевое развитие'!G7="","",IF('Речевое развитие'!J7="","",IF('Речевое развитие'!M7="","",('Познавательное развитие'!V8+'Речевое развитие'!D7+'Речевое развитие'!#REF!+'Речевое развитие'!E7+'Речевое развитие'!F7+'Речевое развитие'!G7+'Речевое развитие'!J7+'Речевое развитие'!M7)/8))))))))</f>
        <v/>
      </c>
      <c r="BA6" s="175" t="str">
        <f>'целевые ориентиры'!AV7</f>
        <v/>
      </c>
      <c r="BB6" s="175" t="str">
        <f>IF('Художественно-эстетическое разв'!M8="","",IF('Художественно-эстетическое разв'!M8=2,"сформирован",IF('Художественно-эстетическое разв'!M8=0,"не сформирован", "в стадии формирования")))</f>
        <v/>
      </c>
      <c r="BC6" s="175" t="str">
        <f>IF('Художественно-эстетическое разв'!N8="","",IF('Художественно-эстетическое разв'!N8=2,"сформирован",IF('Художественно-эстетическое разв'!N8=0,"не сформирован", "в стадии формирования")))</f>
        <v/>
      </c>
      <c r="BD6" s="177" t="str">
        <f>IF('Художественно-эстетическое разв'!V8="","",IF('Художественно-эстетическое разв'!V8=2,"сформирован",IF('Художественно-эстетическое разв'!V8=0,"не сформирован", "в стадии формирования")))</f>
        <v/>
      </c>
      <c r="BE6" s="175" t="str">
        <f>IF('Физическое развитие'!D7="","",IF('Физическое развитие'!D7=2,"сформирован",IF('Физическое развитие'!D7=0,"не сформирован", "в стадии формирования")))</f>
        <v/>
      </c>
      <c r="BF6" s="175" t="str">
        <f>IF('Физическое развитие'!E7="","",IF('Физическое развитие'!E7=2,"сформирован",IF('Физическое развитие'!E7=0,"не сформирован", "в стадии формирования")))</f>
        <v/>
      </c>
      <c r="BG6" s="175" t="str">
        <f>IF('Физическое развитие'!F7="","",IF('Физическое развитие'!F7=2,"сформирован",IF('Физическое развитие'!F7=0,"не сформирован", "в стадии формирования")))</f>
        <v/>
      </c>
      <c r="BH6" s="175" t="str">
        <f>IF('Физическое развитие'!G7="","",IF('Физическое развитие'!G7=2,"сформирован",IF('Физическое развитие'!G7=0,"не сформирован", "в стадии формирования")))</f>
        <v/>
      </c>
      <c r="BI6" s="175" t="str">
        <f>IF('Физическое развитие'!H7="","",IF('Физическое развитие'!H7=2,"сформирован",IF('Физическое развитие'!H7=0,"не сформирован", "в стадии формирования")))</f>
        <v/>
      </c>
      <c r="BJ6" s="175" t="e">
        <f>IF('Физическое развитие'!#REF!="","",IF('Физическое развитие'!#REF!=2,"сформирован",IF('Физическое развитие'!#REF!=0,"не сформирован", "в стадии формирования")))</f>
        <v>#REF!</v>
      </c>
      <c r="BK6" s="175" t="str">
        <f>IF('Физическое развитие'!I7="","",IF('Физическое развитие'!I7=2,"сформирован",IF('Физическое развитие'!I7=0,"не сформирован", "в стадии формирования")))</f>
        <v/>
      </c>
      <c r="BL6" s="175" t="str">
        <f>IF('Физическое развитие'!J7="","",IF('Физическое развитие'!J7=2,"сформирован",IF('Физическое развитие'!J7=0,"не сформирован", "в стадии формирования")))</f>
        <v/>
      </c>
      <c r="BM6" s="175" t="str">
        <f>IF('Физическое развитие'!K7="","",IF('Физическое развитие'!K7=2,"сформирован",IF('Физическое развитие'!K7=0,"не сформирован", "в стадии формирования")))</f>
        <v/>
      </c>
      <c r="BN6" s="175" t="str">
        <f>IF('Физическое развитие'!M7="","",IF('Физическое развитие'!M7=2,"сформирован",IF('Физическое развитие'!M7=0,"не сформирован", "в стадии формирования")))</f>
        <v/>
      </c>
      <c r="BO6" s="178" t="str">
        <f>IF('Художественно-эстетическое разв'!M8="","",IF('Художественно-эстетическое разв'!N8="","",IF('Художественно-эстетическое разв'!V8="","",IF('Физическое развитие'!D7="","",IF('Физическое развитие'!E7="","",IF('Физическое развитие'!F7="","",IF('Физическое развитие'!G7="","",IF('Физическое развитие'!H7="","",IF('Физическое развитие'!#REF!="","",IF('Физическое развитие'!I7="","",IF('Физическое развитие'!J7="","",IF('Физическое развитие'!K7="","",IF('Физическое развитие'!M7="","",('Художественно-эстетическое разв'!M8+'Художественно-эстетическое разв'!N8+'Художественно-эстетическое разв'!V8+'Физическое развитие'!D7+'Физическое развитие'!E7+'Физическое развитие'!F7+'Физическое развитие'!G7+'Физическое развитие'!H7+'Физическое развитие'!#REF!+'Физическое развитие'!I7+'Физическое развитие'!J7+'Физическое развитие'!K7+'Физическое развитие'!M7)/13)))))))))))))</f>
        <v/>
      </c>
      <c r="BP6" s="175" t="str">
        <f>'целевые ориентиры'!BJ7</f>
        <v/>
      </c>
      <c r="BQ6" s="175" t="str">
        <f>IF('Социально-коммуникативное разви'!D8="","",IF('Социально-коммуникативное разви'!D8=2,"сформирован",IF('Социально-коммуникативное разви'!D8=0,"не сформирован", "в стадии формирования")))</f>
        <v/>
      </c>
      <c r="BR6" s="175" t="str">
        <f>IF('Социально-коммуникативное разви'!G8="","",IF('Социально-коммуникативное разви'!G8=2,"сформирован",IF('Социально-коммуникативное разви'!G8=0,"не сформирован", "в стадии формирования")))</f>
        <v/>
      </c>
      <c r="BS6" s="175" t="str">
        <f>IF('Социально-коммуникативное разви'!K8="","",IF('Социально-коммуникативное разви'!K8=2,"сформирован",IF('Социально-коммуникативное разви'!K8=0,"не сформирован", "в стадии формирования")))</f>
        <v/>
      </c>
      <c r="BT6" s="175" t="str">
        <f>IF('Социально-коммуникативное разви'!M8="","",IF('Социально-коммуникативное разви'!M8=2,"сформирован",IF('Социально-коммуникативное разви'!M8=0,"не сформирован", "в стадии формирования")))</f>
        <v/>
      </c>
      <c r="BU6" s="175" t="str">
        <f>IF('Социально-коммуникативное разви'!X8="","",IF('Социально-коммуникативное разви'!X8=2,"сформирован",IF('Социально-коммуникативное разви'!X8=0,"не сформирован", "в стадии формирования")))</f>
        <v/>
      </c>
      <c r="BV6" s="175" t="str">
        <f>IF('Социально-коммуникативное разви'!Y8="","",IF('Социально-коммуникативное разви'!Y8=2,"сформирован",IF('Социально-коммуникативное разви'!Y8=0,"не сформирован", "в стадии формирования")))</f>
        <v/>
      </c>
      <c r="BW6"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6" s="175" t="str">
        <f>IF('Социально-коммуникативное разви'!Z8="","",IF('Социально-коммуникативное разви'!Z8=2,"сформирован",IF('Социально-коммуникативное разви'!Z8=0,"не сформирован", "в стадии формирования")))</f>
        <v/>
      </c>
      <c r="BY6" s="175" t="str">
        <f>IF('Социально-коммуникативное разви'!AA8="","",IF('Социально-коммуникативное разви'!AA8=2,"сформирован",IF('Социально-коммуникативное разви'!AA8=0,"не сформирован", "в стадии формирования")))</f>
        <v/>
      </c>
      <c r="BZ6" s="175" t="str">
        <f>IF('Физическое развитие'!L7="","",IF('Физическое развитие'!L7=2,"сформирован",IF('Физическое развитие'!L7=0,"не сформирован", "в стадии формирования")))</f>
        <v/>
      </c>
      <c r="CA6" s="175" t="str">
        <f>IF('Физическое развитие'!P7="","",IF('Физическое развитие'!P7=2,"сформирован",IF('Физическое развитие'!P7=0,"не сформирован", "в стадии формирования")))</f>
        <v/>
      </c>
      <c r="CB6" s="175" t="e">
        <f>IF('Физическое развитие'!#REF!="","",IF('Физическое развитие'!#REF!=2,"сформирован",IF('Физическое развитие'!#REF!=0,"не сформирован", "в стадии формирования")))</f>
        <v>#REF!</v>
      </c>
      <c r="CC6" s="175" t="str">
        <f>IF('Физическое развитие'!Q7="","",IF('Физическое развитие'!Q7=2,"сформирован",IF('Физическое развитие'!Q7=0,"не сформирован", "в стадии формирования")))</f>
        <v/>
      </c>
      <c r="CD6" s="175" t="str">
        <f>IF('Физическое развитие'!R7="","",IF('Физическое развитие'!R7=2,"сформирован",IF('Физическое развитие'!R7=0,"не сформирован", "в стадии формирования")))</f>
        <v/>
      </c>
      <c r="CE6" s="175"/>
      <c r="CF6" s="175" t="str">
        <f>'целевые ориентиры'!BX7</f>
        <v/>
      </c>
      <c r="CG6" s="175" t="str">
        <f>IF('Социально-коммуникативное разви'!E8="","",IF('Социально-коммуникативное разви'!E8=2,"сформирован",IF('Социально-коммуникативное разви'!E8=0,"не сформирован", "в стадии формирования")))</f>
        <v/>
      </c>
      <c r="CH6" s="175" t="str">
        <f>IF('Социально-коммуникативное разви'!F8="","",IF('Социально-коммуникативное разви'!F8=2,"сформирован",IF('Социально-коммуникативное разви'!F8=0,"не сформирован", "в стадии формирования")))</f>
        <v/>
      </c>
      <c r="CI6" s="175" t="str">
        <f>IF('Социально-коммуникативное разви'!H8="","",IF('Социально-коммуникативное разви'!H8=2,"сформирован",IF('Социально-коммуникативное разви'!H8=0,"не сформирован", "в стадии формирования")))</f>
        <v/>
      </c>
      <c r="CJ6" s="175" t="str">
        <f>IF('Социально-коммуникативное разви'!I8="","",IF('Социально-коммуникативное разви'!I8=2,"сформирован",IF('Социально-коммуникативное разви'!I8=0,"не сформирован", "в стадии формирования")))</f>
        <v/>
      </c>
      <c r="CK6" s="175" t="str">
        <f>IF('Социально-коммуникативное разви'!AB8="","",IF('Социально-коммуникативное разви'!AB8=2,"сформирован",IF('Социально-коммуникативное разви'!AB8=0,"не сформирован", "в стадии формирования")))</f>
        <v/>
      </c>
      <c r="CL6" s="175" t="str">
        <f>IF('Социально-коммуникативное разви'!AC8="","",IF('Социально-коммуникативное разви'!AC8=2,"сформирован",IF('Социально-коммуникативное разви'!AC8=0,"не сформирован", "в стадии формирования")))</f>
        <v/>
      </c>
      <c r="CM6" s="175" t="str">
        <f>IF('Социально-коммуникативное разви'!AD8="","",IF('Социально-коммуникативное разви'!AD8=2,"сформирован",IF('Социально-коммуникативное разви'!AD8=0,"не сформирован", "в стадии формирования")))</f>
        <v/>
      </c>
      <c r="CN6" s="175" t="str">
        <f>IF('Социально-коммуникативное разви'!AE8="","",IF('Социально-коммуникативное разви'!AE8=2,"сформирован",IF('Социально-коммуникативное разви'!AE8=0,"не сформирован", "в стадии формирования")))</f>
        <v/>
      </c>
      <c r="CO6" s="175" t="str">
        <f>IF('Познавательное развитие'!D8="","",IF('Познавательное развитие'!D8=2,"сформирован",IF('Познавательное развитие'!D8=0,"не сформирован", "в стадии формирования")))</f>
        <v/>
      </c>
      <c r="CP6" s="175" t="str">
        <f>IF('Познавательное развитие'!E8="","",IF('Познавательное развитие'!E8=2,"сформирован",IF('Познавательное развитие'!E8=0,"не сформирован", "в стадии формирования")))</f>
        <v/>
      </c>
      <c r="CQ6" s="175" t="str">
        <f>IF('Познавательное развитие'!F8="","",IF('Познавательное развитие'!F8=2,"сформирован",IF('Познавательное развитие'!F8=0,"не сформирован", "в стадии формирования")))</f>
        <v/>
      </c>
      <c r="CR6" s="175" t="str">
        <f>IF('Познавательное развитие'!I8="","",IF('Познавательное развитие'!I8=2,"сформирован",IF('Познавательное развитие'!I8=0,"не сформирован", "в стадии формирования")))</f>
        <v/>
      </c>
      <c r="CS6" s="175" t="str">
        <f>IF('Познавательное развитие'!K8="","",IF('Познавательное развитие'!K8=2,"сформирован",IF('Познавательное развитие'!K8=0,"не сформирован", "в стадии формирования")))</f>
        <v/>
      </c>
      <c r="CT6" s="175" t="str">
        <f>IF('Познавательное развитие'!S8="","",IF('Познавательное развитие'!S8=2,"сформирован",IF('Познавательное развитие'!S8=0,"не сформирован", "в стадии формирования")))</f>
        <v/>
      </c>
      <c r="CU6" s="175" t="str">
        <f>IF('Познавательное развитие'!U8="","",IF('Познавательное развитие'!U8=2,"сформирован",IF('Познавательное развитие'!U8=0,"не сформирован", "в стадии формирования")))</f>
        <v/>
      </c>
      <c r="CV6" s="175" t="e">
        <f>IF('Познавательное развитие'!#REF!="","",IF('Познавательное развитие'!#REF!=2,"сформирован",IF('Познавательное развитие'!#REF!=0,"не сформирован", "в стадии формирования")))</f>
        <v>#REF!</v>
      </c>
      <c r="CW6" s="175" t="str">
        <f>IF('Познавательное развитие'!Y8="","",IF('Познавательное развитие'!Y8=2,"сформирован",IF('Познавательное развитие'!Y8=0,"не сформирован", "в стадии формирования")))</f>
        <v/>
      </c>
      <c r="CX6" s="175" t="str">
        <f>IF('Познавательное развитие'!Z8="","",IF('Познавательное развитие'!Z8=2,"сформирован",IF('Познавательное развитие'!Z8=0,"не сформирован", "в стадии формирования")))</f>
        <v/>
      </c>
      <c r="CY6" s="175" t="str">
        <f>IF('Познавательное развитие'!AA8="","",IF('Познавательное развитие'!AA8=2,"сформирован",IF('Познавательное развитие'!AA8=0,"не сформирован", "в стадии формирования")))</f>
        <v/>
      </c>
      <c r="CZ6" s="175" t="str">
        <f>IF('Познавательное развитие'!AB8="","",IF('Познавательное развитие'!AB8=2,"сформирован",IF('Познавательное развитие'!AB8=0,"не сформирован", "в стадии формирования")))</f>
        <v/>
      </c>
      <c r="DA6" s="175" t="str">
        <f>IF('Познавательное развитие'!AC8="","",IF('Познавательное развитие'!AC8=2,"сформирован",IF('Познавательное развитие'!AC8=0,"не сформирован", "в стадии формирования")))</f>
        <v/>
      </c>
      <c r="DB6" s="175" t="str">
        <f>IF('Познавательное развитие'!AD8="","",IF('Познавательное развитие'!AD8=2,"сформирован",IF('Познавательное развитие'!AD8=0,"не сформирован", "в стадии формирования")))</f>
        <v/>
      </c>
      <c r="DC6" s="175" t="str">
        <f>IF('Познавательное развитие'!AE8="","",IF('Познавательное развитие'!AE8=2,"сформирован",IF('Познавательное развитие'!AE8=0,"не сформирован", "в стадии формирования")))</f>
        <v/>
      </c>
      <c r="DD6" s="175" t="str">
        <f>IF('Речевое развитие'!J7="","",IF('Речевое развитие'!J7=2,"сформирован",IF('Речевое развитие'!J7=0,"не сформирован", "в стадии формирования")))</f>
        <v/>
      </c>
      <c r="DE6" s="175" t="str">
        <f>IF('Речевое развитие'!K7="","",IF('Речевое развитие'!K7=2,"сформирован",IF('Речевое развитие'!K7=0,"не сформирован", "в стадии формирования")))</f>
        <v/>
      </c>
      <c r="DF6" s="175" t="str">
        <f>IF('Речевое развитие'!L7="","",IF('Речевое развитие'!L7=2,"сформирован",IF('Речевое развитие'!L7=0,"не сформирован", "в стадии формирования")))</f>
        <v/>
      </c>
      <c r="DG6" s="177" t="str">
        <f>IF('Художественно-эстетическое разв'!AA8="","",IF('Художественно-эстетическое разв'!AA8=2,"сформирован",IF('Художественно-эстетическое разв'!AA8=0,"не сформирован", "в стадии формирования")))</f>
        <v/>
      </c>
      <c r="DH6" s="178" t="str">
        <f>IF('Социально-коммуникативное разви'!E8="","",IF('Социально-коммуникативное разви'!F8="","",IF('Социально-коммуникативное разви'!H8="","",IF('Социально-коммуникативное разви'!I8="","",IF('Социально-коммуникативное разви'!AB8="","",IF('Социально-коммуникативное разви'!AC8="","",IF('Социально-коммуникативное разви'!AD8="","",IF('Социально-коммуникативное разви'!AE8="","",IF('Познавательное развитие'!D8="","",IF('Познавательное развитие'!E8="","",IF('Познавательное развитие'!F8="","",IF('Познавательное развитие'!I8="","",IF('Познавательное развитие'!K8="","",IF('Познавательное развитие'!S8="","",IF('Познавательное развитие'!U8="","",IF('Познавательное развитие'!#REF!="","",IF('Познавательное развитие'!Y8="","",IF('Познавательное развитие'!Z8="","",IF('Познавательное развитие'!AA8="","",IF('Познавательное развитие'!AB8="","",IF('Познавательное развитие'!AC8="","",IF('Познавательное развитие'!AD8="","",IF('Познавательное развитие'!AE8="","",IF('Речевое развитие'!J7="","",IF('Речевое развитие'!K7="","",IF('Речевое развитие'!L7="","",IF('Художественно-эстетическое разв'!AA8="","",('Социально-коммуникативное разви'!E8+'Социально-коммуникативное разви'!F8+'Социально-коммуникативное разви'!H8+'Социально-коммуникативное разви'!I8+'Социально-коммуникативное разви'!AB8+'Социально-коммуникативное разви'!AC8+'Социально-коммуникативное разви'!AD8+'Социально-коммуникативное разви'!AE8+'Познавательное развитие'!D8+'Познавательное развитие'!E8+'Познавательное развитие'!F8+'Познавательное развитие'!I8+'Познавательное развитие'!K8+'Познавательное развитие'!S8+'Познавательное развитие'!U8+'Познавательное развитие'!#REF!+'Познавательное развитие'!Y8+'Познавательное развитие'!Z8+'Познавательное развитие'!AA8+'Познавательное развитие'!AB8+'Познавательное развитие'!AC8+'Познавательное развитие'!AD8+'Познавательное развитие'!AE8+'Речевое развитие'!J7+'Речевое развитие'!K7+'Речевое развитие'!L7+'Художественно-эстетическое разв'!AA8)/27)))))))))))))))))))))))))))</f>
        <v/>
      </c>
      <c r="DI6" s="175" t="str">
        <f>'целевые ориентиры'!CZ7</f>
        <v/>
      </c>
    </row>
    <row r="7" spans="1:150">
      <c r="A7" s="97">
        <f>список!A6</f>
        <v>5</v>
      </c>
      <c r="B7" s="165" t="str">
        <f>IF(список!B6="","",список!B6)</f>
        <v/>
      </c>
      <c r="C7" s="98">
        <f>IF(список!C6="","",список!C6)</f>
        <v>0</v>
      </c>
      <c r="D7" s="81" t="str">
        <f>IF('Социально-коммуникативное разви'!J9="","",IF('Социально-коммуникативное разви'!J9=2,"сформирован",IF('Социально-коммуникативное разви'!J9=0,"не сформирован", "в стадии формирования")))</f>
        <v/>
      </c>
      <c r="E7" s="81" t="str">
        <f>IF('Социально-коммуникативное разви'!K9="","",IF('Социально-коммуникативное разви'!K9=2,"сформирован",IF('Социально-коммуникативное разви'!K9=0,"не сформирован", "в стадии формирования")))</f>
        <v/>
      </c>
      <c r="F7" s="81" t="str">
        <f>IF('Социально-коммуникативное разви'!L9="","",IF('Социально-коммуникативное разви'!L9=2,"сформирован",IF('Социально-коммуникативное разви'!L9=0,"не сформирован", "в стадии формирования")))</f>
        <v/>
      </c>
      <c r="G7" s="81" t="str">
        <f>IF('Социально-коммуникативное разви'!N9="","",IF('Социально-коммуникативное разви'!N9=2,"сформирован",IF('Социально-коммуникативное разви'!N9=0,"не сформирован", "в стадии формирования")))</f>
        <v/>
      </c>
      <c r="H7" s="81" t="str">
        <f>IF('Социально-коммуникативное разви'!O9="","",IF('Социально-коммуникативное разви'!O9=2,"сформирован",IF('Социально-коммуникативное разви'!O9=0,"не сформирован", "в стадии формирования")))</f>
        <v/>
      </c>
      <c r="I7" s="81" t="str">
        <f>IF('Познавательное развитие'!J9="","",IF('Познавательное развитие'!J9=2,"сформирован",IF('Познавательное развитие'!J9=0,"не сформирован", "в стадии формирования")))</f>
        <v/>
      </c>
      <c r="J7" s="81" t="str">
        <f>IF('Познавательное развитие'!K9="","",IF('Познавательное развитие'!K9=2,"сформирован",IF('Познавательное развитие'!K9=0,"не сформирован", "в стадии формирования")))</f>
        <v/>
      </c>
      <c r="K7" s="81" t="str">
        <f>IF('Познавательное развитие'!N9="","",IF('Познавательное развитие'!N9=2,"сформирован",IF('Познавательное развитие'!N9=0,"не сформирован", "в стадии формирования")))</f>
        <v/>
      </c>
      <c r="L7" s="81" t="str">
        <f>IF('Познавательное развитие'!O9="","",IF('Познавательное развитие'!O9=2,"сформирован",IF('Познавательное развитие'!O9=0,"не сформирован", "в стадии формирования")))</f>
        <v/>
      </c>
      <c r="M7" s="81" t="str">
        <f>IF('Познавательное развитие'!U9="","",IF('Познавательное развитие'!U9=2,"сформирован",IF('Познавательное развитие'!U9=0,"не сформирован", "в стадии формирования")))</f>
        <v/>
      </c>
      <c r="N7" s="81" t="str">
        <f>IF('Речевое развитие'!G8="","",IF('Речевое развитие'!G8=2,"сформирован",IF('Речевое развитие'!G8=0,"не сформирован", "в стадии формирования")))</f>
        <v/>
      </c>
      <c r="O7" s="81" t="str">
        <f>IF('Художественно-эстетическое разв'!D9="","",IF('Художественно-эстетическое разв'!D9=2,"сформирован",IF('Художественно-эстетическое разв'!D9=0,"не сформирован", "в стадии формирования")))</f>
        <v/>
      </c>
      <c r="P7"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7"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7" s="136" t="str">
        <f>IF('Социально-коммуникативное разви'!J9="","",IF('Социально-коммуникативное разви'!K9="","",IF('Социально-коммуникативное разви'!L9="","",IF('Социально-коммуникативное разви'!N9="","",IF('Социально-коммуникативное разви'!O9="","",IF('Познавательное развитие'!J9="","",IF('Познавательное развитие'!K9="","",IF('Познавательное развитие'!N9="","",IF('Познавательное развитие'!O9="","",IF('Познавательное развитие'!U9="","",IF('Речевое развитие'!G8="","",IF('Художественно-эстетическое разв'!D9="","",IF('Художественно-эстетическое разв'!#REF!="","",IF('Художественно-эстетическое разв'!#REF!="","",('Социально-коммуникативное разви'!J9+'Социально-коммуникативное разви'!K9+'Социально-коммуникативное разви'!L9+'Социально-коммуникативное разви'!N9+'Социально-коммуникативное разви'!O9+'Познавательное развитие'!J9+'Познавательное развитие'!K9+'Познавательное развитие'!N9+'Познавательное развитие'!O9+'Познавательное развитие'!U9+'Речевое развитие'!G8+'Художественно-эстетическое разв'!D9+'Художественно-эстетическое разв'!#REF!+'Художественно-эстетическое разв'!#REF!)/14))))))))))))))</f>
        <v/>
      </c>
      <c r="S7" s="175" t="str">
        <f>'целевые ориентиры'!Q8</f>
        <v/>
      </c>
      <c r="T7" s="175" t="str">
        <f>IF('Социально-коммуникативное разви'!H9="","",IF('Социально-коммуникативное разви'!H9=2,"сформирован",IF('Социально-коммуникативное разви'!H9=0,"не сформирован", "в стадии формирования")))</f>
        <v/>
      </c>
      <c r="U7" s="175" t="str">
        <f>IF('Социально-коммуникативное разви'!K9="","",IF('Социально-коммуникативное разви'!K9=2,"сформирован",IF('Социально-коммуникативное разви'!K9=0,"не сформирован", "в стадии формирования")))</f>
        <v/>
      </c>
      <c r="V7" s="175" t="str">
        <f>IF('Социально-коммуникативное разви'!L9="","",IF('Социально-коммуникативное разви'!L9=2,"сформирован",IF('Социально-коммуникативное разви'!L9=0,"не сформирован", "в стадии формирования")))</f>
        <v/>
      </c>
      <c r="W7" s="175" t="str">
        <f>IF('Социально-коммуникативное разви'!M9="","",IF('Социально-коммуникативное разви'!M9=2,"сформирован",IF('Социально-коммуникативное разви'!M9=0,"не сформирован", "в стадии формирования")))</f>
        <v/>
      </c>
      <c r="X7" s="175" t="str">
        <f>IF('Социально-коммуникативное разви'!S9="","",IF('Социально-коммуникативное разви'!S9=2,"сформирован",IF('Социально-коммуникативное разви'!S9=0,"не сформирован", "в стадии формирования")))</f>
        <v/>
      </c>
      <c r="Y7" s="175" t="str">
        <f>IF('Социально-коммуникативное разви'!T9="","",IF('Социально-коммуникативное разви'!T9=2,"сформирован",IF('Социально-коммуникативное разви'!T9=0,"не сформирован", "в стадии формирования")))</f>
        <v/>
      </c>
      <c r="Z7"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7" s="175" t="str">
        <f>IF('Социально-коммуникативное разви'!U9="","",IF('Социально-коммуникативное разви'!U9=2,"сформирован",IF('Социально-коммуникативное разви'!U9=0,"не сформирован", "в стадии формирования")))</f>
        <v/>
      </c>
      <c r="AB7" s="175" t="str">
        <f>IF('Познавательное развитие'!T9="","",IF('Познавательное развитие'!T9=2,"сформирован",IF('Познавательное развитие'!T9=0,"не сформирован", "в стадии формирования")))</f>
        <v/>
      </c>
      <c r="AC7" s="175" t="str">
        <f>IF('Речевое развитие'!G8="","",IF('Речевое развитие'!G8=2,"сформирован",IF('Речевое развитие'!G8=0,"не сформирован", "в стадии формирования")))</f>
        <v/>
      </c>
      <c r="AD7" s="175" t="str">
        <f>IF('Социально-коммуникативное разви'!H9="","",IF('Социально-коммуникативное разви'!K9="","",IF('Социально-коммуникативное разви'!L9="","",IF('Социально-коммуникативное разви'!M9="","",IF('Социально-коммуникативное разви'!S9="","",IF('Социально-коммуникативное разви'!T9="","",IF('Социально-коммуникативное разви'!#REF!="","",IF('Социально-коммуникативное разви'!U9="","",IF('Познавательное развитие'!T9="","",IF('Речевое развитие'!G8="","",('Социально-коммуникативное разви'!H9+'Социально-коммуникативное разви'!K9+'Социально-коммуникативное разви'!L9+'Социально-коммуникативное разви'!M9+'Социально-коммуникативное разви'!S9+'Социально-коммуникативное разви'!T9+'Социально-коммуникативное разви'!#REF!+'Социально-коммуникативное разви'!U9+'Познавательное развитие'!T9+'Речевое развитие'!G8)/10))))))))))</f>
        <v/>
      </c>
      <c r="AE7" s="175" t="str">
        <f>'целевые ориентиры'!AB8</f>
        <v/>
      </c>
      <c r="AF7" s="175" t="str">
        <f>IF('Социально-коммуникативное разви'!P9="","",IF('Социально-коммуникативное разви'!P9=2,"сформирован",IF('Социально-коммуникативное разви'!P9=0,"не сформирован", "в стадии формирования")))</f>
        <v/>
      </c>
      <c r="AG7" s="175" t="str">
        <f>IF('Познавательное развитие'!P9="","",IF('Познавательное развитие'!P9=2,"сформирован",IF('Познавательное развитие'!P9=0,"не сформирован", "в стадии формирования")))</f>
        <v/>
      </c>
      <c r="AH7" s="175" t="str">
        <f>IF('Речевое развитие'!F8="","",IF('Речевое развитие'!F8=2,"сформирован",IF('Речевое развитие'!GG8=0,"не сформирован", "в стадии формирования")))</f>
        <v/>
      </c>
      <c r="AI7" s="175" t="str">
        <f>IF('Речевое развитие'!G8="","",IF('Речевое развитие'!G8=2,"сформирован",IF('Речевое развитие'!GH8=0,"не сформирован", "в стадии формирования")))</f>
        <v/>
      </c>
      <c r="AJ7" s="175" t="str">
        <f>IF('Речевое развитие'!M8="","",IF('Речевое развитие'!M8=2,"сформирован",IF('Речевое развитие'!M8=0,"не сформирован", "в стадии формирования")))</f>
        <v/>
      </c>
      <c r="AK7" s="175" t="str">
        <f>IF('Речевое развитие'!N8="","",IF('Речевое развитие'!N8=2,"сформирован",IF('Речевое развитие'!N8=0,"не сформирован", "в стадии формирования")))</f>
        <v/>
      </c>
      <c r="AL7" s="175" t="str">
        <f>IF('Художественно-эстетическое разв'!E9="","",IF('Художественно-эстетическое разв'!E9=2,"сформирован",IF('Художественно-эстетическое разв'!E9=0,"не сформирован", "в стадии формирования")))</f>
        <v/>
      </c>
      <c r="AM7" s="175" t="str">
        <f>IF('Художественно-эстетическое разв'!H9="","",IF('Художественно-эстетическое разв'!H9=2,"сформирован",IF('Художественно-эстетическое разв'!H9=0,"не сформирован", "в стадии формирования")))</f>
        <v/>
      </c>
      <c r="AN7"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7" s="175" t="str">
        <f>IF('Художественно-эстетическое разв'!AB9="","",IF('Художественно-эстетическое разв'!AB9=2,"сформирован",IF('Художественно-эстетическое разв'!AB9=0,"не сформирован", "в стадии формирования")))</f>
        <v/>
      </c>
      <c r="AP7" s="176" t="str">
        <f>IF('Социально-коммуникативное разви'!P9="","",IF('Познавательное развитие'!P9="","",IF('Речевое развитие'!F8="","",IF('Речевое развитие'!G8="","",IF('Речевое развитие'!M8="","",IF('Речевое развитие'!N8="","",IF('Художественно-эстетическое разв'!E9="","",IF('Художественно-эстетическое разв'!H9="","",IF('Художественно-эстетическое разв'!#REF!="","",IF('Художественно-эстетическое разв'!AB9="","",('Социально-коммуникативное разви'!P9+'Познавательное развитие'!P9+'Речевое развитие'!F8+'Речевое развитие'!G8+'Речевое развитие'!M8+'Речевое развитие'!N8+'Художественно-эстетическое разв'!E9+'Художественно-эстетическое разв'!H9+'Художественно-эстетическое разв'!#REF!+'Художественно-эстетическое разв'!AB9)/10))))))))))</f>
        <v/>
      </c>
      <c r="AQ7" s="175" t="str">
        <f>'целевые ориентиры'!AM8</f>
        <v/>
      </c>
      <c r="AR7" s="175" t="str">
        <f>'Речевое развитие'!I8</f>
        <v/>
      </c>
      <c r="AS7" s="175" t="str">
        <f>IF('Речевое развитие'!D8="","",IF('Речевое развитие'!D8=2,"сформирован",IF('Речевое развитие'!D8=0,"не сформирован", "в стадии формирования")))</f>
        <v/>
      </c>
      <c r="AT7" s="175" t="e">
        <f>IF('Речевое развитие'!#REF!="","",IF('Речевое развитие'!#REF!=2,"сформирован",IF('Речевое развитие'!#REF!=0,"не сформирован", "в стадии формирования")))</f>
        <v>#REF!</v>
      </c>
      <c r="AU7" s="175" t="str">
        <f>IF('Речевое развитие'!E8="","",IF('Речевое развитие'!E8=2,"сформирован",IF('Речевое развитие'!E8=0,"не сформирован", "в стадии формирования")))</f>
        <v/>
      </c>
      <c r="AV7" s="175" t="str">
        <f>IF('Речевое развитие'!F8="","",IF('Речевое развитие'!F8=2,"сформирован",IF('Речевое развитие'!F8=0,"не сформирован", "в стадии формирования")))</f>
        <v/>
      </c>
      <c r="AW7" s="175" t="str">
        <f>IF('Речевое развитие'!G8="","",IF('Речевое развитие'!G8=2,"сформирован",IF('Речевое развитие'!G8=0,"не сформирован", "в стадии формирования")))</f>
        <v/>
      </c>
      <c r="AX7" s="175"/>
      <c r="AY7" s="175" t="str">
        <f>IF('Речевое развитие'!M8="","",IF('Речевое развитие'!M8=2,"сформирован",IF('Речевое развитие'!M8=0,"не сформирован", "в стадии формирования")))</f>
        <v/>
      </c>
      <c r="AZ7" s="175" t="str">
        <f>IF('Познавательное развитие'!V9="","",IF('Речевое развитие'!D8="","",IF('Речевое развитие'!#REF!="","",IF('Речевое развитие'!E8="","",IF('Речевое развитие'!F8="","",IF('Речевое развитие'!G8="","",IF('Речевое развитие'!J8="","",IF('Речевое развитие'!M8="","",('Познавательное развитие'!V9+'Речевое развитие'!D8+'Речевое развитие'!#REF!+'Речевое развитие'!E8+'Речевое развитие'!F8+'Речевое развитие'!G8+'Речевое развитие'!J8+'Речевое развитие'!M8)/8))))))))</f>
        <v/>
      </c>
      <c r="BA7" s="175" t="str">
        <f>'целевые ориентиры'!AV8</f>
        <v/>
      </c>
      <c r="BB7" s="175" t="str">
        <f>IF('Художественно-эстетическое разв'!M9="","",IF('Художественно-эстетическое разв'!M9=2,"сформирован",IF('Художественно-эстетическое разв'!M9=0,"не сформирован", "в стадии формирования")))</f>
        <v/>
      </c>
      <c r="BC7" s="175" t="str">
        <f>IF('Художественно-эстетическое разв'!N9="","",IF('Художественно-эстетическое разв'!N9=2,"сформирован",IF('Художественно-эстетическое разв'!N9=0,"не сформирован", "в стадии формирования")))</f>
        <v/>
      </c>
      <c r="BD7" s="177" t="str">
        <f>IF('Художественно-эстетическое разв'!V9="","",IF('Художественно-эстетическое разв'!V9=2,"сформирован",IF('Художественно-эстетическое разв'!V9=0,"не сформирован", "в стадии формирования")))</f>
        <v/>
      </c>
      <c r="BE7" s="175" t="str">
        <f>IF('Физическое развитие'!D8="","",IF('Физическое развитие'!D8=2,"сформирован",IF('Физическое развитие'!D8=0,"не сформирован", "в стадии формирования")))</f>
        <v/>
      </c>
      <c r="BF7" s="175" t="str">
        <f>IF('Физическое развитие'!E8="","",IF('Физическое развитие'!E8=2,"сформирован",IF('Физическое развитие'!E8=0,"не сформирован", "в стадии формирования")))</f>
        <v/>
      </c>
      <c r="BG7" s="175" t="str">
        <f>IF('Физическое развитие'!F8="","",IF('Физическое развитие'!F8=2,"сформирован",IF('Физическое развитие'!F8=0,"не сформирован", "в стадии формирования")))</f>
        <v/>
      </c>
      <c r="BH7" s="175" t="str">
        <f>IF('Физическое развитие'!G8="","",IF('Физическое развитие'!G8=2,"сформирован",IF('Физическое развитие'!G8=0,"не сформирован", "в стадии формирования")))</f>
        <v/>
      </c>
      <c r="BI7" s="175" t="str">
        <f>IF('Физическое развитие'!H8="","",IF('Физическое развитие'!H8=2,"сформирован",IF('Физическое развитие'!H8=0,"не сформирован", "в стадии формирования")))</f>
        <v/>
      </c>
      <c r="BJ7" s="175" t="e">
        <f>IF('Физическое развитие'!#REF!="","",IF('Физическое развитие'!#REF!=2,"сформирован",IF('Физическое развитие'!#REF!=0,"не сформирован", "в стадии формирования")))</f>
        <v>#REF!</v>
      </c>
      <c r="BK7" s="175" t="str">
        <f>IF('Физическое развитие'!I8="","",IF('Физическое развитие'!I8=2,"сформирован",IF('Физическое развитие'!I8=0,"не сформирован", "в стадии формирования")))</f>
        <v/>
      </c>
      <c r="BL7" s="175" t="str">
        <f>IF('Физическое развитие'!J8="","",IF('Физическое развитие'!J8=2,"сформирован",IF('Физическое развитие'!J8=0,"не сформирован", "в стадии формирования")))</f>
        <v/>
      </c>
      <c r="BM7" s="175" t="str">
        <f>IF('Физическое развитие'!K8="","",IF('Физическое развитие'!K8=2,"сформирован",IF('Физическое развитие'!K8=0,"не сформирован", "в стадии формирования")))</f>
        <v/>
      </c>
      <c r="BN7" s="175" t="str">
        <f>IF('Физическое развитие'!M8="","",IF('Физическое развитие'!M8=2,"сформирован",IF('Физическое развитие'!M8=0,"не сформирован", "в стадии формирования")))</f>
        <v/>
      </c>
      <c r="BO7" s="178" t="str">
        <f>IF('Художественно-эстетическое разв'!M9="","",IF('Художественно-эстетическое разв'!N9="","",IF('Художественно-эстетическое разв'!V9="","",IF('Физическое развитие'!D8="","",IF('Физическое развитие'!E8="","",IF('Физическое развитие'!F8="","",IF('Физическое развитие'!G8="","",IF('Физическое развитие'!H8="","",IF('Физическое развитие'!#REF!="","",IF('Физическое развитие'!I8="","",IF('Физическое развитие'!J8="","",IF('Физическое развитие'!K8="","",IF('Физическое развитие'!M8="","",('Художественно-эстетическое разв'!M9+'Художественно-эстетическое разв'!N9+'Художественно-эстетическое разв'!V9+'Физическое развитие'!D8+'Физическое развитие'!E8+'Физическое развитие'!F8+'Физическое развитие'!G8+'Физическое развитие'!H8+'Физическое развитие'!#REF!+'Физическое развитие'!I8+'Физическое развитие'!J8+'Физическое развитие'!K8+'Физическое развитие'!M8)/13)))))))))))))</f>
        <v/>
      </c>
      <c r="BP7" s="175" t="str">
        <f>'целевые ориентиры'!BJ8</f>
        <v/>
      </c>
      <c r="BQ7" s="175" t="str">
        <f>IF('Социально-коммуникативное разви'!D9="","",IF('Социально-коммуникативное разви'!D9=2,"сформирован",IF('Социально-коммуникативное разви'!D9=0,"не сформирован", "в стадии формирования")))</f>
        <v/>
      </c>
      <c r="BR7" s="175" t="str">
        <f>IF('Социально-коммуникативное разви'!G9="","",IF('Социально-коммуникативное разви'!G9=2,"сформирован",IF('Социально-коммуникативное разви'!G9=0,"не сформирован", "в стадии формирования")))</f>
        <v/>
      </c>
      <c r="BS7" s="175" t="str">
        <f>IF('Социально-коммуникативное разви'!K9="","",IF('Социально-коммуникативное разви'!K9=2,"сформирован",IF('Социально-коммуникативное разви'!K9=0,"не сформирован", "в стадии формирования")))</f>
        <v/>
      </c>
      <c r="BT7" s="175" t="str">
        <f>IF('Социально-коммуникативное разви'!M9="","",IF('Социально-коммуникативное разви'!M9=2,"сформирован",IF('Социально-коммуникативное разви'!M9=0,"не сформирован", "в стадии формирования")))</f>
        <v/>
      </c>
      <c r="BU7" s="175" t="str">
        <f>IF('Социально-коммуникативное разви'!X9="","",IF('Социально-коммуникативное разви'!X9=2,"сформирован",IF('Социально-коммуникативное разви'!X9=0,"не сформирован", "в стадии формирования")))</f>
        <v/>
      </c>
      <c r="BV7" s="175" t="str">
        <f>IF('Социально-коммуникативное разви'!Y9="","",IF('Социально-коммуникативное разви'!Y9=2,"сформирован",IF('Социально-коммуникативное разви'!Y9=0,"не сформирован", "в стадии формирования")))</f>
        <v/>
      </c>
      <c r="BW7"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7" s="175" t="str">
        <f>IF('Социально-коммуникативное разви'!Z9="","",IF('Социально-коммуникативное разви'!Z9=2,"сформирован",IF('Социально-коммуникативное разви'!Z9=0,"не сформирован", "в стадии формирования")))</f>
        <v/>
      </c>
      <c r="BY7" s="175" t="str">
        <f>IF('Социально-коммуникативное разви'!AA9="","",IF('Социально-коммуникативное разви'!AA9=2,"сформирован",IF('Социально-коммуникативное разви'!AA9=0,"не сформирован", "в стадии формирования")))</f>
        <v/>
      </c>
      <c r="BZ7" s="175" t="str">
        <f>IF('Физическое развитие'!L8="","",IF('Физическое развитие'!L8=2,"сформирован",IF('Физическое развитие'!L8=0,"не сформирован", "в стадии формирования")))</f>
        <v/>
      </c>
      <c r="CA7" s="175" t="str">
        <f>IF('Физическое развитие'!P8="","",IF('Физическое развитие'!P8=2,"сформирован",IF('Физическое развитие'!P8=0,"не сформирован", "в стадии формирования")))</f>
        <v/>
      </c>
      <c r="CB7" s="175" t="e">
        <f>IF('Физическое развитие'!#REF!="","",IF('Физическое развитие'!#REF!=2,"сформирован",IF('Физическое развитие'!#REF!=0,"не сформирован", "в стадии формирования")))</f>
        <v>#REF!</v>
      </c>
      <c r="CC7" s="175" t="str">
        <f>IF('Физическое развитие'!Q8="","",IF('Физическое развитие'!Q8=2,"сформирован",IF('Физическое развитие'!Q8=0,"не сформирован", "в стадии формирования")))</f>
        <v/>
      </c>
      <c r="CD7" s="175" t="str">
        <f>IF('Физическое развитие'!R8="","",IF('Физическое развитие'!R8=2,"сформирован",IF('Физическое развитие'!R8=0,"не сформирован", "в стадии формирования")))</f>
        <v/>
      </c>
      <c r="CE7" s="175"/>
      <c r="CF7" s="175" t="str">
        <f>'целевые ориентиры'!BX8</f>
        <v/>
      </c>
      <c r="CG7" s="175" t="str">
        <f>IF('Социально-коммуникативное разви'!E9="","",IF('Социально-коммуникативное разви'!E9=2,"сформирован",IF('Социально-коммуникативное разви'!E9=0,"не сформирован", "в стадии формирования")))</f>
        <v/>
      </c>
      <c r="CH7" s="175" t="str">
        <f>IF('Социально-коммуникативное разви'!F9="","",IF('Социально-коммуникативное разви'!F9=2,"сформирован",IF('Социально-коммуникативное разви'!F9=0,"не сформирован", "в стадии формирования")))</f>
        <v/>
      </c>
      <c r="CI7" s="175" t="str">
        <f>IF('Социально-коммуникативное разви'!H9="","",IF('Социально-коммуникативное разви'!H9=2,"сформирован",IF('Социально-коммуникативное разви'!H9=0,"не сформирован", "в стадии формирования")))</f>
        <v/>
      </c>
      <c r="CJ7" s="175" t="str">
        <f>IF('Социально-коммуникативное разви'!I9="","",IF('Социально-коммуникативное разви'!I9=2,"сформирован",IF('Социально-коммуникативное разви'!I9=0,"не сформирован", "в стадии формирования")))</f>
        <v/>
      </c>
      <c r="CK7" s="175" t="str">
        <f>IF('Социально-коммуникативное разви'!AB9="","",IF('Социально-коммуникативное разви'!AB9=2,"сформирован",IF('Социально-коммуникативное разви'!AB9=0,"не сформирован", "в стадии формирования")))</f>
        <v/>
      </c>
      <c r="CL7" s="175" t="str">
        <f>IF('Социально-коммуникативное разви'!AC9="","",IF('Социально-коммуникативное разви'!AC9=2,"сформирован",IF('Социально-коммуникативное разви'!AC9=0,"не сформирован", "в стадии формирования")))</f>
        <v/>
      </c>
      <c r="CM7" s="175" t="str">
        <f>IF('Социально-коммуникативное разви'!AD9="","",IF('Социально-коммуникативное разви'!AD9=2,"сформирован",IF('Социально-коммуникативное разви'!AD9=0,"не сформирован", "в стадии формирования")))</f>
        <v/>
      </c>
      <c r="CN7" s="175" t="str">
        <f>IF('Социально-коммуникативное разви'!AE9="","",IF('Социально-коммуникативное разви'!AE9=2,"сформирован",IF('Социально-коммуникативное разви'!AE9=0,"не сформирован", "в стадии формирования")))</f>
        <v/>
      </c>
      <c r="CO7" s="175" t="str">
        <f>IF('Познавательное развитие'!D9="","",IF('Познавательное развитие'!D9=2,"сформирован",IF('Познавательное развитие'!D9=0,"не сформирован", "в стадии формирования")))</f>
        <v/>
      </c>
      <c r="CP7" s="175" t="str">
        <f>IF('Познавательное развитие'!E9="","",IF('Познавательное развитие'!E9=2,"сформирован",IF('Познавательное развитие'!E9=0,"не сформирован", "в стадии формирования")))</f>
        <v/>
      </c>
      <c r="CQ7" s="175" t="str">
        <f>IF('Познавательное развитие'!F9="","",IF('Познавательное развитие'!F9=2,"сформирован",IF('Познавательное развитие'!F9=0,"не сформирован", "в стадии формирования")))</f>
        <v/>
      </c>
      <c r="CR7" s="175" t="str">
        <f>IF('Познавательное развитие'!I9="","",IF('Познавательное развитие'!I9=2,"сформирован",IF('Познавательное развитие'!I9=0,"не сформирован", "в стадии формирования")))</f>
        <v/>
      </c>
      <c r="CS7" s="175" t="str">
        <f>IF('Познавательное развитие'!K9="","",IF('Познавательное развитие'!K9=2,"сформирован",IF('Познавательное развитие'!K9=0,"не сформирован", "в стадии формирования")))</f>
        <v/>
      </c>
      <c r="CT7" s="175" t="str">
        <f>IF('Познавательное развитие'!S9="","",IF('Познавательное развитие'!S9=2,"сформирован",IF('Познавательное развитие'!S9=0,"не сформирован", "в стадии формирования")))</f>
        <v/>
      </c>
      <c r="CU7" s="175" t="str">
        <f>IF('Познавательное развитие'!U9="","",IF('Познавательное развитие'!U9=2,"сформирован",IF('Познавательное развитие'!U9=0,"не сформирован", "в стадии формирования")))</f>
        <v/>
      </c>
      <c r="CV7" s="175" t="e">
        <f>IF('Познавательное развитие'!#REF!="","",IF('Познавательное развитие'!#REF!=2,"сформирован",IF('Познавательное развитие'!#REF!=0,"не сформирован", "в стадии формирования")))</f>
        <v>#REF!</v>
      </c>
      <c r="CW7" s="175" t="str">
        <f>IF('Познавательное развитие'!Y9="","",IF('Познавательное развитие'!Y9=2,"сформирован",IF('Познавательное развитие'!Y9=0,"не сформирован", "в стадии формирования")))</f>
        <v/>
      </c>
      <c r="CX7" s="175" t="str">
        <f>IF('Познавательное развитие'!Z9="","",IF('Познавательное развитие'!Z9=2,"сформирован",IF('Познавательное развитие'!Z9=0,"не сформирован", "в стадии формирования")))</f>
        <v/>
      </c>
      <c r="CY7" s="175" t="str">
        <f>IF('Познавательное развитие'!AA9="","",IF('Познавательное развитие'!AA9=2,"сформирован",IF('Познавательное развитие'!AA9=0,"не сформирован", "в стадии формирования")))</f>
        <v/>
      </c>
      <c r="CZ7" s="175" t="str">
        <f>IF('Познавательное развитие'!AB9="","",IF('Познавательное развитие'!AB9=2,"сформирован",IF('Познавательное развитие'!AB9=0,"не сформирован", "в стадии формирования")))</f>
        <v/>
      </c>
      <c r="DA7" s="175" t="str">
        <f>IF('Познавательное развитие'!AC9="","",IF('Познавательное развитие'!AC9=2,"сформирован",IF('Познавательное развитие'!AC9=0,"не сформирован", "в стадии формирования")))</f>
        <v/>
      </c>
      <c r="DB7" s="175" t="str">
        <f>IF('Познавательное развитие'!AD9="","",IF('Познавательное развитие'!AD9=2,"сформирован",IF('Познавательное развитие'!AD9=0,"не сформирован", "в стадии формирования")))</f>
        <v/>
      </c>
      <c r="DC7" s="175" t="str">
        <f>IF('Познавательное развитие'!AE9="","",IF('Познавательное развитие'!AE9=2,"сформирован",IF('Познавательное развитие'!AE9=0,"не сформирован", "в стадии формирования")))</f>
        <v/>
      </c>
      <c r="DD7" s="175" t="str">
        <f>IF('Речевое развитие'!J8="","",IF('Речевое развитие'!J8=2,"сформирован",IF('Речевое развитие'!J8=0,"не сформирован", "в стадии формирования")))</f>
        <v/>
      </c>
      <c r="DE7" s="175" t="str">
        <f>IF('Речевое развитие'!K8="","",IF('Речевое развитие'!K8=2,"сформирован",IF('Речевое развитие'!K8=0,"не сформирован", "в стадии формирования")))</f>
        <v/>
      </c>
      <c r="DF7" s="175" t="str">
        <f>IF('Речевое развитие'!L8="","",IF('Речевое развитие'!L8=2,"сформирован",IF('Речевое развитие'!L8=0,"не сформирован", "в стадии формирования")))</f>
        <v/>
      </c>
      <c r="DG7" s="177" t="str">
        <f>IF('Художественно-эстетическое разв'!AA9="","",IF('Художественно-эстетическое разв'!AA9=2,"сформирован",IF('Художественно-эстетическое разв'!AA9=0,"не сформирован", "в стадии формирования")))</f>
        <v/>
      </c>
      <c r="DH7" s="178" t="str">
        <f>IF('Социально-коммуникативное разви'!E9="","",IF('Социально-коммуникативное разви'!F9="","",IF('Социально-коммуникативное разви'!H9="","",IF('Социально-коммуникативное разви'!I9="","",IF('Социально-коммуникативное разви'!AB9="","",IF('Социально-коммуникативное разви'!AC9="","",IF('Социально-коммуникативное разви'!AD9="","",IF('Социально-коммуникативное разви'!AE9="","",IF('Познавательное развитие'!D9="","",IF('Познавательное развитие'!E9="","",IF('Познавательное развитие'!F9="","",IF('Познавательное развитие'!I9="","",IF('Познавательное развитие'!K9="","",IF('Познавательное развитие'!S9="","",IF('Познавательное развитие'!U9="","",IF('Познавательное развитие'!#REF!="","",IF('Познавательное развитие'!Y9="","",IF('Познавательное развитие'!Z9="","",IF('Познавательное развитие'!AA9="","",IF('Познавательное развитие'!AB9="","",IF('Познавательное развитие'!AC9="","",IF('Познавательное развитие'!AD9="","",IF('Познавательное развитие'!AE9="","",IF('Речевое развитие'!J8="","",IF('Речевое развитие'!K8="","",IF('Речевое развитие'!L8="","",IF('Художественно-эстетическое разв'!AA9="","",('Социально-коммуникативное разви'!E9+'Социально-коммуникативное разви'!F9+'Социально-коммуникативное разви'!H9+'Социально-коммуникативное разви'!I9+'Социально-коммуникативное разви'!AB9+'Социально-коммуникативное разви'!AC9+'Социально-коммуникативное разви'!AD9+'Социально-коммуникативное разви'!AE9+'Познавательное развитие'!D9+'Познавательное развитие'!E9+'Познавательное развитие'!F9+'Познавательное развитие'!I9+'Познавательное развитие'!K9+'Познавательное развитие'!S9+'Познавательное развитие'!U9+'Познавательное развитие'!#REF!+'Познавательное развитие'!Y9+'Познавательное развитие'!Z9+'Познавательное развитие'!AA9+'Познавательное развитие'!AB9+'Познавательное развитие'!AC9+'Познавательное развитие'!AD9+'Познавательное развитие'!AE9+'Речевое развитие'!J8+'Речевое развитие'!K8+'Речевое развитие'!L8+'Художественно-эстетическое разв'!AA9)/27)))))))))))))))))))))))))))</f>
        <v/>
      </c>
      <c r="DI7" s="175" t="str">
        <f>'целевые ориентиры'!CZ8</f>
        <v/>
      </c>
    </row>
    <row r="8" spans="1:150">
      <c r="A8" s="97">
        <f>список!A7</f>
        <v>6</v>
      </c>
      <c r="B8" s="165" t="str">
        <f>IF(список!B7="","",список!B7)</f>
        <v/>
      </c>
      <c r="C8" s="98">
        <f>IF(список!C7="","",список!C7)</f>
        <v>0</v>
      </c>
      <c r="D8" s="81" t="str">
        <f>IF('Социально-коммуникативное разви'!J10="","",IF('Социально-коммуникативное разви'!J10=2,"сформирован",IF('Социально-коммуникативное разви'!J10=0,"не сформирован", "в стадии формирования")))</f>
        <v/>
      </c>
      <c r="E8" s="81" t="str">
        <f>IF('Социально-коммуникативное разви'!K10="","",IF('Социально-коммуникативное разви'!K10=2,"сформирован",IF('Социально-коммуникативное разви'!K10=0,"не сформирован", "в стадии формирования")))</f>
        <v/>
      </c>
      <c r="F8" s="81" t="str">
        <f>IF('Социально-коммуникативное разви'!L10="","",IF('Социально-коммуникативное разви'!L10=2,"сформирован",IF('Социально-коммуникативное разви'!L10=0,"не сформирован", "в стадии формирования")))</f>
        <v/>
      </c>
      <c r="G8" s="81" t="str">
        <f>IF('Социально-коммуникативное разви'!N10="","",IF('Социально-коммуникативное разви'!N10=2,"сформирован",IF('Социально-коммуникативное разви'!N10=0,"не сформирован", "в стадии формирования")))</f>
        <v/>
      </c>
      <c r="H8" s="81" t="str">
        <f>IF('Социально-коммуникативное разви'!O10="","",IF('Социально-коммуникативное разви'!O10=2,"сформирован",IF('Социально-коммуникативное разви'!O10=0,"не сформирован", "в стадии формирования")))</f>
        <v/>
      </c>
      <c r="I8" s="81" t="str">
        <f>IF('Познавательное развитие'!J10="","",IF('Познавательное развитие'!J10=2,"сформирован",IF('Познавательное развитие'!J10=0,"не сформирован", "в стадии формирования")))</f>
        <v/>
      </c>
      <c r="J8" s="81" t="str">
        <f>IF('Познавательное развитие'!K10="","",IF('Познавательное развитие'!K10=2,"сформирован",IF('Познавательное развитие'!K10=0,"не сформирован", "в стадии формирования")))</f>
        <v/>
      </c>
      <c r="K8" s="81" t="str">
        <f>IF('Познавательное развитие'!N10="","",IF('Познавательное развитие'!N10=2,"сформирован",IF('Познавательное развитие'!N10=0,"не сформирован", "в стадии формирования")))</f>
        <v/>
      </c>
      <c r="L8" s="81" t="str">
        <f>IF('Познавательное развитие'!O10="","",IF('Познавательное развитие'!O10=2,"сформирован",IF('Познавательное развитие'!O10=0,"не сформирован", "в стадии формирования")))</f>
        <v/>
      </c>
      <c r="M8" s="81" t="str">
        <f>IF('Познавательное развитие'!U10="","",IF('Познавательное развитие'!U10=2,"сформирован",IF('Познавательное развитие'!U10=0,"не сформирован", "в стадии формирования")))</f>
        <v/>
      </c>
      <c r="N8" s="81" t="str">
        <f>IF('Речевое развитие'!G9="","",IF('Речевое развитие'!G9=2,"сформирован",IF('Речевое развитие'!G9=0,"не сформирован", "в стадии формирования")))</f>
        <v/>
      </c>
      <c r="O8" s="81" t="str">
        <f>IF('Художественно-эстетическое разв'!D10="","",IF('Художественно-эстетическое разв'!D10=2,"сформирован",IF('Художественно-эстетическое разв'!D10=0,"не сформирован", "в стадии формирования")))</f>
        <v/>
      </c>
      <c r="P8"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8"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8" s="136" t="str">
        <f>IF('Социально-коммуникативное разви'!J10="","",IF('Социально-коммуникативное разви'!K10="","",IF('Социально-коммуникативное разви'!L10="","",IF('Социально-коммуникативное разви'!N10="","",IF('Социально-коммуникативное разви'!O10="","",IF('Познавательное развитие'!J10="","",IF('Познавательное развитие'!K10="","",IF('Познавательное развитие'!N10="","",IF('Познавательное развитие'!O10="","",IF('Познавательное развитие'!U10="","",IF('Речевое развитие'!G9="","",IF('Художественно-эстетическое разв'!D10="","",IF('Художественно-эстетическое разв'!#REF!="","",IF('Художественно-эстетическое разв'!#REF!="","",('Социально-коммуникативное разви'!J10+'Социально-коммуникативное разви'!K10+'Социально-коммуникативное разви'!L10+'Социально-коммуникативное разви'!N10+'Социально-коммуникативное разви'!O10+'Познавательное развитие'!J10+'Познавательное развитие'!K10+'Познавательное развитие'!N10+'Познавательное развитие'!O10+'Познавательное развитие'!U10+'Речевое развитие'!G9+'Художественно-эстетическое разв'!D10+'Художественно-эстетическое разв'!#REF!+'Художественно-эстетическое разв'!#REF!)/14))))))))))))))</f>
        <v/>
      </c>
      <c r="S8" s="175" t="str">
        <f>'целевые ориентиры'!Q9</f>
        <v/>
      </c>
      <c r="T8" s="175" t="str">
        <f>IF('Социально-коммуникативное разви'!H10="","",IF('Социально-коммуникативное разви'!H10=2,"сформирован",IF('Социально-коммуникативное разви'!H10=0,"не сформирован", "в стадии формирования")))</f>
        <v/>
      </c>
      <c r="U8" s="175" t="str">
        <f>IF('Социально-коммуникативное разви'!K10="","",IF('Социально-коммуникативное разви'!K10=2,"сформирован",IF('Социально-коммуникативное разви'!K10=0,"не сформирован", "в стадии формирования")))</f>
        <v/>
      </c>
      <c r="V8" s="175" t="str">
        <f>IF('Социально-коммуникативное разви'!L10="","",IF('Социально-коммуникативное разви'!L10=2,"сформирован",IF('Социально-коммуникативное разви'!L10=0,"не сформирован", "в стадии формирования")))</f>
        <v/>
      </c>
      <c r="W8" s="175" t="str">
        <f>IF('Социально-коммуникативное разви'!M10="","",IF('Социально-коммуникативное разви'!M10=2,"сформирован",IF('Социально-коммуникативное разви'!M10=0,"не сформирован", "в стадии формирования")))</f>
        <v/>
      </c>
      <c r="X8" s="175" t="str">
        <f>IF('Социально-коммуникативное разви'!S10="","",IF('Социально-коммуникативное разви'!S10=2,"сформирован",IF('Социально-коммуникативное разви'!S10=0,"не сформирован", "в стадии формирования")))</f>
        <v/>
      </c>
      <c r="Y8" s="175" t="str">
        <f>IF('Социально-коммуникативное разви'!T10="","",IF('Социально-коммуникативное разви'!T10=2,"сформирован",IF('Социально-коммуникативное разви'!T10=0,"не сформирован", "в стадии формирования")))</f>
        <v/>
      </c>
      <c r="Z8"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8" s="175" t="str">
        <f>IF('Социально-коммуникативное разви'!U10="","",IF('Социально-коммуникативное разви'!U10=2,"сформирован",IF('Социально-коммуникативное разви'!U10=0,"не сформирован", "в стадии формирования")))</f>
        <v/>
      </c>
      <c r="AB8" s="175" t="str">
        <f>IF('Познавательное развитие'!T10="","",IF('Познавательное развитие'!T10=2,"сформирован",IF('Познавательное развитие'!T10=0,"не сформирован", "в стадии формирования")))</f>
        <v/>
      </c>
      <c r="AC8" s="175" t="str">
        <f>IF('Речевое развитие'!G9="","",IF('Речевое развитие'!G9=2,"сформирован",IF('Речевое развитие'!G9=0,"не сформирован", "в стадии формирования")))</f>
        <v/>
      </c>
      <c r="AD8" s="175" t="str">
        <f>IF('Социально-коммуникативное разви'!H10="","",IF('Социально-коммуникативное разви'!K10="","",IF('Социально-коммуникативное разви'!L10="","",IF('Социально-коммуникативное разви'!M10="","",IF('Социально-коммуникативное разви'!S10="","",IF('Социально-коммуникативное разви'!T10="","",IF('Социально-коммуникативное разви'!#REF!="","",IF('Социально-коммуникативное разви'!U10="","",IF('Познавательное развитие'!T10="","",IF('Речевое развитие'!G9="","",('Социально-коммуникативное разви'!H10+'Социально-коммуникативное разви'!K10+'Социально-коммуникативное разви'!L10+'Социально-коммуникативное разви'!M10+'Социально-коммуникативное разви'!S10+'Социально-коммуникативное разви'!T10+'Социально-коммуникативное разви'!#REF!+'Социально-коммуникативное разви'!U10+'Познавательное развитие'!T10+'Речевое развитие'!G9)/10))))))))))</f>
        <v/>
      </c>
      <c r="AE8" s="175" t="str">
        <f>'целевые ориентиры'!AB9</f>
        <v/>
      </c>
      <c r="AF8" s="175" t="str">
        <f>IF('Социально-коммуникативное разви'!P10="","",IF('Социально-коммуникативное разви'!P10=2,"сформирован",IF('Социально-коммуникативное разви'!P10=0,"не сформирован", "в стадии формирования")))</f>
        <v/>
      </c>
      <c r="AG8" s="175" t="str">
        <f>IF('Познавательное развитие'!P10="","",IF('Познавательное развитие'!P10=2,"сформирован",IF('Познавательное развитие'!P10=0,"не сформирован", "в стадии формирования")))</f>
        <v/>
      </c>
      <c r="AH8" s="175" t="str">
        <f>IF('Речевое развитие'!F9="","",IF('Речевое развитие'!F9=2,"сформирован",IF('Речевое развитие'!GG9=0,"не сформирован", "в стадии формирования")))</f>
        <v/>
      </c>
      <c r="AI8" s="175" t="str">
        <f>IF('Речевое развитие'!G9="","",IF('Речевое развитие'!G9=2,"сформирован",IF('Речевое развитие'!GH9=0,"не сформирован", "в стадии формирования")))</f>
        <v/>
      </c>
      <c r="AJ8" s="175" t="str">
        <f>IF('Речевое развитие'!M9="","",IF('Речевое развитие'!M9=2,"сформирован",IF('Речевое развитие'!M9=0,"не сформирован", "в стадии формирования")))</f>
        <v/>
      </c>
      <c r="AK8" s="175" t="str">
        <f>IF('Речевое развитие'!N9="","",IF('Речевое развитие'!N9=2,"сформирован",IF('Речевое развитие'!N9=0,"не сформирован", "в стадии формирования")))</f>
        <v/>
      </c>
      <c r="AL8" s="175" t="str">
        <f>IF('Художественно-эстетическое разв'!E10="","",IF('Художественно-эстетическое разв'!E10=2,"сформирован",IF('Художественно-эстетическое разв'!E10=0,"не сформирован", "в стадии формирования")))</f>
        <v/>
      </c>
      <c r="AM8" s="175" t="str">
        <f>IF('Художественно-эстетическое разв'!H10="","",IF('Художественно-эстетическое разв'!H10=2,"сформирован",IF('Художественно-эстетическое разв'!H10=0,"не сформирован", "в стадии формирования")))</f>
        <v/>
      </c>
      <c r="AN8"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8" s="175" t="str">
        <f>IF('Художественно-эстетическое разв'!AB10="","",IF('Художественно-эстетическое разв'!AB10=2,"сформирован",IF('Художественно-эстетическое разв'!AB10=0,"не сформирован", "в стадии формирования")))</f>
        <v/>
      </c>
      <c r="AP8" s="176" t="str">
        <f>IF('Социально-коммуникативное разви'!P10="","",IF('Познавательное развитие'!P10="","",IF('Речевое развитие'!F9="","",IF('Речевое развитие'!G9="","",IF('Речевое развитие'!M9="","",IF('Речевое развитие'!N9="","",IF('Художественно-эстетическое разв'!E10="","",IF('Художественно-эстетическое разв'!H10="","",IF('Художественно-эстетическое разв'!#REF!="","",IF('Художественно-эстетическое разв'!AB10="","",('Социально-коммуникативное разви'!P10+'Познавательное развитие'!P10+'Речевое развитие'!F9+'Речевое развитие'!G9+'Речевое развитие'!M9+'Речевое развитие'!N9+'Художественно-эстетическое разв'!E10+'Художественно-эстетическое разв'!H10+'Художественно-эстетическое разв'!#REF!+'Художественно-эстетическое разв'!AB10)/10))))))))))</f>
        <v/>
      </c>
      <c r="AQ8" s="175" t="str">
        <f>'целевые ориентиры'!AM9</f>
        <v/>
      </c>
      <c r="AR8" s="175" t="str">
        <f>'Речевое развитие'!I9</f>
        <v/>
      </c>
      <c r="AS8" s="175" t="str">
        <f>IF('Речевое развитие'!D9="","",IF('Речевое развитие'!D9=2,"сформирован",IF('Речевое развитие'!D9=0,"не сформирован", "в стадии формирования")))</f>
        <v/>
      </c>
      <c r="AT8" s="175" t="e">
        <f>IF('Речевое развитие'!#REF!="","",IF('Речевое развитие'!#REF!=2,"сформирован",IF('Речевое развитие'!#REF!=0,"не сформирован", "в стадии формирования")))</f>
        <v>#REF!</v>
      </c>
      <c r="AU8" s="175" t="str">
        <f>IF('Речевое развитие'!E9="","",IF('Речевое развитие'!E9=2,"сформирован",IF('Речевое развитие'!E9=0,"не сформирован", "в стадии формирования")))</f>
        <v/>
      </c>
      <c r="AV8" s="175" t="str">
        <f>IF('Речевое развитие'!F9="","",IF('Речевое развитие'!F9=2,"сформирован",IF('Речевое развитие'!F9=0,"не сформирован", "в стадии формирования")))</f>
        <v/>
      </c>
      <c r="AW8" s="175" t="str">
        <f>IF('Речевое развитие'!G9="","",IF('Речевое развитие'!G9=2,"сформирован",IF('Речевое развитие'!G9=0,"не сформирован", "в стадии формирования")))</f>
        <v/>
      </c>
      <c r="AX8" s="175"/>
      <c r="AY8" s="175" t="str">
        <f>IF('Речевое развитие'!M9="","",IF('Речевое развитие'!M9=2,"сформирован",IF('Речевое развитие'!M9=0,"не сформирован", "в стадии формирования")))</f>
        <v/>
      </c>
      <c r="AZ8" s="175" t="str">
        <f>IF('Познавательное развитие'!V10="","",IF('Речевое развитие'!D9="","",IF('Речевое развитие'!#REF!="","",IF('Речевое развитие'!E9="","",IF('Речевое развитие'!F9="","",IF('Речевое развитие'!G9="","",IF('Речевое развитие'!J9="","",IF('Речевое развитие'!M9="","",('Познавательное развитие'!V10+'Речевое развитие'!D9+'Речевое развитие'!#REF!+'Речевое развитие'!E9+'Речевое развитие'!F9+'Речевое развитие'!G9+'Речевое развитие'!J9+'Речевое развитие'!M9)/8))))))))</f>
        <v/>
      </c>
      <c r="BA8" s="175" t="str">
        <f>'целевые ориентиры'!AV9</f>
        <v/>
      </c>
      <c r="BB8" s="175" t="str">
        <f>IF('Художественно-эстетическое разв'!M10="","",IF('Художественно-эстетическое разв'!M10=2,"сформирован",IF('Художественно-эстетическое разв'!M10=0,"не сформирован", "в стадии формирования")))</f>
        <v/>
      </c>
      <c r="BC8" s="175" t="str">
        <f>IF('Художественно-эстетическое разв'!N10="","",IF('Художественно-эстетическое разв'!N10=2,"сформирован",IF('Художественно-эстетическое разв'!N10=0,"не сформирован", "в стадии формирования")))</f>
        <v/>
      </c>
      <c r="BD8" s="177" t="str">
        <f>IF('Художественно-эстетическое разв'!V10="","",IF('Художественно-эстетическое разв'!V10=2,"сформирован",IF('Художественно-эстетическое разв'!V10=0,"не сформирован", "в стадии формирования")))</f>
        <v/>
      </c>
      <c r="BE8" s="175" t="str">
        <f>IF('Физическое развитие'!D9="","",IF('Физическое развитие'!D9=2,"сформирован",IF('Физическое развитие'!D9=0,"не сформирован", "в стадии формирования")))</f>
        <v/>
      </c>
      <c r="BF8" s="175" t="str">
        <f>IF('Физическое развитие'!E9="","",IF('Физическое развитие'!E9=2,"сформирован",IF('Физическое развитие'!E9=0,"не сформирован", "в стадии формирования")))</f>
        <v/>
      </c>
      <c r="BG8" s="175" t="str">
        <f>IF('Физическое развитие'!F9="","",IF('Физическое развитие'!F9=2,"сформирован",IF('Физическое развитие'!F9=0,"не сформирован", "в стадии формирования")))</f>
        <v/>
      </c>
      <c r="BH8" s="175" t="str">
        <f>IF('Физическое развитие'!G9="","",IF('Физическое развитие'!G9=2,"сформирован",IF('Физическое развитие'!G9=0,"не сформирован", "в стадии формирования")))</f>
        <v/>
      </c>
      <c r="BI8" s="175" t="str">
        <f>IF('Физическое развитие'!H9="","",IF('Физическое развитие'!H9=2,"сформирован",IF('Физическое развитие'!H9=0,"не сформирован", "в стадии формирования")))</f>
        <v/>
      </c>
      <c r="BJ8" s="175" t="e">
        <f>IF('Физическое развитие'!#REF!="","",IF('Физическое развитие'!#REF!=2,"сформирован",IF('Физическое развитие'!#REF!=0,"не сформирован", "в стадии формирования")))</f>
        <v>#REF!</v>
      </c>
      <c r="BK8" s="175" t="str">
        <f>IF('Физическое развитие'!I9="","",IF('Физическое развитие'!I9=2,"сформирован",IF('Физическое развитие'!I9=0,"не сформирован", "в стадии формирования")))</f>
        <v/>
      </c>
      <c r="BL8" s="175" t="str">
        <f>IF('Физическое развитие'!J9="","",IF('Физическое развитие'!J9=2,"сформирован",IF('Физическое развитие'!J9=0,"не сформирован", "в стадии формирования")))</f>
        <v/>
      </c>
      <c r="BM8" s="175" t="str">
        <f>IF('Физическое развитие'!K9="","",IF('Физическое развитие'!K9=2,"сформирован",IF('Физическое развитие'!K9=0,"не сформирован", "в стадии формирования")))</f>
        <v/>
      </c>
      <c r="BN8" s="175" t="str">
        <f>IF('Физическое развитие'!M9="","",IF('Физическое развитие'!M9=2,"сформирован",IF('Физическое развитие'!M9=0,"не сформирован", "в стадии формирования")))</f>
        <v/>
      </c>
      <c r="BO8" s="178" t="str">
        <f>IF('Художественно-эстетическое разв'!M10="","",IF('Художественно-эстетическое разв'!N10="","",IF('Художественно-эстетическое разв'!V10="","",IF('Физическое развитие'!D9="","",IF('Физическое развитие'!E9="","",IF('Физическое развитие'!F9="","",IF('Физическое развитие'!G9="","",IF('Физическое развитие'!H9="","",IF('Физическое развитие'!#REF!="","",IF('Физическое развитие'!I9="","",IF('Физическое развитие'!J9="","",IF('Физическое развитие'!K9="","",IF('Физическое развитие'!M9="","",('Художественно-эстетическое разв'!M10+'Художественно-эстетическое разв'!N10+'Художественно-эстетическое разв'!V10+'Физическое развитие'!D9+'Физическое развитие'!E9+'Физическое развитие'!F9+'Физическое развитие'!G9+'Физическое развитие'!H9+'Физическое развитие'!#REF!+'Физическое развитие'!I9+'Физическое развитие'!J9+'Физическое развитие'!K9+'Физическое развитие'!M9)/13)))))))))))))</f>
        <v/>
      </c>
      <c r="BP8" s="175" t="str">
        <f>'целевые ориентиры'!BJ9</f>
        <v/>
      </c>
      <c r="BQ8" s="175" t="str">
        <f>IF('Социально-коммуникативное разви'!D10="","",IF('Социально-коммуникативное разви'!D10=2,"сформирован",IF('Социально-коммуникативное разви'!D10=0,"не сформирован", "в стадии формирования")))</f>
        <v/>
      </c>
      <c r="BR8" s="175" t="str">
        <f>IF('Социально-коммуникативное разви'!G10="","",IF('Социально-коммуникативное разви'!G10=2,"сформирован",IF('Социально-коммуникативное разви'!G10=0,"не сформирован", "в стадии формирования")))</f>
        <v/>
      </c>
      <c r="BS8" s="175" t="str">
        <f>IF('Социально-коммуникативное разви'!K10="","",IF('Социально-коммуникативное разви'!K10=2,"сформирован",IF('Социально-коммуникативное разви'!K10=0,"не сформирован", "в стадии формирования")))</f>
        <v/>
      </c>
      <c r="BT8" s="175" t="str">
        <f>IF('Социально-коммуникативное разви'!M10="","",IF('Социально-коммуникативное разви'!M10=2,"сформирован",IF('Социально-коммуникативное разви'!M10=0,"не сформирован", "в стадии формирования")))</f>
        <v/>
      </c>
      <c r="BU8" s="175" t="str">
        <f>IF('Социально-коммуникативное разви'!X10="","",IF('Социально-коммуникативное разви'!X10=2,"сформирован",IF('Социально-коммуникативное разви'!X10=0,"не сформирован", "в стадии формирования")))</f>
        <v/>
      </c>
      <c r="BV8" s="175" t="str">
        <f>IF('Социально-коммуникативное разви'!Y10="","",IF('Социально-коммуникативное разви'!Y10=2,"сформирован",IF('Социально-коммуникативное разви'!Y10=0,"не сформирован", "в стадии формирования")))</f>
        <v/>
      </c>
      <c r="BW8"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8" s="175" t="str">
        <f>IF('Социально-коммуникативное разви'!Z10="","",IF('Социально-коммуникативное разви'!Z10=2,"сформирован",IF('Социально-коммуникативное разви'!Z10=0,"не сформирован", "в стадии формирования")))</f>
        <v/>
      </c>
      <c r="BY8" s="175" t="str">
        <f>IF('Социально-коммуникативное разви'!AA10="","",IF('Социально-коммуникативное разви'!AA10=2,"сформирован",IF('Социально-коммуникативное разви'!AA10=0,"не сформирован", "в стадии формирования")))</f>
        <v/>
      </c>
      <c r="BZ8" s="175" t="str">
        <f>IF('Физическое развитие'!L9="","",IF('Физическое развитие'!L9=2,"сформирован",IF('Физическое развитие'!L9=0,"не сформирован", "в стадии формирования")))</f>
        <v/>
      </c>
      <c r="CA8" s="175" t="str">
        <f>IF('Физическое развитие'!P9="","",IF('Физическое развитие'!P9=2,"сформирован",IF('Физическое развитие'!P9=0,"не сформирован", "в стадии формирования")))</f>
        <v/>
      </c>
      <c r="CB8" s="175" t="e">
        <f>IF('Физическое развитие'!#REF!="","",IF('Физическое развитие'!#REF!=2,"сформирован",IF('Физическое развитие'!#REF!=0,"не сформирован", "в стадии формирования")))</f>
        <v>#REF!</v>
      </c>
      <c r="CC8" s="175" t="str">
        <f>IF('Физическое развитие'!Q9="","",IF('Физическое развитие'!Q9=2,"сформирован",IF('Физическое развитие'!Q9=0,"не сформирован", "в стадии формирования")))</f>
        <v/>
      </c>
      <c r="CD8" s="175" t="str">
        <f>IF('Физическое развитие'!R9="","",IF('Физическое развитие'!R9=2,"сформирован",IF('Физическое развитие'!R9=0,"не сформирован", "в стадии формирования")))</f>
        <v/>
      </c>
      <c r="CE8" s="175"/>
      <c r="CF8" s="175" t="str">
        <f>'целевые ориентиры'!BX9</f>
        <v/>
      </c>
      <c r="CG8" s="175" t="str">
        <f>IF('Социально-коммуникативное разви'!E10="","",IF('Социально-коммуникативное разви'!E10=2,"сформирован",IF('Социально-коммуникативное разви'!E10=0,"не сформирован", "в стадии формирования")))</f>
        <v/>
      </c>
      <c r="CH8" s="175" t="str">
        <f>IF('Социально-коммуникативное разви'!F10="","",IF('Социально-коммуникативное разви'!F10=2,"сформирован",IF('Социально-коммуникативное разви'!F10=0,"не сформирован", "в стадии формирования")))</f>
        <v/>
      </c>
      <c r="CI8" s="175" t="str">
        <f>IF('Социально-коммуникативное разви'!H10="","",IF('Социально-коммуникативное разви'!H10=2,"сформирован",IF('Социально-коммуникативное разви'!H10=0,"не сформирован", "в стадии формирования")))</f>
        <v/>
      </c>
      <c r="CJ8" s="175" t="str">
        <f>IF('Социально-коммуникативное разви'!I10="","",IF('Социально-коммуникативное разви'!I10=2,"сформирован",IF('Социально-коммуникативное разви'!I10=0,"не сформирован", "в стадии формирования")))</f>
        <v/>
      </c>
      <c r="CK8" s="175" t="str">
        <f>IF('Социально-коммуникативное разви'!AB10="","",IF('Социально-коммуникативное разви'!AB10=2,"сформирован",IF('Социально-коммуникативное разви'!AB10=0,"не сформирован", "в стадии формирования")))</f>
        <v/>
      </c>
      <c r="CL8" s="175" t="str">
        <f>IF('Социально-коммуникативное разви'!AC10="","",IF('Социально-коммуникативное разви'!AC10=2,"сформирован",IF('Социально-коммуникативное разви'!AC10=0,"не сформирован", "в стадии формирования")))</f>
        <v/>
      </c>
      <c r="CM8" s="175" t="str">
        <f>IF('Социально-коммуникативное разви'!AD10="","",IF('Социально-коммуникативное разви'!AD10=2,"сформирован",IF('Социально-коммуникативное разви'!AD10=0,"не сформирован", "в стадии формирования")))</f>
        <v/>
      </c>
      <c r="CN8" s="175" t="str">
        <f>IF('Социально-коммуникативное разви'!AE10="","",IF('Социально-коммуникативное разви'!AE10=2,"сформирован",IF('Социально-коммуникативное разви'!AE10=0,"не сформирован", "в стадии формирования")))</f>
        <v/>
      </c>
      <c r="CO8" s="175" t="str">
        <f>IF('Познавательное развитие'!D10="","",IF('Познавательное развитие'!D10=2,"сформирован",IF('Познавательное развитие'!D10=0,"не сформирован", "в стадии формирования")))</f>
        <v/>
      </c>
      <c r="CP8" s="175" t="str">
        <f>IF('Познавательное развитие'!E10="","",IF('Познавательное развитие'!E10=2,"сформирован",IF('Познавательное развитие'!E10=0,"не сформирован", "в стадии формирования")))</f>
        <v/>
      </c>
      <c r="CQ8" s="175" t="str">
        <f>IF('Познавательное развитие'!F10="","",IF('Познавательное развитие'!F10=2,"сформирован",IF('Познавательное развитие'!F10=0,"не сформирован", "в стадии формирования")))</f>
        <v/>
      </c>
      <c r="CR8" s="175" t="str">
        <f>IF('Познавательное развитие'!I10="","",IF('Познавательное развитие'!I10=2,"сформирован",IF('Познавательное развитие'!I10=0,"не сформирован", "в стадии формирования")))</f>
        <v/>
      </c>
      <c r="CS8" s="175" t="str">
        <f>IF('Познавательное развитие'!K10="","",IF('Познавательное развитие'!K10=2,"сформирован",IF('Познавательное развитие'!K10=0,"не сформирован", "в стадии формирования")))</f>
        <v/>
      </c>
      <c r="CT8" s="175" t="str">
        <f>IF('Познавательное развитие'!S10="","",IF('Познавательное развитие'!S10=2,"сформирован",IF('Познавательное развитие'!S10=0,"не сформирован", "в стадии формирования")))</f>
        <v/>
      </c>
      <c r="CU8" s="175" t="str">
        <f>IF('Познавательное развитие'!U10="","",IF('Познавательное развитие'!U10=2,"сформирован",IF('Познавательное развитие'!U10=0,"не сформирован", "в стадии формирования")))</f>
        <v/>
      </c>
      <c r="CV8" s="175" t="e">
        <f>IF('Познавательное развитие'!#REF!="","",IF('Познавательное развитие'!#REF!=2,"сформирован",IF('Познавательное развитие'!#REF!=0,"не сформирован", "в стадии формирования")))</f>
        <v>#REF!</v>
      </c>
      <c r="CW8" s="175" t="str">
        <f>IF('Познавательное развитие'!Y10="","",IF('Познавательное развитие'!Y10=2,"сформирован",IF('Познавательное развитие'!Y10=0,"не сформирован", "в стадии формирования")))</f>
        <v/>
      </c>
      <c r="CX8" s="175" t="str">
        <f>IF('Познавательное развитие'!Z10="","",IF('Познавательное развитие'!Z10=2,"сформирован",IF('Познавательное развитие'!Z10=0,"не сформирован", "в стадии формирования")))</f>
        <v/>
      </c>
      <c r="CY8" s="175" t="str">
        <f>IF('Познавательное развитие'!AA10="","",IF('Познавательное развитие'!AA10=2,"сформирован",IF('Познавательное развитие'!AA10=0,"не сформирован", "в стадии формирования")))</f>
        <v/>
      </c>
      <c r="CZ8" s="175" t="str">
        <f>IF('Познавательное развитие'!AB10="","",IF('Познавательное развитие'!AB10=2,"сформирован",IF('Познавательное развитие'!AB10=0,"не сформирован", "в стадии формирования")))</f>
        <v/>
      </c>
      <c r="DA8" s="175" t="str">
        <f>IF('Познавательное развитие'!AC10="","",IF('Познавательное развитие'!AC10=2,"сформирован",IF('Познавательное развитие'!AC10=0,"не сформирован", "в стадии формирования")))</f>
        <v/>
      </c>
      <c r="DB8" s="175" t="str">
        <f>IF('Познавательное развитие'!AD10="","",IF('Познавательное развитие'!AD10=2,"сформирован",IF('Познавательное развитие'!AD10=0,"не сформирован", "в стадии формирования")))</f>
        <v/>
      </c>
      <c r="DC8" s="175" t="str">
        <f>IF('Познавательное развитие'!AE10="","",IF('Познавательное развитие'!AE10=2,"сформирован",IF('Познавательное развитие'!AE10=0,"не сформирован", "в стадии формирования")))</f>
        <v/>
      </c>
      <c r="DD8" s="175" t="str">
        <f>IF('Речевое развитие'!J9="","",IF('Речевое развитие'!J9=2,"сформирован",IF('Речевое развитие'!J9=0,"не сформирован", "в стадии формирования")))</f>
        <v/>
      </c>
      <c r="DE8" s="175" t="str">
        <f>IF('Речевое развитие'!K9="","",IF('Речевое развитие'!K9=2,"сформирован",IF('Речевое развитие'!K9=0,"не сформирован", "в стадии формирования")))</f>
        <v/>
      </c>
      <c r="DF8" s="175" t="str">
        <f>IF('Речевое развитие'!L9="","",IF('Речевое развитие'!L9=2,"сформирован",IF('Речевое развитие'!L9=0,"не сформирован", "в стадии формирования")))</f>
        <v/>
      </c>
      <c r="DG8" s="177" t="str">
        <f>IF('Художественно-эстетическое разв'!AA10="","",IF('Художественно-эстетическое разв'!AA10=2,"сформирован",IF('Художественно-эстетическое разв'!AA10=0,"не сформирован", "в стадии формирования")))</f>
        <v/>
      </c>
      <c r="DH8" s="178" t="str">
        <f>IF('Социально-коммуникативное разви'!E10="","",IF('Социально-коммуникативное разви'!F10="","",IF('Социально-коммуникативное разви'!H10="","",IF('Социально-коммуникативное разви'!I10="","",IF('Социально-коммуникативное разви'!AB10="","",IF('Социально-коммуникативное разви'!AC10="","",IF('Социально-коммуникативное разви'!AD10="","",IF('Социально-коммуникативное разви'!AE10="","",IF('Познавательное развитие'!D10="","",IF('Познавательное развитие'!E10="","",IF('Познавательное развитие'!F10="","",IF('Познавательное развитие'!I10="","",IF('Познавательное развитие'!K10="","",IF('Познавательное развитие'!S10="","",IF('Познавательное развитие'!U10="","",IF('Познавательное развитие'!#REF!="","",IF('Познавательное развитие'!Y10="","",IF('Познавательное развитие'!Z10="","",IF('Познавательное развитие'!AA10="","",IF('Познавательное развитие'!AB10="","",IF('Познавательное развитие'!AC10="","",IF('Познавательное развитие'!AD10="","",IF('Познавательное развитие'!AE10="","",IF('Речевое развитие'!J9="","",IF('Речевое развитие'!K9="","",IF('Речевое развитие'!L9="","",IF('Художественно-эстетическое разв'!AA10="","",('Социально-коммуникативное разви'!E10+'Социально-коммуникативное разви'!F10+'Социально-коммуникативное разви'!H10+'Социально-коммуникативное разви'!I10+'Социально-коммуникативное разви'!AB10+'Социально-коммуникативное разви'!AC10+'Социально-коммуникативное разви'!AD10+'Социально-коммуникативное разви'!AE10+'Познавательное развитие'!D10+'Познавательное развитие'!E10+'Познавательное развитие'!F10+'Познавательное развитие'!I10+'Познавательное развитие'!K10+'Познавательное развитие'!S10+'Познавательное развитие'!U10+'Познавательное развитие'!#REF!+'Познавательное развитие'!Y10+'Познавательное развитие'!Z10+'Познавательное развитие'!AA10+'Познавательное развитие'!AB10+'Познавательное развитие'!AC10+'Познавательное развитие'!AD10+'Познавательное развитие'!AE10+'Речевое развитие'!J9+'Речевое развитие'!K9+'Речевое развитие'!L9+'Художественно-эстетическое разв'!AA10)/27)))))))))))))))))))))))))))</f>
        <v/>
      </c>
      <c r="DI8" s="175" t="str">
        <f>'целевые ориентиры'!CZ9</f>
        <v/>
      </c>
    </row>
    <row r="9" spans="1:150">
      <c r="A9" s="97">
        <f>список!A8</f>
        <v>7</v>
      </c>
      <c r="B9" s="165" t="str">
        <f>IF(список!B8="","",список!B8)</f>
        <v/>
      </c>
      <c r="C9" s="98">
        <f>IF(список!C8="","",список!C8)</f>
        <v>0</v>
      </c>
      <c r="D9" s="81" t="str">
        <f>IF('Социально-коммуникативное разви'!J11="","",IF('Социально-коммуникативное разви'!J11=2,"сформирован",IF('Социально-коммуникативное разви'!J11=0,"не сформирован", "в стадии формирования")))</f>
        <v/>
      </c>
      <c r="E9" s="81" t="str">
        <f>IF('Социально-коммуникативное разви'!K11="","",IF('Социально-коммуникативное разви'!K11=2,"сформирован",IF('Социально-коммуникативное разви'!K11=0,"не сформирован", "в стадии формирования")))</f>
        <v/>
      </c>
      <c r="F9" s="81" t="str">
        <f>IF('Социально-коммуникативное разви'!L11="","",IF('Социально-коммуникативное разви'!L11=2,"сформирован",IF('Социально-коммуникативное разви'!L11=0,"не сформирован", "в стадии формирования")))</f>
        <v/>
      </c>
      <c r="G9" s="81" t="str">
        <f>IF('Социально-коммуникативное разви'!N11="","",IF('Социально-коммуникативное разви'!N11=2,"сформирован",IF('Социально-коммуникативное разви'!N11=0,"не сформирован", "в стадии формирования")))</f>
        <v/>
      </c>
      <c r="H9" s="81" t="str">
        <f>IF('Социально-коммуникативное разви'!O11="","",IF('Социально-коммуникативное разви'!O11=2,"сформирован",IF('Социально-коммуникативное разви'!O11=0,"не сформирован", "в стадии формирования")))</f>
        <v/>
      </c>
      <c r="I9" s="81" t="str">
        <f>IF('Познавательное развитие'!J11="","",IF('Познавательное развитие'!J11=2,"сформирован",IF('Познавательное развитие'!J11=0,"не сформирован", "в стадии формирования")))</f>
        <v/>
      </c>
      <c r="J9" s="81" t="str">
        <f>IF('Познавательное развитие'!K11="","",IF('Познавательное развитие'!K11=2,"сформирован",IF('Познавательное развитие'!K11=0,"не сформирован", "в стадии формирования")))</f>
        <v/>
      </c>
      <c r="K9" s="81" t="str">
        <f>IF('Познавательное развитие'!N11="","",IF('Познавательное развитие'!N11=2,"сформирован",IF('Познавательное развитие'!N11=0,"не сформирован", "в стадии формирования")))</f>
        <v/>
      </c>
      <c r="L9" s="81" t="str">
        <f>IF('Познавательное развитие'!O11="","",IF('Познавательное развитие'!O11=2,"сформирован",IF('Познавательное развитие'!O11=0,"не сформирован", "в стадии формирования")))</f>
        <v/>
      </c>
      <c r="M9" s="81" t="str">
        <f>IF('Познавательное развитие'!U11="","",IF('Познавательное развитие'!U11=2,"сформирован",IF('Познавательное развитие'!U11=0,"не сформирован", "в стадии формирования")))</f>
        <v/>
      </c>
      <c r="N9" s="81" t="str">
        <f>IF('Речевое развитие'!G10="","",IF('Речевое развитие'!G10=2,"сформирован",IF('Речевое развитие'!G10=0,"не сформирован", "в стадии формирования")))</f>
        <v/>
      </c>
      <c r="O9" s="81" t="str">
        <f>IF('Художественно-эстетическое разв'!D11="","",IF('Художественно-эстетическое разв'!D11=2,"сформирован",IF('Художественно-эстетическое разв'!D11=0,"не сформирован", "в стадии формирования")))</f>
        <v/>
      </c>
      <c r="P9"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9"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9" s="136" t="str">
        <f>IF('Социально-коммуникативное разви'!J11="","",IF('Социально-коммуникативное разви'!K11="","",IF('Социально-коммуникативное разви'!L11="","",IF('Социально-коммуникативное разви'!N11="","",IF('Социально-коммуникативное разви'!O11="","",IF('Познавательное развитие'!J11="","",IF('Познавательное развитие'!K11="","",IF('Познавательное развитие'!N11="","",IF('Познавательное развитие'!O11="","",IF('Познавательное развитие'!U11="","",IF('Речевое развитие'!G10="","",IF('Художественно-эстетическое разв'!D11="","",IF('Художественно-эстетическое разв'!#REF!="","",IF('Художественно-эстетическое разв'!#REF!="","",('Социально-коммуникативное разви'!J11+'Социально-коммуникативное разви'!K11+'Социально-коммуникативное разви'!L11+'Социально-коммуникативное разви'!N11+'Социально-коммуникативное разви'!O11+'Познавательное развитие'!J11+'Познавательное развитие'!K11+'Познавательное развитие'!N11+'Познавательное развитие'!O11+'Познавательное развитие'!U11+'Речевое развитие'!G10+'Художественно-эстетическое разв'!D11+'Художественно-эстетическое разв'!#REF!+'Художественно-эстетическое разв'!#REF!)/14))))))))))))))</f>
        <v/>
      </c>
      <c r="S9" s="175" t="str">
        <f>'целевые ориентиры'!Q10</f>
        <v/>
      </c>
      <c r="T9" s="175" t="str">
        <f>IF('Социально-коммуникативное разви'!H11="","",IF('Социально-коммуникативное разви'!H11=2,"сформирован",IF('Социально-коммуникативное разви'!H11=0,"не сформирован", "в стадии формирования")))</f>
        <v/>
      </c>
      <c r="U9" s="175" t="str">
        <f>IF('Социально-коммуникативное разви'!K11="","",IF('Социально-коммуникативное разви'!K11=2,"сформирован",IF('Социально-коммуникативное разви'!K11=0,"не сформирован", "в стадии формирования")))</f>
        <v/>
      </c>
      <c r="V9" s="175" t="str">
        <f>IF('Социально-коммуникативное разви'!L11="","",IF('Социально-коммуникативное разви'!L11=2,"сформирован",IF('Социально-коммуникативное разви'!L11=0,"не сформирован", "в стадии формирования")))</f>
        <v/>
      </c>
      <c r="W9" s="175" t="str">
        <f>IF('Социально-коммуникативное разви'!M11="","",IF('Социально-коммуникативное разви'!M11=2,"сформирован",IF('Социально-коммуникативное разви'!M11=0,"не сформирован", "в стадии формирования")))</f>
        <v/>
      </c>
      <c r="X9" s="175" t="str">
        <f>IF('Социально-коммуникативное разви'!S11="","",IF('Социально-коммуникативное разви'!S11=2,"сформирован",IF('Социально-коммуникативное разви'!S11=0,"не сформирован", "в стадии формирования")))</f>
        <v/>
      </c>
      <c r="Y9" s="175" t="str">
        <f>IF('Социально-коммуникативное разви'!T11="","",IF('Социально-коммуникативное разви'!T11=2,"сформирован",IF('Социально-коммуникативное разви'!T11=0,"не сформирован", "в стадии формирования")))</f>
        <v/>
      </c>
      <c r="Z9"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9" s="175" t="str">
        <f>IF('Социально-коммуникативное разви'!U11="","",IF('Социально-коммуникативное разви'!U11=2,"сформирован",IF('Социально-коммуникативное разви'!U11=0,"не сформирован", "в стадии формирования")))</f>
        <v/>
      </c>
      <c r="AB9" s="175" t="str">
        <f>IF('Познавательное развитие'!T11="","",IF('Познавательное развитие'!T11=2,"сформирован",IF('Познавательное развитие'!T11=0,"не сформирован", "в стадии формирования")))</f>
        <v/>
      </c>
      <c r="AC9" s="175" t="str">
        <f>IF('Речевое развитие'!G10="","",IF('Речевое развитие'!G10=2,"сформирован",IF('Речевое развитие'!G10=0,"не сформирован", "в стадии формирования")))</f>
        <v/>
      </c>
      <c r="AD9" s="175" t="str">
        <f>IF('Социально-коммуникативное разви'!H11="","",IF('Социально-коммуникативное разви'!K11="","",IF('Социально-коммуникативное разви'!L11="","",IF('Социально-коммуникативное разви'!M11="","",IF('Социально-коммуникативное разви'!S11="","",IF('Социально-коммуникативное разви'!T11="","",IF('Социально-коммуникативное разви'!#REF!="","",IF('Социально-коммуникативное разви'!U11="","",IF('Познавательное развитие'!T11="","",IF('Речевое развитие'!G10="","",('Социально-коммуникативное разви'!H11+'Социально-коммуникативное разви'!K11+'Социально-коммуникативное разви'!L11+'Социально-коммуникативное разви'!M11+'Социально-коммуникативное разви'!S11+'Социально-коммуникативное разви'!T11+'Социально-коммуникативное разви'!#REF!+'Социально-коммуникативное разви'!U11+'Познавательное развитие'!T11+'Речевое развитие'!G10)/10))))))))))</f>
        <v/>
      </c>
      <c r="AE9" s="175" t="str">
        <f>'целевые ориентиры'!AB10</f>
        <v/>
      </c>
      <c r="AF9" s="175" t="str">
        <f>IF('Социально-коммуникативное разви'!P11="","",IF('Социально-коммуникативное разви'!P11=2,"сформирован",IF('Социально-коммуникативное разви'!P11=0,"не сформирован", "в стадии формирования")))</f>
        <v/>
      </c>
      <c r="AG9" s="175" t="str">
        <f>IF('Познавательное развитие'!P11="","",IF('Познавательное развитие'!P11=2,"сформирован",IF('Познавательное развитие'!P11=0,"не сформирован", "в стадии формирования")))</f>
        <v/>
      </c>
      <c r="AH9" s="175" t="str">
        <f>IF('Речевое развитие'!F10="","",IF('Речевое развитие'!F10=2,"сформирован",IF('Речевое развитие'!GG10=0,"не сформирован", "в стадии формирования")))</f>
        <v/>
      </c>
      <c r="AI9" s="175" t="str">
        <f>IF('Речевое развитие'!G10="","",IF('Речевое развитие'!G10=2,"сформирован",IF('Речевое развитие'!GH10=0,"не сформирован", "в стадии формирования")))</f>
        <v/>
      </c>
      <c r="AJ9" s="175" t="str">
        <f>IF('Речевое развитие'!M10="","",IF('Речевое развитие'!M10=2,"сформирован",IF('Речевое развитие'!M10=0,"не сформирован", "в стадии формирования")))</f>
        <v/>
      </c>
      <c r="AK9" s="175" t="str">
        <f>IF('Речевое развитие'!N10="","",IF('Речевое развитие'!N10=2,"сформирован",IF('Речевое развитие'!N10=0,"не сформирован", "в стадии формирования")))</f>
        <v/>
      </c>
      <c r="AL9" s="175" t="str">
        <f>IF('Художественно-эстетическое разв'!E11="","",IF('Художественно-эстетическое разв'!E11=2,"сформирован",IF('Художественно-эстетическое разв'!E11=0,"не сформирован", "в стадии формирования")))</f>
        <v/>
      </c>
      <c r="AM9" s="175" t="str">
        <f>IF('Художественно-эстетическое разв'!H11="","",IF('Художественно-эстетическое разв'!H11=2,"сформирован",IF('Художественно-эстетическое разв'!H11=0,"не сформирован", "в стадии формирования")))</f>
        <v/>
      </c>
      <c r="AN9"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9" s="175" t="str">
        <f>IF('Художественно-эстетическое разв'!AB11="","",IF('Художественно-эстетическое разв'!AB11=2,"сформирован",IF('Художественно-эстетическое разв'!AB11=0,"не сформирован", "в стадии формирования")))</f>
        <v/>
      </c>
      <c r="AP9" s="176" t="str">
        <f>IF('Социально-коммуникативное разви'!P11="","",IF('Познавательное развитие'!P11="","",IF('Речевое развитие'!F10="","",IF('Речевое развитие'!G10="","",IF('Речевое развитие'!M10="","",IF('Речевое развитие'!N10="","",IF('Художественно-эстетическое разв'!E11="","",IF('Художественно-эстетическое разв'!H11="","",IF('Художественно-эстетическое разв'!#REF!="","",IF('Художественно-эстетическое разв'!AB11="","",('Социально-коммуникативное разви'!P11+'Познавательное развитие'!P11+'Речевое развитие'!F10+'Речевое развитие'!G10+'Речевое развитие'!M10+'Речевое развитие'!N10+'Художественно-эстетическое разв'!E11+'Художественно-эстетическое разв'!H11+'Художественно-эстетическое разв'!#REF!+'Художественно-эстетическое разв'!AB11)/10))))))))))</f>
        <v/>
      </c>
      <c r="AQ9" s="175" t="str">
        <f>'целевые ориентиры'!AM10</f>
        <v/>
      </c>
      <c r="AR9" s="175" t="str">
        <f>'Речевое развитие'!I10</f>
        <v/>
      </c>
      <c r="AS9" s="175" t="str">
        <f>IF('Речевое развитие'!D10="","",IF('Речевое развитие'!D10=2,"сформирован",IF('Речевое развитие'!D10=0,"не сформирован", "в стадии формирования")))</f>
        <v/>
      </c>
      <c r="AT9" s="175" t="e">
        <f>IF('Речевое развитие'!#REF!="","",IF('Речевое развитие'!#REF!=2,"сформирован",IF('Речевое развитие'!#REF!=0,"не сформирован", "в стадии формирования")))</f>
        <v>#REF!</v>
      </c>
      <c r="AU9" s="175" t="str">
        <f>IF('Речевое развитие'!E10="","",IF('Речевое развитие'!E10=2,"сформирован",IF('Речевое развитие'!E10=0,"не сформирован", "в стадии формирования")))</f>
        <v/>
      </c>
      <c r="AV9" s="175" t="str">
        <f>IF('Речевое развитие'!F10="","",IF('Речевое развитие'!F10=2,"сформирован",IF('Речевое развитие'!F10=0,"не сформирован", "в стадии формирования")))</f>
        <v/>
      </c>
      <c r="AW9" s="175" t="str">
        <f>IF('Речевое развитие'!G10="","",IF('Речевое развитие'!G10=2,"сформирован",IF('Речевое развитие'!G10=0,"не сформирован", "в стадии формирования")))</f>
        <v/>
      </c>
      <c r="AX9" s="175"/>
      <c r="AY9" s="175" t="str">
        <f>IF('Речевое развитие'!M10="","",IF('Речевое развитие'!M10=2,"сформирован",IF('Речевое развитие'!M10=0,"не сформирован", "в стадии формирования")))</f>
        <v/>
      </c>
      <c r="AZ9" s="175" t="str">
        <f>IF('Познавательное развитие'!V11="","",IF('Речевое развитие'!D10="","",IF('Речевое развитие'!#REF!="","",IF('Речевое развитие'!E10="","",IF('Речевое развитие'!F10="","",IF('Речевое развитие'!G10="","",IF('Речевое развитие'!J10="","",IF('Речевое развитие'!M10="","",('Познавательное развитие'!V11+'Речевое развитие'!D10+'Речевое развитие'!#REF!+'Речевое развитие'!E10+'Речевое развитие'!F10+'Речевое развитие'!G10+'Речевое развитие'!J10+'Речевое развитие'!M10)/8))))))))</f>
        <v/>
      </c>
      <c r="BA9" s="175" t="str">
        <f>'целевые ориентиры'!AV10</f>
        <v/>
      </c>
      <c r="BB9" s="175" t="str">
        <f>IF('Художественно-эстетическое разв'!M11="","",IF('Художественно-эстетическое разв'!M11=2,"сформирован",IF('Художественно-эстетическое разв'!M11=0,"не сформирован", "в стадии формирования")))</f>
        <v/>
      </c>
      <c r="BC9" s="175" t="str">
        <f>IF('Художественно-эстетическое разв'!N11="","",IF('Художественно-эстетическое разв'!N11=2,"сформирован",IF('Художественно-эстетическое разв'!N11=0,"не сформирован", "в стадии формирования")))</f>
        <v/>
      </c>
      <c r="BD9" s="177" t="str">
        <f>IF('Художественно-эстетическое разв'!V11="","",IF('Художественно-эстетическое разв'!V11=2,"сформирован",IF('Художественно-эстетическое разв'!V11=0,"не сформирован", "в стадии формирования")))</f>
        <v/>
      </c>
      <c r="BE9" s="175" t="str">
        <f>IF('Физическое развитие'!D10="","",IF('Физическое развитие'!D10=2,"сформирован",IF('Физическое развитие'!D10=0,"не сформирован", "в стадии формирования")))</f>
        <v/>
      </c>
      <c r="BF9" s="175" t="str">
        <f>IF('Физическое развитие'!E10="","",IF('Физическое развитие'!E10=2,"сформирован",IF('Физическое развитие'!E10=0,"не сформирован", "в стадии формирования")))</f>
        <v/>
      </c>
      <c r="BG9" s="175" t="str">
        <f>IF('Физическое развитие'!F10="","",IF('Физическое развитие'!F10=2,"сформирован",IF('Физическое развитие'!F10=0,"не сформирован", "в стадии формирования")))</f>
        <v/>
      </c>
      <c r="BH9" s="175" t="str">
        <f>IF('Физическое развитие'!G10="","",IF('Физическое развитие'!G10=2,"сформирован",IF('Физическое развитие'!G10=0,"не сформирован", "в стадии формирования")))</f>
        <v/>
      </c>
      <c r="BI9" s="175" t="str">
        <f>IF('Физическое развитие'!H10="","",IF('Физическое развитие'!H10=2,"сформирован",IF('Физическое развитие'!H10=0,"не сформирован", "в стадии формирования")))</f>
        <v/>
      </c>
      <c r="BJ9" s="175" t="e">
        <f>IF('Физическое развитие'!#REF!="","",IF('Физическое развитие'!#REF!=2,"сформирован",IF('Физическое развитие'!#REF!=0,"не сформирован", "в стадии формирования")))</f>
        <v>#REF!</v>
      </c>
      <c r="BK9" s="175" t="str">
        <f>IF('Физическое развитие'!I10="","",IF('Физическое развитие'!I10=2,"сформирован",IF('Физическое развитие'!I10=0,"не сформирован", "в стадии формирования")))</f>
        <v/>
      </c>
      <c r="BL9" s="175" t="str">
        <f>IF('Физическое развитие'!J10="","",IF('Физическое развитие'!J10=2,"сформирован",IF('Физическое развитие'!J10=0,"не сформирован", "в стадии формирования")))</f>
        <v/>
      </c>
      <c r="BM9" s="175" t="str">
        <f>IF('Физическое развитие'!K10="","",IF('Физическое развитие'!K10=2,"сформирован",IF('Физическое развитие'!K10=0,"не сформирован", "в стадии формирования")))</f>
        <v/>
      </c>
      <c r="BN9" s="175" t="str">
        <f>IF('Физическое развитие'!M10="","",IF('Физическое развитие'!M10=2,"сформирован",IF('Физическое развитие'!M10=0,"не сформирован", "в стадии формирования")))</f>
        <v/>
      </c>
      <c r="BO9" s="178" t="str">
        <f>IF('Художественно-эстетическое разв'!M11="","",IF('Художественно-эстетическое разв'!N11="","",IF('Художественно-эстетическое разв'!V11="","",IF('Физическое развитие'!D10="","",IF('Физическое развитие'!E10="","",IF('Физическое развитие'!F10="","",IF('Физическое развитие'!G10="","",IF('Физическое развитие'!H10="","",IF('Физическое развитие'!#REF!="","",IF('Физическое развитие'!I10="","",IF('Физическое развитие'!J10="","",IF('Физическое развитие'!K10="","",IF('Физическое развитие'!M10="","",('Художественно-эстетическое разв'!M11+'Художественно-эстетическое разв'!N11+'Художественно-эстетическое разв'!V11+'Физическое развитие'!D10+'Физическое развитие'!E10+'Физическое развитие'!F10+'Физическое развитие'!G10+'Физическое развитие'!H10+'Физическое развитие'!#REF!+'Физическое развитие'!I10+'Физическое развитие'!J10+'Физическое развитие'!K10+'Физическое развитие'!M10)/13)))))))))))))</f>
        <v/>
      </c>
      <c r="BP9" s="175" t="str">
        <f>'целевые ориентиры'!BJ10</f>
        <v/>
      </c>
      <c r="BQ9" s="175" t="str">
        <f>IF('Социально-коммуникативное разви'!D11="","",IF('Социально-коммуникативное разви'!D11=2,"сформирован",IF('Социально-коммуникативное разви'!D11=0,"не сформирован", "в стадии формирования")))</f>
        <v/>
      </c>
      <c r="BR9" s="175" t="str">
        <f>IF('Социально-коммуникативное разви'!G11="","",IF('Социально-коммуникативное разви'!G11=2,"сформирован",IF('Социально-коммуникативное разви'!G11=0,"не сформирован", "в стадии формирования")))</f>
        <v/>
      </c>
      <c r="BS9" s="175" t="str">
        <f>IF('Социально-коммуникативное разви'!K11="","",IF('Социально-коммуникативное разви'!K11=2,"сформирован",IF('Социально-коммуникативное разви'!K11=0,"не сформирован", "в стадии формирования")))</f>
        <v/>
      </c>
      <c r="BT9" s="175" t="str">
        <f>IF('Социально-коммуникативное разви'!M11="","",IF('Социально-коммуникативное разви'!M11=2,"сформирован",IF('Социально-коммуникативное разви'!M11=0,"не сформирован", "в стадии формирования")))</f>
        <v/>
      </c>
      <c r="BU9" s="175" t="str">
        <f>IF('Социально-коммуникативное разви'!X11="","",IF('Социально-коммуникативное разви'!X11=2,"сформирован",IF('Социально-коммуникативное разви'!X11=0,"не сформирован", "в стадии формирования")))</f>
        <v/>
      </c>
      <c r="BV9" s="175" t="str">
        <f>IF('Социально-коммуникативное разви'!Y11="","",IF('Социально-коммуникативное разви'!Y11=2,"сформирован",IF('Социально-коммуникативное разви'!Y11=0,"не сформирован", "в стадии формирования")))</f>
        <v/>
      </c>
      <c r="BW9"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9" s="175" t="str">
        <f>IF('Социально-коммуникативное разви'!Z11="","",IF('Социально-коммуникативное разви'!Z11=2,"сформирован",IF('Социально-коммуникативное разви'!Z11=0,"не сформирован", "в стадии формирования")))</f>
        <v/>
      </c>
      <c r="BY9" s="175" t="str">
        <f>IF('Социально-коммуникативное разви'!AA11="","",IF('Социально-коммуникативное разви'!AA11=2,"сформирован",IF('Социально-коммуникативное разви'!AA11=0,"не сформирован", "в стадии формирования")))</f>
        <v/>
      </c>
      <c r="BZ9" s="175" t="str">
        <f>IF('Физическое развитие'!L10="","",IF('Физическое развитие'!L10=2,"сформирован",IF('Физическое развитие'!L10=0,"не сформирован", "в стадии формирования")))</f>
        <v/>
      </c>
      <c r="CA9" s="175" t="str">
        <f>IF('Физическое развитие'!P10="","",IF('Физическое развитие'!P10=2,"сформирован",IF('Физическое развитие'!P10=0,"не сформирован", "в стадии формирования")))</f>
        <v/>
      </c>
      <c r="CB9" s="175" t="e">
        <f>IF('Физическое развитие'!#REF!="","",IF('Физическое развитие'!#REF!=2,"сформирован",IF('Физическое развитие'!#REF!=0,"не сформирован", "в стадии формирования")))</f>
        <v>#REF!</v>
      </c>
      <c r="CC9" s="175" t="str">
        <f>IF('Физическое развитие'!Q10="","",IF('Физическое развитие'!Q10=2,"сформирован",IF('Физическое развитие'!Q10=0,"не сформирован", "в стадии формирования")))</f>
        <v/>
      </c>
      <c r="CD9" s="175" t="str">
        <f>IF('Физическое развитие'!R10="","",IF('Физическое развитие'!R10=2,"сформирован",IF('Физическое развитие'!R10=0,"не сформирован", "в стадии формирования")))</f>
        <v/>
      </c>
      <c r="CE9" s="175"/>
      <c r="CF9" s="175" t="str">
        <f>'целевые ориентиры'!BX10</f>
        <v/>
      </c>
      <c r="CG9" s="175" t="str">
        <f>IF('Социально-коммуникативное разви'!E11="","",IF('Социально-коммуникативное разви'!E11=2,"сформирован",IF('Социально-коммуникативное разви'!E11=0,"не сформирован", "в стадии формирования")))</f>
        <v/>
      </c>
      <c r="CH9" s="175" t="str">
        <f>IF('Социально-коммуникативное разви'!F11="","",IF('Социально-коммуникативное разви'!F11=2,"сформирован",IF('Социально-коммуникативное разви'!F11=0,"не сформирован", "в стадии формирования")))</f>
        <v/>
      </c>
      <c r="CI9" s="175" t="str">
        <f>IF('Социально-коммуникативное разви'!H11="","",IF('Социально-коммуникативное разви'!H11=2,"сформирован",IF('Социально-коммуникативное разви'!H11=0,"не сформирован", "в стадии формирования")))</f>
        <v/>
      </c>
      <c r="CJ9" s="175" t="str">
        <f>IF('Социально-коммуникативное разви'!I11="","",IF('Социально-коммуникативное разви'!I11=2,"сформирован",IF('Социально-коммуникативное разви'!I11=0,"не сформирован", "в стадии формирования")))</f>
        <v/>
      </c>
      <c r="CK9" s="175" t="str">
        <f>IF('Социально-коммуникативное разви'!AB11="","",IF('Социально-коммуникативное разви'!AB11=2,"сформирован",IF('Социально-коммуникативное разви'!AB11=0,"не сформирован", "в стадии формирования")))</f>
        <v/>
      </c>
      <c r="CL9" s="175" t="str">
        <f>IF('Социально-коммуникативное разви'!AC11="","",IF('Социально-коммуникативное разви'!AC11=2,"сформирован",IF('Социально-коммуникативное разви'!AC11=0,"не сформирован", "в стадии формирования")))</f>
        <v/>
      </c>
      <c r="CM9" s="175" t="str">
        <f>IF('Социально-коммуникативное разви'!AD11="","",IF('Социально-коммуникативное разви'!AD11=2,"сформирован",IF('Социально-коммуникативное разви'!AD11=0,"не сформирован", "в стадии формирования")))</f>
        <v/>
      </c>
      <c r="CN9" s="175" t="str">
        <f>IF('Социально-коммуникативное разви'!AE11="","",IF('Социально-коммуникативное разви'!AE11=2,"сформирован",IF('Социально-коммуникативное разви'!AE11=0,"не сформирован", "в стадии формирования")))</f>
        <v/>
      </c>
      <c r="CO9" s="175" t="str">
        <f>IF('Познавательное развитие'!D11="","",IF('Познавательное развитие'!D11=2,"сформирован",IF('Познавательное развитие'!D11=0,"не сформирован", "в стадии формирования")))</f>
        <v/>
      </c>
      <c r="CP9" s="175" t="str">
        <f>IF('Познавательное развитие'!E11="","",IF('Познавательное развитие'!E11=2,"сформирован",IF('Познавательное развитие'!E11=0,"не сформирован", "в стадии формирования")))</f>
        <v/>
      </c>
      <c r="CQ9" s="175" t="str">
        <f>IF('Познавательное развитие'!F11="","",IF('Познавательное развитие'!F11=2,"сформирован",IF('Познавательное развитие'!F11=0,"не сформирован", "в стадии формирования")))</f>
        <v/>
      </c>
      <c r="CR9" s="175" t="str">
        <f>IF('Познавательное развитие'!I11="","",IF('Познавательное развитие'!I11=2,"сформирован",IF('Познавательное развитие'!I11=0,"не сформирован", "в стадии формирования")))</f>
        <v/>
      </c>
      <c r="CS9" s="175" t="str">
        <f>IF('Познавательное развитие'!K11="","",IF('Познавательное развитие'!K11=2,"сформирован",IF('Познавательное развитие'!K11=0,"не сформирован", "в стадии формирования")))</f>
        <v/>
      </c>
      <c r="CT9" s="175" t="str">
        <f>IF('Познавательное развитие'!S11="","",IF('Познавательное развитие'!S11=2,"сформирован",IF('Познавательное развитие'!S11=0,"не сформирован", "в стадии формирования")))</f>
        <v/>
      </c>
      <c r="CU9" s="175" t="str">
        <f>IF('Познавательное развитие'!U11="","",IF('Познавательное развитие'!U11=2,"сформирован",IF('Познавательное развитие'!U11=0,"не сформирован", "в стадии формирования")))</f>
        <v/>
      </c>
      <c r="CV9" s="175" t="e">
        <f>IF('Познавательное развитие'!#REF!="","",IF('Познавательное развитие'!#REF!=2,"сформирован",IF('Познавательное развитие'!#REF!=0,"не сформирован", "в стадии формирования")))</f>
        <v>#REF!</v>
      </c>
      <c r="CW9" s="175" t="str">
        <f>IF('Познавательное развитие'!Y11="","",IF('Познавательное развитие'!Y11=2,"сформирован",IF('Познавательное развитие'!Y11=0,"не сформирован", "в стадии формирования")))</f>
        <v/>
      </c>
      <c r="CX9" s="175" t="str">
        <f>IF('Познавательное развитие'!Z11="","",IF('Познавательное развитие'!Z11=2,"сформирован",IF('Познавательное развитие'!Z11=0,"не сформирован", "в стадии формирования")))</f>
        <v/>
      </c>
      <c r="CY9" s="175" t="str">
        <f>IF('Познавательное развитие'!AA11="","",IF('Познавательное развитие'!AA11=2,"сформирован",IF('Познавательное развитие'!AA11=0,"не сформирован", "в стадии формирования")))</f>
        <v/>
      </c>
      <c r="CZ9" s="175" t="str">
        <f>IF('Познавательное развитие'!AB11="","",IF('Познавательное развитие'!AB11=2,"сформирован",IF('Познавательное развитие'!AB11=0,"не сформирован", "в стадии формирования")))</f>
        <v/>
      </c>
      <c r="DA9" s="175" t="str">
        <f>IF('Познавательное развитие'!AC11="","",IF('Познавательное развитие'!AC11=2,"сформирован",IF('Познавательное развитие'!AC11=0,"не сформирован", "в стадии формирования")))</f>
        <v/>
      </c>
      <c r="DB9" s="175" t="str">
        <f>IF('Познавательное развитие'!AD11="","",IF('Познавательное развитие'!AD11=2,"сформирован",IF('Познавательное развитие'!AD11=0,"не сформирован", "в стадии формирования")))</f>
        <v/>
      </c>
      <c r="DC9" s="175" t="str">
        <f>IF('Познавательное развитие'!AE11="","",IF('Познавательное развитие'!AE11=2,"сформирован",IF('Познавательное развитие'!AE11=0,"не сформирован", "в стадии формирования")))</f>
        <v/>
      </c>
      <c r="DD9" s="175" t="str">
        <f>IF('Речевое развитие'!J10="","",IF('Речевое развитие'!J10=2,"сформирован",IF('Речевое развитие'!J10=0,"не сформирован", "в стадии формирования")))</f>
        <v/>
      </c>
      <c r="DE9" s="175" t="str">
        <f>IF('Речевое развитие'!K10="","",IF('Речевое развитие'!K10=2,"сформирован",IF('Речевое развитие'!K10=0,"не сформирован", "в стадии формирования")))</f>
        <v/>
      </c>
      <c r="DF9" s="175" t="str">
        <f>IF('Речевое развитие'!L10="","",IF('Речевое развитие'!L10=2,"сформирован",IF('Речевое развитие'!L10=0,"не сформирован", "в стадии формирования")))</f>
        <v/>
      </c>
      <c r="DG9" s="177" t="str">
        <f>IF('Художественно-эстетическое разв'!AA11="","",IF('Художественно-эстетическое разв'!AA11=2,"сформирован",IF('Художественно-эстетическое разв'!AA11=0,"не сформирован", "в стадии формирования")))</f>
        <v/>
      </c>
      <c r="DH9" s="178" t="str">
        <f>IF('Социально-коммуникативное разви'!E11="","",IF('Социально-коммуникативное разви'!F11="","",IF('Социально-коммуникативное разви'!H11="","",IF('Социально-коммуникативное разви'!I11="","",IF('Социально-коммуникативное разви'!AB11="","",IF('Социально-коммуникативное разви'!AC11="","",IF('Социально-коммуникативное разви'!AD11="","",IF('Социально-коммуникативное разви'!AE11="","",IF('Познавательное развитие'!D11="","",IF('Познавательное развитие'!E11="","",IF('Познавательное развитие'!F11="","",IF('Познавательное развитие'!I11="","",IF('Познавательное развитие'!K11="","",IF('Познавательное развитие'!S11="","",IF('Познавательное развитие'!U11="","",IF('Познавательное развитие'!#REF!="","",IF('Познавательное развитие'!Y11="","",IF('Познавательное развитие'!Z11="","",IF('Познавательное развитие'!AA11="","",IF('Познавательное развитие'!AB11="","",IF('Познавательное развитие'!AC11="","",IF('Познавательное развитие'!AD11="","",IF('Познавательное развитие'!AE11="","",IF('Речевое развитие'!J10="","",IF('Речевое развитие'!K10="","",IF('Речевое развитие'!L10="","",IF('Художественно-эстетическое разв'!AA11="","",('Социально-коммуникативное разви'!E11+'Социально-коммуникативное разви'!F11+'Социально-коммуникативное разви'!H11+'Социально-коммуникативное разви'!I11+'Социально-коммуникативное разви'!AB11+'Социально-коммуникативное разви'!AC11+'Социально-коммуникативное разви'!AD11+'Социально-коммуникативное разви'!AE11+'Познавательное развитие'!D11+'Познавательное развитие'!E11+'Познавательное развитие'!F11+'Познавательное развитие'!I11+'Познавательное развитие'!K11+'Познавательное развитие'!S11+'Познавательное развитие'!U11+'Познавательное развитие'!#REF!+'Познавательное развитие'!Y11+'Познавательное развитие'!Z11+'Познавательное развитие'!AA11+'Познавательное развитие'!AB11+'Познавательное развитие'!AC11+'Познавательное развитие'!AD11+'Познавательное развитие'!AE11+'Речевое развитие'!J10+'Речевое развитие'!K10+'Речевое развитие'!L10+'Художественно-эстетическое разв'!AA11)/27)))))))))))))))))))))))))))</f>
        <v/>
      </c>
      <c r="DI9" s="175" t="str">
        <f>'целевые ориентиры'!CZ10</f>
        <v/>
      </c>
    </row>
    <row r="10" spans="1:150">
      <c r="A10" s="97">
        <f>список!A9</f>
        <v>8</v>
      </c>
      <c r="B10" s="165" t="str">
        <f>IF(список!B9="","",список!B9)</f>
        <v/>
      </c>
      <c r="C10" s="98">
        <f>IF(список!C9="","",список!C9)</f>
        <v>0</v>
      </c>
      <c r="D10" s="81" t="str">
        <f>IF('Социально-коммуникативное разви'!J12="","",IF('Социально-коммуникативное разви'!J12=2,"сформирован",IF('Социально-коммуникативное разви'!J12=0,"не сформирован", "в стадии формирования")))</f>
        <v/>
      </c>
      <c r="E10" s="81" t="str">
        <f>IF('Социально-коммуникативное разви'!K12="","",IF('Социально-коммуникативное разви'!K12=2,"сформирован",IF('Социально-коммуникативное разви'!K12=0,"не сформирован", "в стадии формирования")))</f>
        <v/>
      </c>
      <c r="F10" s="81" t="str">
        <f>IF('Социально-коммуникативное разви'!L12="","",IF('Социально-коммуникативное разви'!L12=2,"сформирован",IF('Социально-коммуникативное разви'!L12=0,"не сформирован", "в стадии формирования")))</f>
        <v/>
      </c>
      <c r="G10" s="81" t="str">
        <f>IF('Социально-коммуникативное разви'!N12="","",IF('Социально-коммуникативное разви'!N12=2,"сформирован",IF('Социально-коммуникативное разви'!N12=0,"не сформирован", "в стадии формирования")))</f>
        <v/>
      </c>
      <c r="H10" s="81" t="str">
        <f>IF('Социально-коммуникативное разви'!O12="","",IF('Социально-коммуникативное разви'!O12=2,"сформирован",IF('Социально-коммуникативное разви'!O12=0,"не сформирован", "в стадии формирования")))</f>
        <v/>
      </c>
      <c r="I10" s="81" t="str">
        <f>IF('Познавательное развитие'!J12="","",IF('Познавательное развитие'!J12=2,"сформирован",IF('Познавательное развитие'!J12=0,"не сформирован", "в стадии формирования")))</f>
        <v/>
      </c>
      <c r="J10" s="81" t="str">
        <f>IF('Познавательное развитие'!K12="","",IF('Познавательное развитие'!K12=2,"сформирован",IF('Познавательное развитие'!K12=0,"не сформирован", "в стадии формирования")))</f>
        <v/>
      </c>
      <c r="K10" s="81" t="str">
        <f>IF('Познавательное развитие'!N12="","",IF('Познавательное развитие'!N12=2,"сформирован",IF('Познавательное развитие'!N12=0,"не сформирован", "в стадии формирования")))</f>
        <v/>
      </c>
      <c r="L10" s="81" t="str">
        <f>IF('Познавательное развитие'!O12="","",IF('Познавательное развитие'!O12=2,"сформирован",IF('Познавательное развитие'!O12=0,"не сформирован", "в стадии формирования")))</f>
        <v/>
      </c>
      <c r="M10" s="81" t="str">
        <f>IF('Познавательное развитие'!U12="","",IF('Познавательное развитие'!U12=2,"сформирован",IF('Познавательное развитие'!U12=0,"не сформирован", "в стадии формирования")))</f>
        <v/>
      </c>
      <c r="N10" s="81" t="str">
        <f>IF('Речевое развитие'!G11="","",IF('Речевое развитие'!G11=2,"сформирован",IF('Речевое развитие'!G11=0,"не сформирован", "в стадии формирования")))</f>
        <v/>
      </c>
      <c r="O10" s="81" t="str">
        <f>IF('Художественно-эстетическое разв'!D12="","",IF('Художественно-эстетическое разв'!D12=2,"сформирован",IF('Художественно-эстетическое разв'!D12=0,"не сформирован", "в стадии формирования")))</f>
        <v/>
      </c>
      <c r="P10"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10"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10" s="136" t="str">
        <f>IF('Социально-коммуникативное разви'!J12="","",IF('Социально-коммуникативное разви'!K12="","",IF('Социально-коммуникативное разви'!L12="","",IF('Социально-коммуникативное разви'!N12="","",IF('Социально-коммуникативное разви'!O12="","",IF('Познавательное развитие'!J12="","",IF('Познавательное развитие'!K12="","",IF('Познавательное развитие'!N12="","",IF('Познавательное развитие'!O12="","",IF('Познавательное развитие'!U12="","",IF('Речевое развитие'!G11="","",IF('Художественно-эстетическое разв'!D12="","",IF('Художественно-эстетическое разв'!#REF!="","",IF('Художественно-эстетическое разв'!#REF!="","",('Социально-коммуникативное разви'!J12+'Социально-коммуникативное разви'!K12+'Социально-коммуникативное разви'!L12+'Социально-коммуникативное разви'!N12+'Социально-коммуникативное разви'!O12+'Познавательное развитие'!J12+'Познавательное развитие'!K12+'Познавательное развитие'!N12+'Познавательное развитие'!O12+'Познавательное развитие'!U12+'Речевое развитие'!G11+'Художественно-эстетическое разв'!D12+'Художественно-эстетическое разв'!#REF!+'Художественно-эстетическое разв'!#REF!)/14))))))))))))))</f>
        <v/>
      </c>
      <c r="S10" s="175" t="str">
        <f>'целевые ориентиры'!Q11</f>
        <v/>
      </c>
      <c r="T10" s="175" t="str">
        <f>IF('Социально-коммуникативное разви'!H12="","",IF('Социально-коммуникативное разви'!H12=2,"сформирован",IF('Социально-коммуникативное разви'!H12=0,"не сформирован", "в стадии формирования")))</f>
        <v/>
      </c>
      <c r="U10" s="175" t="str">
        <f>IF('Социально-коммуникативное разви'!K12="","",IF('Социально-коммуникативное разви'!K12=2,"сформирован",IF('Социально-коммуникативное разви'!K12=0,"не сформирован", "в стадии формирования")))</f>
        <v/>
      </c>
      <c r="V10" s="175" t="str">
        <f>IF('Социально-коммуникативное разви'!L12="","",IF('Социально-коммуникативное разви'!L12=2,"сформирован",IF('Социально-коммуникативное разви'!L12=0,"не сформирован", "в стадии формирования")))</f>
        <v/>
      </c>
      <c r="W10" s="175" t="str">
        <f>IF('Социально-коммуникативное разви'!M12="","",IF('Социально-коммуникативное разви'!M12=2,"сформирован",IF('Социально-коммуникативное разви'!M12=0,"не сформирован", "в стадии формирования")))</f>
        <v/>
      </c>
      <c r="X10" s="175" t="str">
        <f>IF('Социально-коммуникативное разви'!S12="","",IF('Социально-коммуникативное разви'!S12=2,"сформирован",IF('Социально-коммуникативное разви'!S12=0,"не сформирован", "в стадии формирования")))</f>
        <v/>
      </c>
      <c r="Y10" s="175" t="str">
        <f>IF('Социально-коммуникативное разви'!T12="","",IF('Социально-коммуникативное разви'!T12=2,"сформирован",IF('Социально-коммуникативное разви'!T12=0,"не сформирован", "в стадии формирования")))</f>
        <v/>
      </c>
      <c r="Z10"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10" s="175" t="str">
        <f>IF('Социально-коммуникативное разви'!U12="","",IF('Социально-коммуникативное разви'!U12=2,"сформирован",IF('Социально-коммуникативное разви'!U12=0,"не сформирован", "в стадии формирования")))</f>
        <v/>
      </c>
      <c r="AB10" s="175" t="str">
        <f>IF('Познавательное развитие'!T12="","",IF('Познавательное развитие'!T12=2,"сформирован",IF('Познавательное развитие'!T12=0,"не сформирован", "в стадии формирования")))</f>
        <v/>
      </c>
      <c r="AC10" s="175" t="str">
        <f>IF('Речевое развитие'!G11="","",IF('Речевое развитие'!G11=2,"сформирован",IF('Речевое развитие'!G11=0,"не сформирован", "в стадии формирования")))</f>
        <v/>
      </c>
      <c r="AD10" s="175" t="str">
        <f>IF('Социально-коммуникативное разви'!H12="","",IF('Социально-коммуникативное разви'!K12="","",IF('Социально-коммуникативное разви'!L12="","",IF('Социально-коммуникативное разви'!M12="","",IF('Социально-коммуникативное разви'!S12="","",IF('Социально-коммуникативное разви'!T12="","",IF('Социально-коммуникативное разви'!#REF!="","",IF('Социально-коммуникативное разви'!U12="","",IF('Познавательное развитие'!T12="","",IF('Речевое развитие'!G11="","",('Социально-коммуникативное разви'!H12+'Социально-коммуникативное разви'!K12+'Социально-коммуникативное разви'!L12+'Социально-коммуникативное разви'!M12+'Социально-коммуникативное разви'!S12+'Социально-коммуникативное разви'!T12+'Социально-коммуникативное разви'!#REF!+'Социально-коммуникативное разви'!U12+'Познавательное развитие'!T12+'Речевое развитие'!G11)/10))))))))))</f>
        <v/>
      </c>
      <c r="AE10" s="175" t="str">
        <f>'целевые ориентиры'!AB11</f>
        <v/>
      </c>
      <c r="AF10" s="175" t="str">
        <f>IF('Социально-коммуникативное разви'!P12="","",IF('Социально-коммуникативное разви'!P12=2,"сформирован",IF('Социально-коммуникативное разви'!P12=0,"не сформирован", "в стадии формирования")))</f>
        <v/>
      </c>
      <c r="AG10" s="175" t="str">
        <f>IF('Познавательное развитие'!P12="","",IF('Познавательное развитие'!P12=2,"сформирован",IF('Познавательное развитие'!P12=0,"не сформирован", "в стадии формирования")))</f>
        <v/>
      </c>
      <c r="AH10" s="175" t="str">
        <f>IF('Речевое развитие'!F11="","",IF('Речевое развитие'!F11=2,"сформирован",IF('Речевое развитие'!GG11=0,"не сформирован", "в стадии формирования")))</f>
        <v/>
      </c>
      <c r="AI10" s="175" t="str">
        <f>IF('Речевое развитие'!G11="","",IF('Речевое развитие'!G11=2,"сформирован",IF('Речевое развитие'!GH11=0,"не сформирован", "в стадии формирования")))</f>
        <v/>
      </c>
      <c r="AJ10" s="175" t="str">
        <f>IF('Речевое развитие'!M11="","",IF('Речевое развитие'!M11=2,"сформирован",IF('Речевое развитие'!M11=0,"не сформирован", "в стадии формирования")))</f>
        <v/>
      </c>
      <c r="AK10" s="175" t="str">
        <f>IF('Речевое развитие'!N11="","",IF('Речевое развитие'!N11=2,"сформирован",IF('Речевое развитие'!N11=0,"не сформирован", "в стадии формирования")))</f>
        <v/>
      </c>
      <c r="AL10" s="175" t="str">
        <f>IF('Художественно-эстетическое разв'!E12="","",IF('Художественно-эстетическое разв'!E12=2,"сформирован",IF('Художественно-эстетическое разв'!E12=0,"не сформирован", "в стадии формирования")))</f>
        <v/>
      </c>
      <c r="AM10" s="175" t="str">
        <f>IF('Художественно-эстетическое разв'!H12="","",IF('Художественно-эстетическое разв'!H12=2,"сформирован",IF('Художественно-эстетическое разв'!H12=0,"не сформирован", "в стадии формирования")))</f>
        <v/>
      </c>
      <c r="AN10"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10" s="175" t="str">
        <f>IF('Художественно-эстетическое разв'!AB12="","",IF('Художественно-эстетическое разв'!AB12=2,"сформирован",IF('Художественно-эстетическое разв'!AB12=0,"не сформирован", "в стадии формирования")))</f>
        <v/>
      </c>
      <c r="AP10" s="176" t="str">
        <f>IF('Социально-коммуникативное разви'!P12="","",IF('Познавательное развитие'!P12="","",IF('Речевое развитие'!F11="","",IF('Речевое развитие'!G11="","",IF('Речевое развитие'!M11="","",IF('Речевое развитие'!N11="","",IF('Художественно-эстетическое разв'!E12="","",IF('Художественно-эстетическое разв'!H12="","",IF('Художественно-эстетическое разв'!#REF!="","",IF('Художественно-эстетическое разв'!AB12="","",('Социально-коммуникативное разви'!P12+'Познавательное развитие'!P12+'Речевое развитие'!F11+'Речевое развитие'!G11+'Речевое развитие'!M11+'Речевое развитие'!N11+'Художественно-эстетическое разв'!E12+'Художественно-эстетическое разв'!H12+'Художественно-эстетическое разв'!#REF!+'Художественно-эстетическое разв'!AB12)/10))))))))))</f>
        <v/>
      </c>
      <c r="AQ10" s="175" t="str">
        <f>'целевые ориентиры'!AM11</f>
        <v/>
      </c>
      <c r="AR10" s="175" t="str">
        <f>'Речевое развитие'!I11</f>
        <v/>
      </c>
      <c r="AS10" s="175" t="str">
        <f>IF('Речевое развитие'!D11="","",IF('Речевое развитие'!D11=2,"сформирован",IF('Речевое развитие'!D11=0,"не сформирован", "в стадии формирования")))</f>
        <v/>
      </c>
      <c r="AT10" s="175" t="e">
        <f>IF('Речевое развитие'!#REF!="","",IF('Речевое развитие'!#REF!=2,"сформирован",IF('Речевое развитие'!#REF!=0,"не сформирован", "в стадии формирования")))</f>
        <v>#REF!</v>
      </c>
      <c r="AU10" s="175" t="str">
        <f>IF('Речевое развитие'!E11="","",IF('Речевое развитие'!E11=2,"сформирован",IF('Речевое развитие'!E11=0,"не сформирован", "в стадии формирования")))</f>
        <v/>
      </c>
      <c r="AV10" s="175" t="str">
        <f>IF('Речевое развитие'!F11="","",IF('Речевое развитие'!F11=2,"сформирован",IF('Речевое развитие'!F11=0,"не сформирован", "в стадии формирования")))</f>
        <v/>
      </c>
      <c r="AW10" s="175" t="str">
        <f>IF('Речевое развитие'!G11="","",IF('Речевое развитие'!G11=2,"сформирован",IF('Речевое развитие'!G11=0,"не сформирован", "в стадии формирования")))</f>
        <v/>
      </c>
      <c r="AX10" s="175"/>
      <c r="AY10" s="175" t="str">
        <f>IF('Речевое развитие'!M11="","",IF('Речевое развитие'!M11=2,"сформирован",IF('Речевое развитие'!M11=0,"не сформирован", "в стадии формирования")))</f>
        <v/>
      </c>
      <c r="AZ10" s="175" t="str">
        <f>IF('Познавательное развитие'!V12="","",IF('Речевое развитие'!D11="","",IF('Речевое развитие'!#REF!="","",IF('Речевое развитие'!E11="","",IF('Речевое развитие'!F11="","",IF('Речевое развитие'!G11="","",IF('Речевое развитие'!J11="","",IF('Речевое развитие'!M11="","",('Познавательное развитие'!V12+'Речевое развитие'!D11+'Речевое развитие'!#REF!+'Речевое развитие'!E11+'Речевое развитие'!F11+'Речевое развитие'!G11+'Речевое развитие'!J11+'Речевое развитие'!M11)/8))))))))</f>
        <v/>
      </c>
      <c r="BA10" s="175" t="str">
        <f>'целевые ориентиры'!AV11</f>
        <v/>
      </c>
      <c r="BB10" s="175" t="str">
        <f>IF('Художественно-эстетическое разв'!M12="","",IF('Художественно-эстетическое разв'!M12=2,"сформирован",IF('Художественно-эстетическое разв'!M12=0,"не сформирован", "в стадии формирования")))</f>
        <v/>
      </c>
      <c r="BC10" s="175" t="str">
        <f>IF('Художественно-эстетическое разв'!N12="","",IF('Художественно-эстетическое разв'!N12=2,"сформирован",IF('Художественно-эстетическое разв'!N12=0,"не сформирован", "в стадии формирования")))</f>
        <v/>
      </c>
      <c r="BD10" s="177" t="str">
        <f>IF('Художественно-эстетическое разв'!V12="","",IF('Художественно-эстетическое разв'!V12=2,"сформирован",IF('Художественно-эстетическое разв'!V12=0,"не сформирован", "в стадии формирования")))</f>
        <v/>
      </c>
      <c r="BE10" s="175" t="str">
        <f>IF('Физическое развитие'!D11="","",IF('Физическое развитие'!D11=2,"сформирован",IF('Физическое развитие'!D11=0,"не сформирован", "в стадии формирования")))</f>
        <v/>
      </c>
      <c r="BF10" s="175" t="str">
        <f>IF('Физическое развитие'!E11="","",IF('Физическое развитие'!E11=2,"сформирован",IF('Физическое развитие'!E11=0,"не сформирован", "в стадии формирования")))</f>
        <v/>
      </c>
      <c r="BG10" s="175" t="str">
        <f>IF('Физическое развитие'!F11="","",IF('Физическое развитие'!F11=2,"сформирован",IF('Физическое развитие'!F11=0,"не сформирован", "в стадии формирования")))</f>
        <v/>
      </c>
      <c r="BH10" s="175" t="str">
        <f>IF('Физическое развитие'!G11="","",IF('Физическое развитие'!G11=2,"сформирован",IF('Физическое развитие'!G11=0,"не сформирован", "в стадии формирования")))</f>
        <v/>
      </c>
      <c r="BI10" s="175" t="str">
        <f>IF('Физическое развитие'!H11="","",IF('Физическое развитие'!H11=2,"сформирован",IF('Физическое развитие'!H11=0,"не сформирован", "в стадии формирования")))</f>
        <v/>
      </c>
      <c r="BJ10" s="175" t="e">
        <f>IF('Физическое развитие'!#REF!="","",IF('Физическое развитие'!#REF!=2,"сформирован",IF('Физическое развитие'!#REF!=0,"не сформирован", "в стадии формирования")))</f>
        <v>#REF!</v>
      </c>
      <c r="BK10" s="175" t="str">
        <f>IF('Физическое развитие'!I11="","",IF('Физическое развитие'!I11=2,"сформирован",IF('Физическое развитие'!I11=0,"не сформирован", "в стадии формирования")))</f>
        <v/>
      </c>
      <c r="BL10" s="175" t="str">
        <f>IF('Физическое развитие'!J11="","",IF('Физическое развитие'!J11=2,"сформирован",IF('Физическое развитие'!J11=0,"не сформирован", "в стадии формирования")))</f>
        <v/>
      </c>
      <c r="BM10" s="175" t="str">
        <f>IF('Физическое развитие'!K11="","",IF('Физическое развитие'!K11=2,"сформирован",IF('Физическое развитие'!K11=0,"не сформирован", "в стадии формирования")))</f>
        <v/>
      </c>
      <c r="BN10" s="175" t="str">
        <f>IF('Физическое развитие'!M11="","",IF('Физическое развитие'!M11=2,"сформирован",IF('Физическое развитие'!M11=0,"не сформирован", "в стадии формирования")))</f>
        <v/>
      </c>
      <c r="BO10" s="178" t="str">
        <f>IF('Художественно-эстетическое разв'!M12="","",IF('Художественно-эстетическое разв'!N12="","",IF('Художественно-эстетическое разв'!V12="","",IF('Физическое развитие'!D11="","",IF('Физическое развитие'!E11="","",IF('Физическое развитие'!F11="","",IF('Физическое развитие'!G11="","",IF('Физическое развитие'!H11="","",IF('Физическое развитие'!#REF!="","",IF('Физическое развитие'!I11="","",IF('Физическое развитие'!J11="","",IF('Физическое развитие'!K11="","",IF('Физическое развитие'!M11="","",('Художественно-эстетическое разв'!M12+'Художественно-эстетическое разв'!N12+'Художественно-эстетическое разв'!V12+'Физическое развитие'!D11+'Физическое развитие'!E11+'Физическое развитие'!F11+'Физическое развитие'!G11+'Физическое развитие'!H11+'Физическое развитие'!#REF!+'Физическое развитие'!I11+'Физическое развитие'!J11+'Физическое развитие'!K11+'Физическое развитие'!M11)/13)))))))))))))</f>
        <v/>
      </c>
      <c r="BP10" s="175" t="str">
        <f>'целевые ориентиры'!BJ11</f>
        <v/>
      </c>
      <c r="BQ10" s="175" t="str">
        <f>IF('Социально-коммуникативное разви'!D12="","",IF('Социально-коммуникативное разви'!D12=2,"сформирован",IF('Социально-коммуникативное разви'!D12=0,"не сформирован", "в стадии формирования")))</f>
        <v/>
      </c>
      <c r="BR10" s="175" t="str">
        <f>IF('Социально-коммуникативное разви'!G12="","",IF('Социально-коммуникативное разви'!G12=2,"сформирован",IF('Социально-коммуникативное разви'!G12=0,"не сформирован", "в стадии формирования")))</f>
        <v/>
      </c>
      <c r="BS10" s="175" t="str">
        <f>IF('Социально-коммуникативное разви'!K12="","",IF('Социально-коммуникативное разви'!K12=2,"сформирован",IF('Социально-коммуникативное разви'!K12=0,"не сформирован", "в стадии формирования")))</f>
        <v/>
      </c>
      <c r="BT10" s="175" t="str">
        <f>IF('Социально-коммуникативное разви'!M12="","",IF('Социально-коммуникативное разви'!M12=2,"сформирован",IF('Социально-коммуникативное разви'!M12=0,"не сформирован", "в стадии формирования")))</f>
        <v/>
      </c>
      <c r="BU10" s="175" t="str">
        <f>IF('Социально-коммуникативное разви'!X12="","",IF('Социально-коммуникативное разви'!X12=2,"сформирован",IF('Социально-коммуникативное разви'!X12=0,"не сформирован", "в стадии формирования")))</f>
        <v/>
      </c>
      <c r="BV10" s="175" t="str">
        <f>IF('Социально-коммуникативное разви'!Y12="","",IF('Социально-коммуникативное разви'!Y12=2,"сформирован",IF('Социально-коммуникативное разви'!Y12=0,"не сформирован", "в стадии формирования")))</f>
        <v/>
      </c>
      <c r="BW10"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10" s="175" t="str">
        <f>IF('Социально-коммуникативное разви'!Z12="","",IF('Социально-коммуникативное разви'!Z12=2,"сформирован",IF('Социально-коммуникативное разви'!Z12=0,"не сформирован", "в стадии формирования")))</f>
        <v/>
      </c>
      <c r="BY10" s="175" t="str">
        <f>IF('Социально-коммуникативное разви'!AA12="","",IF('Социально-коммуникативное разви'!AA12=2,"сформирован",IF('Социально-коммуникативное разви'!AA12=0,"не сформирован", "в стадии формирования")))</f>
        <v/>
      </c>
      <c r="BZ10" s="175" t="str">
        <f>IF('Физическое развитие'!L11="","",IF('Физическое развитие'!L11=2,"сформирован",IF('Физическое развитие'!L11=0,"не сформирован", "в стадии формирования")))</f>
        <v/>
      </c>
      <c r="CA10" s="175" t="str">
        <f>IF('Физическое развитие'!P11="","",IF('Физическое развитие'!P11=2,"сформирован",IF('Физическое развитие'!P11=0,"не сформирован", "в стадии формирования")))</f>
        <v/>
      </c>
      <c r="CB10" s="175" t="e">
        <f>IF('Физическое развитие'!#REF!="","",IF('Физическое развитие'!#REF!=2,"сформирован",IF('Физическое развитие'!#REF!=0,"не сформирован", "в стадии формирования")))</f>
        <v>#REF!</v>
      </c>
      <c r="CC10" s="175" t="str">
        <f>IF('Физическое развитие'!Q11="","",IF('Физическое развитие'!Q11=2,"сформирован",IF('Физическое развитие'!Q11=0,"не сформирован", "в стадии формирования")))</f>
        <v/>
      </c>
      <c r="CD10" s="175" t="str">
        <f>IF('Физическое развитие'!R11="","",IF('Физическое развитие'!R11=2,"сформирован",IF('Физическое развитие'!R11=0,"не сформирован", "в стадии формирования")))</f>
        <v/>
      </c>
      <c r="CE10" s="175"/>
      <c r="CF10" s="175" t="str">
        <f>'целевые ориентиры'!BX11</f>
        <v/>
      </c>
      <c r="CG10" s="175" t="str">
        <f>IF('Социально-коммуникативное разви'!E12="","",IF('Социально-коммуникативное разви'!E12=2,"сформирован",IF('Социально-коммуникативное разви'!E12=0,"не сформирован", "в стадии формирования")))</f>
        <v/>
      </c>
      <c r="CH10" s="175" t="str">
        <f>IF('Социально-коммуникативное разви'!F12="","",IF('Социально-коммуникативное разви'!F12=2,"сформирован",IF('Социально-коммуникативное разви'!F12=0,"не сформирован", "в стадии формирования")))</f>
        <v/>
      </c>
      <c r="CI10" s="175" t="str">
        <f>IF('Социально-коммуникативное разви'!H12="","",IF('Социально-коммуникативное разви'!H12=2,"сформирован",IF('Социально-коммуникативное разви'!H12=0,"не сформирован", "в стадии формирования")))</f>
        <v/>
      </c>
      <c r="CJ10" s="175" t="str">
        <f>IF('Социально-коммуникативное разви'!I12="","",IF('Социально-коммуникативное разви'!I12=2,"сформирован",IF('Социально-коммуникативное разви'!I12=0,"не сформирован", "в стадии формирования")))</f>
        <v/>
      </c>
      <c r="CK10" s="175" t="str">
        <f>IF('Социально-коммуникативное разви'!AB12="","",IF('Социально-коммуникативное разви'!AB12=2,"сформирован",IF('Социально-коммуникативное разви'!AB12=0,"не сформирован", "в стадии формирования")))</f>
        <v/>
      </c>
      <c r="CL10" s="175" t="str">
        <f>IF('Социально-коммуникативное разви'!AC12="","",IF('Социально-коммуникативное разви'!AC12=2,"сформирован",IF('Социально-коммуникативное разви'!AC12=0,"не сформирован", "в стадии формирования")))</f>
        <v/>
      </c>
      <c r="CM10" s="175" t="str">
        <f>IF('Социально-коммуникативное разви'!AD12="","",IF('Социально-коммуникативное разви'!AD12=2,"сформирован",IF('Социально-коммуникативное разви'!AD12=0,"не сформирован", "в стадии формирования")))</f>
        <v/>
      </c>
      <c r="CN10" s="175" t="str">
        <f>IF('Социально-коммуникативное разви'!AE12="","",IF('Социально-коммуникативное разви'!AE12=2,"сформирован",IF('Социально-коммуникативное разви'!AE12=0,"не сформирован", "в стадии формирования")))</f>
        <v/>
      </c>
      <c r="CO10" s="175" t="str">
        <f>IF('Познавательное развитие'!D12="","",IF('Познавательное развитие'!D12=2,"сформирован",IF('Познавательное развитие'!D12=0,"не сформирован", "в стадии формирования")))</f>
        <v/>
      </c>
      <c r="CP10" s="175" t="str">
        <f>IF('Познавательное развитие'!E12="","",IF('Познавательное развитие'!E12=2,"сформирован",IF('Познавательное развитие'!E12=0,"не сформирован", "в стадии формирования")))</f>
        <v/>
      </c>
      <c r="CQ10" s="175" t="str">
        <f>IF('Познавательное развитие'!F12="","",IF('Познавательное развитие'!F12=2,"сформирован",IF('Познавательное развитие'!F12=0,"не сформирован", "в стадии формирования")))</f>
        <v/>
      </c>
      <c r="CR10" s="175" t="str">
        <f>IF('Познавательное развитие'!I12="","",IF('Познавательное развитие'!I12=2,"сформирован",IF('Познавательное развитие'!I12=0,"не сформирован", "в стадии формирования")))</f>
        <v/>
      </c>
      <c r="CS10" s="175" t="str">
        <f>IF('Познавательное развитие'!K12="","",IF('Познавательное развитие'!K12=2,"сформирован",IF('Познавательное развитие'!K12=0,"не сформирован", "в стадии формирования")))</f>
        <v/>
      </c>
      <c r="CT10" s="175" t="str">
        <f>IF('Познавательное развитие'!S12="","",IF('Познавательное развитие'!S12=2,"сформирован",IF('Познавательное развитие'!S12=0,"не сформирован", "в стадии формирования")))</f>
        <v/>
      </c>
      <c r="CU10" s="175" t="str">
        <f>IF('Познавательное развитие'!U12="","",IF('Познавательное развитие'!U12=2,"сформирован",IF('Познавательное развитие'!U12=0,"не сформирован", "в стадии формирования")))</f>
        <v/>
      </c>
      <c r="CV10" s="175" t="e">
        <f>IF('Познавательное развитие'!#REF!="","",IF('Познавательное развитие'!#REF!=2,"сформирован",IF('Познавательное развитие'!#REF!=0,"не сформирован", "в стадии формирования")))</f>
        <v>#REF!</v>
      </c>
      <c r="CW10" s="175" t="str">
        <f>IF('Познавательное развитие'!Y12="","",IF('Познавательное развитие'!Y12=2,"сформирован",IF('Познавательное развитие'!Y12=0,"не сформирован", "в стадии формирования")))</f>
        <v/>
      </c>
      <c r="CX10" s="175" t="str">
        <f>IF('Познавательное развитие'!Z12="","",IF('Познавательное развитие'!Z12=2,"сформирован",IF('Познавательное развитие'!Z12=0,"не сформирован", "в стадии формирования")))</f>
        <v/>
      </c>
      <c r="CY10" s="175" t="str">
        <f>IF('Познавательное развитие'!AA12="","",IF('Познавательное развитие'!AA12=2,"сформирован",IF('Познавательное развитие'!AA12=0,"не сформирован", "в стадии формирования")))</f>
        <v/>
      </c>
      <c r="CZ10" s="175" t="str">
        <f>IF('Познавательное развитие'!AB12="","",IF('Познавательное развитие'!AB12=2,"сформирован",IF('Познавательное развитие'!AB12=0,"не сформирован", "в стадии формирования")))</f>
        <v/>
      </c>
      <c r="DA10" s="175" t="str">
        <f>IF('Познавательное развитие'!AC12="","",IF('Познавательное развитие'!AC12=2,"сформирован",IF('Познавательное развитие'!AC12=0,"не сформирован", "в стадии формирования")))</f>
        <v/>
      </c>
      <c r="DB10" s="175" t="str">
        <f>IF('Познавательное развитие'!AD12="","",IF('Познавательное развитие'!AD12=2,"сформирован",IF('Познавательное развитие'!AD12=0,"не сформирован", "в стадии формирования")))</f>
        <v/>
      </c>
      <c r="DC10" s="175" t="str">
        <f>IF('Познавательное развитие'!AE12="","",IF('Познавательное развитие'!AE12=2,"сформирован",IF('Познавательное развитие'!AE12=0,"не сформирован", "в стадии формирования")))</f>
        <v/>
      </c>
      <c r="DD10" s="175" t="str">
        <f>IF('Речевое развитие'!J11="","",IF('Речевое развитие'!J11=2,"сформирован",IF('Речевое развитие'!J11=0,"не сформирован", "в стадии формирования")))</f>
        <v/>
      </c>
      <c r="DE10" s="175" t="str">
        <f>IF('Речевое развитие'!K11="","",IF('Речевое развитие'!K11=2,"сформирован",IF('Речевое развитие'!K11=0,"не сформирован", "в стадии формирования")))</f>
        <v/>
      </c>
      <c r="DF10" s="175" t="str">
        <f>IF('Речевое развитие'!L11="","",IF('Речевое развитие'!L11=2,"сформирован",IF('Речевое развитие'!L11=0,"не сформирован", "в стадии формирования")))</f>
        <v/>
      </c>
      <c r="DG10" s="177" t="str">
        <f>IF('Художественно-эстетическое разв'!AA12="","",IF('Художественно-эстетическое разв'!AA12=2,"сформирован",IF('Художественно-эстетическое разв'!AA12=0,"не сформирован", "в стадии формирования")))</f>
        <v/>
      </c>
      <c r="DH10" s="178" t="str">
        <f>IF('Социально-коммуникативное разви'!E12="","",IF('Социально-коммуникативное разви'!F12="","",IF('Социально-коммуникативное разви'!H12="","",IF('Социально-коммуникативное разви'!I12="","",IF('Социально-коммуникативное разви'!AB12="","",IF('Социально-коммуникативное разви'!AC12="","",IF('Социально-коммуникативное разви'!AD12="","",IF('Социально-коммуникативное разви'!AE12="","",IF('Познавательное развитие'!D12="","",IF('Познавательное развитие'!E12="","",IF('Познавательное развитие'!F12="","",IF('Познавательное развитие'!I12="","",IF('Познавательное развитие'!K12="","",IF('Познавательное развитие'!S12="","",IF('Познавательное развитие'!U12="","",IF('Познавательное развитие'!#REF!="","",IF('Познавательное развитие'!Y12="","",IF('Познавательное развитие'!Z12="","",IF('Познавательное развитие'!AA12="","",IF('Познавательное развитие'!AB12="","",IF('Познавательное развитие'!AC12="","",IF('Познавательное развитие'!AD12="","",IF('Познавательное развитие'!AE12="","",IF('Речевое развитие'!J11="","",IF('Речевое развитие'!K11="","",IF('Речевое развитие'!L11="","",IF('Художественно-эстетическое разв'!AA12="","",('Социально-коммуникативное разви'!E12+'Социально-коммуникативное разви'!F12+'Социально-коммуникативное разви'!H12+'Социально-коммуникативное разви'!I12+'Социально-коммуникативное разви'!AB12+'Социально-коммуникативное разви'!AC12+'Социально-коммуникативное разви'!AD12+'Социально-коммуникативное разви'!AE12+'Познавательное развитие'!D12+'Познавательное развитие'!E12+'Познавательное развитие'!F12+'Познавательное развитие'!I12+'Познавательное развитие'!K12+'Познавательное развитие'!S12+'Познавательное развитие'!U12+'Познавательное развитие'!#REF!+'Познавательное развитие'!Y12+'Познавательное развитие'!Z12+'Познавательное развитие'!AA12+'Познавательное развитие'!AB12+'Познавательное развитие'!AC12+'Познавательное развитие'!AD12+'Познавательное развитие'!AE12+'Речевое развитие'!J11+'Речевое развитие'!K11+'Речевое развитие'!L11+'Художественно-эстетическое разв'!AA12)/27)))))))))))))))))))))))))))</f>
        <v/>
      </c>
      <c r="DI10" s="175" t="str">
        <f>'целевые ориентиры'!CZ11</f>
        <v/>
      </c>
    </row>
    <row r="11" spans="1:150">
      <c r="A11" s="97">
        <f>список!A10</f>
        <v>9</v>
      </c>
      <c r="B11" s="165" t="str">
        <f>IF(список!B10="","",список!B10)</f>
        <v/>
      </c>
      <c r="C11" s="98">
        <f>IF(список!C10="","",список!C10)</f>
        <v>0</v>
      </c>
      <c r="D11" s="81" t="str">
        <f>IF('Социально-коммуникативное разви'!J13="","",IF('Социально-коммуникативное разви'!J13=2,"сформирован",IF('Социально-коммуникативное разви'!J13=0,"не сформирован", "в стадии формирования")))</f>
        <v/>
      </c>
      <c r="E11" s="81" t="str">
        <f>IF('Социально-коммуникативное разви'!K13="","",IF('Социально-коммуникативное разви'!K13=2,"сформирован",IF('Социально-коммуникативное разви'!K13=0,"не сформирован", "в стадии формирования")))</f>
        <v/>
      </c>
      <c r="F11" s="81" t="str">
        <f>IF('Социально-коммуникативное разви'!L13="","",IF('Социально-коммуникативное разви'!L13=2,"сформирован",IF('Социально-коммуникативное разви'!L13=0,"не сформирован", "в стадии формирования")))</f>
        <v/>
      </c>
      <c r="G11" s="81" t="str">
        <f>IF('Социально-коммуникативное разви'!N13="","",IF('Социально-коммуникативное разви'!N13=2,"сформирован",IF('Социально-коммуникативное разви'!N13=0,"не сформирован", "в стадии формирования")))</f>
        <v/>
      </c>
      <c r="H11" s="81" t="str">
        <f>IF('Социально-коммуникативное разви'!O13="","",IF('Социально-коммуникативное разви'!O13=2,"сформирован",IF('Социально-коммуникативное разви'!O13=0,"не сформирован", "в стадии формирования")))</f>
        <v/>
      </c>
      <c r="I11" s="81" t="str">
        <f>IF('Познавательное развитие'!J13="","",IF('Познавательное развитие'!J13=2,"сформирован",IF('Познавательное развитие'!J13=0,"не сформирован", "в стадии формирования")))</f>
        <v/>
      </c>
      <c r="J11" s="81" t="str">
        <f>IF('Познавательное развитие'!K13="","",IF('Познавательное развитие'!K13=2,"сформирован",IF('Познавательное развитие'!K13=0,"не сформирован", "в стадии формирования")))</f>
        <v/>
      </c>
      <c r="K11" s="81" t="str">
        <f>IF('Познавательное развитие'!N13="","",IF('Познавательное развитие'!N13=2,"сформирован",IF('Познавательное развитие'!N13=0,"не сформирован", "в стадии формирования")))</f>
        <v/>
      </c>
      <c r="L11" s="81" t="str">
        <f>IF('Познавательное развитие'!O13="","",IF('Познавательное развитие'!O13=2,"сформирован",IF('Познавательное развитие'!O13=0,"не сформирован", "в стадии формирования")))</f>
        <v/>
      </c>
      <c r="M11" s="81" t="str">
        <f>IF('Познавательное развитие'!U13="","",IF('Познавательное развитие'!U13=2,"сформирован",IF('Познавательное развитие'!U13=0,"не сформирован", "в стадии формирования")))</f>
        <v/>
      </c>
      <c r="N11" s="81" t="str">
        <f>IF('Речевое развитие'!G12="","",IF('Речевое развитие'!G12=2,"сформирован",IF('Речевое развитие'!G12=0,"не сформирован", "в стадии формирования")))</f>
        <v/>
      </c>
      <c r="O11" s="81" t="str">
        <f>IF('Художественно-эстетическое разв'!D13="","",IF('Художественно-эстетическое разв'!D13=2,"сформирован",IF('Художественно-эстетическое разв'!D13=0,"не сформирован", "в стадии формирования")))</f>
        <v/>
      </c>
      <c r="P11"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11"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11" s="136" t="str">
        <f>IF('Социально-коммуникативное разви'!J13="","",IF('Социально-коммуникативное разви'!K13="","",IF('Социально-коммуникативное разви'!L13="","",IF('Социально-коммуникативное разви'!N13="","",IF('Социально-коммуникативное разви'!O13="","",IF('Познавательное развитие'!J13="","",IF('Познавательное развитие'!K13="","",IF('Познавательное развитие'!N13="","",IF('Познавательное развитие'!O13="","",IF('Познавательное развитие'!U13="","",IF('Речевое развитие'!G12="","",IF('Художественно-эстетическое разв'!D13="","",IF('Художественно-эстетическое разв'!#REF!="","",IF('Художественно-эстетическое разв'!#REF!="","",('Социально-коммуникативное разви'!J13+'Социально-коммуникативное разви'!K13+'Социально-коммуникативное разви'!L13+'Социально-коммуникативное разви'!N13+'Социально-коммуникативное разви'!O13+'Познавательное развитие'!J13+'Познавательное развитие'!K13+'Познавательное развитие'!N13+'Познавательное развитие'!O13+'Познавательное развитие'!U13+'Речевое развитие'!G12+'Художественно-эстетическое разв'!D13+'Художественно-эстетическое разв'!#REF!+'Художественно-эстетическое разв'!#REF!)/14))))))))))))))</f>
        <v/>
      </c>
      <c r="S11" s="175" t="str">
        <f>'целевые ориентиры'!Q12</f>
        <v/>
      </c>
      <c r="T11" s="175" t="str">
        <f>IF('Социально-коммуникативное разви'!H13="","",IF('Социально-коммуникативное разви'!H13=2,"сформирован",IF('Социально-коммуникативное разви'!H13=0,"не сформирован", "в стадии формирования")))</f>
        <v/>
      </c>
      <c r="U11" s="175" t="str">
        <f>IF('Социально-коммуникативное разви'!K13="","",IF('Социально-коммуникативное разви'!K13=2,"сформирован",IF('Социально-коммуникативное разви'!K13=0,"не сформирован", "в стадии формирования")))</f>
        <v/>
      </c>
      <c r="V11" s="175" t="str">
        <f>IF('Социально-коммуникативное разви'!L13="","",IF('Социально-коммуникативное разви'!L13=2,"сформирован",IF('Социально-коммуникативное разви'!L13=0,"не сформирован", "в стадии формирования")))</f>
        <v/>
      </c>
      <c r="W11" s="175" t="str">
        <f>IF('Социально-коммуникативное разви'!M13="","",IF('Социально-коммуникативное разви'!M13=2,"сформирован",IF('Социально-коммуникативное разви'!M13=0,"не сформирован", "в стадии формирования")))</f>
        <v/>
      </c>
      <c r="X11" s="175" t="str">
        <f>IF('Социально-коммуникативное разви'!S13="","",IF('Социально-коммуникативное разви'!S13=2,"сформирован",IF('Социально-коммуникативное разви'!S13=0,"не сформирован", "в стадии формирования")))</f>
        <v/>
      </c>
      <c r="Y11" s="175" t="str">
        <f>IF('Социально-коммуникативное разви'!T13="","",IF('Социально-коммуникативное разви'!T13=2,"сформирован",IF('Социально-коммуникативное разви'!T13=0,"не сформирован", "в стадии формирования")))</f>
        <v/>
      </c>
      <c r="Z11"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11" s="175" t="str">
        <f>IF('Социально-коммуникативное разви'!U13="","",IF('Социально-коммуникативное разви'!U13=2,"сформирован",IF('Социально-коммуникативное разви'!U13=0,"не сформирован", "в стадии формирования")))</f>
        <v/>
      </c>
      <c r="AB11" s="175" t="str">
        <f>IF('Познавательное развитие'!T13="","",IF('Познавательное развитие'!T13=2,"сформирован",IF('Познавательное развитие'!T13=0,"не сформирован", "в стадии формирования")))</f>
        <v/>
      </c>
      <c r="AC11" s="175" t="str">
        <f>IF('Речевое развитие'!G12="","",IF('Речевое развитие'!G12=2,"сформирован",IF('Речевое развитие'!G12=0,"не сформирован", "в стадии формирования")))</f>
        <v/>
      </c>
      <c r="AD11" s="175" t="str">
        <f>IF('Социально-коммуникативное разви'!H13="","",IF('Социально-коммуникативное разви'!K13="","",IF('Социально-коммуникативное разви'!L13="","",IF('Социально-коммуникативное разви'!M13="","",IF('Социально-коммуникативное разви'!S13="","",IF('Социально-коммуникативное разви'!T13="","",IF('Социально-коммуникативное разви'!#REF!="","",IF('Социально-коммуникативное разви'!U13="","",IF('Познавательное развитие'!T13="","",IF('Речевое развитие'!G12="","",('Социально-коммуникативное разви'!H13+'Социально-коммуникативное разви'!K13+'Социально-коммуникативное разви'!L13+'Социально-коммуникативное разви'!M13+'Социально-коммуникативное разви'!S13+'Социально-коммуникативное разви'!T13+'Социально-коммуникативное разви'!#REF!+'Социально-коммуникативное разви'!U13+'Познавательное развитие'!T13+'Речевое развитие'!G12)/10))))))))))</f>
        <v/>
      </c>
      <c r="AE11" s="175" t="str">
        <f>'целевые ориентиры'!AB12</f>
        <v/>
      </c>
      <c r="AF11" s="175" t="str">
        <f>IF('Социально-коммуникативное разви'!P13="","",IF('Социально-коммуникативное разви'!P13=2,"сформирован",IF('Социально-коммуникативное разви'!P13=0,"не сформирован", "в стадии формирования")))</f>
        <v/>
      </c>
      <c r="AG11" s="175" t="str">
        <f>IF('Познавательное развитие'!P13="","",IF('Познавательное развитие'!P13=2,"сформирован",IF('Познавательное развитие'!P13=0,"не сформирован", "в стадии формирования")))</f>
        <v/>
      </c>
      <c r="AH11" s="175" t="str">
        <f>IF('Речевое развитие'!F12="","",IF('Речевое развитие'!F12=2,"сформирован",IF('Речевое развитие'!GG12=0,"не сформирован", "в стадии формирования")))</f>
        <v/>
      </c>
      <c r="AI11" s="175" t="str">
        <f>IF('Речевое развитие'!G12="","",IF('Речевое развитие'!G12=2,"сформирован",IF('Речевое развитие'!GH12=0,"не сформирован", "в стадии формирования")))</f>
        <v/>
      </c>
      <c r="AJ11" s="175" t="str">
        <f>IF('Речевое развитие'!M12="","",IF('Речевое развитие'!M12=2,"сформирован",IF('Речевое развитие'!M12=0,"не сформирован", "в стадии формирования")))</f>
        <v/>
      </c>
      <c r="AK11" s="175" t="str">
        <f>IF('Речевое развитие'!N12="","",IF('Речевое развитие'!N12=2,"сформирован",IF('Речевое развитие'!N12=0,"не сформирован", "в стадии формирования")))</f>
        <v/>
      </c>
      <c r="AL11" s="175" t="str">
        <f>IF('Художественно-эстетическое разв'!E13="","",IF('Художественно-эстетическое разв'!E13=2,"сформирован",IF('Художественно-эстетическое разв'!E13=0,"не сформирован", "в стадии формирования")))</f>
        <v/>
      </c>
      <c r="AM11" s="175" t="str">
        <f>IF('Художественно-эстетическое разв'!H13="","",IF('Художественно-эстетическое разв'!H13=2,"сформирован",IF('Художественно-эстетическое разв'!H13=0,"не сформирован", "в стадии формирования")))</f>
        <v/>
      </c>
      <c r="AN11"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11" s="175" t="str">
        <f>IF('Художественно-эстетическое разв'!AB13="","",IF('Художественно-эстетическое разв'!AB13=2,"сформирован",IF('Художественно-эстетическое разв'!AB13=0,"не сформирован", "в стадии формирования")))</f>
        <v/>
      </c>
      <c r="AP11" s="176" t="str">
        <f>IF('Социально-коммуникативное разви'!P13="","",IF('Познавательное развитие'!P13="","",IF('Речевое развитие'!F12="","",IF('Речевое развитие'!G12="","",IF('Речевое развитие'!M12="","",IF('Речевое развитие'!N12="","",IF('Художественно-эстетическое разв'!E13="","",IF('Художественно-эстетическое разв'!H13="","",IF('Художественно-эстетическое разв'!#REF!="","",IF('Художественно-эстетическое разв'!AB13="","",('Социально-коммуникативное разви'!P13+'Познавательное развитие'!P13+'Речевое развитие'!F12+'Речевое развитие'!G12+'Речевое развитие'!M12+'Речевое развитие'!N12+'Художественно-эстетическое разв'!E13+'Художественно-эстетическое разв'!H13+'Художественно-эстетическое разв'!#REF!+'Художественно-эстетическое разв'!AB13)/10))))))))))</f>
        <v/>
      </c>
      <c r="AQ11" s="175" t="str">
        <f>'целевые ориентиры'!AM12</f>
        <v/>
      </c>
      <c r="AR11" s="175" t="str">
        <f>'Речевое развитие'!I12</f>
        <v/>
      </c>
      <c r="AS11" s="175" t="str">
        <f>IF('Речевое развитие'!D12="","",IF('Речевое развитие'!D12=2,"сформирован",IF('Речевое развитие'!D12=0,"не сформирован", "в стадии формирования")))</f>
        <v/>
      </c>
      <c r="AT11" s="175" t="e">
        <f>IF('Речевое развитие'!#REF!="","",IF('Речевое развитие'!#REF!=2,"сформирован",IF('Речевое развитие'!#REF!=0,"не сформирован", "в стадии формирования")))</f>
        <v>#REF!</v>
      </c>
      <c r="AU11" s="175" t="str">
        <f>IF('Речевое развитие'!E12="","",IF('Речевое развитие'!E12=2,"сформирован",IF('Речевое развитие'!E12=0,"не сформирован", "в стадии формирования")))</f>
        <v/>
      </c>
      <c r="AV11" s="175" t="str">
        <f>IF('Речевое развитие'!F12="","",IF('Речевое развитие'!F12=2,"сформирован",IF('Речевое развитие'!F12=0,"не сформирован", "в стадии формирования")))</f>
        <v/>
      </c>
      <c r="AW11" s="175" t="str">
        <f>IF('Речевое развитие'!G12="","",IF('Речевое развитие'!G12=2,"сформирован",IF('Речевое развитие'!G12=0,"не сформирован", "в стадии формирования")))</f>
        <v/>
      </c>
      <c r="AX11" s="175"/>
      <c r="AY11" s="175" t="str">
        <f>IF('Речевое развитие'!M12="","",IF('Речевое развитие'!M12=2,"сформирован",IF('Речевое развитие'!M12=0,"не сформирован", "в стадии формирования")))</f>
        <v/>
      </c>
      <c r="AZ11" s="175" t="str">
        <f>IF('Познавательное развитие'!V13="","",IF('Речевое развитие'!D12="","",IF('Речевое развитие'!#REF!="","",IF('Речевое развитие'!E12="","",IF('Речевое развитие'!F12="","",IF('Речевое развитие'!G12="","",IF('Речевое развитие'!J12="","",IF('Речевое развитие'!M12="","",('Познавательное развитие'!V13+'Речевое развитие'!D12+'Речевое развитие'!#REF!+'Речевое развитие'!E12+'Речевое развитие'!F12+'Речевое развитие'!G12+'Речевое развитие'!J12+'Речевое развитие'!M12)/8))))))))</f>
        <v/>
      </c>
      <c r="BA11" s="175" t="str">
        <f>'целевые ориентиры'!AV12</f>
        <v/>
      </c>
      <c r="BB11" s="175" t="str">
        <f>IF('Художественно-эстетическое разв'!M13="","",IF('Художественно-эстетическое разв'!M13=2,"сформирован",IF('Художественно-эстетическое разв'!M13=0,"не сформирован", "в стадии формирования")))</f>
        <v/>
      </c>
      <c r="BC11" s="175" t="str">
        <f>IF('Художественно-эстетическое разв'!N13="","",IF('Художественно-эстетическое разв'!N13=2,"сформирован",IF('Художественно-эстетическое разв'!N13=0,"не сформирован", "в стадии формирования")))</f>
        <v/>
      </c>
      <c r="BD11" s="177" t="str">
        <f>IF('Художественно-эстетическое разв'!V13="","",IF('Художественно-эстетическое разв'!V13=2,"сформирован",IF('Художественно-эстетическое разв'!V13=0,"не сформирован", "в стадии формирования")))</f>
        <v/>
      </c>
      <c r="BE11" s="175" t="str">
        <f>IF('Физическое развитие'!D12="","",IF('Физическое развитие'!D12=2,"сформирован",IF('Физическое развитие'!D12=0,"не сформирован", "в стадии формирования")))</f>
        <v/>
      </c>
      <c r="BF11" s="175" t="str">
        <f>IF('Физическое развитие'!E12="","",IF('Физическое развитие'!E12=2,"сформирован",IF('Физическое развитие'!E12=0,"не сформирован", "в стадии формирования")))</f>
        <v/>
      </c>
      <c r="BG11" s="175" t="str">
        <f>IF('Физическое развитие'!F12="","",IF('Физическое развитие'!F12=2,"сформирован",IF('Физическое развитие'!F12=0,"не сформирован", "в стадии формирования")))</f>
        <v/>
      </c>
      <c r="BH11" s="175" t="str">
        <f>IF('Физическое развитие'!G12="","",IF('Физическое развитие'!G12=2,"сформирован",IF('Физическое развитие'!G12=0,"не сформирован", "в стадии формирования")))</f>
        <v/>
      </c>
      <c r="BI11" s="175" t="str">
        <f>IF('Физическое развитие'!H12="","",IF('Физическое развитие'!H12=2,"сформирован",IF('Физическое развитие'!H12=0,"не сформирован", "в стадии формирования")))</f>
        <v/>
      </c>
      <c r="BJ11" s="175" t="e">
        <f>IF('Физическое развитие'!#REF!="","",IF('Физическое развитие'!#REF!=2,"сформирован",IF('Физическое развитие'!#REF!=0,"не сформирован", "в стадии формирования")))</f>
        <v>#REF!</v>
      </c>
      <c r="BK11" s="175" t="str">
        <f>IF('Физическое развитие'!I12="","",IF('Физическое развитие'!I12=2,"сформирован",IF('Физическое развитие'!I12=0,"не сформирован", "в стадии формирования")))</f>
        <v/>
      </c>
      <c r="BL11" s="175" t="str">
        <f>IF('Физическое развитие'!J12="","",IF('Физическое развитие'!J12=2,"сформирован",IF('Физическое развитие'!J12=0,"не сформирован", "в стадии формирования")))</f>
        <v/>
      </c>
      <c r="BM11" s="175" t="str">
        <f>IF('Физическое развитие'!K12="","",IF('Физическое развитие'!K12=2,"сформирован",IF('Физическое развитие'!K12=0,"не сформирован", "в стадии формирования")))</f>
        <v/>
      </c>
      <c r="BN11" s="175" t="str">
        <f>IF('Физическое развитие'!M12="","",IF('Физическое развитие'!M12=2,"сформирован",IF('Физическое развитие'!M12=0,"не сформирован", "в стадии формирования")))</f>
        <v/>
      </c>
      <c r="BO11" s="178" t="str">
        <f>IF('Художественно-эстетическое разв'!M13="","",IF('Художественно-эстетическое разв'!N13="","",IF('Художественно-эстетическое разв'!V13="","",IF('Физическое развитие'!D12="","",IF('Физическое развитие'!E12="","",IF('Физическое развитие'!F12="","",IF('Физическое развитие'!G12="","",IF('Физическое развитие'!H12="","",IF('Физическое развитие'!#REF!="","",IF('Физическое развитие'!I12="","",IF('Физическое развитие'!J12="","",IF('Физическое развитие'!K12="","",IF('Физическое развитие'!M12="","",('Художественно-эстетическое разв'!M13+'Художественно-эстетическое разв'!N13+'Художественно-эстетическое разв'!V13+'Физическое развитие'!D12+'Физическое развитие'!E12+'Физическое развитие'!F12+'Физическое развитие'!G12+'Физическое развитие'!H12+'Физическое развитие'!#REF!+'Физическое развитие'!I12+'Физическое развитие'!J12+'Физическое развитие'!K12+'Физическое развитие'!M12)/13)))))))))))))</f>
        <v/>
      </c>
      <c r="BP11" s="175" t="str">
        <f>'целевые ориентиры'!BJ12</f>
        <v/>
      </c>
      <c r="BQ11" s="175" t="str">
        <f>IF('Социально-коммуникативное разви'!D13="","",IF('Социально-коммуникативное разви'!D13=2,"сформирован",IF('Социально-коммуникативное разви'!D13=0,"не сформирован", "в стадии формирования")))</f>
        <v/>
      </c>
      <c r="BR11" s="175" t="str">
        <f>IF('Социально-коммуникативное разви'!G13="","",IF('Социально-коммуникативное разви'!G13=2,"сформирован",IF('Социально-коммуникативное разви'!G13=0,"не сформирован", "в стадии формирования")))</f>
        <v/>
      </c>
      <c r="BS11" s="175" t="str">
        <f>IF('Социально-коммуникативное разви'!K13="","",IF('Социально-коммуникативное разви'!K13=2,"сформирован",IF('Социально-коммуникативное разви'!K13=0,"не сформирован", "в стадии формирования")))</f>
        <v/>
      </c>
      <c r="BT11" s="175" t="str">
        <f>IF('Социально-коммуникативное разви'!M13="","",IF('Социально-коммуникативное разви'!M13=2,"сформирован",IF('Социально-коммуникативное разви'!M13=0,"не сформирован", "в стадии формирования")))</f>
        <v/>
      </c>
      <c r="BU11" s="175" t="str">
        <f>IF('Социально-коммуникативное разви'!X13="","",IF('Социально-коммуникативное разви'!X13=2,"сформирован",IF('Социально-коммуникативное разви'!X13=0,"не сформирован", "в стадии формирования")))</f>
        <v/>
      </c>
      <c r="BV11" s="175" t="str">
        <f>IF('Социально-коммуникативное разви'!Y13="","",IF('Социально-коммуникативное разви'!Y13=2,"сформирован",IF('Социально-коммуникативное разви'!Y13=0,"не сформирован", "в стадии формирования")))</f>
        <v/>
      </c>
      <c r="BW11"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11" s="175" t="str">
        <f>IF('Социально-коммуникативное разви'!Z13="","",IF('Социально-коммуникативное разви'!Z13=2,"сформирован",IF('Социально-коммуникативное разви'!Z13=0,"не сформирован", "в стадии формирования")))</f>
        <v/>
      </c>
      <c r="BY11" s="175" t="str">
        <f>IF('Социально-коммуникативное разви'!AA13="","",IF('Социально-коммуникативное разви'!AA13=2,"сформирован",IF('Социально-коммуникативное разви'!AA13=0,"не сформирован", "в стадии формирования")))</f>
        <v/>
      </c>
      <c r="BZ11" s="175" t="str">
        <f>IF('Физическое развитие'!L12="","",IF('Физическое развитие'!L12=2,"сформирован",IF('Физическое развитие'!L12=0,"не сформирован", "в стадии формирования")))</f>
        <v/>
      </c>
      <c r="CA11" s="175" t="str">
        <f>IF('Физическое развитие'!P12="","",IF('Физическое развитие'!P12=2,"сформирован",IF('Физическое развитие'!P12=0,"не сформирован", "в стадии формирования")))</f>
        <v/>
      </c>
      <c r="CB11" s="175" t="e">
        <f>IF('Физическое развитие'!#REF!="","",IF('Физическое развитие'!#REF!=2,"сформирован",IF('Физическое развитие'!#REF!=0,"не сформирован", "в стадии формирования")))</f>
        <v>#REF!</v>
      </c>
      <c r="CC11" s="175" t="str">
        <f>IF('Физическое развитие'!Q12="","",IF('Физическое развитие'!Q12=2,"сформирован",IF('Физическое развитие'!Q12=0,"не сформирован", "в стадии формирования")))</f>
        <v/>
      </c>
      <c r="CD11" s="175" t="str">
        <f>IF('Физическое развитие'!R12="","",IF('Физическое развитие'!R12=2,"сформирован",IF('Физическое развитие'!R12=0,"не сформирован", "в стадии формирования")))</f>
        <v/>
      </c>
      <c r="CE11" s="175"/>
      <c r="CF11" s="175" t="str">
        <f>'целевые ориентиры'!BX12</f>
        <v/>
      </c>
      <c r="CG11" s="175" t="str">
        <f>IF('Социально-коммуникативное разви'!E13="","",IF('Социально-коммуникативное разви'!E13=2,"сформирован",IF('Социально-коммуникативное разви'!E13=0,"не сформирован", "в стадии формирования")))</f>
        <v/>
      </c>
      <c r="CH11" s="175" t="str">
        <f>IF('Социально-коммуникативное разви'!F13="","",IF('Социально-коммуникативное разви'!F13=2,"сформирован",IF('Социально-коммуникативное разви'!F13=0,"не сформирован", "в стадии формирования")))</f>
        <v/>
      </c>
      <c r="CI11" s="175" t="str">
        <f>IF('Социально-коммуникативное разви'!H13="","",IF('Социально-коммуникативное разви'!H13=2,"сформирован",IF('Социально-коммуникативное разви'!H13=0,"не сформирован", "в стадии формирования")))</f>
        <v/>
      </c>
      <c r="CJ11" s="175" t="str">
        <f>IF('Социально-коммуникативное разви'!I13="","",IF('Социально-коммуникативное разви'!I13=2,"сформирован",IF('Социально-коммуникативное разви'!I13=0,"не сформирован", "в стадии формирования")))</f>
        <v/>
      </c>
      <c r="CK11" s="175" t="str">
        <f>IF('Социально-коммуникативное разви'!AB13="","",IF('Социально-коммуникативное разви'!AB13=2,"сформирован",IF('Социально-коммуникативное разви'!AB13=0,"не сформирован", "в стадии формирования")))</f>
        <v/>
      </c>
      <c r="CL11" s="175" t="str">
        <f>IF('Социально-коммуникативное разви'!AC13="","",IF('Социально-коммуникативное разви'!AC13=2,"сформирован",IF('Социально-коммуникативное разви'!AC13=0,"не сформирован", "в стадии формирования")))</f>
        <v/>
      </c>
      <c r="CM11" s="175" t="str">
        <f>IF('Социально-коммуникативное разви'!AD13="","",IF('Социально-коммуникативное разви'!AD13=2,"сформирован",IF('Социально-коммуникативное разви'!AD13=0,"не сформирован", "в стадии формирования")))</f>
        <v/>
      </c>
      <c r="CN11" s="175" t="str">
        <f>IF('Социально-коммуникативное разви'!AE13="","",IF('Социально-коммуникативное разви'!AE13=2,"сформирован",IF('Социально-коммуникативное разви'!AE13=0,"не сформирован", "в стадии формирования")))</f>
        <v/>
      </c>
      <c r="CO11" s="175" t="str">
        <f>IF('Познавательное развитие'!D13="","",IF('Познавательное развитие'!D13=2,"сформирован",IF('Познавательное развитие'!D13=0,"не сформирован", "в стадии формирования")))</f>
        <v/>
      </c>
      <c r="CP11" s="175" t="str">
        <f>IF('Познавательное развитие'!E13="","",IF('Познавательное развитие'!E13=2,"сформирован",IF('Познавательное развитие'!E13=0,"не сформирован", "в стадии формирования")))</f>
        <v/>
      </c>
      <c r="CQ11" s="175" t="str">
        <f>IF('Познавательное развитие'!F13="","",IF('Познавательное развитие'!F13=2,"сформирован",IF('Познавательное развитие'!F13=0,"не сформирован", "в стадии формирования")))</f>
        <v/>
      </c>
      <c r="CR11" s="175" t="str">
        <f>IF('Познавательное развитие'!I13="","",IF('Познавательное развитие'!I13=2,"сформирован",IF('Познавательное развитие'!I13=0,"не сформирован", "в стадии формирования")))</f>
        <v/>
      </c>
      <c r="CS11" s="175" t="str">
        <f>IF('Познавательное развитие'!K13="","",IF('Познавательное развитие'!K13=2,"сформирован",IF('Познавательное развитие'!K13=0,"не сформирован", "в стадии формирования")))</f>
        <v/>
      </c>
      <c r="CT11" s="175" t="str">
        <f>IF('Познавательное развитие'!S13="","",IF('Познавательное развитие'!S13=2,"сформирован",IF('Познавательное развитие'!S13=0,"не сформирован", "в стадии формирования")))</f>
        <v/>
      </c>
      <c r="CU11" s="175" t="str">
        <f>IF('Познавательное развитие'!U13="","",IF('Познавательное развитие'!U13=2,"сформирован",IF('Познавательное развитие'!U13=0,"не сформирован", "в стадии формирования")))</f>
        <v/>
      </c>
      <c r="CV11" s="175" t="e">
        <f>IF('Познавательное развитие'!#REF!="","",IF('Познавательное развитие'!#REF!=2,"сформирован",IF('Познавательное развитие'!#REF!=0,"не сформирован", "в стадии формирования")))</f>
        <v>#REF!</v>
      </c>
      <c r="CW11" s="175" t="str">
        <f>IF('Познавательное развитие'!Y13="","",IF('Познавательное развитие'!Y13=2,"сформирован",IF('Познавательное развитие'!Y13=0,"не сформирован", "в стадии формирования")))</f>
        <v/>
      </c>
      <c r="CX11" s="175" t="str">
        <f>IF('Познавательное развитие'!Z13="","",IF('Познавательное развитие'!Z13=2,"сформирован",IF('Познавательное развитие'!Z13=0,"не сформирован", "в стадии формирования")))</f>
        <v/>
      </c>
      <c r="CY11" s="175" t="str">
        <f>IF('Познавательное развитие'!AA13="","",IF('Познавательное развитие'!AA13=2,"сформирован",IF('Познавательное развитие'!AA13=0,"не сформирован", "в стадии формирования")))</f>
        <v/>
      </c>
      <c r="CZ11" s="175" t="str">
        <f>IF('Познавательное развитие'!AB13="","",IF('Познавательное развитие'!AB13=2,"сформирован",IF('Познавательное развитие'!AB13=0,"не сформирован", "в стадии формирования")))</f>
        <v/>
      </c>
      <c r="DA11" s="175" t="str">
        <f>IF('Познавательное развитие'!AC13="","",IF('Познавательное развитие'!AC13=2,"сформирован",IF('Познавательное развитие'!AC13=0,"не сформирован", "в стадии формирования")))</f>
        <v/>
      </c>
      <c r="DB11" s="175" t="str">
        <f>IF('Познавательное развитие'!AD13="","",IF('Познавательное развитие'!AD13=2,"сформирован",IF('Познавательное развитие'!AD13=0,"не сформирован", "в стадии формирования")))</f>
        <v/>
      </c>
      <c r="DC11" s="175" t="str">
        <f>IF('Познавательное развитие'!AE13="","",IF('Познавательное развитие'!AE13=2,"сформирован",IF('Познавательное развитие'!AE13=0,"не сформирован", "в стадии формирования")))</f>
        <v/>
      </c>
      <c r="DD11" s="175" t="str">
        <f>IF('Речевое развитие'!J12="","",IF('Речевое развитие'!J12=2,"сформирован",IF('Речевое развитие'!J12=0,"не сформирован", "в стадии формирования")))</f>
        <v/>
      </c>
      <c r="DE11" s="175" t="str">
        <f>IF('Речевое развитие'!K12="","",IF('Речевое развитие'!K12=2,"сформирован",IF('Речевое развитие'!K12=0,"не сформирован", "в стадии формирования")))</f>
        <v/>
      </c>
      <c r="DF11" s="175" t="str">
        <f>IF('Речевое развитие'!L12="","",IF('Речевое развитие'!L12=2,"сформирован",IF('Речевое развитие'!L12=0,"не сформирован", "в стадии формирования")))</f>
        <v/>
      </c>
      <c r="DG11" s="177" t="str">
        <f>IF('Художественно-эстетическое разв'!AA13="","",IF('Художественно-эстетическое разв'!AA13=2,"сформирован",IF('Художественно-эстетическое разв'!AA13=0,"не сформирован", "в стадии формирования")))</f>
        <v/>
      </c>
      <c r="DH11" s="178" t="str">
        <f>IF('Социально-коммуникативное разви'!E13="","",IF('Социально-коммуникативное разви'!F13="","",IF('Социально-коммуникативное разви'!H13="","",IF('Социально-коммуникативное разви'!I13="","",IF('Социально-коммуникативное разви'!AB13="","",IF('Социально-коммуникативное разви'!AC13="","",IF('Социально-коммуникативное разви'!AD13="","",IF('Социально-коммуникативное разви'!AE13="","",IF('Познавательное развитие'!D13="","",IF('Познавательное развитие'!E13="","",IF('Познавательное развитие'!F13="","",IF('Познавательное развитие'!I13="","",IF('Познавательное развитие'!K13="","",IF('Познавательное развитие'!S13="","",IF('Познавательное развитие'!U13="","",IF('Познавательное развитие'!#REF!="","",IF('Познавательное развитие'!Y13="","",IF('Познавательное развитие'!Z13="","",IF('Познавательное развитие'!AA13="","",IF('Познавательное развитие'!AB13="","",IF('Познавательное развитие'!AC13="","",IF('Познавательное развитие'!AD13="","",IF('Познавательное развитие'!AE13="","",IF('Речевое развитие'!J12="","",IF('Речевое развитие'!K12="","",IF('Речевое развитие'!L12="","",IF('Художественно-эстетическое разв'!AA13="","",('Социально-коммуникативное разви'!E13+'Социально-коммуникативное разви'!F13+'Социально-коммуникативное разви'!H13+'Социально-коммуникативное разви'!I13+'Социально-коммуникативное разви'!AB13+'Социально-коммуникативное разви'!AC13+'Социально-коммуникативное разви'!AD13+'Социально-коммуникативное разви'!AE13+'Познавательное развитие'!D13+'Познавательное развитие'!E13+'Познавательное развитие'!F13+'Познавательное развитие'!I13+'Познавательное развитие'!K13+'Познавательное развитие'!S13+'Познавательное развитие'!U13+'Познавательное развитие'!#REF!+'Познавательное развитие'!Y13+'Познавательное развитие'!Z13+'Познавательное развитие'!AA13+'Познавательное развитие'!AB13+'Познавательное развитие'!AC13+'Познавательное развитие'!AD13+'Познавательное развитие'!AE13+'Речевое развитие'!J12+'Речевое развитие'!K12+'Речевое развитие'!L12+'Художественно-эстетическое разв'!AA13)/27)))))))))))))))))))))))))))</f>
        <v/>
      </c>
      <c r="DI11" s="175" t="str">
        <f>'целевые ориентиры'!CZ12</f>
        <v/>
      </c>
    </row>
    <row r="12" spans="1:150">
      <c r="A12" s="97">
        <f>список!A11</f>
        <v>10</v>
      </c>
      <c r="B12" s="165" t="str">
        <f>IF(список!B11="","",список!B11)</f>
        <v/>
      </c>
      <c r="C12" s="98">
        <f>IF(список!C11="","",список!C11)</f>
        <v>0</v>
      </c>
      <c r="D12" s="81" t="str">
        <f>IF('Социально-коммуникативное разви'!J14="","",IF('Социально-коммуникативное разви'!J14=2,"сформирован",IF('Социально-коммуникативное разви'!J14=0,"не сформирован", "в стадии формирования")))</f>
        <v/>
      </c>
      <c r="E12" s="81" t="str">
        <f>IF('Социально-коммуникативное разви'!K14="","",IF('Социально-коммуникативное разви'!K14=2,"сформирован",IF('Социально-коммуникативное разви'!K14=0,"не сформирован", "в стадии формирования")))</f>
        <v/>
      </c>
      <c r="F12" s="81" t="str">
        <f>IF('Социально-коммуникативное разви'!L14="","",IF('Социально-коммуникативное разви'!L14=2,"сформирован",IF('Социально-коммуникативное разви'!L14=0,"не сформирован", "в стадии формирования")))</f>
        <v/>
      </c>
      <c r="G12" s="81" t="str">
        <f>IF('Социально-коммуникативное разви'!N14="","",IF('Социально-коммуникативное разви'!N14=2,"сформирован",IF('Социально-коммуникативное разви'!N14=0,"не сформирован", "в стадии формирования")))</f>
        <v/>
      </c>
      <c r="H12" s="81" t="str">
        <f>IF('Социально-коммуникативное разви'!O14="","",IF('Социально-коммуникативное разви'!O14=2,"сформирован",IF('Социально-коммуникативное разви'!O14=0,"не сформирован", "в стадии формирования")))</f>
        <v/>
      </c>
      <c r="I12" s="81" t="str">
        <f>IF('Познавательное развитие'!J14="","",IF('Познавательное развитие'!J14=2,"сформирован",IF('Познавательное развитие'!J14=0,"не сформирован", "в стадии формирования")))</f>
        <v/>
      </c>
      <c r="J12" s="81" t="str">
        <f>IF('Познавательное развитие'!K14="","",IF('Познавательное развитие'!K14=2,"сформирован",IF('Познавательное развитие'!K14=0,"не сформирован", "в стадии формирования")))</f>
        <v/>
      </c>
      <c r="K12" s="81" t="str">
        <f>IF('Познавательное развитие'!N14="","",IF('Познавательное развитие'!N14=2,"сформирован",IF('Познавательное развитие'!N14=0,"не сформирован", "в стадии формирования")))</f>
        <v/>
      </c>
      <c r="L12" s="81" t="str">
        <f>IF('Познавательное развитие'!O14="","",IF('Познавательное развитие'!O14=2,"сформирован",IF('Познавательное развитие'!O14=0,"не сформирован", "в стадии формирования")))</f>
        <v/>
      </c>
      <c r="M12" s="81" t="str">
        <f>IF('Познавательное развитие'!U14="","",IF('Познавательное развитие'!U14=2,"сформирован",IF('Познавательное развитие'!U14=0,"не сформирован", "в стадии формирования")))</f>
        <v/>
      </c>
      <c r="N12" s="81" t="str">
        <f>IF('Речевое развитие'!G13="","",IF('Речевое развитие'!G13=2,"сформирован",IF('Речевое развитие'!G13=0,"не сформирован", "в стадии формирования")))</f>
        <v/>
      </c>
      <c r="O12" s="81" t="str">
        <f>IF('Художественно-эстетическое разв'!D14="","",IF('Художественно-эстетическое разв'!D14=2,"сформирован",IF('Художественно-эстетическое разв'!D14=0,"не сформирован", "в стадии формирования")))</f>
        <v/>
      </c>
      <c r="P12"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12"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12" s="136" t="str">
        <f>IF('Социально-коммуникативное разви'!J14="","",IF('Социально-коммуникативное разви'!K14="","",IF('Социально-коммуникативное разви'!L14="","",IF('Социально-коммуникативное разви'!N14="","",IF('Социально-коммуникативное разви'!O14="","",IF('Познавательное развитие'!J14="","",IF('Познавательное развитие'!K14="","",IF('Познавательное развитие'!N14="","",IF('Познавательное развитие'!O14="","",IF('Познавательное развитие'!U14="","",IF('Речевое развитие'!G13="","",IF('Художественно-эстетическое разв'!D14="","",IF('Художественно-эстетическое разв'!#REF!="","",IF('Художественно-эстетическое разв'!#REF!="","",('Социально-коммуникативное разви'!J14+'Социально-коммуникативное разви'!K14+'Социально-коммуникативное разви'!L14+'Социально-коммуникативное разви'!N14+'Социально-коммуникативное разви'!O14+'Познавательное развитие'!J14+'Познавательное развитие'!K14+'Познавательное развитие'!N14+'Познавательное развитие'!O14+'Познавательное развитие'!U14+'Речевое развитие'!G13+'Художественно-эстетическое разв'!D14+'Художественно-эстетическое разв'!#REF!+'Художественно-эстетическое разв'!#REF!)/14))))))))))))))</f>
        <v/>
      </c>
      <c r="S12" s="175" t="str">
        <f>'целевые ориентиры'!Q13</f>
        <v/>
      </c>
      <c r="T12" s="175" t="str">
        <f>IF('Социально-коммуникативное разви'!H14="","",IF('Социально-коммуникативное разви'!H14=2,"сформирован",IF('Социально-коммуникативное разви'!H14=0,"не сформирован", "в стадии формирования")))</f>
        <v/>
      </c>
      <c r="U12" s="175" t="str">
        <f>IF('Социально-коммуникативное разви'!K14="","",IF('Социально-коммуникативное разви'!K14=2,"сформирован",IF('Социально-коммуникативное разви'!K14=0,"не сформирован", "в стадии формирования")))</f>
        <v/>
      </c>
      <c r="V12" s="175" t="str">
        <f>IF('Социально-коммуникативное разви'!L14="","",IF('Социально-коммуникативное разви'!L14=2,"сформирован",IF('Социально-коммуникативное разви'!L14=0,"не сформирован", "в стадии формирования")))</f>
        <v/>
      </c>
      <c r="W12" s="175" t="str">
        <f>IF('Социально-коммуникативное разви'!M14="","",IF('Социально-коммуникативное разви'!M14=2,"сформирован",IF('Социально-коммуникативное разви'!M14=0,"не сформирован", "в стадии формирования")))</f>
        <v/>
      </c>
      <c r="X12" s="175" t="str">
        <f>IF('Социально-коммуникативное разви'!S14="","",IF('Социально-коммуникативное разви'!S14=2,"сформирован",IF('Социально-коммуникативное разви'!S14=0,"не сформирован", "в стадии формирования")))</f>
        <v/>
      </c>
      <c r="Y12" s="175" t="str">
        <f>IF('Социально-коммуникативное разви'!T14="","",IF('Социально-коммуникативное разви'!T14=2,"сформирован",IF('Социально-коммуникативное разви'!T14=0,"не сформирован", "в стадии формирования")))</f>
        <v/>
      </c>
      <c r="Z12"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12" s="175" t="str">
        <f>IF('Социально-коммуникативное разви'!U14="","",IF('Социально-коммуникативное разви'!U14=2,"сформирован",IF('Социально-коммуникативное разви'!U14=0,"не сформирован", "в стадии формирования")))</f>
        <v/>
      </c>
      <c r="AB12" s="175" t="str">
        <f>IF('Познавательное развитие'!T14="","",IF('Познавательное развитие'!T14=2,"сформирован",IF('Познавательное развитие'!T14=0,"не сформирован", "в стадии формирования")))</f>
        <v/>
      </c>
      <c r="AC12" s="175" t="str">
        <f>IF('Речевое развитие'!G13="","",IF('Речевое развитие'!G13=2,"сформирован",IF('Речевое развитие'!G13=0,"не сформирован", "в стадии формирования")))</f>
        <v/>
      </c>
      <c r="AD12" s="175" t="str">
        <f>IF('Социально-коммуникативное разви'!H14="","",IF('Социально-коммуникативное разви'!K14="","",IF('Социально-коммуникативное разви'!L14="","",IF('Социально-коммуникативное разви'!M14="","",IF('Социально-коммуникативное разви'!S14="","",IF('Социально-коммуникативное разви'!T14="","",IF('Социально-коммуникативное разви'!#REF!="","",IF('Социально-коммуникативное разви'!U14="","",IF('Познавательное развитие'!T14="","",IF('Речевое развитие'!G13="","",('Социально-коммуникативное разви'!H14+'Социально-коммуникативное разви'!K14+'Социально-коммуникативное разви'!L14+'Социально-коммуникативное разви'!M14+'Социально-коммуникативное разви'!S14+'Социально-коммуникативное разви'!T14+'Социально-коммуникативное разви'!#REF!+'Социально-коммуникативное разви'!U14+'Познавательное развитие'!T14+'Речевое развитие'!G13)/10))))))))))</f>
        <v/>
      </c>
      <c r="AE12" s="175" t="str">
        <f>'целевые ориентиры'!AB13</f>
        <v/>
      </c>
      <c r="AF12" s="175" t="str">
        <f>IF('Социально-коммуникативное разви'!P14="","",IF('Социально-коммуникативное разви'!P14=2,"сформирован",IF('Социально-коммуникативное разви'!P14=0,"не сформирован", "в стадии формирования")))</f>
        <v/>
      </c>
      <c r="AG12" s="175" t="str">
        <f>IF('Познавательное развитие'!P14="","",IF('Познавательное развитие'!P14=2,"сформирован",IF('Познавательное развитие'!P14=0,"не сформирован", "в стадии формирования")))</f>
        <v/>
      </c>
      <c r="AH12" s="175" t="str">
        <f>IF('Речевое развитие'!F13="","",IF('Речевое развитие'!F13=2,"сформирован",IF('Речевое развитие'!GG13=0,"не сформирован", "в стадии формирования")))</f>
        <v/>
      </c>
      <c r="AI12" s="175" t="str">
        <f>IF('Речевое развитие'!G13="","",IF('Речевое развитие'!G13=2,"сформирован",IF('Речевое развитие'!GH13=0,"не сформирован", "в стадии формирования")))</f>
        <v/>
      </c>
      <c r="AJ12" s="175" t="str">
        <f>IF('Речевое развитие'!M13="","",IF('Речевое развитие'!M13=2,"сформирован",IF('Речевое развитие'!M13=0,"не сформирован", "в стадии формирования")))</f>
        <v/>
      </c>
      <c r="AK12" s="175" t="str">
        <f>IF('Речевое развитие'!N13="","",IF('Речевое развитие'!N13=2,"сформирован",IF('Речевое развитие'!N13=0,"не сформирован", "в стадии формирования")))</f>
        <v/>
      </c>
      <c r="AL12" s="175" t="str">
        <f>IF('Художественно-эстетическое разв'!E14="","",IF('Художественно-эстетическое разв'!E14=2,"сформирован",IF('Художественно-эстетическое разв'!E14=0,"не сформирован", "в стадии формирования")))</f>
        <v/>
      </c>
      <c r="AM12" s="175" t="str">
        <f>IF('Художественно-эстетическое разв'!H14="","",IF('Художественно-эстетическое разв'!H14=2,"сформирован",IF('Художественно-эстетическое разв'!H14=0,"не сформирован", "в стадии формирования")))</f>
        <v/>
      </c>
      <c r="AN12"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12" s="175" t="str">
        <f>IF('Художественно-эстетическое разв'!AB14="","",IF('Художественно-эстетическое разв'!AB14=2,"сформирован",IF('Художественно-эстетическое разв'!AB14=0,"не сформирован", "в стадии формирования")))</f>
        <v/>
      </c>
      <c r="AP12" s="176" t="str">
        <f>IF('Социально-коммуникативное разви'!P14="","",IF('Познавательное развитие'!P14="","",IF('Речевое развитие'!F13="","",IF('Речевое развитие'!G13="","",IF('Речевое развитие'!M13="","",IF('Речевое развитие'!N13="","",IF('Художественно-эстетическое разв'!E14="","",IF('Художественно-эстетическое разв'!H14="","",IF('Художественно-эстетическое разв'!#REF!="","",IF('Художественно-эстетическое разв'!AB14="","",('Социально-коммуникативное разви'!P14+'Познавательное развитие'!P14+'Речевое развитие'!F13+'Речевое развитие'!G13+'Речевое развитие'!M13+'Речевое развитие'!N13+'Художественно-эстетическое разв'!E14+'Художественно-эстетическое разв'!H14+'Художественно-эстетическое разв'!#REF!+'Художественно-эстетическое разв'!AB14)/10))))))))))</f>
        <v/>
      </c>
      <c r="AQ12" s="175" t="str">
        <f>'целевые ориентиры'!AM13</f>
        <v/>
      </c>
      <c r="AR12" s="175" t="str">
        <f>'Речевое развитие'!I13</f>
        <v/>
      </c>
      <c r="AS12" s="175" t="str">
        <f>IF('Речевое развитие'!D13="","",IF('Речевое развитие'!D13=2,"сформирован",IF('Речевое развитие'!D13=0,"не сформирован", "в стадии формирования")))</f>
        <v/>
      </c>
      <c r="AT12" s="175" t="e">
        <f>IF('Речевое развитие'!#REF!="","",IF('Речевое развитие'!#REF!=2,"сформирован",IF('Речевое развитие'!#REF!=0,"не сформирован", "в стадии формирования")))</f>
        <v>#REF!</v>
      </c>
      <c r="AU12" s="175" t="str">
        <f>IF('Речевое развитие'!E13="","",IF('Речевое развитие'!E13=2,"сформирован",IF('Речевое развитие'!E13=0,"не сформирован", "в стадии формирования")))</f>
        <v/>
      </c>
      <c r="AV12" s="175" t="str">
        <f>IF('Речевое развитие'!F13="","",IF('Речевое развитие'!F13=2,"сформирован",IF('Речевое развитие'!F13=0,"не сформирован", "в стадии формирования")))</f>
        <v/>
      </c>
      <c r="AW12" s="175" t="str">
        <f>IF('Речевое развитие'!G13="","",IF('Речевое развитие'!G13=2,"сформирован",IF('Речевое развитие'!G13=0,"не сформирован", "в стадии формирования")))</f>
        <v/>
      </c>
      <c r="AX12" s="175"/>
      <c r="AY12" s="175" t="str">
        <f>IF('Речевое развитие'!M13="","",IF('Речевое развитие'!M13=2,"сформирован",IF('Речевое развитие'!M13=0,"не сформирован", "в стадии формирования")))</f>
        <v/>
      </c>
      <c r="AZ12" s="175" t="str">
        <f>IF('Познавательное развитие'!V14="","",IF('Речевое развитие'!D13="","",IF('Речевое развитие'!#REF!="","",IF('Речевое развитие'!E13="","",IF('Речевое развитие'!F13="","",IF('Речевое развитие'!G13="","",IF('Речевое развитие'!J13="","",IF('Речевое развитие'!M13="","",('Познавательное развитие'!V14+'Речевое развитие'!D13+'Речевое развитие'!#REF!+'Речевое развитие'!E13+'Речевое развитие'!F13+'Речевое развитие'!G13+'Речевое развитие'!J13+'Речевое развитие'!M13)/8))))))))</f>
        <v/>
      </c>
      <c r="BA12" s="175" t="str">
        <f>'целевые ориентиры'!AV13</f>
        <v/>
      </c>
      <c r="BB12" s="175" t="str">
        <f>IF('Художественно-эстетическое разв'!M14="","",IF('Художественно-эстетическое разв'!M14=2,"сформирован",IF('Художественно-эстетическое разв'!M14=0,"не сформирован", "в стадии формирования")))</f>
        <v/>
      </c>
      <c r="BC12" s="175" t="str">
        <f>IF('Художественно-эстетическое разв'!N14="","",IF('Художественно-эстетическое разв'!N14=2,"сформирован",IF('Художественно-эстетическое разв'!N14=0,"не сформирован", "в стадии формирования")))</f>
        <v/>
      </c>
      <c r="BD12" s="177" t="str">
        <f>IF('Художественно-эстетическое разв'!V14="","",IF('Художественно-эстетическое разв'!V14=2,"сформирован",IF('Художественно-эстетическое разв'!V14=0,"не сформирован", "в стадии формирования")))</f>
        <v/>
      </c>
      <c r="BE12" s="175" t="str">
        <f>IF('Физическое развитие'!D13="","",IF('Физическое развитие'!D13=2,"сформирован",IF('Физическое развитие'!D13=0,"не сформирован", "в стадии формирования")))</f>
        <v/>
      </c>
      <c r="BF12" s="175" t="str">
        <f>IF('Физическое развитие'!E13="","",IF('Физическое развитие'!E13=2,"сформирован",IF('Физическое развитие'!E13=0,"не сформирован", "в стадии формирования")))</f>
        <v/>
      </c>
      <c r="BG12" s="175" t="str">
        <f>IF('Физическое развитие'!F13="","",IF('Физическое развитие'!F13=2,"сформирован",IF('Физическое развитие'!F13=0,"не сформирован", "в стадии формирования")))</f>
        <v/>
      </c>
      <c r="BH12" s="175" t="str">
        <f>IF('Физическое развитие'!G13="","",IF('Физическое развитие'!G13=2,"сформирован",IF('Физическое развитие'!G13=0,"не сформирован", "в стадии формирования")))</f>
        <v/>
      </c>
      <c r="BI12" s="175" t="str">
        <f>IF('Физическое развитие'!H13="","",IF('Физическое развитие'!H13=2,"сформирован",IF('Физическое развитие'!H13=0,"не сформирован", "в стадии формирования")))</f>
        <v/>
      </c>
      <c r="BJ12" s="175" t="e">
        <f>IF('Физическое развитие'!#REF!="","",IF('Физическое развитие'!#REF!=2,"сформирован",IF('Физическое развитие'!#REF!=0,"не сформирован", "в стадии формирования")))</f>
        <v>#REF!</v>
      </c>
      <c r="BK12" s="175" t="str">
        <f>IF('Физическое развитие'!I13="","",IF('Физическое развитие'!I13=2,"сформирован",IF('Физическое развитие'!I13=0,"не сформирован", "в стадии формирования")))</f>
        <v/>
      </c>
      <c r="BL12" s="175" t="str">
        <f>IF('Физическое развитие'!J13="","",IF('Физическое развитие'!J13=2,"сформирован",IF('Физическое развитие'!J13=0,"не сформирован", "в стадии формирования")))</f>
        <v/>
      </c>
      <c r="BM12" s="175" t="str">
        <f>IF('Физическое развитие'!K13="","",IF('Физическое развитие'!K13=2,"сформирован",IF('Физическое развитие'!K13=0,"не сформирован", "в стадии формирования")))</f>
        <v/>
      </c>
      <c r="BN12" s="175" t="str">
        <f>IF('Физическое развитие'!M13="","",IF('Физическое развитие'!M13=2,"сформирован",IF('Физическое развитие'!M13=0,"не сформирован", "в стадии формирования")))</f>
        <v/>
      </c>
      <c r="BO12" s="178" t="str">
        <f>IF('Художественно-эстетическое разв'!M14="","",IF('Художественно-эстетическое разв'!N14="","",IF('Художественно-эстетическое разв'!V14="","",IF('Физическое развитие'!D13="","",IF('Физическое развитие'!E13="","",IF('Физическое развитие'!F13="","",IF('Физическое развитие'!G13="","",IF('Физическое развитие'!H13="","",IF('Физическое развитие'!#REF!="","",IF('Физическое развитие'!I13="","",IF('Физическое развитие'!J13="","",IF('Физическое развитие'!K13="","",IF('Физическое развитие'!M13="","",('Художественно-эстетическое разв'!M14+'Художественно-эстетическое разв'!N14+'Художественно-эстетическое разв'!V14+'Физическое развитие'!D13+'Физическое развитие'!E13+'Физическое развитие'!F13+'Физическое развитие'!G13+'Физическое развитие'!H13+'Физическое развитие'!#REF!+'Физическое развитие'!I13+'Физическое развитие'!J13+'Физическое развитие'!K13+'Физическое развитие'!M13)/13)))))))))))))</f>
        <v/>
      </c>
      <c r="BP12" s="175" t="str">
        <f>'целевые ориентиры'!BJ13</f>
        <v/>
      </c>
      <c r="BQ12" s="175" t="str">
        <f>IF('Социально-коммуникативное разви'!D14="","",IF('Социально-коммуникативное разви'!D14=2,"сформирован",IF('Социально-коммуникативное разви'!D14=0,"не сформирован", "в стадии формирования")))</f>
        <v/>
      </c>
      <c r="BR12" s="175" t="str">
        <f>IF('Социально-коммуникативное разви'!G14="","",IF('Социально-коммуникативное разви'!G14=2,"сформирован",IF('Социально-коммуникативное разви'!G14=0,"не сформирован", "в стадии формирования")))</f>
        <v/>
      </c>
      <c r="BS12" s="175" t="str">
        <f>IF('Социально-коммуникативное разви'!K14="","",IF('Социально-коммуникативное разви'!K14=2,"сформирован",IF('Социально-коммуникативное разви'!K14=0,"не сформирован", "в стадии формирования")))</f>
        <v/>
      </c>
      <c r="BT12" s="175" t="str">
        <f>IF('Социально-коммуникативное разви'!M14="","",IF('Социально-коммуникативное разви'!M14=2,"сформирован",IF('Социально-коммуникативное разви'!M14=0,"не сформирован", "в стадии формирования")))</f>
        <v/>
      </c>
      <c r="BU12" s="175" t="str">
        <f>IF('Социально-коммуникативное разви'!X14="","",IF('Социально-коммуникативное разви'!X14=2,"сформирован",IF('Социально-коммуникативное разви'!X14=0,"не сформирован", "в стадии формирования")))</f>
        <v/>
      </c>
      <c r="BV12" s="175" t="str">
        <f>IF('Социально-коммуникативное разви'!Y14="","",IF('Социально-коммуникативное разви'!Y14=2,"сформирован",IF('Социально-коммуникативное разви'!Y14=0,"не сформирован", "в стадии формирования")))</f>
        <v/>
      </c>
      <c r="BW12"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12" s="175" t="str">
        <f>IF('Социально-коммуникативное разви'!Z14="","",IF('Социально-коммуникативное разви'!Z14=2,"сформирован",IF('Социально-коммуникативное разви'!Z14=0,"не сформирован", "в стадии формирования")))</f>
        <v/>
      </c>
      <c r="BY12" s="175" t="str">
        <f>IF('Социально-коммуникативное разви'!AA14="","",IF('Социально-коммуникативное разви'!AA14=2,"сформирован",IF('Социально-коммуникативное разви'!AA14=0,"не сформирован", "в стадии формирования")))</f>
        <v/>
      </c>
      <c r="BZ12" s="175" t="str">
        <f>IF('Физическое развитие'!L13="","",IF('Физическое развитие'!L13=2,"сформирован",IF('Физическое развитие'!L13=0,"не сформирован", "в стадии формирования")))</f>
        <v/>
      </c>
      <c r="CA12" s="175" t="str">
        <f>IF('Физическое развитие'!P13="","",IF('Физическое развитие'!P13=2,"сформирован",IF('Физическое развитие'!P13=0,"не сформирован", "в стадии формирования")))</f>
        <v/>
      </c>
      <c r="CB12" s="175" t="e">
        <f>IF('Физическое развитие'!#REF!="","",IF('Физическое развитие'!#REF!=2,"сформирован",IF('Физическое развитие'!#REF!=0,"не сформирован", "в стадии формирования")))</f>
        <v>#REF!</v>
      </c>
      <c r="CC12" s="175" t="str">
        <f>IF('Физическое развитие'!Q13="","",IF('Физическое развитие'!Q13=2,"сформирован",IF('Физическое развитие'!Q13=0,"не сформирован", "в стадии формирования")))</f>
        <v/>
      </c>
      <c r="CD12" s="175" t="str">
        <f>IF('Физическое развитие'!R13="","",IF('Физическое развитие'!R13=2,"сформирован",IF('Физическое развитие'!R13=0,"не сформирован", "в стадии формирования")))</f>
        <v/>
      </c>
      <c r="CE12" s="175"/>
      <c r="CF12" s="175" t="str">
        <f>'целевые ориентиры'!BX13</f>
        <v/>
      </c>
      <c r="CG12" s="175" t="str">
        <f>IF('Социально-коммуникативное разви'!E14="","",IF('Социально-коммуникативное разви'!E14=2,"сформирован",IF('Социально-коммуникативное разви'!E14=0,"не сформирован", "в стадии формирования")))</f>
        <v/>
      </c>
      <c r="CH12" s="175" t="str">
        <f>IF('Социально-коммуникативное разви'!F14="","",IF('Социально-коммуникативное разви'!F14=2,"сформирован",IF('Социально-коммуникативное разви'!F14=0,"не сформирован", "в стадии формирования")))</f>
        <v/>
      </c>
      <c r="CI12" s="175" t="str">
        <f>IF('Социально-коммуникативное разви'!H14="","",IF('Социально-коммуникативное разви'!H14=2,"сформирован",IF('Социально-коммуникативное разви'!H14=0,"не сформирован", "в стадии формирования")))</f>
        <v/>
      </c>
      <c r="CJ12" s="175" t="str">
        <f>IF('Социально-коммуникативное разви'!I14="","",IF('Социально-коммуникативное разви'!I14=2,"сформирован",IF('Социально-коммуникативное разви'!I14=0,"не сформирован", "в стадии формирования")))</f>
        <v/>
      </c>
      <c r="CK12" s="175" t="str">
        <f>IF('Социально-коммуникативное разви'!AB14="","",IF('Социально-коммуникативное разви'!AB14=2,"сформирован",IF('Социально-коммуникативное разви'!AB14=0,"не сформирован", "в стадии формирования")))</f>
        <v/>
      </c>
      <c r="CL12" s="175" t="str">
        <f>IF('Социально-коммуникативное разви'!AC14="","",IF('Социально-коммуникативное разви'!AC14=2,"сформирован",IF('Социально-коммуникативное разви'!AC14=0,"не сформирован", "в стадии формирования")))</f>
        <v/>
      </c>
      <c r="CM12" s="175" t="str">
        <f>IF('Социально-коммуникативное разви'!AD14="","",IF('Социально-коммуникативное разви'!AD14=2,"сформирован",IF('Социально-коммуникативное разви'!AD14=0,"не сформирован", "в стадии формирования")))</f>
        <v/>
      </c>
      <c r="CN12" s="175" t="str">
        <f>IF('Социально-коммуникативное разви'!AE14="","",IF('Социально-коммуникативное разви'!AE14=2,"сформирован",IF('Социально-коммуникативное разви'!AE14=0,"не сформирован", "в стадии формирования")))</f>
        <v/>
      </c>
      <c r="CO12" s="175" t="str">
        <f>IF('Познавательное развитие'!D14="","",IF('Познавательное развитие'!D14=2,"сформирован",IF('Познавательное развитие'!D14=0,"не сформирован", "в стадии формирования")))</f>
        <v/>
      </c>
      <c r="CP12" s="175" t="str">
        <f>IF('Познавательное развитие'!E14="","",IF('Познавательное развитие'!E14=2,"сформирован",IF('Познавательное развитие'!E14=0,"не сформирован", "в стадии формирования")))</f>
        <v/>
      </c>
      <c r="CQ12" s="175" t="str">
        <f>IF('Познавательное развитие'!F14="","",IF('Познавательное развитие'!F14=2,"сформирован",IF('Познавательное развитие'!F14=0,"не сформирован", "в стадии формирования")))</f>
        <v/>
      </c>
      <c r="CR12" s="175" t="str">
        <f>IF('Познавательное развитие'!I14="","",IF('Познавательное развитие'!I14=2,"сформирован",IF('Познавательное развитие'!I14=0,"не сформирован", "в стадии формирования")))</f>
        <v/>
      </c>
      <c r="CS12" s="175" t="str">
        <f>IF('Познавательное развитие'!K14="","",IF('Познавательное развитие'!K14=2,"сформирован",IF('Познавательное развитие'!K14=0,"не сформирован", "в стадии формирования")))</f>
        <v/>
      </c>
      <c r="CT12" s="175" t="str">
        <f>IF('Познавательное развитие'!S14="","",IF('Познавательное развитие'!S14=2,"сформирован",IF('Познавательное развитие'!S14=0,"не сформирован", "в стадии формирования")))</f>
        <v/>
      </c>
      <c r="CU12" s="175" t="str">
        <f>IF('Познавательное развитие'!U14="","",IF('Познавательное развитие'!U14=2,"сформирован",IF('Познавательное развитие'!U14=0,"не сформирован", "в стадии формирования")))</f>
        <v/>
      </c>
      <c r="CV12" s="175" t="e">
        <f>IF('Познавательное развитие'!#REF!="","",IF('Познавательное развитие'!#REF!=2,"сформирован",IF('Познавательное развитие'!#REF!=0,"не сформирован", "в стадии формирования")))</f>
        <v>#REF!</v>
      </c>
      <c r="CW12" s="175" t="str">
        <f>IF('Познавательное развитие'!Y14="","",IF('Познавательное развитие'!Y14=2,"сформирован",IF('Познавательное развитие'!Y14=0,"не сформирован", "в стадии формирования")))</f>
        <v/>
      </c>
      <c r="CX12" s="175" t="str">
        <f>IF('Познавательное развитие'!Z14="","",IF('Познавательное развитие'!Z14=2,"сформирован",IF('Познавательное развитие'!Z14=0,"не сформирован", "в стадии формирования")))</f>
        <v/>
      </c>
      <c r="CY12" s="175" t="str">
        <f>IF('Познавательное развитие'!AA14="","",IF('Познавательное развитие'!AA14=2,"сформирован",IF('Познавательное развитие'!AA14=0,"не сформирован", "в стадии формирования")))</f>
        <v/>
      </c>
      <c r="CZ12" s="175" t="str">
        <f>IF('Познавательное развитие'!AB14="","",IF('Познавательное развитие'!AB14=2,"сформирован",IF('Познавательное развитие'!AB14=0,"не сформирован", "в стадии формирования")))</f>
        <v/>
      </c>
      <c r="DA12" s="175" t="str">
        <f>IF('Познавательное развитие'!AC14="","",IF('Познавательное развитие'!AC14=2,"сформирован",IF('Познавательное развитие'!AC14=0,"не сформирован", "в стадии формирования")))</f>
        <v/>
      </c>
      <c r="DB12" s="175" t="str">
        <f>IF('Познавательное развитие'!AD14="","",IF('Познавательное развитие'!AD14=2,"сформирован",IF('Познавательное развитие'!AD14=0,"не сформирован", "в стадии формирования")))</f>
        <v/>
      </c>
      <c r="DC12" s="175" t="str">
        <f>IF('Познавательное развитие'!AE14="","",IF('Познавательное развитие'!AE14=2,"сформирован",IF('Познавательное развитие'!AE14=0,"не сформирован", "в стадии формирования")))</f>
        <v/>
      </c>
      <c r="DD12" s="175" t="str">
        <f>IF('Речевое развитие'!J13="","",IF('Речевое развитие'!J13=2,"сформирован",IF('Речевое развитие'!J13=0,"не сформирован", "в стадии формирования")))</f>
        <v/>
      </c>
      <c r="DE12" s="175" t="str">
        <f>IF('Речевое развитие'!K13="","",IF('Речевое развитие'!K13=2,"сформирован",IF('Речевое развитие'!K13=0,"не сформирован", "в стадии формирования")))</f>
        <v/>
      </c>
      <c r="DF12" s="175" t="str">
        <f>IF('Речевое развитие'!L13="","",IF('Речевое развитие'!L13=2,"сформирован",IF('Речевое развитие'!L13=0,"не сформирован", "в стадии формирования")))</f>
        <v/>
      </c>
      <c r="DG12" s="177" t="str">
        <f>IF('Художественно-эстетическое разв'!AA14="","",IF('Художественно-эстетическое разв'!AA14=2,"сформирован",IF('Художественно-эстетическое разв'!AA14=0,"не сформирован", "в стадии формирования")))</f>
        <v/>
      </c>
      <c r="DH12" s="178" t="str">
        <f>IF('Социально-коммуникативное разви'!E14="","",IF('Социально-коммуникативное разви'!F14="","",IF('Социально-коммуникативное разви'!H14="","",IF('Социально-коммуникативное разви'!I14="","",IF('Социально-коммуникативное разви'!AB14="","",IF('Социально-коммуникативное разви'!AC14="","",IF('Социально-коммуникативное разви'!AD14="","",IF('Социально-коммуникативное разви'!AE14="","",IF('Познавательное развитие'!D14="","",IF('Познавательное развитие'!E14="","",IF('Познавательное развитие'!F14="","",IF('Познавательное развитие'!I14="","",IF('Познавательное развитие'!K14="","",IF('Познавательное развитие'!S14="","",IF('Познавательное развитие'!U14="","",IF('Познавательное развитие'!#REF!="","",IF('Познавательное развитие'!Y14="","",IF('Познавательное развитие'!Z14="","",IF('Познавательное развитие'!AA14="","",IF('Познавательное развитие'!AB14="","",IF('Познавательное развитие'!AC14="","",IF('Познавательное развитие'!AD14="","",IF('Познавательное развитие'!AE14="","",IF('Речевое развитие'!J13="","",IF('Речевое развитие'!K13="","",IF('Речевое развитие'!L13="","",IF('Художественно-эстетическое разв'!AA14="","",('Социально-коммуникативное разви'!E14+'Социально-коммуникативное разви'!F14+'Социально-коммуникативное разви'!H14+'Социально-коммуникативное разви'!I14+'Социально-коммуникативное разви'!AB14+'Социально-коммуникативное разви'!AC14+'Социально-коммуникативное разви'!AD14+'Социально-коммуникативное разви'!AE14+'Познавательное развитие'!D14+'Познавательное развитие'!E14+'Познавательное развитие'!F14+'Познавательное развитие'!I14+'Познавательное развитие'!K14+'Познавательное развитие'!S14+'Познавательное развитие'!U14+'Познавательное развитие'!#REF!+'Познавательное развитие'!Y14+'Познавательное развитие'!Z14+'Познавательное развитие'!AA14+'Познавательное развитие'!AB14+'Познавательное развитие'!AC14+'Познавательное развитие'!AD14+'Познавательное развитие'!AE14+'Речевое развитие'!J13+'Речевое развитие'!K13+'Речевое развитие'!L13+'Художественно-эстетическое разв'!AA14)/27)))))))))))))))))))))))))))</f>
        <v/>
      </c>
      <c r="DI12" s="175" t="str">
        <f>'целевые ориентиры'!CZ13</f>
        <v/>
      </c>
    </row>
    <row r="13" spans="1:150">
      <c r="A13" s="97">
        <f>список!A12</f>
        <v>11</v>
      </c>
      <c r="B13" s="165" t="str">
        <f>IF(список!B12="","",список!B12)</f>
        <v/>
      </c>
      <c r="C13" s="98">
        <f>IF(список!C12="","",список!C12)</f>
        <v>0</v>
      </c>
      <c r="D13" s="81" t="str">
        <f>IF('Социально-коммуникативное разви'!J15="","",IF('Социально-коммуникативное разви'!J15=2,"сформирован",IF('Социально-коммуникативное разви'!J15=0,"не сформирован", "в стадии формирования")))</f>
        <v/>
      </c>
      <c r="E13" s="81" t="str">
        <f>IF('Социально-коммуникативное разви'!K15="","",IF('Социально-коммуникативное разви'!K15=2,"сформирован",IF('Социально-коммуникативное разви'!K15=0,"не сформирован", "в стадии формирования")))</f>
        <v/>
      </c>
      <c r="F13" s="81" t="str">
        <f>IF('Социально-коммуникативное разви'!L15="","",IF('Социально-коммуникативное разви'!L15=2,"сформирован",IF('Социально-коммуникативное разви'!L15=0,"не сформирован", "в стадии формирования")))</f>
        <v/>
      </c>
      <c r="G13" s="81" t="str">
        <f>IF('Социально-коммуникативное разви'!N15="","",IF('Социально-коммуникативное разви'!N15=2,"сформирован",IF('Социально-коммуникативное разви'!N15=0,"не сформирован", "в стадии формирования")))</f>
        <v/>
      </c>
      <c r="H13" s="81" t="str">
        <f>IF('Социально-коммуникативное разви'!O15="","",IF('Социально-коммуникативное разви'!O15=2,"сформирован",IF('Социально-коммуникативное разви'!O15=0,"не сформирован", "в стадии формирования")))</f>
        <v/>
      </c>
      <c r="I13" s="81" t="str">
        <f>IF('Познавательное развитие'!J15="","",IF('Познавательное развитие'!J15=2,"сформирован",IF('Познавательное развитие'!J15=0,"не сформирован", "в стадии формирования")))</f>
        <v/>
      </c>
      <c r="J13" s="81" t="str">
        <f>IF('Познавательное развитие'!K15="","",IF('Познавательное развитие'!K15=2,"сформирован",IF('Познавательное развитие'!K15=0,"не сформирован", "в стадии формирования")))</f>
        <v/>
      </c>
      <c r="K13" s="81" t="str">
        <f>IF('Познавательное развитие'!N15="","",IF('Познавательное развитие'!N15=2,"сформирован",IF('Познавательное развитие'!N15=0,"не сформирован", "в стадии формирования")))</f>
        <v/>
      </c>
      <c r="L13" s="81" t="str">
        <f>IF('Познавательное развитие'!O15="","",IF('Познавательное развитие'!O15=2,"сформирован",IF('Познавательное развитие'!O15=0,"не сформирован", "в стадии формирования")))</f>
        <v/>
      </c>
      <c r="M13" s="81" t="str">
        <f>IF('Познавательное развитие'!U15="","",IF('Познавательное развитие'!U15=2,"сформирован",IF('Познавательное развитие'!U15=0,"не сформирован", "в стадии формирования")))</f>
        <v/>
      </c>
      <c r="N13" s="81" t="str">
        <f>IF('Речевое развитие'!G14="","",IF('Речевое развитие'!G14=2,"сформирован",IF('Речевое развитие'!G14=0,"не сформирован", "в стадии формирования")))</f>
        <v/>
      </c>
      <c r="O13" s="81" t="str">
        <f>IF('Художественно-эстетическое разв'!D15="","",IF('Художественно-эстетическое разв'!D15=2,"сформирован",IF('Художественно-эстетическое разв'!D15=0,"не сформирован", "в стадии формирования")))</f>
        <v/>
      </c>
      <c r="P13"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13"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13" s="136" t="str">
        <f>IF('Социально-коммуникативное разви'!J15="","",IF('Социально-коммуникативное разви'!K15="","",IF('Социально-коммуникативное разви'!L15="","",IF('Социально-коммуникативное разви'!N15="","",IF('Социально-коммуникативное разви'!O15="","",IF('Познавательное развитие'!J15="","",IF('Познавательное развитие'!K15="","",IF('Познавательное развитие'!N15="","",IF('Познавательное развитие'!O15="","",IF('Познавательное развитие'!U15="","",IF('Речевое развитие'!G14="","",IF('Художественно-эстетическое разв'!D15="","",IF('Художественно-эстетическое разв'!#REF!="","",IF('Художественно-эстетическое разв'!#REF!="","",('Социально-коммуникативное разви'!J15+'Социально-коммуникативное разви'!K15+'Социально-коммуникативное разви'!L15+'Социально-коммуникативное разви'!N15+'Социально-коммуникативное разви'!O15+'Познавательное развитие'!J15+'Познавательное развитие'!K15+'Познавательное развитие'!N15+'Познавательное развитие'!O15+'Познавательное развитие'!U15+'Речевое развитие'!G14+'Художественно-эстетическое разв'!D15+'Художественно-эстетическое разв'!#REF!+'Художественно-эстетическое разв'!#REF!)/14))))))))))))))</f>
        <v/>
      </c>
      <c r="S13" s="175" t="str">
        <f>'целевые ориентиры'!Q14</f>
        <v/>
      </c>
      <c r="T13" s="175" t="str">
        <f>IF('Социально-коммуникативное разви'!H15="","",IF('Социально-коммуникативное разви'!H15=2,"сформирован",IF('Социально-коммуникативное разви'!H15=0,"не сформирован", "в стадии формирования")))</f>
        <v/>
      </c>
      <c r="U13" s="175" t="str">
        <f>IF('Социально-коммуникативное разви'!K15="","",IF('Социально-коммуникативное разви'!K15=2,"сформирован",IF('Социально-коммуникативное разви'!K15=0,"не сформирован", "в стадии формирования")))</f>
        <v/>
      </c>
      <c r="V13" s="175" t="str">
        <f>IF('Социально-коммуникативное разви'!L15="","",IF('Социально-коммуникативное разви'!L15=2,"сформирован",IF('Социально-коммуникативное разви'!L15=0,"не сформирован", "в стадии формирования")))</f>
        <v/>
      </c>
      <c r="W13" s="175" t="str">
        <f>IF('Социально-коммуникативное разви'!M15="","",IF('Социально-коммуникативное разви'!M15=2,"сформирован",IF('Социально-коммуникативное разви'!M15=0,"не сформирован", "в стадии формирования")))</f>
        <v/>
      </c>
      <c r="X13" s="175" t="str">
        <f>IF('Социально-коммуникативное разви'!S15="","",IF('Социально-коммуникативное разви'!S15=2,"сформирован",IF('Социально-коммуникативное разви'!S15=0,"не сформирован", "в стадии формирования")))</f>
        <v/>
      </c>
      <c r="Y13" s="175" t="str">
        <f>IF('Социально-коммуникативное разви'!T15="","",IF('Социально-коммуникативное разви'!T15=2,"сформирован",IF('Социально-коммуникативное разви'!T15=0,"не сформирован", "в стадии формирования")))</f>
        <v/>
      </c>
      <c r="Z13"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13" s="175" t="str">
        <f>IF('Социально-коммуникативное разви'!U15="","",IF('Социально-коммуникативное разви'!U15=2,"сформирован",IF('Социально-коммуникативное разви'!U15=0,"не сформирован", "в стадии формирования")))</f>
        <v/>
      </c>
      <c r="AB13" s="175" t="str">
        <f>IF('Познавательное развитие'!T15="","",IF('Познавательное развитие'!T15=2,"сформирован",IF('Познавательное развитие'!T15=0,"не сформирован", "в стадии формирования")))</f>
        <v/>
      </c>
      <c r="AC13" s="175" t="str">
        <f>IF('Речевое развитие'!G14="","",IF('Речевое развитие'!G14=2,"сформирован",IF('Речевое развитие'!G14=0,"не сформирован", "в стадии формирования")))</f>
        <v/>
      </c>
      <c r="AD13" s="175" t="str">
        <f>IF('Социально-коммуникативное разви'!H15="","",IF('Социально-коммуникативное разви'!K15="","",IF('Социально-коммуникативное разви'!L15="","",IF('Социально-коммуникативное разви'!M15="","",IF('Социально-коммуникативное разви'!S15="","",IF('Социально-коммуникативное разви'!T15="","",IF('Социально-коммуникативное разви'!#REF!="","",IF('Социально-коммуникативное разви'!U15="","",IF('Познавательное развитие'!T15="","",IF('Речевое развитие'!G14="","",('Социально-коммуникативное разви'!H15+'Социально-коммуникативное разви'!K15+'Социально-коммуникативное разви'!L15+'Социально-коммуникативное разви'!M15+'Социально-коммуникативное разви'!S15+'Социально-коммуникативное разви'!T15+'Социально-коммуникативное разви'!#REF!+'Социально-коммуникативное разви'!U15+'Познавательное развитие'!T15+'Речевое развитие'!G14)/10))))))))))</f>
        <v/>
      </c>
      <c r="AE13" s="175" t="str">
        <f>'целевые ориентиры'!AB14</f>
        <v/>
      </c>
      <c r="AF13" s="175" t="str">
        <f>IF('Социально-коммуникативное разви'!P15="","",IF('Социально-коммуникативное разви'!P15=2,"сформирован",IF('Социально-коммуникативное разви'!P15=0,"не сформирован", "в стадии формирования")))</f>
        <v/>
      </c>
      <c r="AG13" s="175" t="str">
        <f>IF('Познавательное развитие'!P15="","",IF('Познавательное развитие'!P15=2,"сформирован",IF('Познавательное развитие'!P15=0,"не сформирован", "в стадии формирования")))</f>
        <v/>
      </c>
      <c r="AH13" s="175" t="str">
        <f>IF('Речевое развитие'!F14="","",IF('Речевое развитие'!F14=2,"сформирован",IF('Речевое развитие'!GG14=0,"не сформирован", "в стадии формирования")))</f>
        <v/>
      </c>
      <c r="AI13" s="175" t="str">
        <f>IF('Речевое развитие'!G14="","",IF('Речевое развитие'!G14=2,"сформирован",IF('Речевое развитие'!GH14=0,"не сформирован", "в стадии формирования")))</f>
        <v/>
      </c>
      <c r="AJ13" s="175" t="str">
        <f>IF('Речевое развитие'!M14="","",IF('Речевое развитие'!M14=2,"сформирован",IF('Речевое развитие'!M14=0,"не сформирован", "в стадии формирования")))</f>
        <v/>
      </c>
      <c r="AK13" s="175" t="str">
        <f>IF('Речевое развитие'!N14="","",IF('Речевое развитие'!N14=2,"сформирован",IF('Речевое развитие'!N14=0,"не сформирован", "в стадии формирования")))</f>
        <v/>
      </c>
      <c r="AL13" s="175" t="str">
        <f>IF('Художественно-эстетическое разв'!E15="","",IF('Художественно-эстетическое разв'!E15=2,"сформирован",IF('Художественно-эстетическое разв'!E15=0,"не сформирован", "в стадии формирования")))</f>
        <v/>
      </c>
      <c r="AM13" s="175" t="str">
        <f>IF('Художественно-эстетическое разв'!H15="","",IF('Художественно-эстетическое разв'!H15=2,"сформирован",IF('Художественно-эстетическое разв'!H15=0,"не сформирован", "в стадии формирования")))</f>
        <v/>
      </c>
      <c r="AN13"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13" s="175" t="str">
        <f>IF('Художественно-эстетическое разв'!AB15="","",IF('Художественно-эстетическое разв'!AB15=2,"сформирован",IF('Художественно-эстетическое разв'!AB15=0,"не сформирован", "в стадии формирования")))</f>
        <v/>
      </c>
      <c r="AP13" s="176" t="str">
        <f>IF('Социально-коммуникативное разви'!P15="","",IF('Познавательное развитие'!P15="","",IF('Речевое развитие'!F14="","",IF('Речевое развитие'!G14="","",IF('Речевое развитие'!M14="","",IF('Речевое развитие'!N14="","",IF('Художественно-эстетическое разв'!E15="","",IF('Художественно-эстетическое разв'!H15="","",IF('Художественно-эстетическое разв'!#REF!="","",IF('Художественно-эстетическое разв'!AB15="","",('Социально-коммуникативное разви'!P15+'Познавательное развитие'!P15+'Речевое развитие'!F14+'Речевое развитие'!G14+'Речевое развитие'!M14+'Речевое развитие'!N14+'Художественно-эстетическое разв'!E15+'Художественно-эстетическое разв'!H15+'Художественно-эстетическое разв'!#REF!+'Художественно-эстетическое разв'!AB15)/10))))))))))</f>
        <v/>
      </c>
      <c r="AQ13" s="175" t="str">
        <f>'целевые ориентиры'!AM14</f>
        <v/>
      </c>
      <c r="AR13" s="175" t="str">
        <f>'Речевое развитие'!I14</f>
        <v/>
      </c>
      <c r="AS13" s="175" t="str">
        <f>IF('Речевое развитие'!D14="","",IF('Речевое развитие'!D14=2,"сформирован",IF('Речевое развитие'!D14=0,"не сформирован", "в стадии формирования")))</f>
        <v/>
      </c>
      <c r="AT13" s="175" t="e">
        <f>IF('Речевое развитие'!#REF!="","",IF('Речевое развитие'!#REF!=2,"сформирован",IF('Речевое развитие'!#REF!=0,"не сформирован", "в стадии формирования")))</f>
        <v>#REF!</v>
      </c>
      <c r="AU13" s="175" t="str">
        <f>IF('Речевое развитие'!E14="","",IF('Речевое развитие'!E14=2,"сформирован",IF('Речевое развитие'!E14=0,"не сформирован", "в стадии формирования")))</f>
        <v/>
      </c>
      <c r="AV13" s="175" t="str">
        <f>IF('Речевое развитие'!F14="","",IF('Речевое развитие'!F14=2,"сформирован",IF('Речевое развитие'!F14=0,"не сформирован", "в стадии формирования")))</f>
        <v/>
      </c>
      <c r="AW13" s="175" t="str">
        <f>IF('Речевое развитие'!G14="","",IF('Речевое развитие'!G14=2,"сформирован",IF('Речевое развитие'!G14=0,"не сформирован", "в стадии формирования")))</f>
        <v/>
      </c>
      <c r="AX13" s="175"/>
      <c r="AY13" s="175" t="str">
        <f>IF('Речевое развитие'!M14="","",IF('Речевое развитие'!M14=2,"сформирован",IF('Речевое развитие'!M14=0,"не сформирован", "в стадии формирования")))</f>
        <v/>
      </c>
      <c r="AZ13" s="178" t="str">
        <f>IF('Познавательное развитие'!V15="","",IF('Речевое развитие'!D14="","",IF('Речевое развитие'!#REF!="","",IF('Речевое развитие'!E14="","",IF('Речевое развитие'!F14="","",IF('Речевое развитие'!G14="","",IF('Речевое развитие'!J14="","",IF('Речевое развитие'!M14="","",('Познавательное развитие'!V15+'Речевое развитие'!D14+'Речевое развитие'!#REF!+'Речевое развитие'!E14+'Речевое развитие'!F14+'Речевое развитие'!G14+'Речевое развитие'!J14+'Речевое развитие'!M14)/8))))))))</f>
        <v/>
      </c>
      <c r="BA13" s="175" t="str">
        <f>'целевые ориентиры'!AV14</f>
        <v/>
      </c>
      <c r="BB13" s="175" t="str">
        <f>IF('Художественно-эстетическое разв'!M15="","",IF('Художественно-эстетическое разв'!M15=2,"сформирован",IF('Художественно-эстетическое разв'!M15=0,"не сформирован", "в стадии формирования")))</f>
        <v/>
      </c>
      <c r="BC13" s="175" t="str">
        <f>IF('Художественно-эстетическое разв'!N15="","",IF('Художественно-эстетическое разв'!N15=2,"сформирован",IF('Художественно-эстетическое разв'!N15=0,"не сформирован", "в стадии формирования")))</f>
        <v/>
      </c>
      <c r="BD13" s="177" t="str">
        <f>IF('Художественно-эстетическое разв'!V15="","",IF('Художественно-эстетическое разв'!V15=2,"сформирован",IF('Художественно-эстетическое разв'!V15=0,"не сформирован", "в стадии формирования")))</f>
        <v/>
      </c>
      <c r="BE13" s="175" t="str">
        <f>IF('Физическое развитие'!D14="","",IF('Физическое развитие'!D14=2,"сформирован",IF('Физическое развитие'!D14=0,"не сформирован", "в стадии формирования")))</f>
        <v/>
      </c>
      <c r="BF13" s="175" t="str">
        <f>IF('Физическое развитие'!E14="","",IF('Физическое развитие'!E14=2,"сформирован",IF('Физическое развитие'!E14=0,"не сформирован", "в стадии формирования")))</f>
        <v/>
      </c>
      <c r="BG13" s="175" t="str">
        <f>IF('Физическое развитие'!F14="","",IF('Физическое развитие'!F14=2,"сформирован",IF('Физическое развитие'!F14=0,"не сформирован", "в стадии формирования")))</f>
        <v/>
      </c>
      <c r="BH13" s="175" t="str">
        <f>IF('Физическое развитие'!G14="","",IF('Физическое развитие'!G14=2,"сформирован",IF('Физическое развитие'!G14=0,"не сформирован", "в стадии формирования")))</f>
        <v/>
      </c>
      <c r="BI13" s="175" t="str">
        <f>IF('Физическое развитие'!H14="","",IF('Физическое развитие'!H14=2,"сформирован",IF('Физическое развитие'!H14=0,"не сформирован", "в стадии формирования")))</f>
        <v/>
      </c>
      <c r="BJ13" s="175" t="e">
        <f>IF('Физическое развитие'!#REF!="","",IF('Физическое развитие'!#REF!=2,"сформирован",IF('Физическое развитие'!#REF!=0,"не сформирован", "в стадии формирования")))</f>
        <v>#REF!</v>
      </c>
      <c r="BK13" s="175" t="str">
        <f>IF('Физическое развитие'!I14="","",IF('Физическое развитие'!I14=2,"сформирован",IF('Физическое развитие'!I14=0,"не сформирован", "в стадии формирования")))</f>
        <v/>
      </c>
      <c r="BL13" s="175" t="str">
        <f>IF('Физическое развитие'!J14="","",IF('Физическое развитие'!J14=2,"сформирован",IF('Физическое развитие'!J14=0,"не сформирован", "в стадии формирования")))</f>
        <v/>
      </c>
      <c r="BM13" s="175" t="str">
        <f>IF('Физическое развитие'!K14="","",IF('Физическое развитие'!K14=2,"сформирован",IF('Физическое развитие'!K14=0,"не сформирован", "в стадии формирования")))</f>
        <v/>
      </c>
      <c r="BN13" s="175" t="str">
        <f>IF('Физическое развитие'!M14="","",IF('Физическое развитие'!M14=2,"сформирован",IF('Физическое развитие'!M14=0,"не сформирован", "в стадии формирования")))</f>
        <v/>
      </c>
      <c r="BO13" s="178" t="str">
        <f>IF('Художественно-эстетическое разв'!M15="","",IF('Художественно-эстетическое разв'!N15="","",IF('Художественно-эстетическое разв'!V15="","",IF('Физическое развитие'!D14="","",IF('Физическое развитие'!E14="","",IF('Физическое развитие'!F14="","",IF('Физическое развитие'!G14="","",IF('Физическое развитие'!H14="","",IF('Физическое развитие'!#REF!="","",IF('Физическое развитие'!I14="","",IF('Физическое развитие'!J14="","",IF('Физическое развитие'!K14="","",IF('Физическое развитие'!M14="","",('Художественно-эстетическое разв'!M15+'Художественно-эстетическое разв'!N15+'Художественно-эстетическое разв'!V15+'Физическое развитие'!D14+'Физическое развитие'!E14+'Физическое развитие'!F14+'Физическое развитие'!G14+'Физическое развитие'!H14+'Физическое развитие'!#REF!+'Физическое развитие'!I14+'Физическое развитие'!J14+'Физическое развитие'!K14+'Физическое развитие'!M14)/13)))))))))))))</f>
        <v/>
      </c>
      <c r="BP13" s="175" t="str">
        <f>'целевые ориентиры'!BJ14</f>
        <v/>
      </c>
      <c r="BQ13" s="175" t="str">
        <f>IF('Социально-коммуникативное разви'!D15="","",IF('Социально-коммуникативное разви'!D15=2,"сформирован",IF('Социально-коммуникативное разви'!D15=0,"не сформирован", "в стадии формирования")))</f>
        <v/>
      </c>
      <c r="BR13" s="175" t="str">
        <f>IF('Социально-коммуникативное разви'!G15="","",IF('Социально-коммуникативное разви'!G15=2,"сформирован",IF('Социально-коммуникативное разви'!G15=0,"не сформирован", "в стадии формирования")))</f>
        <v/>
      </c>
      <c r="BS13" s="175" t="str">
        <f>IF('Социально-коммуникативное разви'!K15="","",IF('Социально-коммуникативное разви'!K15=2,"сформирован",IF('Социально-коммуникативное разви'!K15=0,"не сформирован", "в стадии формирования")))</f>
        <v/>
      </c>
      <c r="BT13" s="175" t="str">
        <f>IF('Социально-коммуникативное разви'!M15="","",IF('Социально-коммуникативное разви'!M15=2,"сформирован",IF('Социально-коммуникативное разви'!M15=0,"не сформирован", "в стадии формирования")))</f>
        <v/>
      </c>
      <c r="BU13" s="175" t="str">
        <f>IF('Социально-коммуникативное разви'!X15="","",IF('Социально-коммуникативное разви'!X15=2,"сформирован",IF('Социально-коммуникативное разви'!X15=0,"не сформирован", "в стадии формирования")))</f>
        <v/>
      </c>
      <c r="BV13" s="175" t="str">
        <f>IF('Социально-коммуникативное разви'!Y15="","",IF('Социально-коммуникативное разви'!Y15=2,"сформирован",IF('Социально-коммуникативное разви'!Y15=0,"не сформирован", "в стадии формирования")))</f>
        <v/>
      </c>
      <c r="BW13"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13" s="175" t="str">
        <f>IF('Социально-коммуникативное разви'!Z15="","",IF('Социально-коммуникативное разви'!Z15=2,"сформирован",IF('Социально-коммуникативное разви'!Z15=0,"не сформирован", "в стадии формирования")))</f>
        <v/>
      </c>
      <c r="BY13" s="175" t="str">
        <f>IF('Социально-коммуникативное разви'!AA15="","",IF('Социально-коммуникативное разви'!AA15=2,"сформирован",IF('Социально-коммуникативное разви'!AA15=0,"не сформирован", "в стадии формирования")))</f>
        <v/>
      </c>
      <c r="BZ13" s="175" t="str">
        <f>IF('Физическое развитие'!L14="","",IF('Физическое развитие'!L14=2,"сформирован",IF('Физическое развитие'!L14=0,"не сформирован", "в стадии формирования")))</f>
        <v/>
      </c>
      <c r="CA13" s="175" t="str">
        <f>IF('Физическое развитие'!P14="","",IF('Физическое развитие'!P14=2,"сформирован",IF('Физическое развитие'!P14=0,"не сформирован", "в стадии формирования")))</f>
        <v/>
      </c>
      <c r="CB13" s="175" t="e">
        <f>IF('Физическое развитие'!#REF!="","",IF('Физическое развитие'!#REF!=2,"сформирован",IF('Физическое развитие'!#REF!=0,"не сформирован", "в стадии формирования")))</f>
        <v>#REF!</v>
      </c>
      <c r="CC13" s="175" t="str">
        <f>IF('Физическое развитие'!Q14="","",IF('Физическое развитие'!Q14=2,"сформирован",IF('Физическое развитие'!Q14=0,"не сформирован", "в стадии формирования")))</f>
        <v/>
      </c>
      <c r="CD13" s="175" t="str">
        <f>IF('Физическое развитие'!R14="","",IF('Физическое развитие'!R14=2,"сформирован",IF('Физическое развитие'!R14=0,"не сформирован", "в стадии формирования")))</f>
        <v/>
      </c>
      <c r="CE13" s="175"/>
      <c r="CF13" s="175" t="str">
        <f>'целевые ориентиры'!BX14</f>
        <v/>
      </c>
      <c r="CG13" s="175" t="str">
        <f>IF('Социально-коммуникативное разви'!E15="","",IF('Социально-коммуникативное разви'!E15=2,"сформирован",IF('Социально-коммуникативное разви'!E15=0,"не сформирован", "в стадии формирования")))</f>
        <v/>
      </c>
      <c r="CH13" s="175" t="str">
        <f>IF('Социально-коммуникативное разви'!F15="","",IF('Социально-коммуникативное разви'!F15=2,"сформирован",IF('Социально-коммуникативное разви'!F15=0,"не сформирован", "в стадии формирования")))</f>
        <v/>
      </c>
      <c r="CI13" s="175" t="str">
        <f>IF('Социально-коммуникативное разви'!H15="","",IF('Социально-коммуникативное разви'!H15=2,"сформирован",IF('Социально-коммуникативное разви'!H15=0,"не сформирован", "в стадии формирования")))</f>
        <v/>
      </c>
      <c r="CJ13" s="175" t="str">
        <f>IF('Социально-коммуникативное разви'!I15="","",IF('Социально-коммуникативное разви'!I15=2,"сформирован",IF('Социально-коммуникативное разви'!I15=0,"не сформирован", "в стадии формирования")))</f>
        <v/>
      </c>
      <c r="CK13" s="175" t="str">
        <f>IF('Социально-коммуникативное разви'!AB15="","",IF('Социально-коммуникативное разви'!AB15=2,"сформирован",IF('Социально-коммуникативное разви'!AB15=0,"не сформирован", "в стадии формирования")))</f>
        <v/>
      </c>
      <c r="CL13" s="175" t="str">
        <f>IF('Социально-коммуникативное разви'!AC15="","",IF('Социально-коммуникативное разви'!AC15=2,"сформирован",IF('Социально-коммуникативное разви'!AC15=0,"не сформирован", "в стадии формирования")))</f>
        <v/>
      </c>
      <c r="CM13" s="175" t="str">
        <f>IF('Социально-коммуникативное разви'!AD15="","",IF('Социально-коммуникативное разви'!AD15=2,"сформирован",IF('Социально-коммуникативное разви'!AD15=0,"не сформирован", "в стадии формирования")))</f>
        <v/>
      </c>
      <c r="CN13" s="175" t="str">
        <f>IF('Социально-коммуникативное разви'!AE15="","",IF('Социально-коммуникативное разви'!AE15=2,"сформирован",IF('Социально-коммуникативное разви'!AE15=0,"не сформирован", "в стадии формирования")))</f>
        <v/>
      </c>
      <c r="CO13" s="175" t="str">
        <f>IF('Познавательное развитие'!D15="","",IF('Познавательное развитие'!D15=2,"сформирован",IF('Познавательное развитие'!D15=0,"не сформирован", "в стадии формирования")))</f>
        <v/>
      </c>
      <c r="CP13" s="175" t="str">
        <f>IF('Познавательное развитие'!E15="","",IF('Познавательное развитие'!E15=2,"сформирован",IF('Познавательное развитие'!E15=0,"не сформирован", "в стадии формирования")))</f>
        <v/>
      </c>
      <c r="CQ13" s="175" t="str">
        <f>IF('Познавательное развитие'!F15="","",IF('Познавательное развитие'!F15=2,"сформирован",IF('Познавательное развитие'!F15=0,"не сформирован", "в стадии формирования")))</f>
        <v/>
      </c>
      <c r="CR13" s="175" t="str">
        <f>IF('Познавательное развитие'!I15="","",IF('Познавательное развитие'!I15=2,"сформирован",IF('Познавательное развитие'!I15=0,"не сформирован", "в стадии формирования")))</f>
        <v/>
      </c>
      <c r="CS13" s="175" t="str">
        <f>IF('Познавательное развитие'!K15="","",IF('Познавательное развитие'!K15=2,"сформирован",IF('Познавательное развитие'!K15=0,"не сформирован", "в стадии формирования")))</f>
        <v/>
      </c>
      <c r="CT13" s="175" t="str">
        <f>IF('Познавательное развитие'!S15="","",IF('Познавательное развитие'!S15=2,"сформирован",IF('Познавательное развитие'!S15=0,"не сформирован", "в стадии формирования")))</f>
        <v/>
      </c>
      <c r="CU13" s="175" t="str">
        <f>IF('Познавательное развитие'!U15="","",IF('Познавательное развитие'!U15=2,"сформирован",IF('Познавательное развитие'!U15=0,"не сформирован", "в стадии формирования")))</f>
        <v/>
      </c>
      <c r="CV13" s="175" t="e">
        <f>IF('Познавательное развитие'!#REF!="","",IF('Познавательное развитие'!#REF!=2,"сформирован",IF('Познавательное развитие'!#REF!=0,"не сформирован", "в стадии формирования")))</f>
        <v>#REF!</v>
      </c>
      <c r="CW13" s="175" t="str">
        <f>IF('Познавательное развитие'!Y15="","",IF('Познавательное развитие'!Y15=2,"сформирован",IF('Познавательное развитие'!Y15=0,"не сформирован", "в стадии формирования")))</f>
        <v/>
      </c>
      <c r="CX13" s="175" t="str">
        <f>IF('Познавательное развитие'!Z15="","",IF('Познавательное развитие'!Z15=2,"сформирован",IF('Познавательное развитие'!Z15=0,"не сформирован", "в стадии формирования")))</f>
        <v/>
      </c>
      <c r="CY13" s="175" t="str">
        <f>IF('Познавательное развитие'!AA15="","",IF('Познавательное развитие'!AA15=2,"сформирован",IF('Познавательное развитие'!AA15=0,"не сформирован", "в стадии формирования")))</f>
        <v/>
      </c>
      <c r="CZ13" s="175" t="str">
        <f>IF('Познавательное развитие'!AB15="","",IF('Познавательное развитие'!AB15=2,"сформирован",IF('Познавательное развитие'!AB15=0,"не сформирован", "в стадии формирования")))</f>
        <v/>
      </c>
      <c r="DA13" s="175" t="str">
        <f>IF('Познавательное развитие'!AC15="","",IF('Познавательное развитие'!AC15=2,"сформирован",IF('Познавательное развитие'!AC15=0,"не сформирован", "в стадии формирования")))</f>
        <v/>
      </c>
      <c r="DB13" s="175" t="str">
        <f>IF('Познавательное развитие'!AD15="","",IF('Познавательное развитие'!AD15=2,"сформирован",IF('Познавательное развитие'!AD15=0,"не сформирован", "в стадии формирования")))</f>
        <v/>
      </c>
      <c r="DC13" s="175" t="str">
        <f>IF('Познавательное развитие'!AE15="","",IF('Познавательное развитие'!AE15=2,"сформирован",IF('Познавательное развитие'!AE15=0,"не сформирован", "в стадии формирования")))</f>
        <v/>
      </c>
      <c r="DD13" s="175" t="str">
        <f>IF('Речевое развитие'!J14="","",IF('Речевое развитие'!J14=2,"сформирован",IF('Речевое развитие'!J14=0,"не сформирован", "в стадии формирования")))</f>
        <v/>
      </c>
      <c r="DE13" s="175" t="str">
        <f>IF('Речевое развитие'!K14="","",IF('Речевое развитие'!K14=2,"сформирован",IF('Речевое развитие'!K14=0,"не сформирован", "в стадии формирования")))</f>
        <v/>
      </c>
      <c r="DF13" s="175" t="str">
        <f>IF('Речевое развитие'!L14="","",IF('Речевое развитие'!L14=2,"сформирован",IF('Речевое развитие'!L14=0,"не сформирован", "в стадии формирования")))</f>
        <v/>
      </c>
      <c r="DG13" s="177" t="str">
        <f>IF('Художественно-эстетическое разв'!AA15="","",IF('Художественно-эстетическое разв'!AA15=2,"сформирован",IF('Художественно-эстетическое разв'!AA15=0,"не сформирован", "в стадии формирования")))</f>
        <v/>
      </c>
      <c r="DH13" s="178" t="str">
        <f>IF('Социально-коммуникативное разви'!E15="","",IF('Социально-коммуникативное разви'!F15="","",IF('Социально-коммуникативное разви'!H15="","",IF('Социально-коммуникативное разви'!I15="","",IF('Социально-коммуникативное разви'!AB15="","",IF('Социально-коммуникативное разви'!AC15="","",IF('Социально-коммуникативное разви'!AD15="","",IF('Социально-коммуникативное разви'!AE15="","",IF('Познавательное развитие'!D15="","",IF('Познавательное развитие'!E15="","",IF('Познавательное развитие'!F15="","",IF('Познавательное развитие'!I15="","",IF('Познавательное развитие'!K15="","",IF('Познавательное развитие'!S15="","",IF('Познавательное развитие'!U15="","",IF('Познавательное развитие'!#REF!="","",IF('Познавательное развитие'!Y15="","",IF('Познавательное развитие'!Z15="","",IF('Познавательное развитие'!AA15="","",IF('Познавательное развитие'!AB15="","",IF('Познавательное развитие'!AC15="","",IF('Познавательное развитие'!AD15="","",IF('Познавательное развитие'!AE15="","",IF('Речевое развитие'!J14="","",IF('Речевое развитие'!K14="","",IF('Речевое развитие'!L14="","",IF('Художественно-эстетическое разв'!AA15="","",('Социально-коммуникативное разви'!E15+'Социально-коммуникативное разви'!F15+'Социально-коммуникативное разви'!H15+'Социально-коммуникативное разви'!I15+'Социально-коммуникативное разви'!AB15+'Социально-коммуникативное разви'!AC15+'Социально-коммуникативное разви'!AD15+'Социально-коммуникативное разви'!AE15+'Познавательное развитие'!D15+'Познавательное развитие'!E15+'Познавательное развитие'!F15+'Познавательное развитие'!I15+'Познавательное развитие'!K15+'Познавательное развитие'!S15+'Познавательное развитие'!U15+'Познавательное развитие'!#REF!+'Познавательное развитие'!Y15+'Познавательное развитие'!Z15+'Познавательное развитие'!AA15+'Познавательное развитие'!AB15+'Познавательное развитие'!AC15+'Познавательное развитие'!AD15+'Познавательное развитие'!AE15+'Речевое развитие'!J14+'Речевое развитие'!K14+'Речевое развитие'!L14+'Художественно-эстетическое разв'!AA15)/27)))))))))))))))))))))))))))</f>
        <v/>
      </c>
      <c r="DI13" s="175" t="str">
        <f>'целевые ориентиры'!CZ14</f>
        <v/>
      </c>
    </row>
    <row r="14" spans="1:150">
      <c r="A14" s="97">
        <f>список!A13</f>
        <v>12</v>
      </c>
      <c r="B14" s="165" t="str">
        <f>IF(список!B13="","",список!B13)</f>
        <v/>
      </c>
      <c r="C14" s="98">
        <f>IF(список!C13="","",список!C13)</f>
        <v>0</v>
      </c>
      <c r="D14" s="81" t="str">
        <f>IF('Социально-коммуникативное разви'!J16="","",IF('Социально-коммуникативное разви'!J16=2,"сформирован",IF('Социально-коммуникативное разви'!J16=0,"не сформирован", "в стадии формирования")))</f>
        <v/>
      </c>
      <c r="E14" s="81" t="str">
        <f>IF('Социально-коммуникативное разви'!K16="","",IF('Социально-коммуникативное разви'!K16=2,"сформирован",IF('Социально-коммуникативное разви'!K16=0,"не сформирован", "в стадии формирования")))</f>
        <v/>
      </c>
      <c r="F14" s="81" t="str">
        <f>IF('Социально-коммуникативное разви'!L16="","",IF('Социально-коммуникативное разви'!L16=2,"сформирован",IF('Социально-коммуникативное разви'!L16=0,"не сформирован", "в стадии формирования")))</f>
        <v/>
      </c>
      <c r="G14" s="81" t="str">
        <f>IF('Социально-коммуникативное разви'!N16="","",IF('Социально-коммуникативное разви'!N16=2,"сформирован",IF('Социально-коммуникативное разви'!N16=0,"не сформирован", "в стадии формирования")))</f>
        <v/>
      </c>
      <c r="H14" s="81" t="str">
        <f>IF('Социально-коммуникативное разви'!O16="","",IF('Социально-коммуникативное разви'!O16=2,"сформирован",IF('Социально-коммуникативное разви'!O16=0,"не сформирован", "в стадии формирования")))</f>
        <v/>
      </c>
      <c r="I14" s="81" t="str">
        <f>IF('Познавательное развитие'!J16="","",IF('Познавательное развитие'!J16=2,"сформирован",IF('Познавательное развитие'!J16=0,"не сформирован", "в стадии формирования")))</f>
        <v/>
      </c>
      <c r="J14" s="81" t="str">
        <f>IF('Познавательное развитие'!K16="","",IF('Познавательное развитие'!K16=2,"сформирован",IF('Познавательное развитие'!K16=0,"не сформирован", "в стадии формирования")))</f>
        <v/>
      </c>
      <c r="K14" s="81" t="str">
        <f>IF('Познавательное развитие'!N16="","",IF('Познавательное развитие'!N16=2,"сформирован",IF('Познавательное развитие'!N16=0,"не сформирован", "в стадии формирования")))</f>
        <v/>
      </c>
      <c r="L14" s="81" t="str">
        <f>IF('Познавательное развитие'!O16="","",IF('Познавательное развитие'!O16=2,"сформирован",IF('Познавательное развитие'!O16=0,"не сформирован", "в стадии формирования")))</f>
        <v/>
      </c>
      <c r="M14" s="81" t="str">
        <f>IF('Познавательное развитие'!U16="","",IF('Познавательное развитие'!U16=2,"сформирован",IF('Познавательное развитие'!U16=0,"не сформирован", "в стадии формирования")))</f>
        <v/>
      </c>
      <c r="N14" s="81" t="str">
        <f>IF('Речевое развитие'!G15="","",IF('Речевое развитие'!G15=2,"сформирован",IF('Речевое развитие'!G15=0,"не сформирован", "в стадии формирования")))</f>
        <v/>
      </c>
      <c r="O14" s="81" t="str">
        <f>IF('Художественно-эстетическое разв'!D16="","",IF('Художественно-эстетическое разв'!D16=2,"сформирован",IF('Художественно-эстетическое разв'!D16=0,"не сформирован", "в стадии формирования")))</f>
        <v/>
      </c>
      <c r="P14"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14"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14" s="136" t="str">
        <f>IF('Социально-коммуникативное разви'!J16="","",IF('Социально-коммуникативное разви'!K16="","",IF('Социально-коммуникативное разви'!L16="","",IF('Социально-коммуникативное разви'!N16="","",IF('Социально-коммуникативное разви'!O16="","",IF('Познавательное развитие'!J16="","",IF('Познавательное развитие'!K16="","",IF('Познавательное развитие'!N16="","",IF('Познавательное развитие'!O16="","",IF('Познавательное развитие'!U16="","",IF('Речевое развитие'!G15="","",IF('Художественно-эстетическое разв'!D16="","",IF('Художественно-эстетическое разв'!#REF!="","",IF('Художественно-эстетическое разв'!#REF!="","",('Социально-коммуникативное разви'!J16+'Социально-коммуникативное разви'!K16+'Социально-коммуникативное разви'!L16+'Социально-коммуникативное разви'!N16+'Социально-коммуникативное разви'!O16+'Познавательное развитие'!J16+'Познавательное развитие'!K16+'Познавательное развитие'!N16+'Познавательное развитие'!O16+'Познавательное развитие'!U16+'Речевое развитие'!G15+'Художественно-эстетическое разв'!D16+'Художественно-эстетическое разв'!#REF!+'Художественно-эстетическое разв'!#REF!)/14))))))))))))))</f>
        <v/>
      </c>
      <c r="S14" s="175" t="str">
        <f>'целевые ориентиры'!Q15</f>
        <v/>
      </c>
      <c r="T14" s="175" t="str">
        <f>IF('Социально-коммуникативное разви'!H16="","",IF('Социально-коммуникативное разви'!H16=2,"сформирован",IF('Социально-коммуникативное разви'!H16=0,"не сформирован", "в стадии формирования")))</f>
        <v/>
      </c>
      <c r="U14" s="175" t="str">
        <f>IF('Социально-коммуникативное разви'!K16="","",IF('Социально-коммуникативное разви'!K16=2,"сформирован",IF('Социально-коммуникативное разви'!K16=0,"не сформирован", "в стадии формирования")))</f>
        <v/>
      </c>
      <c r="V14" s="175" t="str">
        <f>IF('Социально-коммуникативное разви'!L16="","",IF('Социально-коммуникативное разви'!L16=2,"сформирован",IF('Социально-коммуникативное разви'!L16=0,"не сформирован", "в стадии формирования")))</f>
        <v/>
      </c>
      <c r="W14" s="175" t="str">
        <f>IF('Социально-коммуникативное разви'!M16="","",IF('Социально-коммуникативное разви'!M16=2,"сформирован",IF('Социально-коммуникативное разви'!M16=0,"не сформирован", "в стадии формирования")))</f>
        <v/>
      </c>
      <c r="X14" s="175" t="str">
        <f>IF('Социально-коммуникативное разви'!S16="","",IF('Социально-коммуникативное разви'!S16=2,"сформирован",IF('Социально-коммуникативное разви'!S16=0,"не сформирован", "в стадии формирования")))</f>
        <v/>
      </c>
      <c r="Y14" s="175" t="str">
        <f>IF('Социально-коммуникативное разви'!T16="","",IF('Социально-коммуникативное разви'!T16=2,"сформирован",IF('Социально-коммуникативное разви'!T16=0,"не сформирован", "в стадии формирования")))</f>
        <v/>
      </c>
      <c r="Z14"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14" s="175" t="str">
        <f>IF('Социально-коммуникативное разви'!U16="","",IF('Социально-коммуникативное разви'!U16=2,"сформирован",IF('Социально-коммуникативное разви'!U16=0,"не сформирован", "в стадии формирования")))</f>
        <v/>
      </c>
      <c r="AB14" s="175" t="str">
        <f>IF('Познавательное развитие'!T16="","",IF('Познавательное развитие'!T16=2,"сформирован",IF('Познавательное развитие'!T16=0,"не сформирован", "в стадии формирования")))</f>
        <v/>
      </c>
      <c r="AC14" s="175" t="str">
        <f>IF('Речевое развитие'!G15="","",IF('Речевое развитие'!G15=2,"сформирован",IF('Речевое развитие'!G15=0,"не сформирован", "в стадии формирования")))</f>
        <v/>
      </c>
      <c r="AD14" s="175" t="str">
        <f>IF('Социально-коммуникативное разви'!H16="","",IF('Социально-коммуникативное разви'!K16="","",IF('Социально-коммуникативное разви'!L16="","",IF('Социально-коммуникативное разви'!M16="","",IF('Социально-коммуникативное разви'!S16="","",IF('Социально-коммуникативное разви'!T16="","",IF('Социально-коммуникативное разви'!#REF!="","",IF('Социально-коммуникативное разви'!U16="","",IF('Познавательное развитие'!T16="","",IF('Речевое развитие'!G15="","",('Социально-коммуникативное разви'!H16+'Социально-коммуникативное разви'!K16+'Социально-коммуникативное разви'!L16+'Социально-коммуникативное разви'!M16+'Социально-коммуникативное разви'!S16+'Социально-коммуникативное разви'!T16+'Социально-коммуникативное разви'!#REF!+'Социально-коммуникативное разви'!U16+'Познавательное развитие'!T16+'Речевое развитие'!G15)/10))))))))))</f>
        <v/>
      </c>
      <c r="AE14" s="175" t="str">
        <f>'целевые ориентиры'!AB15</f>
        <v/>
      </c>
      <c r="AF14" s="175" t="str">
        <f>IF('Социально-коммуникативное разви'!P16="","",IF('Социально-коммуникативное разви'!P16=2,"сформирован",IF('Социально-коммуникативное разви'!P16=0,"не сформирован", "в стадии формирования")))</f>
        <v/>
      </c>
      <c r="AG14" s="175" t="str">
        <f>IF('Познавательное развитие'!P16="","",IF('Познавательное развитие'!P16=2,"сформирован",IF('Познавательное развитие'!P16=0,"не сформирован", "в стадии формирования")))</f>
        <v/>
      </c>
      <c r="AH14" s="175" t="str">
        <f>IF('Речевое развитие'!F15="","",IF('Речевое развитие'!F15=2,"сформирован",IF('Речевое развитие'!GG15=0,"не сформирован", "в стадии формирования")))</f>
        <v/>
      </c>
      <c r="AI14" s="175" t="str">
        <f>IF('Речевое развитие'!G15="","",IF('Речевое развитие'!G15=2,"сформирован",IF('Речевое развитие'!GH15=0,"не сформирован", "в стадии формирования")))</f>
        <v/>
      </c>
      <c r="AJ14" s="175" t="str">
        <f>IF('Речевое развитие'!M15="","",IF('Речевое развитие'!M15=2,"сформирован",IF('Речевое развитие'!M15=0,"не сформирован", "в стадии формирования")))</f>
        <v/>
      </c>
      <c r="AK14" s="175" t="str">
        <f>IF('Речевое развитие'!N15="","",IF('Речевое развитие'!N15=2,"сформирован",IF('Речевое развитие'!N15=0,"не сформирован", "в стадии формирования")))</f>
        <v/>
      </c>
      <c r="AL14" s="175" t="str">
        <f>IF('Художественно-эстетическое разв'!E16="","",IF('Художественно-эстетическое разв'!E16=2,"сформирован",IF('Художественно-эстетическое разв'!E16=0,"не сформирован", "в стадии формирования")))</f>
        <v/>
      </c>
      <c r="AM14" s="175" t="str">
        <f>IF('Художественно-эстетическое разв'!H16="","",IF('Художественно-эстетическое разв'!H16=2,"сформирован",IF('Художественно-эстетическое разв'!H16=0,"не сформирован", "в стадии формирования")))</f>
        <v/>
      </c>
      <c r="AN14"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14" s="175" t="str">
        <f>IF('Художественно-эстетическое разв'!AB16="","",IF('Художественно-эстетическое разв'!AB16=2,"сформирован",IF('Художественно-эстетическое разв'!AB16=0,"не сформирован", "в стадии формирования")))</f>
        <v/>
      </c>
      <c r="AP14" s="176" t="str">
        <f>IF('Социально-коммуникативное разви'!P16="","",IF('Познавательное развитие'!P16="","",IF('Речевое развитие'!F15="","",IF('Речевое развитие'!G15="","",IF('Речевое развитие'!M15="","",IF('Речевое развитие'!N15="","",IF('Художественно-эстетическое разв'!E16="","",IF('Художественно-эстетическое разв'!H16="","",IF('Художественно-эстетическое разв'!#REF!="","",IF('Художественно-эстетическое разв'!AB16="","",('Социально-коммуникативное разви'!P16+'Познавательное развитие'!P16+'Речевое развитие'!F15+'Речевое развитие'!G15+'Речевое развитие'!M15+'Речевое развитие'!N15+'Художественно-эстетическое разв'!E16+'Художественно-эстетическое разв'!H16+'Художественно-эстетическое разв'!#REF!+'Художественно-эстетическое разв'!AB16)/10))))))))))</f>
        <v/>
      </c>
      <c r="AQ14" s="175" t="str">
        <f>'целевые ориентиры'!AM15</f>
        <v/>
      </c>
      <c r="AR14" s="175" t="str">
        <f>'Речевое развитие'!I15</f>
        <v/>
      </c>
      <c r="AS14" s="175" t="str">
        <f>IF('Речевое развитие'!D15="","",IF('Речевое развитие'!D15=2,"сформирован",IF('Речевое развитие'!D15=0,"не сформирован", "в стадии формирования")))</f>
        <v/>
      </c>
      <c r="AT14" s="175" t="e">
        <f>IF('Речевое развитие'!#REF!="","",IF('Речевое развитие'!#REF!=2,"сформирован",IF('Речевое развитие'!#REF!=0,"не сформирован", "в стадии формирования")))</f>
        <v>#REF!</v>
      </c>
      <c r="AU14" s="175" t="str">
        <f>IF('Речевое развитие'!E15="","",IF('Речевое развитие'!E15=2,"сформирован",IF('Речевое развитие'!E15=0,"не сформирован", "в стадии формирования")))</f>
        <v/>
      </c>
      <c r="AV14" s="175" t="str">
        <f>IF('Речевое развитие'!F15="","",IF('Речевое развитие'!F15=2,"сформирован",IF('Речевое развитие'!F15=0,"не сформирован", "в стадии формирования")))</f>
        <v/>
      </c>
      <c r="AW14" s="175" t="str">
        <f>IF('Речевое развитие'!G15="","",IF('Речевое развитие'!G15=2,"сформирован",IF('Речевое развитие'!G15=0,"не сформирован", "в стадии формирования")))</f>
        <v/>
      </c>
      <c r="AX14" s="175"/>
      <c r="AY14" s="175" t="str">
        <f>IF('Речевое развитие'!M15="","",IF('Речевое развитие'!M15=2,"сформирован",IF('Речевое развитие'!M15=0,"не сформирован", "в стадии формирования")))</f>
        <v/>
      </c>
      <c r="AZ14" s="175" t="str">
        <f>IF('Познавательное развитие'!V16="","",IF('Речевое развитие'!D15="","",IF('Речевое развитие'!#REF!="","",IF('Речевое развитие'!E15="","",IF('Речевое развитие'!F15="","",IF('Речевое развитие'!G15="","",IF('Речевое развитие'!J15="","",IF('Речевое развитие'!M15="","",('Познавательное развитие'!V16+'Речевое развитие'!D15+'Речевое развитие'!#REF!+'Речевое развитие'!E15+'Речевое развитие'!F15+'Речевое развитие'!G15+'Речевое развитие'!J15+'Речевое развитие'!M15)/8))))))))</f>
        <v/>
      </c>
      <c r="BA14" s="175" t="str">
        <f>'целевые ориентиры'!AV15</f>
        <v/>
      </c>
      <c r="BB14" s="175" t="str">
        <f>IF('Художественно-эстетическое разв'!M16="","",IF('Художественно-эстетическое разв'!M16=2,"сформирован",IF('Художественно-эстетическое разв'!M16=0,"не сформирован", "в стадии формирования")))</f>
        <v/>
      </c>
      <c r="BC14" s="175" t="str">
        <f>IF('Художественно-эстетическое разв'!N16="","",IF('Художественно-эстетическое разв'!N16=2,"сформирован",IF('Художественно-эстетическое разв'!N16=0,"не сформирован", "в стадии формирования")))</f>
        <v/>
      </c>
      <c r="BD14" s="177" t="str">
        <f>IF('Художественно-эстетическое разв'!V16="","",IF('Художественно-эстетическое разв'!V16=2,"сформирован",IF('Художественно-эстетическое разв'!V16=0,"не сформирован", "в стадии формирования")))</f>
        <v/>
      </c>
      <c r="BE14" s="175" t="str">
        <f>IF('Физическое развитие'!D15="","",IF('Физическое развитие'!D15=2,"сформирован",IF('Физическое развитие'!D15=0,"не сформирован", "в стадии формирования")))</f>
        <v/>
      </c>
      <c r="BF14" s="175" t="str">
        <f>IF('Физическое развитие'!E15="","",IF('Физическое развитие'!E15=2,"сформирован",IF('Физическое развитие'!E15=0,"не сформирован", "в стадии формирования")))</f>
        <v/>
      </c>
      <c r="BG14" s="175" t="str">
        <f>IF('Физическое развитие'!F15="","",IF('Физическое развитие'!F15=2,"сформирован",IF('Физическое развитие'!F15=0,"не сформирован", "в стадии формирования")))</f>
        <v/>
      </c>
      <c r="BH14" s="175" t="str">
        <f>IF('Физическое развитие'!G15="","",IF('Физическое развитие'!G15=2,"сформирован",IF('Физическое развитие'!G15=0,"не сформирован", "в стадии формирования")))</f>
        <v/>
      </c>
      <c r="BI14" s="175" t="str">
        <f>IF('Физическое развитие'!H15="","",IF('Физическое развитие'!H15=2,"сформирован",IF('Физическое развитие'!H15=0,"не сформирован", "в стадии формирования")))</f>
        <v/>
      </c>
      <c r="BJ14" s="175" t="e">
        <f>IF('Физическое развитие'!#REF!="","",IF('Физическое развитие'!#REF!=2,"сформирован",IF('Физическое развитие'!#REF!=0,"не сформирован", "в стадии формирования")))</f>
        <v>#REF!</v>
      </c>
      <c r="BK14" s="175" t="str">
        <f>IF('Физическое развитие'!I15="","",IF('Физическое развитие'!I15=2,"сформирован",IF('Физическое развитие'!I15=0,"не сформирован", "в стадии формирования")))</f>
        <v/>
      </c>
      <c r="BL14" s="175" t="str">
        <f>IF('Физическое развитие'!J15="","",IF('Физическое развитие'!J15=2,"сформирован",IF('Физическое развитие'!J15=0,"не сформирован", "в стадии формирования")))</f>
        <v/>
      </c>
      <c r="BM14" s="175" t="str">
        <f>IF('Физическое развитие'!K15="","",IF('Физическое развитие'!K15=2,"сформирован",IF('Физическое развитие'!K15=0,"не сформирован", "в стадии формирования")))</f>
        <v/>
      </c>
      <c r="BN14" s="175" t="str">
        <f>IF('Физическое развитие'!M15="","",IF('Физическое развитие'!M15=2,"сформирован",IF('Физическое развитие'!M15=0,"не сформирован", "в стадии формирования")))</f>
        <v/>
      </c>
      <c r="BO14" s="178" t="str">
        <f>IF('Художественно-эстетическое разв'!M16="","",IF('Художественно-эстетическое разв'!N16="","",IF('Художественно-эстетическое разв'!V16="","",IF('Физическое развитие'!D15="","",IF('Физическое развитие'!E15="","",IF('Физическое развитие'!F15="","",IF('Физическое развитие'!G15="","",IF('Физическое развитие'!H15="","",IF('Физическое развитие'!#REF!="","",IF('Физическое развитие'!I15="","",IF('Физическое развитие'!J15="","",IF('Физическое развитие'!K15="","",IF('Физическое развитие'!M15="","",('Художественно-эстетическое разв'!M16+'Художественно-эстетическое разв'!N16+'Художественно-эстетическое разв'!V16+'Физическое развитие'!D15+'Физическое развитие'!E15+'Физическое развитие'!F15+'Физическое развитие'!G15+'Физическое развитие'!H15+'Физическое развитие'!#REF!+'Физическое развитие'!I15+'Физическое развитие'!J15+'Физическое развитие'!K15+'Физическое развитие'!M15)/13)))))))))))))</f>
        <v/>
      </c>
      <c r="BP14" s="175" t="str">
        <f>'целевые ориентиры'!BJ15</f>
        <v/>
      </c>
      <c r="BQ14" s="175" t="str">
        <f>IF('Социально-коммуникативное разви'!D16="","",IF('Социально-коммуникативное разви'!D16=2,"сформирован",IF('Социально-коммуникативное разви'!D16=0,"не сформирован", "в стадии формирования")))</f>
        <v/>
      </c>
      <c r="BR14" s="175" t="str">
        <f>IF('Социально-коммуникативное разви'!G16="","",IF('Социально-коммуникативное разви'!G16=2,"сформирован",IF('Социально-коммуникативное разви'!G16=0,"не сформирован", "в стадии формирования")))</f>
        <v/>
      </c>
      <c r="BS14" s="175" t="str">
        <f>IF('Социально-коммуникативное разви'!K16="","",IF('Социально-коммуникативное разви'!K16=2,"сформирован",IF('Социально-коммуникативное разви'!K16=0,"не сформирован", "в стадии формирования")))</f>
        <v/>
      </c>
      <c r="BT14" s="175" t="str">
        <f>IF('Социально-коммуникативное разви'!M16="","",IF('Социально-коммуникативное разви'!M16=2,"сформирован",IF('Социально-коммуникативное разви'!M16=0,"не сформирован", "в стадии формирования")))</f>
        <v/>
      </c>
      <c r="BU14" s="175" t="str">
        <f>IF('Социально-коммуникативное разви'!X16="","",IF('Социально-коммуникативное разви'!X16=2,"сформирован",IF('Социально-коммуникативное разви'!X16=0,"не сформирован", "в стадии формирования")))</f>
        <v/>
      </c>
      <c r="BV14" s="175" t="str">
        <f>IF('Социально-коммуникативное разви'!Y16="","",IF('Социально-коммуникативное разви'!Y16=2,"сформирован",IF('Социально-коммуникативное разви'!Y16=0,"не сформирован", "в стадии формирования")))</f>
        <v/>
      </c>
      <c r="BW14"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14" s="175" t="str">
        <f>IF('Социально-коммуникативное разви'!Z16="","",IF('Социально-коммуникативное разви'!Z16=2,"сформирован",IF('Социально-коммуникативное разви'!Z16=0,"не сформирован", "в стадии формирования")))</f>
        <v/>
      </c>
      <c r="BY14" s="175" t="str">
        <f>IF('Социально-коммуникативное разви'!AA16="","",IF('Социально-коммуникативное разви'!AA16=2,"сформирован",IF('Социально-коммуникативное разви'!AA16=0,"не сформирован", "в стадии формирования")))</f>
        <v/>
      </c>
      <c r="BZ14" s="175" t="str">
        <f>IF('Физическое развитие'!L15="","",IF('Физическое развитие'!L15=2,"сформирован",IF('Физическое развитие'!L15=0,"не сформирован", "в стадии формирования")))</f>
        <v/>
      </c>
      <c r="CA14" s="175" t="str">
        <f>IF('Физическое развитие'!P15="","",IF('Физическое развитие'!P15=2,"сформирован",IF('Физическое развитие'!P15=0,"не сформирован", "в стадии формирования")))</f>
        <v/>
      </c>
      <c r="CB14" s="175" t="e">
        <f>IF('Физическое развитие'!#REF!="","",IF('Физическое развитие'!#REF!=2,"сформирован",IF('Физическое развитие'!#REF!=0,"не сформирован", "в стадии формирования")))</f>
        <v>#REF!</v>
      </c>
      <c r="CC14" s="175" t="str">
        <f>IF('Физическое развитие'!Q15="","",IF('Физическое развитие'!Q15=2,"сформирован",IF('Физическое развитие'!Q15=0,"не сформирован", "в стадии формирования")))</f>
        <v/>
      </c>
      <c r="CD14" s="175" t="str">
        <f>IF('Физическое развитие'!R15="","",IF('Физическое развитие'!R15=2,"сформирован",IF('Физическое развитие'!R15=0,"не сформирован", "в стадии формирования")))</f>
        <v/>
      </c>
      <c r="CE14" s="175"/>
      <c r="CF14" s="175" t="str">
        <f>'целевые ориентиры'!BX15</f>
        <v/>
      </c>
      <c r="CG14" s="175" t="str">
        <f>IF('Социально-коммуникативное разви'!E16="","",IF('Социально-коммуникативное разви'!E16=2,"сформирован",IF('Социально-коммуникативное разви'!E16=0,"не сформирован", "в стадии формирования")))</f>
        <v/>
      </c>
      <c r="CH14" s="175" t="str">
        <f>IF('Социально-коммуникативное разви'!F16="","",IF('Социально-коммуникативное разви'!F16=2,"сформирован",IF('Социально-коммуникативное разви'!F16=0,"не сформирован", "в стадии формирования")))</f>
        <v/>
      </c>
      <c r="CI14" s="175" t="str">
        <f>IF('Социально-коммуникативное разви'!H16="","",IF('Социально-коммуникативное разви'!H16=2,"сформирован",IF('Социально-коммуникативное разви'!H16=0,"не сформирован", "в стадии формирования")))</f>
        <v/>
      </c>
      <c r="CJ14" s="175" t="str">
        <f>IF('Социально-коммуникативное разви'!I16="","",IF('Социально-коммуникативное разви'!I16=2,"сформирован",IF('Социально-коммуникативное разви'!I16=0,"не сформирован", "в стадии формирования")))</f>
        <v/>
      </c>
      <c r="CK14" s="175" t="str">
        <f>IF('Социально-коммуникативное разви'!AB16="","",IF('Социально-коммуникативное разви'!AB16=2,"сформирован",IF('Социально-коммуникативное разви'!AB16=0,"не сформирован", "в стадии формирования")))</f>
        <v/>
      </c>
      <c r="CL14" s="175" t="str">
        <f>IF('Социально-коммуникативное разви'!AC16="","",IF('Социально-коммуникативное разви'!AC16=2,"сформирован",IF('Социально-коммуникативное разви'!AC16=0,"не сформирован", "в стадии формирования")))</f>
        <v/>
      </c>
      <c r="CM14" s="175" t="str">
        <f>IF('Социально-коммуникативное разви'!AD16="","",IF('Социально-коммуникативное разви'!AD16=2,"сформирован",IF('Социально-коммуникативное разви'!AD16=0,"не сформирован", "в стадии формирования")))</f>
        <v/>
      </c>
      <c r="CN14" s="175" t="str">
        <f>IF('Социально-коммуникативное разви'!AE16="","",IF('Социально-коммуникативное разви'!AE16=2,"сформирован",IF('Социально-коммуникативное разви'!AE16=0,"не сформирован", "в стадии формирования")))</f>
        <v/>
      </c>
      <c r="CO14" s="175" t="str">
        <f>IF('Познавательное развитие'!D16="","",IF('Познавательное развитие'!D16=2,"сформирован",IF('Познавательное развитие'!D16=0,"не сформирован", "в стадии формирования")))</f>
        <v/>
      </c>
      <c r="CP14" s="175" t="str">
        <f>IF('Познавательное развитие'!E16="","",IF('Познавательное развитие'!E16=2,"сформирован",IF('Познавательное развитие'!E16=0,"не сформирован", "в стадии формирования")))</f>
        <v/>
      </c>
      <c r="CQ14" s="175" t="str">
        <f>IF('Познавательное развитие'!F16="","",IF('Познавательное развитие'!F16=2,"сформирован",IF('Познавательное развитие'!F16=0,"не сформирован", "в стадии формирования")))</f>
        <v/>
      </c>
      <c r="CR14" s="175" t="str">
        <f>IF('Познавательное развитие'!I16="","",IF('Познавательное развитие'!I16=2,"сформирован",IF('Познавательное развитие'!I16=0,"не сформирован", "в стадии формирования")))</f>
        <v/>
      </c>
      <c r="CS14" s="175" t="str">
        <f>IF('Познавательное развитие'!K16="","",IF('Познавательное развитие'!K16=2,"сформирован",IF('Познавательное развитие'!K16=0,"не сформирован", "в стадии формирования")))</f>
        <v/>
      </c>
      <c r="CT14" s="175" t="str">
        <f>IF('Познавательное развитие'!S16="","",IF('Познавательное развитие'!S16=2,"сформирован",IF('Познавательное развитие'!S16=0,"не сформирован", "в стадии формирования")))</f>
        <v/>
      </c>
      <c r="CU14" s="175" t="str">
        <f>IF('Познавательное развитие'!U16="","",IF('Познавательное развитие'!U16=2,"сформирован",IF('Познавательное развитие'!U16=0,"не сформирован", "в стадии формирования")))</f>
        <v/>
      </c>
      <c r="CV14" s="175" t="e">
        <f>IF('Познавательное развитие'!#REF!="","",IF('Познавательное развитие'!#REF!=2,"сформирован",IF('Познавательное развитие'!#REF!=0,"не сформирован", "в стадии формирования")))</f>
        <v>#REF!</v>
      </c>
      <c r="CW14" s="175" t="str">
        <f>IF('Познавательное развитие'!Y16="","",IF('Познавательное развитие'!Y16=2,"сформирован",IF('Познавательное развитие'!Y16=0,"не сформирован", "в стадии формирования")))</f>
        <v/>
      </c>
      <c r="CX14" s="175" t="str">
        <f>IF('Познавательное развитие'!Z16="","",IF('Познавательное развитие'!Z16=2,"сформирован",IF('Познавательное развитие'!Z16=0,"не сформирован", "в стадии формирования")))</f>
        <v/>
      </c>
      <c r="CY14" s="175" t="str">
        <f>IF('Познавательное развитие'!AA16="","",IF('Познавательное развитие'!AA16=2,"сформирован",IF('Познавательное развитие'!AA16=0,"не сформирован", "в стадии формирования")))</f>
        <v/>
      </c>
      <c r="CZ14" s="175" t="str">
        <f>IF('Познавательное развитие'!AB16="","",IF('Познавательное развитие'!AB16=2,"сформирован",IF('Познавательное развитие'!AB16=0,"не сформирован", "в стадии формирования")))</f>
        <v/>
      </c>
      <c r="DA14" s="175" t="str">
        <f>IF('Познавательное развитие'!AC16="","",IF('Познавательное развитие'!AC16=2,"сформирован",IF('Познавательное развитие'!AC16=0,"не сформирован", "в стадии формирования")))</f>
        <v/>
      </c>
      <c r="DB14" s="175" t="str">
        <f>IF('Познавательное развитие'!AD16="","",IF('Познавательное развитие'!AD16=2,"сформирован",IF('Познавательное развитие'!AD16=0,"не сформирован", "в стадии формирования")))</f>
        <v/>
      </c>
      <c r="DC14" s="175" t="str">
        <f>IF('Познавательное развитие'!AE16="","",IF('Познавательное развитие'!AE16=2,"сформирован",IF('Познавательное развитие'!AE16=0,"не сформирован", "в стадии формирования")))</f>
        <v/>
      </c>
      <c r="DD14" s="175" t="str">
        <f>IF('Речевое развитие'!J15="","",IF('Речевое развитие'!J15=2,"сформирован",IF('Речевое развитие'!J15=0,"не сформирован", "в стадии формирования")))</f>
        <v/>
      </c>
      <c r="DE14" s="175" t="str">
        <f>IF('Речевое развитие'!K15="","",IF('Речевое развитие'!K15=2,"сформирован",IF('Речевое развитие'!K15=0,"не сформирован", "в стадии формирования")))</f>
        <v/>
      </c>
      <c r="DF14" s="175" t="str">
        <f>IF('Речевое развитие'!L15="","",IF('Речевое развитие'!L15=2,"сформирован",IF('Речевое развитие'!L15=0,"не сформирован", "в стадии формирования")))</f>
        <v/>
      </c>
      <c r="DG14" s="177" t="str">
        <f>IF('Художественно-эстетическое разв'!AA16="","",IF('Художественно-эстетическое разв'!AA16=2,"сформирован",IF('Художественно-эстетическое разв'!AA16=0,"не сформирован", "в стадии формирования")))</f>
        <v/>
      </c>
      <c r="DH14" s="178" t="str">
        <f>IF('Социально-коммуникативное разви'!E16="","",IF('Социально-коммуникативное разви'!F16="","",IF('Социально-коммуникативное разви'!H16="","",IF('Социально-коммуникативное разви'!I16="","",IF('Социально-коммуникативное разви'!AB16="","",IF('Социально-коммуникативное разви'!AC16="","",IF('Социально-коммуникативное разви'!AD16="","",IF('Социально-коммуникативное разви'!AE16="","",IF('Познавательное развитие'!D16="","",IF('Познавательное развитие'!E16="","",IF('Познавательное развитие'!F16="","",IF('Познавательное развитие'!I16="","",IF('Познавательное развитие'!K16="","",IF('Познавательное развитие'!S16="","",IF('Познавательное развитие'!U16="","",IF('Познавательное развитие'!#REF!="","",IF('Познавательное развитие'!Y16="","",IF('Познавательное развитие'!Z16="","",IF('Познавательное развитие'!AA16="","",IF('Познавательное развитие'!AB16="","",IF('Познавательное развитие'!AC16="","",IF('Познавательное развитие'!AD16="","",IF('Познавательное развитие'!AE16="","",IF('Речевое развитие'!J15="","",IF('Речевое развитие'!K15="","",IF('Речевое развитие'!L15="","",IF('Художественно-эстетическое разв'!AA16="","",('Социально-коммуникативное разви'!E16+'Социально-коммуникативное разви'!F16+'Социально-коммуникативное разви'!H16+'Социально-коммуникативное разви'!I16+'Социально-коммуникативное разви'!AB16+'Социально-коммуникативное разви'!AC16+'Социально-коммуникативное разви'!AD16+'Социально-коммуникативное разви'!AE16+'Познавательное развитие'!D16+'Познавательное развитие'!E16+'Познавательное развитие'!F16+'Познавательное развитие'!I16+'Познавательное развитие'!K16+'Познавательное развитие'!S16+'Познавательное развитие'!U16+'Познавательное развитие'!#REF!+'Познавательное развитие'!Y16+'Познавательное развитие'!Z16+'Познавательное развитие'!AA16+'Познавательное развитие'!AB16+'Познавательное развитие'!AC16+'Познавательное развитие'!AD16+'Познавательное развитие'!AE16+'Речевое развитие'!J15+'Речевое развитие'!K15+'Речевое развитие'!L15+'Художественно-эстетическое разв'!AA16)/27)))))))))))))))))))))))))))</f>
        <v/>
      </c>
      <c r="DI14" s="175" t="str">
        <f>'целевые ориентиры'!CZ15</f>
        <v/>
      </c>
    </row>
    <row r="15" spans="1:150">
      <c r="A15" s="97">
        <f>список!A14</f>
        <v>13</v>
      </c>
      <c r="B15" s="165" t="str">
        <f>IF(список!B14="","",список!B14)</f>
        <v/>
      </c>
      <c r="C15" s="98">
        <f>IF(список!C14="","",список!C14)</f>
        <v>0</v>
      </c>
      <c r="D15" s="81" t="str">
        <f>IF('Социально-коммуникативное разви'!J17="","",IF('Социально-коммуникативное разви'!J17=2,"сформирован",IF('Социально-коммуникативное разви'!J17=0,"не сформирован", "в стадии формирования")))</f>
        <v/>
      </c>
      <c r="E15" s="81" t="str">
        <f>IF('Социально-коммуникативное разви'!K17="","",IF('Социально-коммуникативное разви'!K17=2,"сформирован",IF('Социально-коммуникативное разви'!K17=0,"не сформирован", "в стадии формирования")))</f>
        <v/>
      </c>
      <c r="F15" s="81" t="str">
        <f>IF('Социально-коммуникативное разви'!L17="","",IF('Социально-коммуникативное разви'!L17=2,"сформирован",IF('Социально-коммуникативное разви'!L17=0,"не сформирован", "в стадии формирования")))</f>
        <v/>
      </c>
      <c r="G15" s="81" t="str">
        <f>IF('Социально-коммуникативное разви'!N17="","",IF('Социально-коммуникативное разви'!N17=2,"сформирован",IF('Социально-коммуникативное разви'!N17=0,"не сформирован", "в стадии формирования")))</f>
        <v/>
      </c>
      <c r="H15" s="81" t="str">
        <f>IF('Социально-коммуникативное разви'!O17="","",IF('Социально-коммуникативное разви'!O17=2,"сформирован",IF('Социально-коммуникативное разви'!O17=0,"не сформирован", "в стадии формирования")))</f>
        <v/>
      </c>
      <c r="I15" s="81" t="str">
        <f>IF('Познавательное развитие'!J17="","",IF('Познавательное развитие'!J17=2,"сформирован",IF('Познавательное развитие'!J17=0,"не сформирован", "в стадии формирования")))</f>
        <v/>
      </c>
      <c r="J15" s="81" t="str">
        <f>IF('Познавательное развитие'!K17="","",IF('Познавательное развитие'!K17=2,"сформирован",IF('Познавательное развитие'!K17=0,"не сформирован", "в стадии формирования")))</f>
        <v/>
      </c>
      <c r="K15" s="81" t="str">
        <f>IF('Познавательное развитие'!N17="","",IF('Познавательное развитие'!N17=2,"сформирован",IF('Познавательное развитие'!N17=0,"не сформирован", "в стадии формирования")))</f>
        <v/>
      </c>
      <c r="L15" s="81" t="str">
        <f>IF('Познавательное развитие'!O17="","",IF('Познавательное развитие'!O17=2,"сформирован",IF('Познавательное развитие'!O17=0,"не сформирован", "в стадии формирования")))</f>
        <v/>
      </c>
      <c r="M15" s="81" t="str">
        <f>IF('Познавательное развитие'!U17="","",IF('Познавательное развитие'!U17=2,"сформирован",IF('Познавательное развитие'!U17=0,"не сформирован", "в стадии формирования")))</f>
        <v/>
      </c>
      <c r="N15" s="81" t="str">
        <f>IF('Речевое развитие'!G16="","",IF('Речевое развитие'!G16=2,"сформирован",IF('Речевое развитие'!G16=0,"не сформирован", "в стадии формирования")))</f>
        <v/>
      </c>
      <c r="O15" s="81" t="str">
        <f>IF('Художественно-эстетическое разв'!D17="","",IF('Художественно-эстетическое разв'!D17=2,"сформирован",IF('Художественно-эстетическое разв'!D17=0,"не сформирован", "в стадии формирования")))</f>
        <v/>
      </c>
      <c r="P15"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15"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15" s="136" t="str">
        <f>IF('Социально-коммуникативное разви'!J17="","",IF('Социально-коммуникативное разви'!K17="","",IF('Социально-коммуникативное разви'!L17="","",IF('Социально-коммуникативное разви'!N17="","",IF('Социально-коммуникативное разви'!O17="","",IF('Познавательное развитие'!J17="","",IF('Познавательное развитие'!K17="","",IF('Познавательное развитие'!N17="","",IF('Познавательное развитие'!O17="","",IF('Познавательное развитие'!U17="","",IF('Речевое развитие'!G16="","",IF('Художественно-эстетическое разв'!D17="","",IF('Художественно-эстетическое разв'!#REF!="","",IF('Художественно-эстетическое разв'!#REF!="","",('Социально-коммуникативное разви'!J17+'Социально-коммуникативное разви'!K17+'Социально-коммуникативное разви'!L17+'Социально-коммуникативное разви'!N17+'Социально-коммуникативное разви'!O17+'Познавательное развитие'!J17+'Познавательное развитие'!K17+'Познавательное развитие'!N17+'Познавательное развитие'!O17+'Познавательное развитие'!U17+'Речевое развитие'!G16+'Художественно-эстетическое разв'!D17+'Художественно-эстетическое разв'!#REF!+'Художественно-эстетическое разв'!#REF!)/14))))))))))))))</f>
        <v/>
      </c>
      <c r="S15" s="175" t="str">
        <f>'целевые ориентиры'!Q16</f>
        <v/>
      </c>
      <c r="T15" s="175" t="str">
        <f>IF('Социально-коммуникативное разви'!H17="","",IF('Социально-коммуникативное разви'!H17=2,"сформирован",IF('Социально-коммуникативное разви'!H17=0,"не сформирован", "в стадии формирования")))</f>
        <v/>
      </c>
      <c r="U15" s="175" t="str">
        <f>IF('Социально-коммуникативное разви'!K17="","",IF('Социально-коммуникативное разви'!K17=2,"сформирован",IF('Социально-коммуникативное разви'!K17=0,"не сформирован", "в стадии формирования")))</f>
        <v/>
      </c>
      <c r="V15" s="175" t="str">
        <f>IF('Социально-коммуникативное разви'!L17="","",IF('Социально-коммуникативное разви'!L17=2,"сформирован",IF('Социально-коммуникативное разви'!L17=0,"не сформирован", "в стадии формирования")))</f>
        <v/>
      </c>
      <c r="W15" s="175" t="str">
        <f>IF('Социально-коммуникативное разви'!M17="","",IF('Социально-коммуникативное разви'!M17=2,"сформирован",IF('Социально-коммуникативное разви'!M17=0,"не сформирован", "в стадии формирования")))</f>
        <v/>
      </c>
      <c r="X15" s="175" t="str">
        <f>IF('Социально-коммуникативное разви'!S17="","",IF('Социально-коммуникативное разви'!S17=2,"сформирован",IF('Социально-коммуникативное разви'!S17=0,"не сформирован", "в стадии формирования")))</f>
        <v/>
      </c>
      <c r="Y15" s="175" t="str">
        <f>IF('Социально-коммуникативное разви'!T17="","",IF('Социально-коммуникативное разви'!T17=2,"сформирован",IF('Социально-коммуникативное разви'!T17=0,"не сформирован", "в стадии формирования")))</f>
        <v/>
      </c>
      <c r="Z15"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15" s="175" t="str">
        <f>IF('Социально-коммуникативное разви'!U17="","",IF('Социально-коммуникативное разви'!U17=2,"сформирован",IF('Социально-коммуникативное разви'!U17=0,"не сформирован", "в стадии формирования")))</f>
        <v/>
      </c>
      <c r="AB15" s="175" t="str">
        <f>IF('Познавательное развитие'!T17="","",IF('Познавательное развитие'!T17=2,"сформирован",IF('Познавательное развитие'!T17=0,"не сформирован", "в стадии формирования")))</f>
        <v/>
      </c>
      <c r="AC15" s="175" t="str">
        <f>IF('Речевое развитие'!G16="","",IF('Речевое развитие'!G16=2,"сформирован",IF('Речевое развитие'!G16=0,"не сформирован", "в стадии формирования")))</f>
        <v/>
      </c>
      <c r="AD15" s="175" t="str">
        <f>IF('Социально-коммуникативное разви'!H17="","",IF('Социально-коммуникативное разви'!K17="","",IF('Социально-коммуникативное разви'!L17="","",IF('Социально-коммуникативное разви'!M17="","",IF('Социально-коммуникативное разви'!S17="","",IF('Социально-коммуникативное разви'!T17="","",IF('Социально-коммуникативное разви'!#REF!="","",IF('Социально-коммуникативное разви'!U17="","",IF('Познавательное развитие'!T17="","",IF('Речевое развитие'!G16="","",('Социально-коммуникативное разви'!H17+'Социально-коммуникативное разви'!K17+'Социально-коммуникативное разви'!L17+'Социально-коммуникативное разви'!M17+'Социально-коммуникативное разви'!S17+'Социально-коммуникативное разви'!T17+'Социально-коммуникативное разви'!#REF!+'Социально-коммуникативное разви'!U17+'Познавательное развитие'!T17+'Речевое развитие'!G16)/10))))))))))</f>
        <v/>
      </c>
      <c r="AE15" s="175" t="str">
        <f>'целевые ориентиры'!AB16</f>
        <v/>
      </c>
      <c r="AF15" s="175" t="str">
        <f>IF('Социально-коммуникативное разви'!P17="","",IF('Социально-коммуникативное разви'!P17=2,"сформирован",IF('Социально-коммуникативное разви'!P17=0,"не сформирован", "в стадии формирования")))</f>
        <v/>
      </c>
      <c r="AG15" s="175" t="str">
        <f>IF('Познавательное развитие'!P17="","",IF('Познавательное развитие'!P17=2,"сформирован",IF('Познавательное развитие'!P17=0,"не сформирован", "в стадии формирования")))</f>
        <v/>
      </c>
      <c r="AH15" s="175" t="str">
        <f>IF('Речевое развитие'!F16="","",IF('Речевое развитие'!F16=2,"сформирован",IF('Речевое развитие'!GG16=0,"не сформирован", "в стадии формирования")))</f>
        <v/>
      </c>
      <c r="AI15" s="175" t="str">
        <f>IF('Речевое развитие'!G16="","",IF('Речевое развитие'!G16=2,"сформирован",IF('Речевое развитие'!GH16=0,"не сформирован", "в стадии формирования")))</f>
        <v/>
      </c>
      <c r="AJ15" s="175" t="str">
        <f>IF('Речевое развитие'!M16="","",IF('Речевое развитие'!M16=2,"сформирован",IF('Речевое развитие'!M16=0,"не сформирован", "в стадии формирования")))</f>
        <v/>
      </c>
      <c r="AK15" s="175" t="str">
        <f>IF('Речевое развитие'!N16="","",IF('Речевое развитие'!N16=2,"сформирован",IF('Речевое развитие'!N16=0,"не сформирован", "в стадии формирования")))</f>
        <v/>
      </c>
      <c r="AL15" s="175" t="str">
        <f>IF('Художественно-эстетическое разв'!E17="","",IF('Художественно-эстетическое разв'!E17=2,"сформирован",IF('Художественно-эстетическое разв'!E17=0,"не сформирован", "в стадии формирования")))</f>
        <v/>
      </c>
      <c r="AM15" s="175" t="str">
        <f>IF('Художественно-эстетическое разв'!H17="","",IF('Художественно-эстетическое разв'!H17=2,"сформирован",IF('Художественно-эстетическое разв'!H17=0,"не сформирован", "в стадии формирования")))</f>
        <v/>
      </c>
      <c r="AN15"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15" s="175" t="str">
        <f>IF('Художественно-эстетическое разв'!AB17="","",IF('Художественно-эстетическое разв'!AB17=2,"сформирован",IF('Художественно-эстетическое разв'!AB17=0,"не сформирован", "в стадии формирования")))</f>
        <v/>
      </c>
      <c r="AP15" s="176" t="str">
        <f>IF('Социально-коммуникативное разви'!P17="","",IF('Познавательное развитие'!P17="","",IF('Речевое развитие'!F16="","",IF('Речевое развитие'!G16="","",IF('Речевое развитие'!M16="","",IF('Речевое развитие'!N16="","",IF('Художественно-эстетическое разв'!E17="","",IF('Художественно-эстетическое разв'!H17="","",IF('Художественно-эстетическое разв'!#REF!="","",IF('Художественно-эстетическое разв'!AB17="","",('Социально-коммуникативное разви'!P17+'Познавательное развитие'!P17+'Речевое развитие'!F16+'Речевое развитие'!G16+'Речевое развитие'!M16+'Речевое развитие'!N16+'Художественно-эстетическое разв'!E17+'Художественно-эстетическое разв'!H17+'Художественно-эстетическое разв'!#REF!+'Художественно-эстетическое разв'!AB17)/10))))))))))</f>
        <v/>
      </c>
      <c r="AQ15" s="175" t="str">
        <f>'целевые ориентиры'!AM16</f>
        <v/>
      </c>
      <c r="AR15" s="175" t="str">
        <f>'Речевое развитие'!I16</f>
        <v/>
      </c>
      <c r="AS15" s="175" t="str">
        <f>IF('Речевое развитие'!D16="","",IF('Речевое развитие'!D16=2,"сформирован",IF('Речевое развитие'!D16=0,"не сформирован", "в стадии формирования")))</f>
        <v/>
      </c>
      <c r="AT15" s="175" t="e">
        <f>IF('Речевое развитие'!#REF!="","",IF('Речевое развитие'!#REF!=2,"сформирован",IF('Речевое развитие'!#REF!=0,"не сформирован", "в стадии формирования")))</f>
        <v>#REF!</v>
      </c>
      <c r="AU15" s="175" t="str">
        <f>IF('Речевое развитие'!E16="","",IF('Речевое развитие'!E16=2,"сформирован",IF('Речевое развитие'!E16=0,"не сформирован", "в стадии формирования")))</f>
        <v/>
      </c>
      <c r="AV15" s="175" t="str">
        <f>IF('Речевое развитие'!F16="","",IF('Речевое развитие'!F16=2,"сформирован",IF('Речевое развитие'!F16=0,"не сформирован", "в стадии формирования")))</f>
        <v/>
      </c>
      <c r="AW15" s="175" t="str">
        <f>IF('Речевое развитие'!G16="","",IF('Речевое развитие'!G16=2,"сформирован",IF('Речевое развитие'!G16=0,"не сформирован", "в стадии формирования")))</f>
        <v/>
      </c>
      <c r="AX15" s="175"/>
      <c r="AY15" s="175" t="str">
        <f>IF('Речевое развитие'!M16="","",IF('Речевое развитие'!M16=2,"сформирован",IF('Речевое развитие'!M16=0,"не сформирован", "в стадии формирования")))</f>
        <v/>
      </c>
      <c r="AZ15" s="175" t="str">
        <f>IF('Познавательное развитие'!V17="","",IF('Речевое развитие'!D16="","",IF('Речевое развитие'!#REF!="","",IF('Речевое развитие'!E16="","",IF('Речевое развитие'!F16="","",IF('Речевое развитие'!G16="","",IF('Речевое развитие'!J16="","",IF('Речевое развитие'!M16="","",('Познавательное развитие'!V17+'Речевое развитие'!D16+'Речевое развитие'!#REF!+'Речевое развитие'!E16+'Речевое развитие'!F16+'Речевое развитие'!G16+'Речевое развитие'!J16+'Речевое развитие'!M16)/8))))))))</f>
        <v/>
      </c>
      <c r="BA15" s="175" t="str">
        <f>'целевые ориентиры'!AV16</f>
        <v/>
      </c>
      <c r="BB15" s="175" t="str">
        <f>IF('Художественно-эстетическое разв'!M17="","",IF('Художественно-эстетическое разв'!M17=2,"сформирован",IF('Художественно-эстетическое разв'!M17=0,"не сформирован", "в стадии формирования")))</f>
        <v/>
      </c>
      <c r="BC15" s="175" t="str">
        <f>IF('Художественно-эстетическое разв'!N17="","",IF('Художественно-эстетическое разв'!N17=2,"сформирован",IF('Художественно-эстетическое разв'!N17=0,"не сформирован", "в стадии формирования")))</f>
        <v/>
      </c>
      <c r="BD15" s="177" t="str">
        <f>IF('Художественно-эстетическое разв'!V17="","",IF('Художественно-эстетическое разв'!V17=2,"сформирован",IF('Художественно-эстетическое разв'!V17=0,"не сформирован", "в стадии формирования")))</f>
        <v/>
      </c>
      <c r="BE15" s="175" t="str">
        <f>IF('Физическое развитие'!D16="","",IF('Физическое развитие'!D16=2,"сформирован",IF('Физическое развитие'!D16=0,"не сформирован", "в стадии формирования")))</f>
        <v/>
      </c>
      <c r="BF15" s="175" t="str">
        <f>IF('Физическое развитие'!E16="","",IF('Физическое развитие'!E16=2,"сформирован",IF('Физическое развитие'!E16=0,"не сформирован", "в стадии формирования")))</f>
        <v/>
      </c>
      <c r="BG15" s="175" t="str">
        <f>IF('Физическое развитие'!F16="","",IF('Физическое развитие'!F16=2,"сформирован",IF('Физическое развитие'!F16=0,"не сформирован", "в стадии формирования")))</f>
        <v/>
      </c>
      <c r="BH15" s="175" t="str">
        <f>IF('Физическое развитие'!G16="","",IF('Физическое развитие'!G16=2,"сформирован",IF('Физическое развитие'!G16=0,"не сформирован", "в стадии формирования")))</f>
        <v/>
      </c>
      <c r="BI15" s="175" t="str">
        <f>IF('Физическое развитие'!H16="","",IF('Физическое развитие'!H16=2,"сформирован",IF('Физическое развитие'!H16=0,"не сформирован", "в стадии формирования")))</f>
        <v/>
      </c>
      <c r="BJ15" s="175" t="e">
        <f>IF('Физическое развитие'!#REF!="","",IF('Физическое развитие'!#REF!=2,"сформирован",IF('Физическое развитие'!#REF!=0,"не сформирован", "в стадии формирования")))</f>
        <v>#REF!</v>
      </c>
      <c r="BK15" s="175" t="str">
        <f>IF('Физическое развитие'!I16="","",IF('Физическое развитие'!I16=2,"сформирован",IF('Физическое развитие'!I16=0,"не сформирован", "в стадии формирования")))</f>
        <v/>
      </c>
      <c r="BL15" s="175" t="str">
        <f>IF('Физическое развитие'!J16="","",IF('Физическое развитие'!J16=2,"сформирован",IF('Физическое развитие'!J16=0,"не сформирован", "в стадии формирования")))</f>
        <v/>
      </c>
      <c r="BM15" s="175" t="str">
        <f>IF('Физическое развитие'!K16="","",IF('Физическое развитие'!K16=2,"сформирован",IF('Физическое развитие'!K16=0,"не сформирован", "в стадии формирования")))</f>
        <v/>
      </c>
      <c r="BN15" s="175" t="str">
        <f>IF('Физическое развитие'!M16="","",IF('Физическое развитие'!M16=2,"сформирован",IF('Физическое развитие'!M16=0,"не сформирован", "в стадии формирования")))</f>
        <v/>
      </c>
      <c r="BO15" s="178" t="str">
        <f>IF('Художественно-эстетическое разв'!M17="","",IF('Художественно-эстетическое разв'!N17="","",IF('Художественно-эстетическое разв'!V17="","",IF('Физическое развитие'!D16="","",IF('Физическое развитие'!E16="","",IF('Физическое развитие'!F16="","",IF('Физическое развитие'!G16="","",IF('Физическое развитие'!H16="","",IF('Физическое развитие'!#REF!="","",IF('Физическое развитие'!I16="","",IF('Физическое развитие'!J16="","",IF('Физическое развитие'!K16="","",IF('Физическое развитие'!M16="","",('Художественно-эстетическое разв'!M17+'Художественно-эстетическое разв'!N17+'Художественно-эстетическое разв'!V17+'Физическое развитие'!D16+'Физическое развитие'!E16+'Физическое развитие'!F16+'Физическое развитие'!G16+'Физическое развитие'!H16+'Физическое развитие'!#REF!+'Физическое развитие'!I16+'Физическое развитие'!J16+'Физическое развитие'!K16+'Физическое развитие'!M16)/13)))))))))))))</f>
        <v/>
      </c>
      <c r="BP15" s="175" t="str">
        <f>'целевые ориентиры'!BJ16</f>
        <v/>
      </c>
      <c r="BQ15" s="175" t="str">
        <f>IF('Социально-коммуникативное разви'!D17="","",IF('Социально-коммуникативное разви'!D17=2,"сформирован",IF('Социально-коммуникативное разви'!D17=0,"не сформирован", "в стадии формирования")))</f>
        <v/>
      </c>
      <c r="BR15" s="175" t="str">
        <f>IF('Социально-коммуникативное разви'!G17="","",IF('Социально-коммуникативное разви'!G17=2,"сформирован",IF('Социально-коммуникативное разви'!G17=0,"не сформирован", "в стадии формирования")))</f>
        <v/>
      </c>
      <c r="BS15" s="175" t="str">
        <f>IF('Социально-коммуникативное разви'!K17="","",IF('Социально-коммуникативное разви'!K17=2,"сформирован",IF('Социально-коммуникативное разви'!K17=0,"не сформирован", "в стадии формирования")))</f>
        <v/>
      </c>
      <c r="BT15" s="175" t="str">
        <f>IF('Социально-коммуникативное разви'!M17="","",IF('Социально-коммуникативное разви'!M17=2,"сформирован",IF('Социально-коммуникативное разви'!M17=0,"не сформирован", "в стадии формирования")))</f>
        <v/>
      </c>
      <c r="BU15" s="175" t="str">
        <f>IF('Социально-коммуникативное разви'!X17="","",IF('Социально-коммуникативное разви'!X17=2,"сформирован",IF('Социально-коммуникативное разви'!X17=0,"не сформирован", "в стадии формирования")))</f>
        <v/>
      </c>
      <c r="BV15" s="175" t="str">
        <f>IF('Социально-коммуникативное разви'!Y17="","",IF('Социально-коммуникативное разви'!Y17=2,"сформирован",IF('Социально-коммуникативное разви'!Y17=0,"не сформирован", "в стадии формирования")))</f>
        <v/>
      </c>
      <c r="BW15"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15" s="175" t="str">
        <f>IF('Социально-коммуникативное разви'!Z17="","",IF('Социально-коммуникативное разви'!Z17=2,"сформирован",IF('Социально-коммуникативное разви'!Z17=0,"не сформирован", "в стадии формирования")))</f>
        <v/>
      </c>
      <c r="BY15" s="175" t="str">
        <f>IF('Социально-коммуникативное разви'!AA17="","",IF('Социально-коммуникативное разви'!AA17=2,"сформирован",IF('Социально-коммуникативное разви'!AA17=0,"не сформирован", "в стадии формирования")))</f>
        <v/>
      </c>
      <c r="BZ15" s="175" t="str">
        <f>IF('Физическое развитие'!L16="","",IF('Физическое развитие'!L16=2,"сформирован",IF('Физическое развитие'!L16=0,"не сформирован", "в стадии формирования")))</f>
        <v/>
      </c>
      <c r="CA15" s="175" t="str">
        <f>IF('Физическое развитие'!P16="","",IF('Физическое развитие'!P16=2,"сформирован",IF('Физическое развитие'!P16=0,"не сформирован", "в стадии формирования")))</f>
        <v/>
      </c>
      <c r="CB15" s="175" t="e">
        <f>IF('Физическое развитие'!#REF!="","",IF('Физическое развитие'!#REF!=2,"сформирован",IF('Физическое развитие'!#REF!=0,"не сформирован", "в стадии формирования")))</f>
        <v>#REF!</v>
      </c>
      <c r="CC15" s="175" t="str">
        <f>IF('Физическое развитие'!Q16="","",IF('Физическое развитие'!Q16=2,"сформирован",IF('Физическое развитие'!Q16=0,"не сформирован", "в стадии формирования")))</f>
        <v/>
      </c>
      <c r="CD15" s="175" t="str">
        <f>IF('Физическое развитие'!R16="","",IF('Физическое развитие'!R16=2,"сформирован",IF('Физическое развитие'!R16=0,"не сформирован", "в стадии формирования")))</f>
        <v/>
      </c>
      <c r="CE15" s="175"/>
      <c r="CF15" s="175" t="str">
        <f>'целевые ориентиры'!BX16</f>
        <v/>
      </c>
      <c r="CG15" s="175" t="str">
        <f>IF('Социально-коммуникативное разви'!E17="","",IF('Социально-коммуникативное разви'!E17=2,"сформирован",IF('Социально-коммуникативное разви'!E17=0,"не сформирован", "в стадии формирования")))</f>
        <v/>
      </c>
      <c r="CH15" s="175" t="str">
        <f>IF('Социально-коммуникативное разви'!F17="","",IF('Социально-коммуникативное разви'!F17=2,"сформирован",IF('Социально-коммуникативное разви'!F17=0,"не сформирован", "в стадии формирования")))</f>
        <v/>
      </c>
      <c r="CI15" s="175" t="str">
        <f>IF('Социально-коммуникативное разви'!H17="","",IF('Социально-коммуникативное разви'!H17=2,"сформирован",IF('Социально-коммуникативное разви'!H17=0,"не сформирован", "в стадии формирования")))</f>
        <v/>
      </c>
      <c r="CJ15" s="175" t="str">
        <f>IF('Социально-коммуникативное разви'!I17="","",IF('Социально-коммуникативное разви'!I17=2,"сформирован",IF('Социально-коммуникативное разви'!I17=0,"не сформирован", "в стадии формирования")))</f>
        <v/>
      </c>
      <c r="CK15" s="175" t="str">
        <f>IF('Социально-коммуникативное разви'!AB17="","",IF('Социально-коммуникативное разви'!AB17=2,"сформирован",IF('Социально-коммуникативное разви'!AB17=0,"не сформирован", "в стадии формирования")))</f>
        <v/>
      </c>
      <c r="CL15" s="175" t="str">
        <f>IF('Социально-коммуникативное разви'!AC17="","",IF('Социально-коммуникативное разви'!AC17=2,"сформирован",IF('Социально-коммуникативное разви'!AC17=0,"не сформирован", "в стадии формирования")))</f>
        <v/>
      </c>
      <c r="CM15" s="175" t="str">
        <f>IF('Социально-коммуникативное разви'!AD17="","",IF('Социально-коммуникативное разви'!AD17=2,"сформирован",IF('Социально-коммуникативное разви'!AD17=0,"не сформирован", "в стадии формирования")))</f>
        <v/>
      </c>
      <c r="CN15" s="175" t="str">
        <f>IF('Социально-коммуникативное разви'!AE17="","",IF('Социально-коммуникативное разви'!AE17=2,"сформирован",IF('Социально-коммуникативное разви'!AE17=0,"не сформирован", "в стадии формирования")))</f>
        <v/>
      </c>
      <c r="CO15" s="175" t="str">
        <f>IF('Познавательное развитие'!D17="","",IF('Познавательное развитие'!D17=2,"сформирован",IF('Познавательное развитие'!D17=0,"не сформирован", "в стадии формирования")))</f>
        <v/>
      </c>
      <c r="CP15" s="175" t="str">
        <f>IF('Познавательное развитие'!E17="","",IF('Познавательное развитие'!E17=2,"сформирован",IF('Познавательное развитие'!E17=0,"не сформирован", "в стадии формирования")))</f>
        <v/>
      </c>
      <c r="CQ15" s="175" t="str">
        <f>IF('Познавательное развитие'!F17="","",IF('Познавательное развитие'!F17=2,"сформирован",IF('Познавательное развитие'!F17=0,"не сформирован", "в стадии формирования")))</f>
        <v/>
      </c>
      <c r="CR15" s="175" t="str">
        <f>IF('Познавательное развитие'!I17="","",IF('Познавательное развитие'!I17=2,"сформирован",IF('Познавательное развитие'!I17=0,"не сформирован", "в стадии формирования")))</f>
        <v/>
      </c>
      <c r="CS15" s="175" t="str">
        <f>IF('Познавательное развитие'!K17="","",IF('Познавательное развитие'!K17=2,"сформирован",IF('Познавательное развитие'!K17=0,"не сформирован", "в стадии формирования")))</f>
        <v/>
      </c>
      <c r="CT15" s="175" t="str">
        <f>IF('Познавательное развитие'!S17="","",IF('Познавательное развитие'!S17=2,"сформирован",IF('Познавательное развитие'!S17=0,"не сформирован", "в стадии формирования")))</f>
        <v/>
      </c>
      <c r="CU15" s="175" t="str">
        <f>IF('Познавательное развитие'!U17="","",IF('Познавательное развитие'!U17=2,"сформирован",IF('Познавательное развитие'!U17=0,"не сформирован", "в стадии формирования")))</f>
        <v/>
      </c>
      <c r="CV15" s="175" t="e">
        <f>IF('Познавательное развитие'!#REF!="","",IF('Познавательное развитие'!#REF!=2,"сформирован",IF('Познавательное развитие'!#REF!=0,"не сформирован", "в стадии формирования")))</f>
        <v>#REF!</v>
      </c>
      <c r="CW15" s="175" t="str">
        <f>IF('Познавательное развитие'!Y17="","",IF('Познавательное развитие'!Y17=2,"сформирован",IF('Познавательное развитие'!Y17=0,"не сформирован", "в стадии формирования")))</f>
        <v/>
      </c>
      <c r="CX15" s="175" t="str">
        <f>IF('Познавательное развитие'!Z17="","",IF('Познавательное развитие'!Z17=2,"сформирован",IF('Познавательное развитие'!Z17=0,"не сформирован", "в стадии формирования")))</f>
        <v/>
      </c>
      <c r="CY15" s="175" t="str">
        <f>IF('Познавательное развитие'!AA17="","",IF('Познавательное развитие'!AA17=2,"сформирован",IF('Познавательное развитие'!AA17=0,"не сформирован", "в стадии формирования")))</f>
        <v/>
      </c>
      <c r="CZ15" s="175" t="str">
        <f>IF('Познавательное развитие'!AB17="","",IF('Познавательное развитие'!AB17=2,"сформирован",IF('Познавательное развитие'!AB17=0,"не сформирован", "в стадии формирования")))</f>
        <v/>
      </c>
      <c r="DA15" s="175" t="str">
        <f>IF('Познавательное развитие'!AC17="","",IF('Познавательное развитие'!AC17=2,"сформирован",IF('Познавательное развитие'!AC17=0,"не сформирован", "в стадии формирования")))</f>
        <v/>
      </c>
      <c r="DB15" s="175" t="str">
        <f>IF('Познавательное развитие'!AD17="","",IF('Познавательное развитие'!AD17=2,"сформирован",IF('Познавательное развитие'!AD17=0,"не сформирован", "в стадии формирования")))</f>
        <v/>
      </c>
      <c r="DC15" s="175" t="str">
        <f>IF('Познавательное развитие'!AE17="","",IF('Познавательное развитие'!AE17=2,"сформирован",IF('Познавательное развитие'!AE17=0,"не сформирован", "в стадии формирования")))</f>
        <v/>
      </c>
      <c r="DD15" s="175" t="str">
        <f>IF('Речевое развитие'!J16="","",IF('Речевое развитие'!J16=2,"сформирован",IF('Речевое развитие'!J16=0,"не сформирован", "в стадии формирования")))</f>
        <v/>
      </c>
      <c r="DE15" s="175" t="str">
        <f>IF('Речевое развитие'!K16="","",IF('Речевое развитие'!K16=2,"сформирован",IF('Речевое развитие'!K16=0,"не сформирован", "в стадии формирования")))</f>
        <v/>
      </c>
      <c r="DF15" s="175" t="str">
        <f>IF('Речевое развитие'!L16="","",IF('Речевое развитие'!L16=2,"сформирован",IF('Речевое развитие'!L16=0,"не сформирован", "в стадии формирования")))</f>
        <v/>
      </c>
      <c r="DG15" s="177" t="str">
        <f>IF('Художественно-эстетическое разв'!AA17="","",IF('Художественно-эстетическое разв'!AA17=2,"сформирован",IF('Художественно-эстетическое разв'!AA17=0,"не сформирован", "в стадии формирования")))</f>
        <v/>
      </c>
      <c r="DH15" s="178" t="str">
        <f>IF('Социально-коммуникативное разви'!E17="","",IF('Социально-коммуникативное разви'!F17="","",IF('Социально-коммуникативное разви'!H17="","",IF('Социально-коммуникативное разви'!I17="","",IF('Социально-коммуникативное разви'!AB17="","",IF('Социально-коммуникативное разви'!AC17="","",IF('Социально-коммуникативное разви'!AD17="","",IF('Социально-коммуникативное разви'!AE17="","",IF('Познавательное развитие'!D17="","",IF('Познавательное развитие'!E17="","",IF('Познавательное развитие'!F17="","",IF('Познавательное развитие'!I17="","",IF('Познавательное развитие'!K17="","",IF('Познавательное развитие'!S17="","",IF('Познавательное развитие'!U17="","",IF('Познавательное развитие'!#REF!="","",IF('Познавательное развитие'!Y17="","",IF('Познавательное развитие'!Z17="","",IF('Познавательное развитие'!AA17="","",IF('Познавательное развитие'!AB17="","",IF('Познавательное развитие'!AC17="","",IF('Познавательное развитие'!AD17="","",IF('Познавательное развитие'!AE17="","",IF('Речевое развитие'!J16="","",IF('Речевое развитие'!K16="","",IF('Речевое развитие'!L16="","",IF('Художественно-эстетическое разв'!AA17="","",('Социально-коммуникативное разви'!E17+'Социально-коммуникативное разви'!F17+'Социально-коммуникативное разви'!H17+'Социально-коммуникативное разви'!I17+'Социально-коммуникативное разви'!AB17+'Социально-коммуникативное разви'!AC17+'Социально-коммуникативное разви'!AD17+'Социально-коммуникативное разви'!AE17+'Познавательное развитие'!D17+'Познавательное развитие'!E17+'Познавательное развитие'!F17+'Познавательное развитие'!I17+'Познавательное развитие'!K17+'Познавательное развитие'!S17+'Познавательное развитие'!U17+'Познавательное развитие'!#REF!+'Познавательное развитие'!Y17+'Познавательное развитие'!Z17+'Познавательное развитие'!AA17+'Познавательное развитие'!AB17+'Познавательное развитие'!AC17+'Познавательное развитие'!AD17+'Познавательное развитие'!AE17+'Речевое развитие'!J16+'Речевое развитие'!K16+'Речевое развитие'!L16+'Художественно-эстетическое разв'!AA17)/27)))))))))))))))))))))))))))</f>
        <v/>
      </c>
      <c r="DI15" s="175" t="str">
        <f>'целевые ориентиры'!CZ16</f>
        <v/>
      </c>
    </row>
    <row r="16" spans="1:150" s="121" customFormat="1">
      <c r="A16" s="97">
        <f>список!A15</f>
        <v>14</v>
      </c>
      <c r="B16" s="165" t="str">
        <f>IF(список!B15="","",список!B15)</f>
        <v/>
      </c>
      <c r="C16" s="98">
        <f>IF(список!C15="","",список!C15)</f>
        <v>0</v>
      </c>
      <c r="D16" s="81" t="str">
        <f>IF('Социально-коммуникативное разви'!J18="","",IF('Социально-коммуникативное разви'!J18=2,"сформирован",IF('Социально-коммуникативное разви'!J18=0,"не сформирован", "в стадии формирования")))</f>
        <v/>
      </c>
      <c r="E16" s="81" t="str">
        <f>IF('Социально-коммуникативное разви'!K18="","",IF('Социально-коммуникативное разви'!K18=2,"сформирован",IF('Социально-коммуникативное разви'!K18=0,"не сформирован", "в стадии формирования")))</f>
        <v/>
      </c>
      <c r="F16" s="81" t="str">
        <f>IF('Социально-коммуникативное разви'!L18="","",IF('Социально-коммуникативное разви'!L18=2,"сформирован",IF('Социально-коммуникативное разви'!L18=0,"не сформирован", "в стадии формирования")))</f>
        <v/>
      </c>
      <c r="G16" s="81" t="str">
        <f>IF('Социально-коммуникативное разви'!N18="","",IF('Социально-коммуникативное разви'!N18=2,"сформирован",IF('Социально-коммуникативное разви'!N18=0,"не сформирован", "в стадии формирования")))</f>
        <v/>
      </c>
      <c r="H16" s="81" t="str">
        <f>IF('Социально-коммуникативное разви'!O18="","",IF('Социально-коммуникативное разви'!O18=2,"сформирован",IF('Социально-коммуникативное разви'!O18=0,"не сформирован", "в стадии формирования")))</f>
        <v/>
      </c>
      <c r="I16" s="81" t="str">
        <f>IF('Познавательное развитие'!J18="","",IF('Познавательное развитие'!J18=2,"сформирован",IF('Познавательное развитие'!J18=0,"не сформирован", "в стадии формирования")))</f>
        <v/>
      </c>
      <c r="J16" s="81" t="str">
        <f>IF('Познавательное развитие'!K18="","",IF('Познавательное развитие'!K18=2,"сформирован",IF('Познавательное развитие'!K18=0,"не сформирован", "в стадии формирования")))</f>
        <v/>
      </c>
      <c r="K16" s="81" t="str">
        <f>IF('Познавательное развитие'!N18="","",IF('Познавательное развитие'!N18=2,"сформирован",IF('Познавательное развитие'!N18=0,"не сформирован", "в стадии формирования")))</f>
        <v/>
      </c>
      <c r="L16" s="81" t="str">
        <f>IF('Познавательное развитие'!O18="","",IF('Познавательное развитие'!O18=2,"сформирован",IF('Познавательное развитие'!O18=0,"не сформирован", "в стадии формирования")))</f>
        <v/>
      </c>
      <c r="M16" s="81" t="str">
        <f>IF('Познавательное развитие'!U18="","",IF('Познавательное развитие'!U18=2,"сформирован",IF('Познавательное развитие'!U18=0,"не сформирован", "в стадии формирования")))</f>
        <v/>
      </c>
      <c r="N16" s="81" t="str">
        <f>IF('Речевое развитие'!G17="","",IF('Речевое развитие'!G17=2,"сформирован",IF('Речевое развитие'!G17=0,"не сформирован", "в стадии формирования")))</f>
        <v/>
      </c>
      <c r="O16" s="81" t="str">
        <f>IF('Художественно-эстетическое разв'!D18="","",IF('Художественно-эстетическое разв'!D18=2,"сформирован",IF('Художественно-эстетическое разв'!D18=0,"не сформирован", "в стадии формирования")))</f>
        <v/>
      </c>
      <c r="P16"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16"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16" s="136" t="str">
        <f>IF('Социально-коммуникативное разви'!J18="","",IF('Социально-коммуникативное разви'!K18="","",IF('Социально-коммуникативное разви'!L18="","",IF('Социально-коммуникативное разви'!N18="","",IF('Социально-коммуникативное разви'!O18="","",IF('Познавательное развитие'!J18="","",IF('Познавательное развитие'!K18="","",IF('Познавательное развитие'!N18="","",IF('Познавательное развитие'!O18="","",IF('Познавательное развитие'!U18="","",IF('Речевое развитие'!G17="","",IF('Художественно-эстетическое разв'!D18="","",IF('Художественно-эстетическое разв'!#REF!="","",IF('Художественно-эстетическое разв'!#REF!="","",('Социально-коммуникативное разви'!J18+'Социально-коммуникативное разви'!K18+'Социально-коммуникативное разви'!L18+'Социально-коммуникативное разви'!N18+'Социально-коммуникативное разви'!O18+'Познавательное развитие'!J18+'Познавательное развитие'!K18+'Познавательное развитие'!N18+'Познавательное развитие'!O18+'Познавательное развитие'!U18+'Речевое развитие'!G17+'Художественно-эстетическое разв'!D18+'Художественно-эстетическое разв'!#REF!+'Художественно-эстетическое разв'!#REF!)/14))))))))))))))</f>
        <v/>
      </c>
      <c r="S16" s="175" t="str">
        <f>'целевые ориентиры'!Q17</f>
        <v/>
      </c>
      <c r="T16" s="175" t="str">
        <f>IF('Социально-коммуникативное разви'!H18="","",IF('Социально-коммуникативное разви'!H18=2,"сформирован",IF('Социально-коммуникативное разви'!H18=0,"не сформирован", "в стадии формирования")))</f>
        <v/>
      </c>
      <c r="U16" s="175" t="str">
        <f>IF('Социально-коммуникативное разви'!K18="","",IF('Социально-коммуникативное разви'!K18=2,"сформирован",IF('Социально-коммуникативное разви'!K18=0,"не сформирован", "в стадии формирования")))</f>
        <v/>
      </c>
      <c r="V16" s="175" t="str">
        <f>IF('Социально-коммуникативное разви'!L18="","",IF('Социально-коммуникативное разви'!L18=2,"сформирован",IF('Социально-коммуникативное разви'!L18=0,"не сформирован", "в стадии формирования")))</f>
        <v/>
      </c>
      <c r="W16" s="175" t="str">
        <f>IF('Социально-коммуникативное разви'!M18="","",IF('Социально-коммуникативное разви'!M18=2,"сформирован",IF('Социально-коммуникативное разви'!M18=0,"не сформирован", "в стадии формирования")))</f>
        <v/>
      </c>
      <c r="X16" s="175" t="str">
        <f>IF('Социально-коммуникативное разви'!S18="","",IF('Социально-коммуникативное разви'!S18=2,"сформирован",IF('Социально-коммуникативное разви'!S18=0,"не сформирован", "в стадии формирования")))</f>
        <v/>
      </c>
      <c r="Y16" s="175" t="str">
        <f>IF('Социально-коммуникативное разви'!T18="","",IF('Социально-коммуникативное разви'!T18=2,"сформирован",IF('Социально-коммуникативное разви'!T18=0,"не сформирован", "в стадии формирования")))</f>
        <v/>
      </c>
      <c r="Z16"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16" s="175" t="str">
        <f>IF('Социально-коммуникативное разви'!U18="","",IF('Социально-коммуникативное разви'!U18=2,"сформирован",IF('Социально-коммуникативное разви'!U18=0,"не сформирован", "в стадии формирования")))</f>
        <v/>
      </c>
      <c r="AB16" s="175" t="str">
        <f>IF('Познавательное развитие'!T18="","",IF('Познавательное развитие'!T18=2,"сформирован",IF('Познавательное развитие'!T18=0,"не сформирован", "в стадии формирования")))</f>
        <v/>
      </c>
      <c r="AC16" s="175" t="str">
        <f>IF('Речевое развитие'!G17="","",IF('Речевое развитие'!G17=2,"сформирован",IF('Речевое развитие'!G17=0,"не сформирован", "в стадии формирования")))</f>
        <v/>
      </c>
      <c r="AD16" s="175" t="str">
        <f>IF('Социально-коммуникативное разви'!H18="","",IF('Социально-коммуникативное разви'!K18="","",IF('Социально-коммуникативное разви'!L18="","",IF('Социально-коммуникативное разви'!M18="","",IF('Социально-коммуникативное разви'!S18="","",IF('Социально-коммуникативное разви'!T18="","",IF('Социально-коммуникативное разви'!#REF!="","",IF('Социально-коммуникативное разви'!U18="","",IF('Познавательное развитие'!T18="","",IF('Речевое развитие'!G17="","",('Социально-коммуникативное разви'!H18+'Социально-коммуникативное разви'!K18+'Социально-коммуникативное разви'!L18+'Социально-коммуникативное разви'!M18+'Социально-коммуникативное разви'!S18+'Социально-коммуникативное разви'!T18+'Социально-коммуникативное разви'!#REF!+'Социально-коммуникативное разви'!U18+'Познавательное развитие'!T18+'Речевое развитие'!G17)/10))))))))))</f>
        <v/>
      </c>
      <c r="AE16" s="175" t="str">
        <f>'целевые ориентиры'!AB17</f>
        <v/>
      </c>
      <c r="AF16" s="175" t="str">
        <f>IF('Социально-коммуникативное разви'!P18="","",IF('Социально-коммуникативное разви'!P18=2,"сформирован",IF('Социально-коммуникативное разви'!P18=0,"не сформирован", "в стадии формирования")))</f>
        <v/>
      </c>
      <c r="AG16" s="175" t="str">
        <f>IF('Познавательное развитие'!P18="","",IF('Познавательное развитие'!P18=2,"сформирован",IF('Познавательное развитие'!P18=0,"не сформирован", "в стадии формирования")))</f>
        <v/>
      </c>
      <c r="AH16" s="175" t="str">
        <f>IF('Речевое развитие'!F17="","",IF('Речевое развитие'!F17=2,"сформирован",IF('Речевое развитие'!GG17=0,"не сформирован", "в стадии формирования")))</f>
        <v/>
      </c>
      <c r="AI16" s="175" t="str">
        <f>IF('Речевое развитие'!G17="","",IF('Речевое развитие'!G17=2,"сформирован",IF('Речевое развитие'!GH17=0,"не сформирован", "в стадии формирования")))</f>
        <v/>
      </c>
      <c r="AJ16" s="175" t="str">
        <f>IF('Речевое развитие'!M17="","",IF('Речевое развитие'!M17=2,"сформирован",IF('Речевое развитие'!M17=0,"не сформирован", "в стадии формирования")))</f>
        <v/>
      </c>
      <c r="AK16" s="175" t="str">
        <f>IF('Речевое развитие'!N17="","",IF('Речевое развитие'!N17=2,"сформирован",IF('Речевое развитие'!N17=0,"не сформирован", "в стадии формирования")))</f>
        <v/>
      </c>
      <c r="AL16" s="175" t="str">
        <f>IF('Художественно-эстетическое разв'!E18="","",IF('Художественно-эстетическое разв'!E18=2,"сформирован",IF('Художественно-эстетическое разв'!E18=0,"не сформирован", "в стадии формирования")))</f>
        <v/>
      </c>
      <c r="AM16" s="175" t="str">
        <f>IF('Художественно-эстетическое разв'!H18="","",IF('Художественно-эстетическое разв'!H18=2,"сформирован",IF('Художественно-эстетическое разв'!H18=0,"не сформирован", "в стадии формирования")))</f>
        <v/>
      </c>
      <c r="AN16"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16" s="175" t="str">
        <f>IF('Художественно-эстетическое разв'!AB18="","",IF('Художественно-эстетическое разв'!AB18=2,"сформирован",IF('Художественно-эстетическое разв'!AB18=0,"не сформирован", "в стадии формирования")))</f>
        <v/>
      </c>
      <c r="AP16" s="176" t="str">
        <f>IF('Социально-коммуникативное разви'!P18="","",IF('Познавательное развитие'!P18="","",IF('Речевое развитие'!F17="","",IF('Речевое развитие'!G17="","",IF('Речевое развитие'!M17="","",IF('Речевое развитие'!N17="","",IF('Художественно-эстетическое разв'!E18="","",IF('Художественно-эстетическое разв'!H18="","",IF('Художественно-эстетическое разв'!#REF!="","",IF('Художественно-эстетическое разв'!AB18="","",('Социально-коммуникативное разви'!P18+'Познавательное развитие'!P18+'Речевое развитие'!F17+'Речевое развитие'!G17+'Речевое развитие'!M17+'Речевое развитие'!N17+'Художественно-эстетическое разв'!E18+'Художественно-эстетическое разв'!H18+'Художественно-эстетическое разв'!#REF!+'Художественно-эстетическое разв'!AB18)/10))))))))))</f>
        <v/>
      </c>
      <c r="AQ16" s="175" t="str">
        <f>'целевые ориентиры'!AM17</f>
        <v/>
      </c>
      <c r="AR16" s="175" t="str">
        <f>'Речевое развитие'!I17</f>
        <v/>
      </c>
      <c r="AS16" s="175" t="str">
        <f>IF('Речевое развитие'!D17="","",IF('Речевое развитие'!D17=2,"сформирован",IF('Речевое развитие'!D17=0,"не сформирован", "в стадии формирования")))</f>
        <v/>
      </c>
      <c r="AT16" s="175" t="e">
        <f>IF('Речевое развитие'!#REF!="","",IF('Речевое развитие'!#REF!=2,"сформирован",IF('Речевое развитие'!#REF!=0,"не сформирован", "в стадии формирования")))</f>
        <v>#REF!</v>
      </c>
      <c r="AU16" s="175" t="str">
        <f>IF('Речевое развитие'!E17="","",IF('Речевое развитие'!E17=2,"сформирован",IF('Речевое развитие'!E17=0,"не сформирован", "в стадии формирования")))</f>
        <v/>
      </c>
      <c r="AV16" s="175" t="str">
        <f>IF('Речевое развитие'!F17="","",IF('Речевое развитие'!F17=2,"сформирован",IF('Речевое развитие'!F17=0,"не сформирован", "в стадии формирования")))</f>
        <v/>
      </c>
      <c r="AW16" s="175" t="str">
        <f>IF('Речевое развитие'!G17="","",IF('Речевое развитие'!G17=2,"сформирован",IF('Речевое развитие'!G17=0,"не сформирован", "в стадии формирования")))</f>
        <v/>
      </c>
      <c r="AX16" s="175"/>
      <c r="AY16" s="175" t="str">
        <f>IF('Речевое развитие'!M17="","",IF('Речевое развитие'!M17=2,"сформирован",IF('Речевое развитие'!M17=0,"не сформирован", "в стадии формирования")))</f>
        <v/>
      </c>
      <c r="AZ16" s="175" t="str">
        <f>IF('Познавательное развитие'!V18="","",IF('Речевое развитие'!D17="","",IF('Речевое развитие'!#REF!="","",IF('Речевое развитие'!E17="","",IF('Речевое развитие'!F17="","",IF('Речевое развитие'!G17="","",IF('Речевое развитие'!J17="","",IF('Речевое развитие'!M17="","",('Познавательное развитие'!V18+'Речевое развитие'!D17+'Речевое развитие'!#REF!+'Речевое развитие'!E17+'Речевое развитие'!F17+'Речевое развитие'!G17+'Речевое развитие'!J17+'Речевое развитие'!M17)/8))))))))</f>
        <v/>
      </c>
      <c r="BA16" s="175" t="str">
        <f>'целевые ориентиры'!AV17</f>
        <v/>
      </c>
      <c r="BB16" s="175" t="str">
        <f>IF('Художественно-эстетическое разв'!M18="","",IF('Художественно-эстетическое разв'!M18=2,"сформирован",IF('Художественно-эстетическое разв'!M18=0,"не сформирован", "в стадии формирования")))</f>
        <v/>
      </c>
      <c r="BC16" s="175" t="str">
        <f>IF('Художественно-эстетическое разв'!N18="","",IF('Художественно-эстетическое разв'!N18=2,"сформирован",IF('Художественно-эстетическое разв'!N18=0,"не сформирован", "в стадии формирования")))</f>
        <v/>
      </c>
      <c r="BD16" s="177" t="str">
        <f>IF('Художественно-эстетическое разв'!V18="","",IF('Художественно-эстетическое разв'!V18=2,"сформирован",IF('Художественно-эстетическое разв'!V18=0,"не сформирован", "в стадии формирования")))</f>
        <v/>
      </c>
      <c r="BE16" s="175" t="str">
        <f>IF('Физическое развитие'!D17="","",IF('Физическое развитие'!D17=2,"сформирован",IF('Физическое развитие'!D17=0,"не сформирован", "в стадии формирования")))</f>
        <v/>
      </c>
      <c r="BF16" s="175" t="str">
        <f>IF('Физическое развитие'!E17="","",IF('Физическое развитие'!E17=2,"сформирован",IF('Физическое развитие'!E17=0,"не сформирован", "в стадии формирования")))</f>
        <v/>
      </c>
      <c r="BG16" s="175" t="str">
        <f>IF('Физическое развитие'!F17="","",IF('Физическое развитие'!F17=2,"сформирован",IF('Физическое развитие'!F17=0,"не сформирован", "в стадии формирования")))</f>
        <v/>
      </c>
      <c r="BH16" s="175" t="str">
        <f>IF('Физическое развитие'!G17="","",IF('Физическое развитие'!G17=2,"сформирован",IF('Физическое развитие'!G17=0,"не сформирован", "в стадии формирования")))</f>
        <v/>
      </c>
      <c r="BI16" s="175" t="str">
        <f>IF('Физическое развитие'!H17="","",IF('Физическое развитие'!H17=2,"сформирован",IF('Физическое развитие'!H17=0,"не сформирован", "в стадии формирования")))</f>
        <v/>
      </c>
      <c r="BJ16" s="175" t="e">
        <f>IF('Физическое развитие'!#REF!="","",IF('Физическое развитие'!#REF!=2,"сформирован",IF('Физическое развитие'!#REF!=0,"не сформирован", "в стадии формирования")))</f>
        <v>#REF!</v>
      </c>
      <c r="BK16" s="175" t="str">
        <f>IF('Физическое развитие'!I17="","",IF('Физическое развитие'!I17=2,"сформирован",IF('Физическое развитие'!I17=0,"не сформирован", "в стадии формирования")))</f>
        <v/>
      </c>
      <c r="BL16" s="175" t="str">
        <f>IF('Физическое развитие'!J17="","",IF('Физическое развитие'!J17=2,"сформирован",IF('Физическое развитие'!J17=0,"не сформирован", "в стадии формирования")))</f>
        <v/>
      </c>
      <c r="BM16" s="175" t="str">
        <f>IF('Физическое развитие'!K17="","",IF('Физическое развитие'!K17=2,"сформирован",IF('Физическое развитие'!K17=0,"не сформирован", "в стадии формирования")))</f>
        <v/>
      </c>
      <c r="BN16" s="175" t="str">
        <f>IF('Физическое развитие'!M17="","",IF('Физическое развитие'!M17=2,"сформирован",IF('Физическое развитие'!M17=0,"не сформирован", "в стадии формирования")))</f>
        <v/>
      </c>
      <c r="BO16" s="178" t="str">
        <f>IF('Художественно-эстетическое разв'!M18="","",IF('Художественно-эстетическое разв'!N18="","",IF('Художественно-эстетическое разв'!V18="","",IF('Физическое развитие'!D17="","",IF('Физическое развитие'!E17="","",IF('Физическое развитие'!F17="","",IF('Физическое развитие'!G17="","",IF('Физическое развитие'!H17="","",IF('Физическое развитие'!#REF!="","",IF('Физическое развитие'!I17="","",IF('Физическое развитие'!J17="","",IF('Физическое развитие'!K17="","",IF('Физическое развитие'!M17="","",('Художественно-эстетическое разв'!M18+'Художественно-эстетическое разв'!N18+'Художественно-эстетическое разв'!V18+'Физическое развитие'!D17+'Физическое развитие'!E17+'Физическое развитие'!F17+'Физическое развитие'!G17+'Физическое развитие'!H17+'Физическое развитие'!#REF!+'Физическое развитие'!I17+'Физическое развитие'!J17+'Физическое развитие'!K17+'Физическое развитие'!M17)/13)))))))))))))</f>
        <v/>
      </c>
      <c r="BP16" s="175" t="str">
        <f>'целевые ориентиры'!BJ17</f>
        <v/>
      </c>
      <c r="BQ16" s="175" t="str">
        <f>IF('Социально-коммуникативное разви'!D18="","",IF('Социально-коммуникативное разви'!D18=2,"сформирован",IF('Социально-коммуникативное разви'!D18=0,"не сформирован", "в стадии формирования")))</f>
        <v/>
      </c>
      <c r="BR16" s="175" t="str">
        <f>IF('Социально-коммуникативное разви'!G18="","",IF('Социально-коммуникативное разви'!G18=2,"сформирован",IF('Социально-коммуникативное разви'!G18=0,"не сформирован", "в стадии формирования")))</f>
        <v/>
      </c>
      <c r="BS16" s="175" t="str">
        <f>IF('Социально-коммуникативное разви'!K18="","",IF('Социально-коммуникативное разви'!K18=2,"сформирован",IF('Социально-коммуникативное разви'!K18=0,"не сформирован", "в стадии формирования")))</f>
        <v/>
      </c>
      <c r="BT16" s="175" t="str">
        <f>IF('Социально-коммуникативное разви'!M18="","",IF('Социально-коммуникативное разви'!M18=2,"сформирован",IF('Социально-коммуникативное разви'!M18=0,"не сформирован", "в стадии формирования")))</f>
        <v/>
      </c>
      <c r="BU16" s="175" t="str">
        <f>IF('Социально-коммуникативное разви'!X18="","",IF('Социально-коммуникативное разви'!X18=2,"сформирован",IF('Социально-коммуникативное разви'!X18=0,"не сформирован", "в стадии формирования")))</f>
        <v/>
      </c>
      <c r="BV16" s="175" t="str">
        <f>IF('Социально-коммуникативное разви'!Y18="","",IF('Социально-коммуникативное разви'!Y18=2,"сформирован",IF('Социально-коммуникативное разви'!Y18=0,"не сформирован", "в стадии формирования")))</f>
        <v/>
      </c>
      <c r="BW16"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16" s="175" t="str">
        <f>IF('Социально-коммуникативное разви'!Z18="","",IF('Социально-коммуникативное разви'!Z18=2,"сформирован",IF('Социально-коммуникативное разви'!Z18=0,"не сформирован", "в стадии формирования")))</f>
        <v/>
      </c>
      <c r="BY16" s="175" t="str">
        <f>IF('Социально-коммуникативное разви'!AA18="","",IF('Социально-коммуникативное разви'!AA18=2,"сформирован",IF('Социально-коммуникативное разви'!AA18=0,"не сформирован", "в стадии формирования")))</f>
        <v/>
      </c>
      <c r="BZ16" s="175" t="str">
        <f>IF('Физическое развитие'!L17="","",IF('Физическое развитие'!L17=2,"сформирован",IF('Физическое развитие'!L17=0,"не сформирован", "в стадии формирования")))</f>
        <v/>
      </c>
      <c r="CA16" s="175" t="str">
        <f>IF('Физическое развитие'!P17="","",IF('Физическое развитие'!P17=2,"сформирован",IF('Физическое развитие'!P17=0,"не сформирован", "в стадии формирования")))</f>
        <v/>
      </c>
      <c r="CB16" s="175" t="e">
        <f>IF('Физическое развитие'!#REF!="","",IF('Физическое развитие'!#REF!=2,"сформирован",IF('Физическое развитие'!#REF!=0,"не сформирован", "в стадии формирования")))</f>
        <v>#REF!</v>
      </c>
      <c r="CC16" s="175" t="str">
        <f>IF('Физическое развитие'!Q17="","",IF('Физическое развитие'!Q17=2,"сформирован",IF('Физическое развитие'!Q17=0,"не сформирован", "в стадии формирования")))</f>
        <v/>
      </c>
      <c r="CD16" s="175" t="str">
        <f>IF('Физическое развитие'!R17="","",IF('Физическое развитие'!R17=2,"сформирован",IF('Физическое развитие'!R17=0,"не сформирован", "в стадии формирования")))</f>
        <v/>
      </c>
      <c r="CE16" s="175"/>
      <c r="CF16" s="175" t="str">
        <f>'целевые ориентиры'!BX17</f>
        <v/>
      </c>
      <c r="CG16" s="175" t="str">
        <f>IF('Социально-коммуникативное разви'!E18="","",IF('Социально-коммуникативное разви'!E18=2,"сформирован",IF('Социально-коммуникативное разви'!E18=0,"не сформирован", "в стадии формирования")))</f>
        <v/>
      </c>
      <c r="CH16" s="175" t="str">
        <f>IF('Социально-коммуникативное разви'!F18="","",IF('Социально-коммуникативное разви'!F18=2,"сформирован",IF('Социально-коммуникативное разви'!F18=0,"не сформирован", "в стадии формирования")))</f>
        <v/>
      </c>
      <c r="CI16" s="175" t="str">
        <f>IF('Социально-коммуникативное разви'!H18="","",IF('Социально-коммуникативное разви'!H18=2,"сформирован",IF('Социально-коммуникативное разви'!H18=0,"не сформирован", "в стадии формирования")))</f>
        <v/>
      </c>
      <c r="CJ16" s="175" t="str">
        <f>IF('Социально-коммуникативное разви'!I18="","",IF('Социально-коммуникативное разви'!I18=2,"сформирован",IF('Социально-коммуникативное разви'!I18=0,"не сформирован", "в стадии формирования")))</f>
        <v/>
      </c>
      <c r="CK16" s="175" t="str">
        <f>IF('Социально-коммуникативное разви'!AB18="","",IF('Социально-коммуникативное разви'!AB18=2,"сформирован",IF('Социально-коммуникативное разви'!AB18=0,"не сформирован", "в стадии формирования")))</f>
        <v/>
      </c>
      <c r="CL16" s="175" t="str">
        <f>IF('Социально-коммуникативное разви'!AC18="","",IF('Социально-коммуникативное разви'!AC18=2,"сформирован",IF('Социально-коммуникативное разви'!AC18=0,"не сформирован", "в стадии формирования")))</f>
        <v/>
      </c>
      <c r="CM16" s="175" t="str">
        <f>IF('Социально-коммуникативное разви'!AD18="","",IF('Социально-коммуникативное разви'!AD18=2,"сформирован",IF('Социально-коммуникативное разви'!AD18=0,"не сформирован", "в стадии формирования")))</f>
        <v/>
      </c>
      <c r="CN16" s="175" t="str">
        <f>IF('Социально-коммуникативное разви'!AE18="","",IF('Социально-коммуникативное разви'!AE18=2,"сформирован",IF('Социально-коммуникативное разви'!AE18=0,"не сформирован", "в стадии формирования")))</f>
        <v/>
      </c>
      <c r="CO16" s="175" t="str">
        <f>IF('Познавательное развитие'!D18="","",IF('Познавательное развитие'!D18=2,"сформирован",IF('Познавательное развитие'!D18=0,"не сформирован", "в стадии формирования")))</f>
        <v/>
      </c>
      <c r="CP16" s="175" t="str">
        <f>IF('Познавательное развитие'!E18="","",IF('Познавательное развитие'!E18=2,"сформирован",IF('Познавательное развитие'!E18=0,"не сформирован", "в стадии формирования")))</f>
        <v/>
      </c>
      <c r="CQ16" s="175" t="str">
        <f>IF('Познавательное развитие'!F18="","",IF('Познавательное развитие'!F18=2,"сформирован",IF('Познавательное развитие'!F18=0,"не сформирован", "в стадии формирования")))</f>
        <v/>
      </c>
      <c r="CR16" s="175" t="str">
        <f>IF('Познавательное развитие'!I18="","",IF('Познавательное развитие'!I18=2,"сформирован",IF('Познавательное развитие'!I18=0,"не сформирован", "в стадии формирования")))</f>
        <v/>
      </c>
      <c r="CS16" s="175" t="str">
        <f>IF('Познавательное развитие'!K18="","",IF('Познавательное развитие'!K18=2,"сформирован",IF('Познавательное развитие'!K18=0,"не сформирован", "в стадии формирования")))</f>
        <v/>
      </c>
      <c r="CT16" s="175" t="str">
        <f>IF('Познавательное развитие'!S18="","",IF('Познавательное развитие'!S18=2,"сформирован",IF('Познавательное развитие'!S18=0,"не сформирован", "в стадии формирования")))</f>
        <v/>
      </c>
      <c r="CU16" s="175" t="str">
        <f>IF('Познавательное развитие'!U18="","",IF('Познавательное развитие'!U18=2,"сформирован",IF('Познавательное развитие'!U18=0,"не сформирован", "в стадии формирования")))</f>
        <v/>
      </c>
      <c r="CV16" s="175" t="e">
        <f>IF('Познавательное развитие'!#REF!="","",IF('Познавательное развитие'!#REF!=2,"сформирован",IF('Познавательное развитие'!#REF!=0,"не сформирован", "в стадии формирования")))</f>
        <v>#REF!</v>
      </c>
      <c r="CW16" s="175" t="str">
        <f>IF('Познавательное развитие'!Y18="","",IF('Познавательное развитие'!Y18=2,"сформирован",IF('Познавательное развитие'!Y18=0,"не сформирован", "в стадии формирования")))</f>
        <v/>
      </c>
      <c r="CX16" s="175" t="str">
        <f>IF('Познавательное развитие'!Z18="","",IF('Познавательное развитие'!Z18=2,"сформирован",IF('Познавательное развитие'!Z18=0,"не сформирован", "в стадии формирования")))</f>
        <v/>
      </c>
      <c r="CY16" s="175" t="str">
        <f>IF('Познавательное развитие'!AA18="","",IF('Познавательное развитие'!AA18=2,"сформирован",IF('Познавательное развитие'!AA18=0,"не сформирован", "в стадии формирования")))</f>
        <v/>
      </c>
      <c r="CZ16" s="175" t="str">
        <f>IF('Познавательное развитие'!AB18="","",IF('Познавательное развитие'!AB18=2,"сформирован",IF('Познавательное развитие'!AB18=0,"не сформирован", "в стадии формирования")))</f>
        <v/>
      </c>
      <c r="DA16" s="175" t="str">
        <f>IF('Познавательное развитие'!AC18="","",IF('Познавательное развитие'!AC18=2,"сформирован",IF('Познавательное развитие'!AC18=0,"не сформирован", "в стадии формирования")))</f>
        <v/>
      </c>
      <c r="DB16" s="175" t="str">
        <f>IF('Познавательное развитие'!AD18="","",IF('Познавательное развитие'!AD18=2,"сформирован",IF('Познавательное развитие'!AD18=0,"не сформирован", "в стадии формирования")))</f>
        <v/>
      </c>
      <c r="DC16" s="175" t="str">
        <f>IF('Познавательное развитие'!AE18="","",IF('Познавательное развитие'!AE18=2,"сформирован",IF('Познавательное развитие'!AE18=0,"не сформирован", "в стадии формирования")))</f>
        <v/>
      </c>
      <c r="DD16" s="175" t="str">
        <f>IF('Речевое развитие'!J17="","",IF('Речевое развитие'!J17=2,"сформирован",IF('Речевое развитие'!J17=0,"не сформирован", "в стадии формирования")))</f>
        <v/>
      </c>
      <c r="DE16" s="175" t="str">
        <f>IF('Речевое развитие'!K17="","",IF('Речевое развитие'!K17=2,"сформирован",IF('Речевое развитие'!K17=0,"не сформирован", "в стадии формирования")))</f>
        <v/>
      </c>
      <c r="DF16" s="175" t="str">
        <f>IF('Речевое развитие'!L17="","",IF('Речевое развитие'!L17=2,"сформирован",IF('Речевое развитие'!L17=0,"не сформирован", "в стадии формирования")))</f>
        <v/>
      </c>
      <c r="DG16" s="177" t="str">
        <f>IF('Художественно-эстетическое разв'!AA18="","",IF('Художественно-эстетическое разв'!AA18=2,"сформирован",IF('Художественно-эстетическое разв'!AA18=0,"не сформирован", "в стадии формирования")))</f>
        <v/>
      </c>
      <c r="DH16" s="178" t="str">
        <f>IF('Социально-коммуникативное разви'!E18="","",IF('Социально-коммуникативное разви'!F18="","",IF('Социально-коммуникативное разви'!H18="","",IF('Социально-коммуникативное разви'!I18="","",IF('Социально-коммуникативное разви'!AB18="","",IF('Социально-коммуникативное разви'!AC18="","",IF('Социально-коммуникативное разви'!AD18="","",IF('Социально-коммуникативное разви'!AE18="","",IF('Познавательное развитие'!D18="","",IF('Познавательное развитие'!E18="","",IF('Познавательное развитие'!F18="","",IF('Познавательное развитие'!I18="","",IF('Познавательное развитие'!K18="","",IF('Познавательное развитие'!S18="","",IF('Познавательное развитие'!U18="","",IF('Познавательное развитие'!#REF!="","",IF('Познавательное развитие'!Y18="","",IF('Познавательное развитие'!Z18="","",IF('Познавательное развитие'!AA18="","",IF('Познавательное развитие'!AB18="","",IF('Познавательное развитие'!AC18="","",IF('Познавательное развитие'!AD18="","",IF('Познавательное развитие'!AE18="","",IF('Речевое развитие'!J17="","",IF('Речевое развитие'!K17="","",IF('Речевое развитие'!L17="","",IF('Художественно-эстетическое разв'!AA18="","",('Социально-коммуникативное разви'!E18+'Социально-коммуникативное разви'!F18+'Социально-коммуникативное разви'!H18+'Социально-коммуникативное разви'!I18+'Социально-коммуникативное разви'!AB18+'Социально-коммуникативное разви'!AC18+'Социально-коммуникативное разви'!AD18+'Социально-коммуникативное разви'!AE18+'Познавательное развитие'!D18+'Познавательное развитие'!E18+'Познавательное развитие'!F18+'Познавательное развитие'!I18+'Познавательное развитие'!K18+'Познавательное развитие'!S18+'Познавательное развитие'!U18+'Познавательное развитие'!#REF!+'Познавательное развитие'!Y18+'Познавательное развитие'!Z18+'Познавательное развитие'!AA18+'Познавательное развитие'!AB18+'Познавательное развитие'!AC18+'Познавательное развитие'!AD18+'Познавательное развитие'!AE18+'Речевое развитие'!J17+'Речевое развитие'!K17+'Речевое развитие'!L17+'Художественно-эстетическое разв'!AA18)/27)))))))))))))))))))))))))))</f>
        <v/>
      </c>
      <c r="DI16" s="175" t="str">
        <f>'целевые ориентиры'!CZ17</f>
        <v/>
      </c>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row>
    <row r="17" spans="1:150" s="121" customFormat="1">
      <c r="A17" s="97">
        <f>список!A16</f>
        <v>15</v>
      </c>
      <c r="B17" s="165" t="str">
        <f>IF(список!B16="","",список!B16)</f>
        <v/>
      </c>
      <c r="C17" s="98">
        <f>IF(список!C16="","",список!C16)</f>
        <v>0</v>
      </c>
      <c r="D17" s="81" t="str">
        <f>IF('Социально-коммуникативное разви'!J19="","",IF('Социально-коммуникативное разви'!J19=2,"сформирован",IF('Социально-коммуникативное разви'!J19=0,"не сформирован", "в стадии формирования")))</f>
        <v/>
      </c>
      <c r="E17" s="81" t="str">
        <f>IF('Социально-коммуникативное разви'!K19="","",IF('Социально-коммуникативное разви'!K19=2,"сформирован",IF('Социально-коммуникативное разви'!K19=0,"не сформирован", "в стадии формирования")))</f>
        <v/>
      </c>
      <c r="F17" s="81" t="str">
        <f>IF('Социально-коммуникативное разви'!L19="","",IF('Социально-коммуникативное разви'!L19=2,"сформирован",IF('Социально-коммуникативное разви'!L19=0,"не сформирован", "в стадии формирования")))</f>
        <v/>
      </c>
      <c r="G17" s="81" t="str">
        <f>IF('Социально-коммуникативное разви'!N19="","",IF('Социально-коммуникативное разви'!N19=2,"сформирован",IF('Социально-коммуникативное разви'!N19=0,"не сформирован", "в стадии формирования")))</f>
        <v/>
      </c>
      <c r="H17" s="81" t="str">
        <f>IF('Социально-коммуникативное разви'!O19="","",IF('Социально-коммуникативное разви'!O19=2,"сформирован",IF('Социально-коммуникативное разви'!O19=0,"не сформирован", "в стадии формирования")))</f>
        <v/>
      </c>
      <c r="I17" s="81" t="str">
        <f>IF('Познавательное развитие'!J19="","",IF('Познавательное развитие'!J19=2,"сформирован",IF('Познавательное развитие'!J19=0,"не сформирован", "в стадии формирования")))</f>
        <v/>
      </c>
      <c r="J17" s="81" t="str">
        <f>IF('Познавательное развитие'!K19="","",IF('Познавательное развитие'!K19=2,"сформирован",IF('Познавательное развитие'!K19=0,"не сформирован", "в стадии формирования")))</f>
        <v/>
      </c>
      <c r="K17" s="81" t="str">
        <f>IF('Познавательное развитие'!N19="","",IF('Познавательное развитие'!N19=2,"сформирован",IF('Познавательное развитие'!N19=0,"не сформирован", "в стадии формирования")))</f>
        <v/>
      </c>
      <c r="L17" s="81" t="str">
        <f>IF('Познавательное развитие'!O19="","",IF('Познавательное развитие'!O19=2,"сформирован",IF('Познавательное развитие'!O19=0,"не сформирован", "в стадии формирования")))</f>
        <v/>
      </c>
      <c r="M17" s="81" t="str">
        <f>IF('Познавательное развитие'!U19="","",IF('Познавательное развитие'!U19=2,"сформирован",IF('Познавательное развитие'!U19=0,"не сформирован", "в стадии формирования")))</f>
        <v/>
      </c>
      <c r="N17" s="81" t="str">
        <f>IF('Речевое развитие'!G18="","",IF('Речевое развитие'!G18=2,"сформирован",IF('Речевое развитие'!G18=0,"не сформирован", "в стадии формирования")))</f>
        <v/>
      </c>
      <c r="O17" s="81" t="str">
        <f>IF('Художественно-эстетическое разв'!D19="","",IF('Художественно-эстетическое разв'!D19=2,"сформирован",IF('Художественно-эстетическое разв'!D19=0,"не сформирован", "в стадии формирования")))</f>
        <v/>
      </c>
      <c r="P17"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17"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17" s="136" t="str">
        <f>IF('Социально-коммуникативное разви'!J19="","",IF('Социально-коммуникативное разви'!K19="","",IF('Социально-коммуникативное разви'!L19="","",IF('Социально-коммуникативное разви'!N19="","",IF('Социально-коммуникативное разви'!O19="","",IF('Познавательное развитие'!J19="","",IF('Познавательное развитие'!K19="","",IF('Познавательное развитие'!N19="","",IF('Познавательное развитие'!O19="","",IF('Познавательное развитие'!U19="","",IF('Речевое развитие'!G18="","",IF('Художественно-эстетическое разв'!D19="","",IF('Художественно-эстетическое разв'!#REF!="","",IF('Художественно-эстетическое разв'!#REF!="","",('Социально-коммуникативное разви'!J19+'Социально-коммуникативное разви'!K19+'Социально-коммуникативное разви'!L19+'Социально-коммуникативное разви'!N19+'Социально-коммуникативное разви'!O19+'Познавательное развитие'!J19+'Познавательное развитие'!K19+'Познавательное развитие'!N19+'Познавательное развитие'!O19+'Познавательное развитие'!U19+'Речевое развитие'!G18+'Художественно-эстетическое разв'!D19+'Художественно-эстетическое разв'!#REF!+'Художественно-эстетическое разв'!#REF!)/14))))))))))))))</f>
        <v/>
      </c>
      <c r="S17" s="175" t="str">
        <f>'целевые ориентиры'!Q18</f>
        <v/>
      </c>
      <c r="T17" s="175" t="str">
        <f>IF('Социально-коммуникативное разви'!H19="","",IF('Социально-коммуникативное разви'!H19=2,"сформирован",IF('Социально-коммуникативное разви'!H19=0,"не сформирован", "в стадии формирования")))</f>
        <v/>
      </c>
      <c r="U17" s="175" t="str">
        <f>IF('Социально-коммуникативное разви'!K19="","",IF('Социально-коммуникативное разви'!K19=2,"сформирован",IF('Социально-коммуникативное разви'!K19=0,"не сформирован", "в стадии формирования")))</f>
        <v/>
      </c>
      <c r="V17" s="175" t="str">
        <f>IF('Социально-коммуникативное разви'!L19="","",IF('Социально-коммуникативное разви'!L19=2,"сформирован",IF('Социально-коммуникативное разви'!L19=0,"не сформирован", "в стадии формирования")))</f>
        <v/>
      </c>
      <c r="W17" s="175" t="str">
        <f>IF('Социально-коммуникативное разви'!M19="","",IF('Социально-коммуникативное разви'!M19=2,"сформирован",IF('Социально-коммуникативное разви'!M19=0,"не сформирован", "в стадии формирования")))</f>
        <v/>
      </c>
      <c r="X17" s="175" t="str">
        <f>IF('Социально-коммуникативное разви'!S19="","",IF('Социально-коммуникативное разви'!S19=2,"сформирован",IF('Социально-коммуникативное разви'!S19=0,"не сформирован", "в стадии формирования")))</f>
        <v/>
      </c>
      <c r="Y17" s="175" t="str">
        <f>IF('Социально-коммуникативное разви'!T19="","",IF('Социально-коммуникативное разви'!T19=2,"сформирован",IF('Социально-коммуникативное разви'!T19=0,"не сформирован", "в стадии формирования")))</f>
        <v/>
      </c>
      <c r="Z17"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17" s="175" t="str">
        <f>IF('Социально-коммуникативное разви'!U19="","",IF('Социально-коммуникативное разви'!U19=2,"сформирован",IF('Социально-коммуникативное разви'!U19=0,"не сформирован", "в стадии формирования")))</f>
        <v/>
      </c>
      <c r="AB17" s="175" t="str">
        <f>IF('Познавательное развитие'!T19="","",IF('Познавательное развитие'!T19=2,"сформирован",IF('Познавательное развитие'!T19=0,"не сформирован", "в стадии формирования")))</f>
        <v/>
      </c>
      <c r="AC17" s="175" t="str">
        <f>IF('Речевое развитие'!G18="","",IF('Речевое развитие'!G18=2,"сформирован",IF('Речевое развитие'!G18=0,"не сформирован", "в стадии формирования")))</f>
        <v/>
      </c>
      <c r="AD17" s="175" t="str">
        <f>IF('Социально-коммуникативное разви'!H19="","",IF('Социально-коммуникативное разви'!K19="","",IF('Социально-коммуникативное разви'!L19="","",IF('Социально-коммуникативное разви'!M19="","",IF('Социально-коммуникативное разви'!S19="","",IF('Социально-коммуникативное разви'!T19="","",IF('Социально-коммуникативное разви'!#REF!="","",IF('Социально-коммуникативное разви'!U19="","",IF('Познавательное развитие'!T19="","",IF('Речевое развитие'!G18="","",('Социально-коммуникативное разви'!H19+'Социально-коммуникативное разви'!K19+'Социально-коммуникативное разви'!L19+'Социально-коммуникативное разви'!M19+'Социально-коммуникативное разви'!S19+'Социально-коммуникативное разви'!T19+'Социально-коммуникативное разви'!#REF!+'Социально-коммуникативное разви'!U19+'Познавательное развитие'!T19+'Речевое развитие'!G18)/10))))))))))</f>
        <v/>
      </c>
      <c r="AE17" s="175" t="str">
        <f>'целевые ориентиры'!AB18</f>
        <v/>
      </c>
      <c r="AF17" s="175" t="str">
        <f>IF('Социально-коммуникативное разви'!P19="","",IF('Социально-коммуникативное разви'!P19=2,"сформирован",IF('Социально-коммуникативное разви'!P19=0,"не сформирован", "в стадии формирования")))</f>
        <v/>
      </c>
      <c r="AG17" s="175" t="str">
        <f>IF('Познавательное развитие'!P19="","",IF('Познавательное развитие'!P19=2,"сформирован",IF('Познавательное развитие'!P19=0,"не сформирован", "в стадии формирования")))</f>
        <v/>
      </c>
      <c r="AH17" s="175" t="str">
        <f>IF('Речевое развитие'!F18="","",IF('Речевое развитие'!F18=2,"сформирован",IF('Речевое развитие'!GG18=0,"не сформирован", "в стадии формирования")))</f>
        <v/>
      </c>
      <c r="AI17" s="175" t="str">
        <f>IF('Речевое развитие'!G18="","",IF('Речевое развитие'!G18=2,"сформирован",IF('Речевое развитие'!GH18=0,"не сформирован", "в стадии формирования")))</f>
        <v/>
      </c>
      <c r="AJ17" s="175" t="str">
        <f>IF('Речевое развитие'!M18="","",IF('Речевое развитие'!M18=2,"сформирован",IF('Речевое развитие'!M18=0,"не сформирован", "в стадии формирования")))</f>
        <v/>
      </c>
      <c r="AK17" s="175" t="str">
        <f>IF('Речевое развитие'!N18="","",IF('Речевое развитие'!N18=2,"сформирован",IF('Речевое развитие'!N18=0,"не сформирован", "в стадии формирования")))</f>
        <v/>
      </c>
      <c r="AL17" s="175" t="str">
        <f>IF('Художественно-эстетическое разв'!E19="","",IF('Художественно-эстетическое разв'!E19=2,"сформирован",IF('Художественно-эстетическое разв'!E19=0,"не сформирован", "в стадии формирования")))</f>
        <v/>
      </c>
      <c r="AM17" s="175" t="str">
        <f>IF('Художественно-эстетическое разв'!H19="","",IF('Художественно-эстетическое разв'!H19=2,"сформирован",IF('Художественно-эстетическое разв'!H19=0,"не сформирован", "в стадии формирования")))</f>
        <v/>
      </c>
      <c r="AN17"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17" s="175" t="str">
        <f>IF('Художественно-эстетическое разв'!AB19="","",IF('Художественно-эстетическое разв'!AB19=2,"сформирован",IF('Художественно-эстетическое разв'!AB19=0,"не сформирован", "в стадии формирования")))</f>
        <v/>
      </c>
      <c r="AP17" s="176" t="str">
        <f>IF('Социально-коммуникативное разви'!P19="","",IF('Познавательное развитие'!P19="","",IF('Речевое развитие'!F18="","",IF('Речевое развитие'!G18="","",IF('Речевое развитие'!M18="","",IF('Речевое развитие'!N18="","",IF('Художественно-эстетическое разв'!E19="","",IF('Художественно-эстетическое разв'!H19="","",IF('Художественно-эстетическое разв'!#REF!="","",IF('Художественно-эстетическое разв'!AB19="","",('Социально-коммуникативное разви'!P19+'Познавательное развитие'!P19+'Речевое развитие'!F18+'Речевое развитие'!G18+'Речевое развитие'!M18+'Речевое развитие'!N18+'Художественно-эстетическое разв'!E19+'Художественно-эстетическое разв'!H19+'Художественно-эстетическое разв'!#REF!+'Художественно-эстетическое разв'!AB19)/10))))))))))</f>
        <v/>
      </c>
      <c r="AQ17" s="175" t="str">
        <f>'целевые ориентиры'!AM18</f>
        <v/>
      </c>
      <c r="AR17" s="175" t="str">
        <f>'Речевое развитие'!I18</f>
        <v/>
      </c>
      <c r="AS17" s="175" t="str">
        <f>IF('Речевое развитие'!D18="","",IF('Речевое развитие'!D18=2,"сформирован",IF('Речевое развитие'!D18=0,"не сформирован", "в стадии формирования")))</f>
        <v/>
      </c>
      <c r="AT17" s="175" t="e">
        <f>IF('Речевое развитие'!#REF!="","",IF('Речевое развитие'!#REF!=2,"сформирован",IF('Речевое развитие'!#REF!=0,"не сформирован", "в стадии формирования")))</f>
        <v>#REF!</v>
      </c>
      <c r="AU17" s="175" t="str">
        <f>IF('Речевое развитие'!E18="","",IF('Речевое развитие'!E18=2,"сформирован",IF('Речевое развитие'!E18=0,"не сформирован", "в стадии формирования")))</f>
        <v/>
      </c>
      <c r="AV17" s="175" t="str">
        <f>IF('Речевое развитие'!F18="","",IF('Речевое развитие'!F18=2,"сформирован",IF('Речевое развитие'!F18=0,"не сформирован", "в стадии формирования")))</f>
        <v/>
      </c>
      <c r="AW17" s="175" t="str">
        <f>IF('Речевое развитие'!G18="","",IF('Речевое развитие'!G18=2,"сформирован",IF('Речевое развитие'!G18=0,"не сформирован", "в стадии формирования")))</f>
        <v/>
      </c>
      <c r="AX17" s="175"/>
      <c r="AY17" s="175" t="str">
        <f>IF('Речевое развитие'!M18="","",IF('Речевое развитие'!M18=2,"сформирован",IF('Речевое развитие'!M18=0,"не сформирован", "в стадии формирования")))</f>
        <v/>
      </c>
      <c r="AZ17" s="175" t="str">
        <f>IF('Познавательное развитие'!V19="","",IF('Речевое развитие'!D18="","",IF('Речевое развитие'!#REF!="","",IF('Речевое развитие'!E18="","",IF('Речевое развитие'!F18="","",IF('Речевое развитие'!G18="","",IF('Речевое развитие'!J18="","",IF('Речевое развитие'!M18="","",('Познавательное развитие'!V19+'Речевое развитие'!D18+'Речевое развитие'!#REF!+'Речевое развитие'!E18+'Речевое развитие'!F18+'Речевое развитие'!G18+'Речевое развитие'!J18+'Речевое развитие'!M18)/8))))))))</f>
        <v/>
      </c>
      <c r="BA17" s="175" t="str">
        <f>'целевые ориентиры'!AV18</f>
        <v/>
      </c>
      <c r="BB17" s="175" t="str">
        <f>IF('Художественно-эстетическое разв'!M19="","",IF('Художественно-эстетическое разв'!M19=2,"сформирован",IF('Художественно-эстетическое разв'!M19=0,"не сформирован", "в стадии формирования")))</f>
        <v/>
      </c>
      <c r="BC17" s="175" t="str">
        <f>IF('Художественно-эстетическое разв'!N19="","",IF('Художественно-эстетическое разв'!N19=2,"сформирован",IF('Художественно-эстетическое разв'!N19=0,"не сформирован", "в стадии формирования")))</f>
        <v/>
      </c>
      <c r="BD17" s="177" t="str">
        <f>IF('Художественно-эстетическое разв'!V19="","",IF('Художественно-эстетическое разв'!V19=2,"сформирован",IF('Художественно-эстетическое разв'!V19=0,"не сформирован", "в стадии формирования")))</f>
        <v/>
      </c>
      <c r="BE17" s="175" t="str">
        <f>IF('Физическое развитие'!D18="","",IF('Физическое развитие'!D18=2,"сформирован",IF('Физическое развитие'!D18=0,"не сформирован", "в стадии формирования")))</f>
        <v/>
      </c>
      <c r="BF17" s="175" t="str">
        <f>IF('Физическое развитие'!E18="","",IF('Физическое развитие'!E18=2,"сформирован",IF('Физическое развитие'!E18=0,"не сформирован", "в стадии формирования")))</f>
        <v/>
      </c>
      <c r="BG17" s="175" t="str">
        <f>IF('Физическое развитие'!F18="","",IF('Физическое развитие'!F18=2,"сформирован",IF('Физическое развитие'!F18=0,"не сформирован", "в стадии формирования")))</f>
        <v/>
      </c>
      <c r="BH17" s="175" t="str">
        <f>IF('Физическое развитие'!G18="","",IF('Физическое развитие'!G18=2,"сформирован",IF('Физическое развитие'!G18=0,"не сформирован", "в стадии формирования")))</f>
        <v/>
      </c>
      <c r="BI17" s="175" t="str">
        <f>IF('Физическое развитие'!H18="","",IF('Физическое развитие'!H18=2,"сформирован",IF('Физическое развитие'!H18=0,"не сформирован", "в стадии формирования")))</f>
        <v/>
      </c>
      <c r="BJ17" s="175" t="e">
        <f>IF('Физическое развитие'!#REF!="","",IF('Физическое развитие'!#REF!=2,"сформирован",IF('Физическое развитие'!#REF!=0,"не сформирован", "в стадии формирования")))</f>
        <v>#REF!</v>
      </c>
      <c r="BK17" s="175" t="str">
        <f>IF('Физическое развитие'!I18="","",IF('Физическое развитие'!I18=2,"сформирован",IF('Физическое развитие'!I18=0,"не сформирован", "в стадии формирования")))</f>
        <v/>
      </c>
      <c r="BL17" s="175" t="str">
        <f>IF('Физическое развитие'!J18="","",IF('Физическое развитие'!J18=2,"сформирован",IF('Физическое развитие'!J18=0,"не сформирован", "в стадии формирования")))</f>
        <v/>
      </c>
      <c r="BM17" s="175" t="str">
        <f>IF('Физическое развитие'!K18="","",IF('Физическое развитие'!K18=2,"сформирован",IF('Физическое развитие'!K18=0,"не сформирован", "в стадии формирования")))</f>
        <v/>
      </c>
      <c r="BN17" s="175" t="str">
        <f>IF('Физическое развитие'!M18="","",IF('Физическое развитие'!M18=2,"сформирован",IF('Физическое развитие'!M18=0,"не сформирован", "в стадии формирования")))</f>
        <v/>
      </c>
      <c r="BO17" s="178" t="str">
        <f>IF('Художественно-эстетическое разв'!M19="","",IF('Художественно-эстетическое разв'!N19="","",IF('Художественно-эстетическое разв'!V19="","",IF('Физическое развитие'!D18="","",IF('Физическое развитие'!E18="","",IF('Физическое развитие'!F18="","",IF('Физическое развитие'!G18="","",IF('Физическое развитие'!H18="","",IF('Физическое развитие'!#REF!="","",IF('Физическое развитие'!I18="","",IF('Физическое развитие'!J18="","",IF('Физическое развитие'!K18="","",IF('Физическое развитие'!M18="","",('Художественно-эстетическое разв'!M19+'Художественно-эстетическое разв'!N19+'Художественно-эстетическое разв'!V19+'Физическое развитие'!D18+'Физическое развитие'!E18+'Физическое развитие'!F18+'Физическое развитие'!G18+'Физическое развитие'!H18+'Физическое развитие'!#REF!+'Физическое развитие'!I18+'Физическое развитие'!J18+'Физическое развитие'!K18+'Физическое развитие'!M18)/13)))))))))))))</f>
        <v/>
      </c>
      <c r="BP17" s="175" t="str">
        <f>'целевые ориентиры'!BJ18</f>
        <v/>
      </c>
      <c r="BQ17" s="175" t="str">
        <f>IF('Социально-коммуникативное разви'!D19="","",IF('Социально-коммуникативное разви'!D19=2,"сформирован",IF('Социально-коммуникативное разви'!D19=0,"не сформирован", "в стадии формирования")))</f>
        <v/>
      </c>
      <c r="BR17" s="175" t="str">
        <f>IF('Социально-коммуникативное разви'!G19="","",IF('Социально-коммуникативное разви'!G19=2,"сформирован",IF('Социально-коммуникативное разви'!G19=0,"не сформирован", "в стадии формирования")))</f>
        <v/>
      </c>
      <c r="BS17" s="175" t="str">
        <f>IF('Социально-коммуникативное разви'!K19="","",IF('Социально-коммуникативное разви'!K19=2,"сформирован",IF('Социально-коммуникативное разви'!K19=0,"не сформирован", "в стадии формирования")))</f>
        <v/>
      </c>
      <c r="BT17" s="175" t="str">
        <f>IF('Социально-коммуникативное разви'!M19="","",IF('Социально-коммуникативное разви'!M19=2,"сформирован",IF('Социально-коммуникативное разви'!M19=0,"не сформирован", "в стадии формирования")))</f>
        <v/>
      </c>
      <c r="BU17" s="175" t="str">
        <f>IF('Социально-коммуникативное разви'!X19="","",IF('Социально-коммуникативное разви'!X19=2,"сформирован",IF('Социально-коммуникативное разви'!X19=0,"не сформирован", "в стадии формирования")))</f>
        <v/>
      </c>
      <c r="BV17" s="175" t="str">
        <f>IF('Социально-коммуникативное разви'!Y19="","",IF('Социально-коммуникативное разви'!Y19=2,"сформирован",IF('Социально-коммуникативное разви'!Y19=0,"не сформирован", "в стадии формирования")))</f>
        <v/>
      </c>
      <c r="BW17"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17" s="175" t="str">
        <f>IF('Социально-коммуникативное разви'!Z19="","",IF('Социально-коммуникативное разви'!Z19=2,"сформирован",IF('Социально-коммуникативное разви'!Z19=0,"не сформирован", "в стадии формирования")))</f>
        <v/>
      </c>
      <c r="BY17" s="175" t="str">
        <f>IF('Социально-коммуникативное разви'!AA19="","",IF('Социально-коммуникативное разви'!AA19=2,"сформирован",IF('Социально-коммуникативное разви'!AA19=0,"не сформирован", "в стадии формирования")))</f>
        <v/>
      </c>
      <c r="BZ17" s="175" t="str">
        <f>IF('Физическое развитие'!L18="","",IF('Физическое развитие'!L18=2,"сформирован",IF('Физическое развитие'!L18=0,"не сформирован", "в стадии формирования")))</f>
        <v/>
      </c>
      <c r="CA17" s="175" t="str">
        <f>IF('Физическое развитие'!P18="","",IF('Физическое развитие'!P18=2,"сформирован",IF('Физическое развитие'!P18=0,"не сформирован", "в стадии формирования")))</f>
        <v/>
      </c>
      <c r="CB17" s="175" t="e">
        <f>IF('Физическое развитие'!#REF!="","",IF('Физическое развитие'!#REF!=2,"сформирован",IF('Физическое развитие'!#REF!=0,"не сформирован", "в стадии формирования")))</f>
        <v>#REF!</v>
      </c>
      <c r="CC17" s="175" t="str">
        <f>IF('Физическое развитие'!Q18="","",IF('Физическое развитие'!Q18=2,"сформирован",IF('Физическое развитие'!Q18=0,"не сформирован", "в стадии формирования")))</f>
        <v/>
      </c>
      <c r="CD17" s="175" t="str">
        <f>IF('Физическое развитие'!R18="","",IF('Физическое развитие'!R18=2,"сформирован",IF('Физическое развитие'!R18=0,"не сформирован", "в стадии формирования")))</f>
        <v/>
      </c>
      <c r="CE17" s="175"/>
      <c r="CF17" s="175" t="str">
        <f>'целевые ориентиры'!BX18</f>
        <v/>
      </c>
      <c r="CG17" s="175" t="str">
        <f>IF('Социально-коммуникативное разви'!E19="","",IF('Социально-коммуникативное разви'!E19=2,"сформирован",IF('Социально-коммуникативное разви'!E19=0,"не сформирован", "в стадии формирования")))</f>
        <v/>
      </c>
      <c r="CH17" s="175" t="str">
        <f>IF('Социально-коммуникативное разви'!F19="","",IF('Социально-коммуникативное разви'!F19=2,"сформирован",IF('Социально-коммуникативное разви'!F19=0,"не сформирован", "в стадии формирования")))</f>
        <v/>
      </c>
      <c r="CI17" s="175" t="str">
        <f>IF('Социально-коммуникативное разви'!H19="","",IF('Социально-коммуникативное разви'!H19=2,"сформирован",IF('Социально-коммуникативное разви'!H19=0,"не сформирован", "в стадии формирования")))</f>
        <v/>
      </c>
      <c r="CJ17" s="175" t="str">
        <f>IF('Социально-коммуникативное разви'!I19="","",IF('Социально-коммуникативное разви'!I19=2,"сформирован",IF('Социально-коммуникативное разви'!I19=0,"не сформирован", "в стадии формирования")))</f>
        <v/>
      </c>
      <c r="CK17" s="175" t="str">
        <f>IF('Социально-коммуникативное разви'!AB19="","",IF('Социально-коммуникативное разви'!AB19=2,"сформирован",IF('Социально-коммуникативное разви'!AB19=0,"не сформирован", "в стадии формирования")))</f>
        <v/>
      </c>
      <c r="CL17" s="175" t="str">
        <f>IF('Социально-коммуникативное разви'!AC19="","",IF('Социально-коммуникативное разви'!AC19=2,"сформирован",IF('Социально-коммуникативное разви'!AC19=0,"не сформирован", "в стадии формирования")))</f>
        <v/>
      </c>
      <c r="CM17" s="175" t="str">
        <f>IF('Социально-коммуникативное разви'!AD19="","",IF('Социально-коммуникативное разви'!AD19=2,"сформирован",IF('Социально-коммуникативное разви'!AD19=0,"не сформирован", "в стадии формирования")))</f>
        <v/>
      </c>
      <c r="CN17" s="175" t="str">
        <f>IF('Социально-коммуникативное разви'!AE19="","",IF('Социально-коммуникативное разви'!AE19=2,"сформирован",IF('Социально-коммуникативное разви'!AE19=0,"не сформирован", "в стадии формирования")))</f>
        <v/>
      </c>
      <c r="CO17" s="175" t="str">
        <f>IF('Познавательное развитие'!D19="","",IF('Познавательное развитие'!D19=2,"сформирован",IF('Познавательное развитие'!D19=0,"не сформирован", "в стадии формирования")))</f>
        <v/>
      </c>
      <c r="CP17" s="175" t="str">
        <f>IF('Познавательное развитие'!E19="","",IF('Познавательное развитие'!E19=2,"сформирован",IF('Познавательное развитие'!E19=0,"не сформирован", "в стадии формирования")))</f>
        <v/>
      </c>
      <c r="CQ17" s="175" t="str">
        <f>IF('Познавательное развитие'!F19="","",IF('Познавательное развитие'!F19=2,"сформирован",IF('Познавательное развитие'!F19=0,"не сформирован", "в стадии формирования")))</f>
        <v/>
      </c>
      <c r="CR17" s="175" t="str">
        <f>IF('Познавательное развитие'!I19="","",IF('Познавательное развитие'!I19=2,"сформирован",IF('Познавательное развитие'!I19=0,"не сформирован", "в стадии формирования")))</f>
        <v/>
      </c>
      <c r="CS17" s="175" t="str">
        <f>IF('Познавательное развитие'!K19="","",IF('Познавательное развитие'!K19=2,"сформирован",IF('Познавательное развитие'!K19=0,"не сформирован", "в стадии формирования")))</f>
        <v/>
      </c>
      <c r="CT17" s="175" t="str">
        <f>IF('Познавательное развитие'!S19="","",IF('Познавательное развитие'!S19=2,"сформирован",IF('Познавательное развитие'!S19=0,"не сформирован", "в стадии формирования")))</f>
        <v/>
      </c>
      <c r="CU17" s="175" t="str">
        <f>IF('Познавательное развитие'!U19="","",IF('Познавательное развитие'!U19=2,"сформирован",IF('Познавательное развитие'!U19=0,"не сформирован", "в стадии формирования")))</f>
        <v/>
      </c>
      <c r="CV17" s="175" t="e">
        <f>IF('Познавательное развитие'!#REF!="","",IF('Познавательное развитие'!#REF!=2,"сформирован",IF('Познавательное развитие'!#REF!=0,"не сформирован", "в стадии формирования")))</f>
        <v>#REF!</v>
      </c>
      <c r="CW17" s="175" t="str">
        <f>IF('Познавательное развитие'!Y19="","",IF('Познавательное развитие'!Y19=2,"сформирован",IF('Познавательное развитие'!Y19=0,"не сформирован", "в стадии формирования")))</f>
        <v/>
      </c>
      <c r="CX17" s="175" t="str">
        <f>IF('Познавательное развитие'!Z19="","",IF('Познавательное развитие'!Z19=2,"сформирован",IF('Познавательное развитие'!Z19=0,"не сформирован", "в стадии формирования")))</f>
        <v/>
      </c>
      <c r="CY17" s="175" t="str">
        <f>IF('Познавательное развитие'!AA19="","",IF('Познавательное развитие'!AA19=2,"сформирован",IF('Познавательное развитие'!AA19=0,"не сформирован", "в стадии формирования")))</f>
        <v/>
      </c>
      <c r="CZ17" s="175" t="str">
        <f>IF('Познавательное развитие'!AB19="","",IF('Познавательное развитие'!AB19=2,"сформирован",IF('Познавательное развитие'!AB19=0,"не сформирован", "в стадии формирования")))</f>
        <v/>
      </c>
      <c r="DA17" s="175" t="str">
        <f>IF('Познавательное развитие'!AC19="","",IF('Познавательное развитие'!AC19=2,"сформирован",IF('Познавательное развитие'!AC19=0,"не сформирован", "в стадии формирования")))</f>
        <v/>
      </c>
      <c r="DB17" s="175" t="str">
        <f>IF('Познавательное развитие'!AD19="","",IF('Познавательное развитие'!AD19=2,"сформирован",IF('Познавательное развитие'!AD19=0,"не сформирован", "в стадии формирования")))</f>
        <v/>
      </c>
      <c r="DC17" s="175" t="str">
        <f>IF('Познавательное развитие'!AE19="","",IF('Познавательное развитие'!AE19=2,"сформирован",IF('Познавательное развитие'!AE19=0,"не сформирован", "в стадии формирования")))</f>
        <v/>
      </c>
      <c r="DD17" s="175" t="str">
        <f>IF('Речевое развитие'!J18="","",IF('Речевое развитие'!J18=2,"сформирован",IF('Речевое развитие'!J18=0,"не сформирован", "в стадии формирования")))</f>
        <v/>
      </c>
      <c r="DE17" s="175" t="str">
        <f>IF('Речевое развитие'!K18="","",IF('Речевое развитие'!K18=2,"сформирован",IF('Речевое развитие'!K18=0,"не сформирован", "в стадии формирования")))</f>
        <v/>
      </c>
      <c r="DF17" s="175" t="str">
        <f>IF('Речевое развитие'!L18="","",IF('Речевое развитие'!L18=2,"сформирован",IF('Речевое развитие'!L18=0,"не сформирован", "в стадии формирования")))</f>
        <v/>
      </c>
      <c r="DG17" s="177" t="str">
        <f>IF('Художественно-эстетическое разв'!AA19="","",IF('Художественно-эстетическое разв'!AA19=2,"сформирован",IF('Художественно-эстетическое разв'!AA19=0,"не сформирован", "в стадии формирования")))</f>
        <v/>
      </c>
      <c r="DH17" s="178" t="str">
        <f>IF('Социально-коммуникативное разви'!E19="","",IF('Социально-коммуникативное разви'!F19="","",IF('Социально-коммуникативное разви'!H19="","",IF('Социально-коммуникативное разви'!I19="","",IF('Социально-коммуникативное разви'!AB19="","",IF('Социально-коммуникативное разви'!AC19="","",IF('Социально-коммуникативное разви'!AD19="","",IF('Социально-коммуникативное разви'!AE19="","",IF('Познавательное развитие'!D19="","",IF('Познавательное развитие'!E19="","",IF('Познавательное развитие'!F19="","",IF('Познавательное развитие'!I19="","",IF('Познавательное развитие'!K19="","",IF('Познавательное развитие'!S19="","",IF('Познавательное развитие'!U19="","",IF('Познавательное развитие'!#REF!="","",IF('Познавательное развитие'!Y19="","",IF('Познавательное развитие'!Z19="","",IF('Познавательное развитие'!AA19="","",IF('Познавательное развитие'!AB19="","",IF('Познавательное развитие'!AC19="","",IF('Познавательное развитие'!AD19="","",IF('Познавательное развитие'!AE19="","",IF('Речевое развитие'!J18="","",IF('Речевое развитие'!K18="","",IF('Речевое развитие'!L18="","",IF('Художественно-эстетическое разв'!AA19="","",('Социально-коммуникативное разви'!E19+'Социально-коммуникативное разви'!F19+'Социально-коммуникативное разви'!H19+'Социально-коммуникативное разви'!I19+'Социально-коммуникативное разви'!AB19+'Социально-коммуникативное разви'!AC19+'Социально-коммуникативное разви'!AD19+'Социально-коммуникативное разви'!AE19+'Познавательное развитие'!D19+'Познавательное развитие'!E19+'Познавательное развитие'!F19+'Познавательное развитие'!I19+'Познавательное развитие'!K19+'Познавательное развитие'!S19+'Познавательное развитие'!U19+'Познавательное развитие'!#REF!+'Познавательное развитие'!Y19+'Познавательное развитие'!Z19+'Познавательное развитие'!AA19+'Познавательное развитие'!AB19+'Познавательное развитие'!AC19+'Познавательное развитие'!AD19+'Познавательное развитие'!AE19+'Речевое развитие'!J18+'Речевое развитие'!K18+'Речевое развитие'!L18+'Художественно-эстетическое разв'!AA19)/27)))))))))))))))))))))))))))</f>
        <v/>
      </c>
      <c r="DI17" s="175" t="str">
        <f>'целевые ориентиры'!CZ18</f>
        <v/>
      </c>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row>
    <row r="18" spans="1:150" s="121" customFormat="1">
      <c r="A18" s="97">
        <f>список!A17</f>
        <v>16</v>
      </c>
      <c r="B18" s="165" t="str">
        <f>IF(список!B17="","",список!B17)</f>
        <v/>
      </c>
      <c r="C18" s="98">
        <f>IF(список!C17="","",список!C17)</f>
        <v>0</v>
      </c>
      <c r="D18" s="81" t="str">
        <f>IF('Социально-коммуникативное разви'!J20="","",IF('Социально-коммуникативное разви'!J20=2,"сформирован",IF('Социально-коммуникативное разви'!J20=0,"не сформирован", "в стадии формирования")))</f>
        <v/>
      </c>
      <c r="E18" s="81" t="str">
        <f>IF('Социально-коммуникативное разви'!K20="","",IF('Социально-коммуникативное разви'!K20=2,"сформирован",IF('Социально-коммуникативное разви'!K20=0,"не сформирован", "в стадии формирования")))</f>
        <v/>
      </c>
      <c r="F18" s="81" t="str">
        <f>IF('Социально-коммуникативное разви'!L20="","",IF('Социально-коммуникативное разви'!L20=2,"сформирован",IF('Социально-коммуникативное разви'!L20=0,"не сформирован", "в стадии формирования")))</f>
        <v/>
      </c>
      <c r="G18" s="81" t="str">
        <f>IF('Социально-коммуникативное разви'!N20="","",IF('Социально-коммуникативное разви'!N20=2,"сформирован",IF('Социально-коммуникативное разви'!N20=0,"не сформирован", "в стадии формирования")))</f>
        <v/>
      </c>
      <c r="H18" s="81" t="str">
        <f>IF('Социально-коммуникативное разви'!O20="","",IF('Социально-коммуникативное разви'!O20=2,"сформирован",IF('Социально-коммуникативное разви'!O20=0,"не сформирован", "в стадии формирования")))</f>
        <v/>
      </c>
      <c r="I18" s="81" t="str">
        <f>IF('Познавательное развитие'!J20="","",IF('Познавательное развитие'!J20=2,"сформирован",IF('Познавательное развитие'!J20=0,"не сформирован", "в стадии формирования")))</f>
        <v/>
      </c>
      <c r="J18" s="81" t="str">
        <f>IF('Познавательное развитие'!K20="","",IF('Познавательное развитие'!K20=2,"сформирован",IF('Познавательное развитие'!K20=0,"не сформирован", "в стадии формирования")))</f>
        <v/>
      </c>
      <c r="K18" s="81" t="str">
        <f>IF('Познавательное развитие'!N20="","",IF('Познавательное развитие'!N20=2,"сформирован",IF('Познавательное развитие'!N20=0,"не сформирован", "в стадии формирования")))</f>
        <v/>
      </c>
      <c r="L18" s="81" t="str">
        <f>IF('Познавательное развитие'!O20="","",IF('Познавательное развитие'!O20=2,"сформирован",IF('Познавательное развитие'!O20=0,"не сформирован", "в стадии формирования")))</f>
        <v/>
      </c>
      <c r="M18" s="81" t="str">
        <f>IF('Познавательное развитие'!U20="","",IF('Познавательное развитие'!U20=2,"сформирован",IF('Познавательное развитие'!U20=0,"не сформирован", "в стадии формирования")))</f>
        <v/>
      </c>
      <c r="N18" s="81" t="str">
        <f>IF('Речевое развитие'!G19="","",IF('Речевое развитие'!G19=2,"сформирован",IF('Речевое развитие'!G19=0,"не сформирован", "в стадии формирования")))</f>
        <v/>
      </c>
      <c r="O18" s="81" t="str">
        <f>IF('Художественно-эстетическое разв'!D20="","",IF('Художественно-эстетическое разв'!D20=2,"сформирован",IF('Художественно-эстетическое разв'!D20=0,"не сформирован", "в стадии формирования")))</f>
        <v/>
      </c>
      <c r="P18"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18"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18" s="136" t="str">
        <f>IF('Социально-коммуникативное разви'!J20="","",IF('Социально-коммуникативное разви'!K20="","",IF('Социально-коммуникативное разви'!L20="","",IF('Социально-коммуникативное разви'!N20="","",IF('Социально-коммуникативное разви'!O20="","",IF('Познавательное развитие'!J20="","",IF('Познавательное развитие'!K20="","",IF('Познавательное развитие'!N20="","",IF('Познавательное развитие'!O20="","",IF('Познавательное развитие'!U20="","",IF('Речевое развитие'!G19="","",IF('Художественно-эстетическое разв'!D20="","",IF('Художественно-эстетическое разв'!#REF!="","",IF('Художественно-эстетическое разв'!#REF!="","",('Социально-коммуникативное разви'!J20+'Социально-коммуникативное разви'!K20+'Социально-коммуникативное разви'!L20+'Социально-коммуникативное разви'!N20+'Социально-коммуникативное разви'!O20+'Познавательное развитие'!J20+'Познавательное развитие'!K20+'Познавательное развитие'!N20+'Познавательное развитие'!O20+'Познавательное развитие'!U20+'Речевое развитие'!G19+'Художественно-эстетическое разв'!D20+'Художественно-эстетическое разв'!#REF!+'Художественно-эстетическое разв'!#REF!)/14))))))))))))))</f>
        <v/>
      </c>
      <c r="S18" s="175" t="str">
        <f>'целевые ориентиры'!Q19</f>
        <v/>
      </c>
      <c r="T18" s="175" t="str">
        <f>IF('Социально-коммуникативное разви'!H20="","",IF('Социально-коммуникативное разви'!H20=2,"сформирован",IF('Социально-коммуникативное разви'!H20=0,"не сформирован", "в стадии формирования")))</f>
        <v/>
      </c>
      <c r="U18" s="175" t="str">
        <f>IF('Социально-коммуникативное разви'!K20="","",IF('Социально-коммуникативное разви'!K20=2,"сформирован",IF('Социально-коммуникативное разви'!K20=0,"не сформирован", "в стадии формирования")))</f>
        <v/>
      </c>
      <c r="V18" s="175" t="str">
        <f>IF('Социально-коммуникативное разви'!L20="","",IF('Социально-коммуникативное разви'!L20=2,"сформирован",IF('Социально-коммуникативное разви'!L20=0,"не сформирован", "в стадии формирования")))</f>
        <v/>
      </c>
      <c r="W18" s="175" t="str">
        <f>IF('Социально-коммуникативное разви'!M20="","",IF('Социально-коммуникативное разви'!M20=2,"сформирован",IF('Социально-коммуникативное разви'!M20=0,"не сформирован", "в стадии формирования")))</f>
        <v/>
      </c>
      <c r="X18" s="175" t="str">
        <f>IF('Социально-коммуникативное разви'!S20="","",IF('Социально-коммуникативное разви'!S20=2,"сформирован",IF('Социально-коммуникативное разви'!S20=0,"не сформирован", "в стадии формирования")))</f>
        <v/>
      </c>
      <c r="Y18" s="175" t="str">
        <f>IF('Социально-коммуникативное разви'!T20="","",IF('Социально-коммуникативное разви'!T20=2,"сформирован",IF('Социально-коммуникативное разви'!T20=0,"не сформирован", "в стадии формирования")))</f>
        <v/>
      </c>
      <c r="Z18"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18" s="175" t="str">
        <f>IF('Социально-коммуникативное разви'!U20="","",IF('Социально-коммуникативное разви'!U20=2,"сформирован",IF('Социально-коммуникативное разви'!U20=0,"не сформирован", "в стадии формирования")))</f>
        <v/>
      </c>
      <c r="AB18" s="175" t="str">
        <f>IF('Познавательное развитие'!T20="","",IF('Познавательное развитие'!T20=2,"сформирован",IF('Познавательное развитие'!T20=0,"не сформирован", "в стадии формирования")))</f>
        <v/>
      </c>
      <c r="AC18" s="175" t="str">
        <f>IF('Речевое развитие'!G19="","",IF('Речевое развитие'!G19=2,"сформирован",IF('Речевое развитие'!G19=0,"не сформирован", "в стадии формирования")))</f>
        <v/>
      </c>
      <c r="AD18" s="175" t="str">
        <f>IF('Социально-коммуникативное разви'!H20="","",IF('Социально-коммуникативное разви'!K20="","",IF('Социально-коммуникативное разви'!L20="","",IF('Социально-коммуникативное разви'!M20="","",IF('Социально-коммуникативное разви'!S20="","",IF('Социально-коммуникативное разви'!T20="","",IF('Социально-коммуникативное разви'!#REF!="","",IF('Социально-коммуникативное разви'!U20="","",IF('Познавательное развитие'!T20="","",IF('Речевое развитие'!G19="","",('Социально-коммуникативное разви'!H20+'Социально-коммуникативное разви'!K20+'Социально-коммуникативное разви'!L20+'Социально-коммуникативное разви'!M20+'Социально-коммуникативное разви'!S20+'Социально-коммуникативное разви'!T20+'Социально-коммуникативное разви'!#REF!+'Социально-коммуникативное разви'!U20+'Познавательное развитие'!T20+'Речевое развитие'!G19)/10))))))))))</f>
        <v/>
      </c>
      <c r="AE18" s="175" t="str">
        <f>'целевые ориентиры'!AB19</f>
        <v/>
      </c>
      <c r="AF18" s="175" t="str">
        <f>IF('Социально-коммуникативное разви'!P20="","",IF('Социально-коммуникативное разви'!P20=2,"сформирован",IF('Социально-коммуникативное разви'!P20=0,"не сформирован", "в стадии формирования")))</f>
        <v/>
      </c>
      <c r="AG18" s="175" t="str">
        <f>IF('Познавательное развитие'!P20="","",IF('Познавательное развитие'!P20=2,"сформирован",IF('Познавательное развитие'!P20=0,"не сформирован", "в стадии формирования")))</f>
        <v/>
      </c>
      <c r="AH18" s="175" t="str">
        <f>IF('Речевое развитие'!F19="","",IF('Речевое развитие'!F19=2,"сформирован",IF('Речевое развитие'!GG19=0,"не сформирован", "в стадии формирования")))</f>
        <v/>
      </c>
      <c r="AI18" s="175" t="str">
        <f>IF('Речевое развитие'!G19="","",IF('Речевое развитие'!G19=2,"сформирован",IF('Речевое развитие'!GH19=0,"не сформирован", "в стадии формирования")))</f>
        <v/>
      </c>
      <c r="AJ18" s="175" t="str">
        <f>IF('Речевое развитие'!M19="","",IF('Речевое развитие'!M19=2,"сформирован",IF('Речевое развитие'!M19=0,"не сформирован", "в стадии формирования")))</f>
        <v/>
      </c>
      <c r="AK18" s="175" t="str">
        <f>IF('Речевое развитие'!N19="","",IF('Речевое развитие'!N19=2,"сформирован",IF('Речевое развитие'!N19=0,"не сформирован", "в стадии формирования")))</f>
        <v/>
      </c>
      <c r="AL18" s="175" t="str">
        <f>IF('Художественно-эстетическое разв'!E20="","",IF('Художественно-эстетическое разв'!E20=2,"сформирован",IF('Художественно-эстетическое разв'!E20=0,"не сформирован", "в стадии формирования")))</f>
        <v/>
      </c>
      <c r="AM18" s="175" t="str">
        <f>IF('Художественно-эстетическое разв'!H20="","",IF('Художественно-эстетическое разв'!H20=2,"сформирован",IF('Художественно-эстетическое разв'!H20=0,"не сформирован", "в стадии формирования")))</f>
        <v/>
      </c>
      <c r="AN18"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18" s="175" t="str">
        <f>IF('Художественно-эстетическое разв'!AB20="","",IF('Художественно-эстетическое разв'!AB20=2,"сформирован",IF('Художественно-эстетическое разв'!AB20=0,"не сформирован", "в стадии формирования")))</f>
        <v/>
      </c>
      <c r="AP18" s="176" t="str">
        <f>IF('Социально-коммуникативное разви'!P20="","",IF('Познавательное развитие'!P20="","",IF('Речевое развитие'!F19="","",IF('Речевое развитие'!G19="","",IF('Речевое развитие'!M19="","",IF('Речевое развитие'!N19="","",IF('Художественно-эстетическое разв'!E20="","",IF('Художественно-эстетическое разв'!H20="","",IF('Художественно-эстетическое разв'!#REF!="","",IF('Художественно-эстетическое разв'!AB20="","",('Социально-коммуникативное разви'!P20+'Познавательное развитие'!P20+'Речевое развитие'!F19+'Речевое развитие'!G19+'Речевое развитие'!M19+'Речевое развитие'!N19+'Художественно-эстетическое разв'!E20+'Художественно-эстетическое разв'!H20+'Художественно-эстетическое разв'!#REF!+'Художественно-эстетическое разв'!AB20)/10))))))))))</f>
        <v/>
      </c>
      <c r="AQ18" s="175" t="str">
        <f>'целевые ориентиры'!AM19</f>
        <v/>
      </c>
      <c r="AR18" s="175" t="str">
        <f>'Речевое развитие'!I19</f>
        <v/>
      </c>
      <c r="AS18" s="175" t="str">
        <f>IF('Речевое развитие'!D19="","",IF('Речевое развитие'!D19=2,"сформирован",IF('Речевое развитие'!D19=0,"не сформирован", "в стадии формирования")))</f>
        <v/>
      </c>
      <c r="AT18" s="175" t="e">
        <f>IF('Речевое развитие'!#REF!="","",IF('Речевое развитие'!#REF!=2,"сформирован",IF('Речевое развитие'!#REF!=0,"не сформирован", "в стадии формирования")))</f>
        <v>#REF!</v>
      </c>
      <c r="AU18" s="175" t="str">
        <f>IF('Речевое развитие'!E19="","",IF('Речевое развитие'!E19=2,"сформирован",IF('Речевое развитие'!E19=0,"не сформирован", "в стадии формирования")))</f>
        <v/>
      </c>
      <c r="AV18" s="175" t="str">
        <f>IF('Речевое развитие'!F19="","",IF('Речевое развитие'!F19=2,"сформирован",IF('Речевое развитие'!F19=0,"не сформирован", "в стадии формирования")))</f>
        <v/>
      </c>
      <c r="AW18" s="175" t="str">
        <f>IF('Речевое развитие'!G19="","",IF('Речевое развитие'!G19=2,"сформирован",IF('Речевое развитие'!G19=0,"не сформирован", "в стадии формирования")))</f>
        <v/>
      </c>
      <c r="AX18" s="175"/>
      <c r="AY18" s="175" t="str">
        <f>IF('Речевое развитие'!M19="","",IF('Речевое развитие'!M19=2,"сформирован",IF('Речевое развитие'!M19=0,"не сформирован", "в стадии формирования")))</f>
        <v/>
      </c>
      <c r="AZ18" s="175" t="str">
        <f>IF('Познавательное развитие'!V20="","",IF('Речевое развитие'!D19="","",IF('Речевое развитие'!#REF!="","",IF('Речевое развитие'!E19="","",IF('Речевое развитие'!F19="","",IF('Речевое развитие'!G19="","",IF('Речевое развитие'!J19="","",IF('Речевое развитие'!M19="","",('Познавательное развитие'!V20+'Речевое развитие'!D19+'Речевое развитие'!#REF!+'Речевое развитие'!E19+'Речевое развитие'!F19+'Речевое развитие'!G19+'Речевое развитие'!J19+'Речевое развитие'!M19)/8))))))))</f>
        <v/>
      </c>
      <c r="BA18" s="175" t="str">
        <f>'целевые ориентиры'!AV19</f>
        <v/>
      </c>
      <c r="BB18" s="175" t="str">
        <f>IF('Художественно-эстетическое разв'!M20="","",IF('Художественно-эстетическое разв'!M20=2,"сформирован",IF('Художественно-эстетическое разв'!M20=0,"не сформирован", "в стадии формирования")))</f>
        <v/>
      </c>
      <c r="BC18" s="175" t="str">
        <f>IF('Художественно-эстетическое разв'!N20="","",IF('Художественно-эстетическое разв'!N20=2,"сформирован",IF('Художественно-эстетическое разв'!N20=0,"не сформирован", "в стадии формирования")))</f>
        <v/>
      </c>
      <c r="BD18" s="177" t="str">
        <f>IF('Художественно-эстетическое разв'!V20="","",IF('Художественно-эстетическое разв'!V20=2,"сформирован",IF('Художественно-эстетическое разв'!V20=0,"не сформирован", "в стадии формирования")))</f>
        <v/>
      </c>
      <c r="BE18" s="175" t="str">
        <f>IF('Физическое развитие'!D19="","",IF('Физическое развитие'!D19=2,"сформирован",IF('Физическое развитие'!D19=0,"не сформирован", "в стадии формирования")))</f>
        <v/>
      </c>
      <c r="BF18" s="175" t="str">
        <f>IF('Физическое развитие'!E19="","",IF('Физическое развитие'!E19=2,"сформирован",IF('Физическое развитие'!E19=0,"не сформирован", "в стадии формирования")))</f>
        <v/>
      </c>
      <c r="BG18" s="175" t="str">
        <f>IF('Физическое развитие'!F19="","",IF('Физическое развитие'!F19=2,"сформирован",IF('Физическое развитие'!F19=0,"не сформирован", "в стадии формирования")))</f>
        <v/>
      </c>
      <c r="BH18" s="175" t="str">
        <f>IF('Физическое развитие'!G19="","",IF('Физическое развитие'!G19=2,"сформирован",IF('Физическое развитие'!G19=0,"не сформирован", "в стадии формирования")))</f>
        <v/>
      </c>
      <c r="BI18" s="175" t="str">
        <f>IF('Физическое развитие'!H19="","",IF('Физическое развитие'!H19=2,"сформирован",IF('Физическое развитие'!H19=0,"не сформирован", "в стадии формирования")))</f>
        <v/>
      </c>
      <c r="BJ18" s="175" t="e">
        <f>IF('Физическое развитие'!#REF!="","",IF('Физическое развитие'!#REF!=2,"сформирован",IF('Физическое развитие'!#REF!=0,"не сформирован", "в стадии формирования")))</f>
        <v>#REF!</v>
      </c>
      <c r="BK18" s="175" t="str">
        <f>IF('Физическое развитие'!I19="","",IF('Физическое развитие'!I19=2,"сформирован",IF('Физическое развитие'!I19=0,"не сформирован", "в стадии формирования")))</f>
        <v/>
      </c>
      <c r="BL18" s="175" t="str">
        <f>IF('Физическое развитие'!J19="","",IF('Физическое развитие'!J19=2,"сформирован",IF('Физическое развитие'!J19=0,"не сформирован", "в стадии формирования")))</f>
        <v/>
      </c>
      <c r="BM18" s="175" t="str">
        <f>IF('Физическое развитие'!K19="","",IF('Физическое развитие'!K19=2,"сформирован",IF('Физическое развитие'!K19=0,"не сформирован", "в стадии формирования")))</f>
        <v/>
      </c>
      <c r="BN18" s="175" t="str">
        <f>IF('Физическое развитие'!M19="","",IF('Физическое развитие'!M19=2,"сформирован",IF('Физическое развитие'!M19=0,"не сформирован", "в стадии формирования")))</f>
        <v/>
      </c>
      <c r="BO18" s="178" t="str">
        <f>IF('Художественно-эстетическое разв'!M20="","",IF('Художественно-эстетическое разв'!N20="","",IF('Художественно-эстетическое разв'!V20="","",IF('Физическое развитие'!D19="","",IF('Физическое развитие'!E19="","",IF('Физическое развитие'!F19="","",IF('Физическое развитие'!G19="","",IF('Физическое развитие'!H19="","",IF('Физическое развитие'!#REF!="","",IF('Физическое развитие'!I19="","",IF('Физическое развитие'!J19="","",IF('Физическое развитие'!K19="","",IF('Физическое развитие'!M19="","",('Художественно-эстетическое разв'!M20+'Художественно-эстетическое разв'!N20+'Художественно-эстетическое разв'!V20+'Физическое развитие'!D19+'Физическое развитие'!E19+'Физическое развитие'!F19+'Физическое развитие'!G19+'Физическое развитие'!H19+'Физическое развитие'!#REF!+'Физическое развитие'!I19+'Физическое развитие'!J19+'Физическое развитие'!K19+'Физическое развитие'!M19)/13)))))))))))))</f>
        <v/>
      </c>
      <c r="BP18" s="175" t="str">
        <f>'целевые ориентиры'!BJ19</f>
        <v/>
      </c>
      <c r="BQ18" s="175" t="str">
        <f>IF('Социально-коммуникативное разви'!D20="","",IF('Социально-коммуникативное разви'!D20=2,"сформирован",IF('Социально-коммуникативное разви'!D20=0,"не сформирован", "в стадии формирования")))</f>
        <v/>
      </c>
      <c r="BR18" s="175" t="str">
        <f>IF('Социально-коммуникативное разви'!G20="","",IF('Социально-коммуникативное разви'!G20=2,"сформирован",IF('Социально-коммуникативное разви'!G20=0,"не сформирован", "в стадии формирования")))</f>
        <v/>
      </c>
      <c r="BS18" s="175" t="str">
        <f>IF('Социально-коммуникативное разви'!K20="","",IF('Социально-коммуникативное разви'!K20=2,"сформирован",IF('Социально-коммуникативное разви'!K20=0,"не сформирован", "в стадии формирования")))</f>
        <v/>
      </c>
      <c r="BT18" s="175" t="str">
        <f>IF('Социально-коммуникативное разви'!M20="","",IF('Социально-коммуникативное разви'!M20=2,"сформирован",IF('Социально-коммуникативное разви'!M20=0,"не сформирован", "в стадии формирования")))</f>
        <v/>
      </c>
      <c r="BU18" s="175" t="str">
        <f>IF('Социально-коммуникативное разви'!X20="","",IF('Социально-коммуникативное разви'!X20=2,"сформирован",IF('Социально-коммуникативное разви'!X20=0,"не сформирован", "в стадии формирования")))</f>
        <v/>
      </c>
      <c r="BV18" s="175" t="str">
        <f>IF('Социально-коммуникативное разви'!Y20="","",IF('Социально-коммуникативное разви'!Y20=2,"сформирован",IF('Социально-коммуникативное разви'!Y20=0,"не сформирован", "в стадии формирования")))</f>
        <v/>
      </c>
      <c r="BW18"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18" s="175" t="str">
        <f>IF('Социально-коммуникативное разви'!Z20="","",IF('Социально-коммуникативное разви'!Z20=2,"сформирован",IF('Социально-коммуникативное разви'!Z20=0,"не сформирован", "в стадии формирования")))</f>
        <v/>
      </c>
      <c r="BY18" s="175" t="str">
        <f>IF('Социально-коммуникативное разви'!AA20="","",IF('Социально-коммуникативное разви'!AA20=2,"сформирован",IF('Социально-коммуникативное разви'!AA20=0,"не сформирован", "в стадии формирования")))</f>
        <v/>
      </c>
      <c r="BZ18" s="175" t="str">
        <f>IF('Физическое развитие'!L19="","",IF('Физическое развитие'!L19=2,"сформирован",IF('Физическое развитие'!L19=0,"не сформирован", "в стадии формирования")))</f>
        <v/>
      </c>
      <c r="CA18" s="175" t="str">
        <f>IF('Физическое развитие'!P19="","",IF('Физическое развитие'!P19=2,"сформирован",IF('Физическое развитие'!P19=0,"не сформирован", "в стадии формирования")))</f>
        <v/>
      </c>
      <c r="CB18" s="175" t="e">
        <f>IF('Физическое развитие'!#REF!="","",IF('Физическое развитие'!#REF!=2,"сформирован",IF('Физическое развитие'!#REF!=0,"не сформирован", "в стадии формирования")))</f>
        <v>#REF!</v>
      </c>
      <c r="CC18" s="175" t="str">
        <f>IF('Физическое развитие'!Q19="","",IF('Физическое развитие'!Q19=2,"сформирован",IF('Физическое развитие'!Q19=0,"не сформирован", "в стадии формирования")))</f>
        <v/>
      </c>
      <c r="CD18" s="175" t="str">
        <f>IF('Физическое развитие'!R19="","",IF('Физическое развитие'!R19=2,"сформирован",IF('Физическое развитие'!R19=0,"не сформирован", "в стадии формирования")))</f>
        <v/>
      </c>
      <c r="CE18" s="175"/>
      <c r="CF18" s="175" t="str">
        <f>'целевые ориентиры'!BX19</f>
        <v/>
      </c>
      <c r="CG18" s="175" t="str">
        <f>IF('Социально-коммуникативное разви'!E20="","",IF('Социально-коммуникативное разви'!E20=2,"сформирован",IF('Социально-коммуникативное разви'!E20=0,"не сформирован", "в стадии формирования")))</f>
        <v/>
      </c>
      <c r="CH18" s="175" t="str">
        <f>IF('Социально-коммуникативное разви'!F20="","",IF('Социально-коммуникативное разви'!F20=2,"сформирован",IF('Социально-коммуникативное разви'!F20=0,"не сформирован", "в стадии формирования")))</f>
        <v/>
      </c>
      <c r="CI18" s="175" t="str">
        <f>IF('Социально-коммуникативное разви'!H20="","",IF('Социально-коммуникативное разви'!H20=2,"сформирован",IF('Социально-коммуникативное разви'!H20=0,"не сформирован", "в стадии формирования")))</f>
        <v/>
      </c>
      <c r="CJ18" s="175" t="str">
        <f>IF('Социально-коммуникативное разви'!I20="","",IF('Социально-коммуникативное разви'!I20=2,"сформирован",IF('Социально-коммуникативное разви'!I20=0,"не сформирован", "в стадии формирования")))</f>
        <v/>
      </c>
      <c r="CK18" s="175" t="str">
        <f>IF('Социально-коммуникативное разви'!AB20="","",IF('Социально-коммуникативное разви'!AB20=2,"сформирован",IF('Социально-коммуникативное разви'!AB20=0,"не сформирован", "в стадии формирования")))</f>
        <v/>
      </c>
      <c r="CL18" s="175" t="str">
        <f>IF('Социально-коммуникативное разви'!AC20="","",IF('Социально-коммуникативное разви'!AC20=2,"сформирован",IF('Социально-коммуникативное разви'!AC20=0,"не сформирован", "в стадии формирования")))</f>
        <v/>
      </c>
      <c r="CM18" s="175" t="str">
        <f>IF('Социально-коммуникативное разви'!AD20="","",IF('Социально-коммуникативное разви'!AD20=2,"сформирован",IF('Социально-коммуникативное разви'!AD20=0,"не сформирован", "в стадии формирования")))</f>
        <v/>
      </c>
      <c r="CN18" s="175" t="str">
        <f>IF('Социально-коммуникативное разви'!AE20="","",IF('Социально-коммуникативное разви'!AE20=2,"сформирован",IF('Социально-коммуникативное разви'!AE20=0,"не сформирован", "в стадии формирования")))</f>
        <v/>
      </c>
      <c r="CO18" s="175" t="str">
        <f>IF('Познавательное развитие'!D20="","",IF('Познавательное развитие'!D20=2,"сформирован",IF('Познавательное развитие'!D20=0,"не сформирован", "в стадии формирования")))</f>
        <v/>
      </c>
      <c r="CP18" s="175" t="str">
        <f>IF('Познавательное развитие'!E20="","",IF('Познавательное развитие'!E20=2,"сформирован",IF('Познавательное развитие'!E20=0,"не сформирован", "в стадии формирования")))</f>
        <v/>
      </c>
      <c r="CQ18" s="175" t="str">
        <f>IF('Познавательное развитие'!F20="","",IF('Познавательное развитие'!F20=2,"сформирован",IF('Познавательное развитие'!F20=0,"не сформирован", "в стадии формирования")))</f>
        <v/>
      </c>
      <c r="CR18" s="175" t="str">
        <f>IF('Познавательное развитие'!I20="","",IF('Познавательное развитие'!I20=2,"сформирован",IF('Познавательное развитие'!I20=0,"не сформирован", "в стадии формирования")))</f>
        <v/>
      </c>
      <c r="CS18" s="175" t="str">
        <f>IF('Познавательное развитие'!K20="","",IF('Познавательное развитие'!K20=2,"сформирован",IF('Познавательное развитие'!K20=0,"не сформирован", "в стадии формирования")))</f>
        <v/>
      </c>
      <c r="CT18" s="175" t="str">
        <f>IF('Познавательное развитие'!S20="","",IF('Познавательное развитие'!S20=2,"сформирован",IF('Познавательное развитие'!S20=0,"не сформирован", "в стадии формирования")))</f>
        <v/>
      </c>
      <c r="CU18" s="175" t="str">
        <f>IF('Познавательное развитие'!U20="","",IF('Познавательное развитие'!U20=2,"сформирован",IF('Познавательное развитие'!U20=0,"не сформирован", "в стадии формирования")))</f>
        <v/>
      </c>
      <c r="CV18" s="175" t="e">
        <f>IF('Познавательное развитие'!#REF!="","",IF('Познавательное развитие'!#REF!=2,"сформирован",IF('Познавательное развитие'!#REF!=0,"не сформирован", "в стадии формирования")))</f>
        <v>#REF!</v>
      </c>
      <c r="CW18" s="175" t="str">
        <f>IF('Познавательное развитие'!Y20="","",IF('Познавательное развитие'!Y20=2,"сформирован",IF('Познавательное развитие'!Y20=0,"не сформирован", "в стадии формирования")))</f>
        <v/>
      </c>
      <c r="CX18" s="175" t="str">
        <f>IF('Познавательное развитие'!Z20="","",IF('Познавательное развитие'!Z20=2,"сформирован",IF('Познавательное развитие'!Z20=0,"не сформирован", "в стадии формирования")))</f>
        <v/>
      </c>
      <c r="CY18" s="175" t="str">
        <f>IF('Познавательное развитие'!AA20="","",IF('Познавательное развитие'!AA20=2,"сформирован",IF('Познавательное развитие'!AA20=0,"не сформирован", "в стадии формирования")))</f>
        <v/>
      </c>
      <c r="CZ18" s="175" t="str">
        <f>IF('Познавательное развитие'!AB20="","",IF('Познавательное развитие'!AB20=2,"сформирован",IF('Познавательное развитие'!AB20=0,"не сформирован", "в стадии формирования")))</f>
        <v/>
      </c>
      <c r="DA18" s="175" t="str">
        <f>IF('Познавательное развитие'!AC20="","",IF('Познавательное развитие'!AC20=2,"сформирован",IF('Познавательное развитие'!AC20=0,"не сформирован", "в стадии формирования")))</f>
        <v/>
      </c>
      <c r="DB18" s="175" t="str">
        <f>IF('Познавательное развитие'!AD20="","",IF('Познавательное развитие'!AD20=2,"сформирован",IF('Познавательное развитие'!AD20=0,"не сформирован", "в стадии формирования")))</f>
        <v/>
      </c>
      <c r="DC18" s="175" t="str">
        <f>IF('Познавательное развитие'!AE20="","",IF('Познавательное развитие'!AE20=2,"сформирован",IF('Познавательное развитие'!AE20=0,"не сформирован", "в стадии формирования")))</f>
        <v/>
      </c>
      <c r="DD18" s="175" t="str">
        <f>IF('Речевое развитие'!J19="","",IF('Речевое развитие'!J19=2,"сформирован",IF('Речевое развитие'!J19=0,"не сформирован", "в стадии формирования")))</f>
        <v/>
      </c>
      <c r="DE18" s="175" t="str">
        <f>IF('Речевое развитие'!K19="","",IF('Речевое развитие'!K19=2,"сформирован",IF('Речевое развитие'!K19=0,"не сформирован", "в стадии формирования")))</f>
        <v/>
      </c>
      <c r="DF18" s="175" t="str">
        <f>IF('Речевое развитие'!L19="","",IF('Речевое развитие'!L19=2,"сформирован",IF('Речевое развитие'!L19=0,"не сформирован", "в стадии формирования")))</f>
        <v/>
      </c>
      <c r="DG18" s="177" t="str">
        <f>IF('Художественно-эстетическое разв'!AA20="","",IF('Художественно-эстетическое разв'!AA20=2,"сформирован",IF('Художественно-эстетическое разв'!AA20=0,"не сформирован", "в стадии формирования")))</f>
        <v/>
      </c>
      <c r="DH18" s="178" t="str">
        <f>IF('Социально-коммуникативное разви'!E20="","",IF('Социально-коммуникативное разви'!F20="","",IF('Социально-коммуникативное разви'!H20="","",IF('Социально-коммуникативное разви'!I20="","",IF('Социально-коммуникативное разви'!AB20="","",IF('Социально-коммуникативное разви'!AC20="","",IF('Социально-коммуникативное разви'!AD20="","",IF('Социально-коммуникативное разви'!AE20="","",IF('Познавательное развитие'!D20="","",IF('Познавательное развитие'!E20="","",IF('Познавательное развитие'!F20="","",IF('Познавательное развитие'!I20="","",IF('Познавательное развитие'!K20="","",IF('Познавательное развитие'!S20="","",IF('Познавательное развитие'!U20="","",IF('Познавательное развитие'!#REF!="","",IF('Познавательное развитие'!Y20="","",IF('Познавательное развитие'!Z20="","",IF('Познавательное развитие'!AA20="","",IF('Познавательное развитие'!AB20="","",IF('Познавательное развитие'!AC20="","",IF('Познавательное развитие'!AD20="","",IF('Познавательное развитие'!AE20="","",IF('Речевое развитие'!J19="","",IF('Речевое развитие'!K19="","",IF('Речевое развитие'!L19="","",IF('Художественно-эстетическое разв'!AA20="","",('Социально-коммуникативное разви'!E20+'Социально-коммуникативное разви'!F20+'Социально-коммуникативное разви'!H20+'Социально-коммуникативное разви'!I20+'Социально-коммуникативное разви'!AB20+'Социально-коммуникативное разви'!AC20+'Социально-коммуникативное разви'!AD20+'Социально-коммуникативное разви'!AE20+'Познавательное развитие'!D20+'Познавательное развитие'!E20+'Познавательное развитие'!F20+'Познавательное развитие'!I20+'Познавательное развитие'!K20+'Познавательное развитие'!S20+'Познавательное развитие'!U20+'Познавательное развитие'!#REF!+'Познавательное развитие'!Y20+'Познавательное развитие'!Z20+'Познавательное развитие'!AA20+'Познавательное развитие'!AB20+'Познавательное развитие'!AC20+'Познавательное развитие'!AD20+'Познавательное развитие'!AE20+'Речевое развитие'!J19+'Речевое развитие'!K19+'Речевое развитие'!L19+'Художественно-эстетическое разв'!AA20)/27)))))))))))))))))))))))))))</f>
        <v/>
      </c>
      <c r="DI18" s="175" t="str">
        <f>'целевые ориентиры'!CZ19</f>
        <v/>
      </c>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row>
    <row r="19" spans="1:150" s="121" customFormat="1">
      <c r="A19" s="97">
        <f>список!A18</f>
        <v>17</v>
      </c>
      <c r="B19" s="165" t="str">
        <f>IF(список!B18="","",список!B18)</f>
        <v/>
      </c>
      <c r="C19" s="98">
        <f>IF(список!C18="","",список!C18)</f>
        <v>0</v>
      </c>
      <c r="D19" s="81" t="str">
        <f>IF('Социально-коммуникативное разви'!J21="","",IF('Социально-коммуникативное разви'!J21=2,"сформирован",IF('Социально-коммуникативное разви'!J21=0,"не сформирован", "в стадии формирования")))</f>
        <v/>
      </c>
      <c r="E19" s="81" t="str">
        <f>IF('Социально-коммуникативное разви'!K21="","",IF('Социально-коммуникативное разви'!K21=2,"сформирован",IF('Социально-коммуникативное разви'!K21=0,"не сформирован", "в стадии формирования")))</f>
        <v/>
      </c>
      <c r="F19" s="81" t="str">
        <f>IF('Социально-коммуникативное разви'!L21="","",IF('Социально-коммуникативное разви'!L21=2,"сформирован",IF('Социально-коммуникативное разви'!L21=0,"не сформирован", "в стадии формирования")))</f>
        <v/>
      </c>
      <c r="G19" s="81" t="str">
        <f>IF('Социально-коммуникативное разви'!N21="","",IF('Социально-коммуникативное разви'!N21=2,"сформирован",IF('Социально-коммуникативное разви'!N21=0,"не сформирован", "в стадии формирования")))</f>
        <v/>
      </c>
      <c r="H19" s="81" t="str">
        <f>IF('Социально-коммуникативное разви'!O21="","",IF('Социально-коммуникативное разви'!O21=2,"сформирован",IF('Социально-коммуникативное разви'!O21=0,"не сформирован", "в стадии формирования")))</f>
        <v/>
      </c>
      <c r="I19" s="81" t="str">
        <f>IF('Познавательное развитие'!J21="","",IF('Познавательное развитие'!J21=2,"сформирован",IF('Познавательное развитие'!J21=0,"не сформирован", "в стадии формирования")))</f>
        <v/>
      </c>
      <c r="J19" s="81" t="str">
        <f>IF('Познавательное развитие'!K21="","",IF('Познавательное развитие'!K21=2,"сформирован",IF('Познавательное развитие'!K21=0,"не сформирован", "в стадии формирования")))</f>
        <v/>
      </c>
      <c r="K19" s="81" t="str">
        <f>IF('Познавательное развитие'!N21="","",IF('Познавательное развитие'!N21=2,"сформирован",IF('Познавательное развитие'!N21=0,"не сформирован", "в стадии формирования")))</f>
        <v/>
      </c>
      <c r="L19" s="81" t="str">
        <f>IF('Познавательное развитие'!O21="","",IF('Познавательное развитие'!O21=2,"сформирован",IF('Познавательное развитие'!O21=0,"не сформирован", "в стадии формирования")))</f>
        <v/>
      </c>
      <c r="M19" s="81" t="str">
        <f>IF('Познавательное развитие'!U21="","",IF('Познавательное развитие'!U21=2,"сформирован",IF('Познавательное развитие'!U21=0,"не сформирован", "в стадии формирования")))</f>
        <v/>
      </c>
      <c r="N19" s="81" t="str">
        <f>IF('Речевое развитие'!G20="","",IF('Речевое развитие'!G20=2,"сформирован",IF('Речевое развитие'!G20=0,"не сформирован", "в стадии формирования")))</f>
        <v/>
      </c>
      <c r="O19" s="81" t="str">
        <f>IF('Художественно-эстетическое разв'!D21="","",IF('Художественно-эстетическое разв'!D21=2,"сформирован",IF('Художественно-эстетическое разв'!D21=0,"не сформирован", "в стадии формирования")))</f>
        <v/>
      </c>
      <c r="P19"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19"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19" s="136" t="str">
        <f>IF('Социально-коммуникативное разви'!J21="","",IF('Социально-коммуникативное разви'!K21="","",IF('Социально-коммуникативное разви'!L21="","",IF('Социально-коммуникативное разви'!N21="","",IF('Социально-коммуникативное разви'!O21="","",IF('Познавательное развитие'!J21="","",IF('Познавательное развитие'!K21="","",IF('Познавательное развитие'!N21="","",IF('Познавательное развитие'!O21="","",IF('Познавательное развитие'!U21="","",IF('Речевое развитие'!G20="","",IF('Художественно-эстетическое разв'!D21="","",IF('Художественно-эстетическое разв'!#REF!="","",IF('Художественно-эстетическое разв'!#REF!="","",('Социально-коммуникативное разви'!J21+'Социально-коммуникативное разви'!K21+'Социально-коммуникативное разви'!L21+'Социально-коммуникативное разви'!N21+'Социально-коммуникативное разви'!O21+'Познавательное развитие'!J21+'Познавательное развитие'!K21+'Познавательное развитие'!N21+'Познавательное развитие'!O21+'Познавательное развитие'!U21+'Речевое развитие'!G20+'Художественно-эстетическое разв'!D21+'Художественно-эстетическое разв'!#REF!+'Художественно-эстетическое разв'!#REF!)/14))))))))))))))</f>
        <v/>
      </c>
      <c r="S19" s="175" t="str">
        <f>'целевые ориентиры'!Q20</f>
        <v/>
      </c>
      <c r="T19" s="175" t="str">
        <f>IF('Социально-коммуникативное разви'!H21="","",IF('Социально-коммуникативное разви'!H21=2,"сформирован",IF('Социально-коммуникативное разви'!H21=0,"не сформирован", "в стадии формирования")))</f>
        <v/>
      </c>
      <c r="U19" s="175" t="str">
        <f>IF('Социально-коммуникативное разви'!K21="","",IF('Социально-коммуникативное разви'!K21=2,"сформирован",IF('Социально-коммуникативное разви'!K21=0,"не сформирован", "в стадии формирования")))</f>
        <v/>
      </c>
      <c r="V19" s="175" t="str">
        <f>IF('Социально-коммуникативное разви'!L21="","",IF('Социально-коммуникативное разви'!L21=2,"сформирован",IF('Социально-коммуникативное разви'!L21=0,"не сформирован", "в стадии формирования")))</f>
        <v/>
      </c>
      <c r="W19" s="175" t="str">
        <f>IF('Социально-коммуникативное разви'!M21="","",IF('Социально-коммуникативное разви'!M21=2,"сформирован",IF('Социально-коммуникативное разви'!M21=0,"не сформирован", "в стадии формирования")))</f>
        <v/>
      </c>
      <c r="X19" s="175" t="str">
        <f>IF('Социально-коммуникативное разви'!S21="","",IF('Социально-коммуникативное разви'!S21=2,"сформирован",IF('Социально-коммуникативное разви'!S21=0,"не сформирован", "в стадии формирования")))</f>
        <v/>
      </c>
      <c r="Y19" s="175" t="str">
        <f>IF('Социально-коммуникативное разви'!T21="","",IF('Социально-коммуникативное разви'!T21=2,"сформирован",IF('Социально-коммуникативное разви'!T21=0,"не сформирован", "в стадии формирования")))</f>
        <v/>
      </c>
      <c r="Z19"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19" s="175" t="str">
        <f>IF('Социально-коммуникативное разви'!U21="","",IF('Социально-коммуникативное разви'!U21=2,"сформирован",IF('Социально-коммуникативное разви'!U21=0,"не сформирован", "в стадии формирования")))</f>
        <v/>
      </c>
      <c r="AB19" s="175" t="str">
        <f>IF('Познавательное развитие'!T21="","",IF('Познавательное развитие'!T21=2,"сформирован",IF('Познавательное развитие'!T21=0,"не сформирован", "в стадии формирования")))</f>
        <v/>
      </c>
      <c r="AC19" s="175" t="str">
        <f>IF('Речевое развитие'!G20="","",IF('Речевое развитие'!G20=2,"сформирован",IF('Речевое развитие'!G20=0,"не сформирован", "в стадии формирования")))</f>
        <v/>
      </c>
      <c r="AD19" s="175" t="str">
        <f>IF('Социально-коммуникативное разви'!H21="","",IF('Социально-коммуникативное разви'!K21="","",IF('Социально-коммуникативное разви'!L21="","",IF('Социально-коммуникативное разви'!M21="","",IF('Социально-коммуникативное разви'!S21="","",IF('Социально-коммуникативное разви'!T21="","",IF('Социально-коммуникативное разви'!#REF!="","",IF('Социально-коммуникативное разви'!U21="","",IF('Познавательное развитие'!T21="","",IF('Речевое развитие'!G20="","",('Социально-коммуникативное разви'!H21+'Социально-коммуникативное разви'!K21+'Социально-коммуникативное разви'!L21+'Социально-коммуникативное разви'!M21+'Социально-коммуникативное разви'!S21+'Социально-коммуникативное разви'!T21+'Социально-коммуникативное разви'!#REF!+'Социально-коммуникативное разви'!U21+'Познавательное развитие'!T21+'Речевое развитие'!G20)/10))))))))))</f>
        <v/>
      </c>
      <c r="AE19" s="175" t="str">
        <f>'целевые ориентиры'!AB20</f>
        <v/>
      </c>
      <c r="AF19" s="175" t="str">
        <f>IF('Социально-коммуникативное разви'!P21="","",IF('Социально-коммуникативное разви'!P21=2,"сформирован",IF('Социально-коммуникативное разви'!P21=0,"не сформирован", "в стадии формирования")))</f>
        <v/>
      </c>
      <c r="AG19" s="175" t="str">
        <f>IF('Познавательное развитие'!P21="","",IF('Познавательное развитие'!P21=2,"сформирован",IF('Познавательное развитие'!P21=0,"не сформирован", "в стадии формирования")))</f>
        <v/>
      </c>
      <c r="AH19" s="175" t="str">
        <f>IF('Речевое развитие'!F20="","",IF('Речевое развитие'!F20=2,"сформирован",IF('Речевое развитие'!GG20=0,"не сформирован", "в стадии формирования")))</f>
        <v/>
      </c>
      <c r="AI19" s="175" t="str">
        <f>IF('Речевое развитие'!G20="","",IF('Речевое развитие'!G20=2,"сформирован",IF('Речевое развитие'!GH20=0,"не сформирован", "в стадии формирования")))</f>
        <v/>
      </c>
      <c r="AJ19" s="175" t="str">
        <f>IF('Речевое развитие'!M20="","",IF('Речевое развитие'!M20=2,"сформирован",IF('Речевое развитие'!M20=0,"не сформирован", "в стадии формирования")))</f>
        <v/>
      </c>
      <c r="AK19" s="175" t="str">
        <f>IF('Речевое развитие'!N20="","",IF('Речевое развитие'!N20=2,"сформирован",IF('Речевое развитие'!N20=0,"не сформирован", "в стадии формирования")))</f>
        <v/>
      </c>
      <c r="AL19" s="175" t="str">
        <f>IF('Художественно-эстетическое разв'!E21="","",IF('Художественно-эстетическое разв'!E21=2,"сформирован",IF('Художественно-эстетическое разв'!E21=0,"не сформирован", "в стадии формирования")))</f>
        <v/>
      </c>
      <c r="AM19" s="175" t="str">
        <f>IF('Художественно-эстетическое разв'!H21="","",IF('Художественно-эстетическое разв'!H21=2,"сформирован",IF('Художественно-эстетическое разв'!H21=0,"не сформирован", "в стадии формирования")))</f>
        <v/>
      </c>
      <c r="AN19"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19" s="175" t="str">
        <f>IF('Художественно-эстетическое разв'!AB21="","",IF('Художественно-эстетическое разв'!AB21=2,"сформирован",IF('Художественно-эстетическое разв'!AB21=0,"не сформирован", "в стадии формирования")))</f>
        <v/>
      </c>
      <c r="AP19" s="176" t="str">
        <f>IF('Социально-коммуникативное разви'!P21="","",IF('Познавательное развитие'!P21="","",IF('Речевое развитие'!F20="","",IF('Речевое развитие'!G20="","",IF('Речевое развитие'!M20="","",IF('Речевое развитие'!N20="","",IF('Художественно-эстетическое разв'!E21="","",IF('Художественно-эстетическое разв'!H21="","",IF('Художественно-эстетическое разв'!#REF!="","",IF('Художественно-эстетическое разв'!AB21="","",('Социально-коммуникативное разви'!P21+'Познавательное развитие'!P21+'Речевое развитие'!F20+'Речевое развитие'!G20+'Речевое развитие'!M20+'Речевое развитие'!N20+'Художественно-эстетическое разв'!E21+'Художественно-эстетическое разв'!H21+'Художественно-эстетическое разв'!#REF!+'Художественно-эстетическое разв'!AB21)/10))))))))))</f>
        <v/>
      </c>
      <c r="AQ19" s="175" t="str">
        <f>'целевые ориентиры'!AM20</f>
        <v/>
      </c>
      <c r="AR19" s="175" t="str">
        <f>'Речевое развитие'!I20</f>
        <v/>
      </c>
      <c r="AS19" s="175" t="str">
        <f>IF('Речевое развитие'!D20="","",IF('Речевое развитие'!D20=2,"сформирован",IF('Речевое развитие'!D20=0,"не сформирован", "в стадии формирования")))</f>
        <v/>
      </c>
      <c r="AT19" s="175" t="e">
        <f>IF('Речевое развитие'!#REF!="","",IF('Речевое развитие'!#REF!=2,"сформирован",IF('Речевое развитие'!#REF!=0,"не сформирован", "в стадии формирования")))</f>
        <v>#REF!</v>
      </c>
      <c r="AU19" s="175" t="str">
        <f>IF('Речевое развитие'!E20="","",IF('Речевое развитие'!E20=2,"сформирован",IF('Речевое развитие'!E20=0,"не сформирован", "в стадии формирования")))</f>
        <v/>
      </c>
      <c r="AV19" s="175" t="str">
        <f>IF('Речевое развитие'!F20="","",IF('Речевое развитие'!F20=2,"сформирован",IF('Речевое развитие'!F20=0,"не сформирован", "в стадии формирования")))</f>
        <v/>
      </c>
      <c r="AW19" s="175" t="str">
        <f>IF('Речевое развитие'!G20="","",IF('Речевое развитие'!G20=2,"сформирован",IF('Речевое развитие'!G20=0,"не сформирован", "в стадии формирования")))</f>
        <v/>
      </c>
      <c r="AX19" s="175"/>
      <c r="AY19" s="175" t="str">
        <f>IF('Речевое развитие'!M20="","",IF('Речевое развитие'!M20=2,"сформирован",IF('Речевое развитие'!M20=0,"не сформирован", "в стадии формирования")))</f>
        <v/>
      </c>
      <c r="AZ19" s="175" t="str">
        <f>IF('Познавательное развитие'!V21="","",IF('Речевое развитие'!D20="","",IF('Речевое развитие'!#REF!="","",IF('Речевое развитие'!E20="","",IF('Речевое развитие'!F20="","",IF('Речевое развитие'!G20="","",IF('Речевое развитие'!J20="","",IF('Речевое развитие'!M20="","",('Познавательное развитие'!V21+'Речевое развитие'!D20+'Речевое развитие'!#REF!+'Речевое развитие'!E20+'Речевое развитие'!F20+'Речевое развитие'!G20+'Речевое развитие'!J20+'Речевое развитие'!M20)/8))))))))</f>
        <v/>
      </c>
      <c r="BA19" s="175" t="str">
        <f>'целевые ориентиры'!AV20</f>
        <v/>
      </c>
      <c r="BB19" s="175" t="str">
        <f>IF('Художественно-эстетическое разв'!M21="","",IF('Художественно-эстетическое разв'!M21=2,"сформирован",IF('Художественно-эстетическое разв'!M21=0,"не сформирован", "в стадии формирования")))</f>
        <v/>
      </c>
      <c r="BC19" s="175" t="str">
        <f>IF('Художественно-эстетическое разв'!N21="","",IF('Художественно-эстетическое разв'!N21=2,"сформирован",IF('Художественно-эстетическое разв'!N21=0,"не сформирован", "в стадии формирования")))</f>
        <v/>
      </c>
      <c r="BD19" s="177" t="str">
        <f>IF('Художественно-эстетическое разв'!V21="","",IF('Художественно-эстетическое разв'!V21=2,"сформирован",IF('Художественно-эстетическое разв'!V21=0,"не сформирован", "в стадии формирования")))</f>
        <v/>
      </c>
      <c r="BE19" s="175" t="str">
        <f>IF('Физическое развитие'!D20="","",IF('Физическое развитие'!D20=2,"сформирован",IF('Физическое развитие'!D20=0,"не сформирован", "в стадии формирования")))</f>
        <v/>
      </c>
      <c r="BF19" s="175" t="str">
        <f>IF('Физическое развитие'!E20="","",IF('Физическое развитие'!E20=2,"сформирован",IF('Физическое развитие'!E20=0,"не сформирован", "в стадии формирования")))</f>
        <v/>
      </c>
      <c r="BG19" s="175" t="str">
        <f>IF('Физическое развитие'!F20="","",IF('Физическое развитие'!F20=2,"сформирован",IF('Физическое развитие'!F20=0,"не сформирован", "в стадии формирования")))</f>
        <v/>
      </c>
      <c r="BH19" s="175" t="str">
        <f>IF('Физическое развитие'!G20="","",IF('Физическое развитие'!G20=2,"сформирован",IF('Физическое развитие'!G20=0,"не сформирован", "в стадии формирования")))</f>
        <v/>
      </c>
      <c r="BI19" s="175" t="str">
        <f>IF('Физическое развитие'!H20="","",IF('Физическое развитие'!H20=2,"сформирован",IF('Физическое развитие'!H20=0,"не сформирован", "в стадии формирования")))</f>
        <v/>
      </c>
      <c r="BJ19" s="175" t="e">
        <f>IF('Физическое развитие'!#REF!="","",IF('Физическое развитие'!#REF!=2,"сформирован",IF('Физическое развитие'!#REF!=0,"не сформирован", "в стадии формирования")))</f>
        <v>#REF!</v>
      </c>
      <c r="BK19" s="175" t="str">
        <f>IF('Физическое развитие'!I20="","",IF('Физическое развитие'!I20=2,"сформирован",IF('Физическое развитие'!I20=0,"не сформирован", "в стадии формирования")))</f>
        <v/>
      </c>
      <c r="BL19" s="175" t="str">
        <f>IF('Физическое развитие'!J20="","",IF('Физическое развитие'!J20=2,"сформирован",IF('Физическое развитие'!J20=0,"не сформирован", "в стадии формирования")))</f>
        <v/>
      </c>
      <c r="BM19" s="175" t="str">
        <f>IF('Физическое развитие'!K20="","",IF('Физическое развитие'!K20=2,"сформирован",IF('Физическое развитие'!K20=0,"не сформирован", "в стадии формирования")))</f>
        <v/>
      </c>
      <c r="BN19" s="175" t="str">
        <f>IF('Физическое развитие'!M20="","",IF('Физическое развитие'!M20=2,"сформирован",IF('Физическое развитие'!M20=0,"не сформирован", "в стадии формирования")))</f>
        <v/>
      </c>
      <c r="BO19" s="178" t="str">
        <f>IF('Художественно-эстетическое разв'!M21="","",IF('Художественно-эстетическое разв'!N21="","",IF('Художественно-эстетическое разв'!V21="","",IF('Физическое развитие'!D20="","",IF('Физическое развитие'!E20="","",IF('Физическое развитие'!F20="","",IF('Физическое развитие'!G20="","",IF('Физическое развитие'!H20="","",IF('Физическое развитие'!#REF!="","",IF('Физическое развитие'!I20="","",IF('Физическое развитие'!J20="","",IF('Физическое развитие'!K20="","",IF('Физическое развитие'!M20="","",('Художественно-эстетическое разв'!M21+'Художественно-эстетическое разв'!N21+'Художественно-эстетическое разв'!V21+'Физическое развитие'!D20+'Физическое развитие'!E20+'Физическое развитие'!F20+'Физическое развитие'!G20+'Физическое развитие'!H20+'Физическое развитие'!#REF!+'Физическое развитие'!I20+'Физическое развитие'!J20+'Физическое развитие'!K20+'Физическое развитие'!M20)/13)))))))))))))</f>
        <v/>
      </c>
      <c r="BP19" s="175" t="str">
        <f>'целевые ориентиры'!BJ20</f>
        <v/>
      </c>
      <c r="BQ19" s="175" t="str">
        <f>IF('Социально-коммуникативное разви'!D21="","",IF('Социально-коммуникативное разви'!D21=2,"сформирован",IF('Социально-коммуникативное разви'!D21=0,"не сформирован", "в стадии формирования")))</f>
        <v/>
      </c>
      <c r="BR19" s="175" t="str">
        <f>IF('Социально-коммуникативное разви'!G21="","",IF('Социально-коммуникативное разви'!G21=2,"сформирован",IF('Социально-коммуникативное разви'!G21=0,"не сформирован", "в стадии формирования")))</f>
        <v/>
      </c>
      <c r="BS19" s="175" t="str">
        <f>IF('Социально-коммуникативное разви'!K21="","",IF('Социально-коммуникативное разви'!K21=2,"сформирован",IF('Социально-коммуникативное разви'!K21=0,"не сформирован", "в стадии формирования")))</f>
        <v/>
      </c>
      <c r="BT19" s="175" t="str">
        <f>IF('Социально-коммуникативное разви'!M21="","",IF('Социально-коммуникативное разви'!M21=2,"сформирован",IF('Социально-коммуникативное разви'!M21=0,"не сформирован", "в стадии формирования")))</f>
        <v/>
      </c>
      <c r="BU19" s="175" t="str">
        <f>IF('Социально-коммуникативное разви'!X21="","",IF('Социально-коммуникативное разви'!X21=2,"сформирован",IF('Социально-коммуникативное разви'!X21=0,"не сформирован", "в стадии формирования")))</f>
        <v/>
      </c>
      <c r="BV19" s="175" t="str">
        <f>IF('Социально-коммуникативное разви'!Y21="","",IF('Социально-коммуникативное разви'!Y21=2,"сформирован",IF('Социально-коммуникативное разви'!Y21=0,"не сформирован", "в стадии формирования")))</f>
        <v/>
      </c>
      <c r="BW19"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19" s="175" t="str">
        <f>IF('Социально-коммуникативное разви'!Z21="","",IF('Социально-коммуникативное разви'!Z21=2,"сформирован",IF('Социально-коммуникативное разви'!Z21=0,"не сформирован", "в стадии формирования")))</f>
        <v/>
      </c>
      <c r="BY19" s="175" t="str">
        <f>IF('Социально-коммуникативное разви'!AA21="","",IF('Социально-коммуникативное разви'!AA21=2,"сформирован",IF('Социально-коммуникативное разви'!AA21=0,"не сформирован", "в стадии формирования")))</f>
        <v/>
      </c>
      <c r="BZ19" s="175" t="str">
        <f>IF('Физическое развитие'!L20="","",IF('Физическое развитие'!L20=2,"сформирован",IF('Физическое развитие'!L20=0,"не сформирован", "в стадии формирования")))</f>
        <v/>
      </c>
      <c r="CA19" s="175" t="str">
        <f>IF('Физическое развитие'!P20="","",IF('Физическое развитие'!P20=2,"сформирован",IF('Физическое развитие'!P20=0,"не сформирован", "в стадии формирования")))</f>
        <v/>
      </c>
      <c r="CB19" s="175" t="e">
        <f>IF('Физическое развитие'!#REF!="","",IF('Физическое развитие'!#REF!=2,"сформирован",IF('Физическое развитие'!#REF!=0,"не сформирован", "в стадии формирования")))</f>
        <v>#REF!</v>
      </c>
      <c r="CC19" s="175" t="str">
        <f>IF('Физическое развитие'!Q20="","",IF('Физическое развитие'!Q20=2,"сформирован",IF('Физическое развитие'!Q20=0,"не сформирован", "в стадии формирования")))</f>
        <v/>
      </c>
      <c r="CD19" s="175" t="str">
        <f>IF('Физическое развитие'!R20="","",IF('Физическое развитие'!R20=2,"сформирован",IF('Физическое развитие'!R20=0,"не сформирован", "в стадии формирования")))</f>
        <v/>
      </c>
      <c r="CE19" s="175"/>
      <c r="CF19" s="175" t="str">
        <f>'целевые ориентиры'!BX20</f>
        <v/>
      </c>
      <c r="CG19" s="175" t="str">
        <f>IF('Социально-коммуникативное разви'!E21="","",IF('Социально-коммуникативное разви'!E21=2,"сформирован",IF('Социально-коммуникативное разви'!E21=0,"не сформирован", "в стадии формирования")))</f>
        <v/>
      </c>
      <c r="CH19" s="175" t="str">
        <f>IF('Социально-коммуникативное разви'!F21="","",IF('Социально-коммуникативное разви'!F21=2,"сформирован",IF('Социально-коммуникативное разви'!F21=0,"не сформирован", "в стадии формирования")))</f>
        <v/>
      </c>
      <c r="CI19" s="175" t="str">
        <f>IF('Социально-коммуникативное разви'!H21="","",IF('Социально-коммуникативное разви'!H21=2,"сформирован",IF('Социально-коммуникативное разви'!H21=0,"не сформирован", "в стадии формирования")))</f>
        <v/>
      </c>
      <c r="CJ19" s="175" t="str">
        <f>IF('Социально-коммуникативное разви'!I21="","",IF('Социально-коммуникативное разви'!I21=2,"сформирован",IF('Социально-коммуникативное разви'!I21=0,"не сформирован", "в стадии формирования")))</f>
        <v/>
      </c>
      <c r="CK19" s="175" t="str">
        <f>IF('Социально-коммуникативное разви'!AB21="","",IF('Социально-коммуникативное разви'!AB21=2,"сформирован",IF('Социально-коммуникативное разви'!AB21=0,"не сформирован", "в стадии формирования")))</f>
        <v/>
      </c>
      <c r="CL19" s="175" t="str">
        <f>IF('Социально-коммуникативное разви'!AC21="","",IF('Социально-коммуникативное разви'!AC21=2,"сформирован",IF('Социально-коммуникативное разви'!AC21=0,"не сформирован", "в стадии формирования")))</f>
        <v/>
      </c>
      <c r="CM19" s="175" t="str">
        <f>IF('Социально-коммуникативное разви'!AD21="","",IF('Социально-коммуникативное разви'!AD21=2,"сформирован",IF('Социально-коммуникативное разви'!AD21=0,"не сформирован", "в стадии формирования")))</f>
        <v/>
      </c>
      <c r="CN19" s="175" t="str">
        <f>IF('Социально-коммуникативное разви'!AE21="","",IF('Социально-коммуникативное разви'!AE21=2,"сформирован",IF('Социально-коммуникативное разви'!AE21=0,"не сформирован", "в стадии формирования")))</f>
        <v/>
      </c>
      <c r="CO19" s="175" t="str">
        <f>IF('Познавательное развитие'!D21="","",IF('Познавательное развитие'!D21=2,"сформирован",IF('Познавательное развитие'!D21=0,"не сформирован", "в стадии формирования")))</f>
        <v/>
      </c>
      <c r="CP19" s="175" t="str">
        <f>IF('Познавательное развитие'!E21="","",IF('Познавательное развитие'!E21=2,"сформирован",IF('Познавательное развитие'!E21=0,"не сформирован", "в стадии формирования")))</f>
        <v/>
      </c>
      <c r="CQ19" s="175" t="str">
        <f>IF('Познавательное развитие'!F21="","",IF('Познавательное развитие'!F21=2,"сформирован",IF('Познавательное развитие'!F21=0,"не сформирован", "в стадии формирования")))</f>
        <v/>
      </c>
      <c r="CR19" s="175" t="str">
        <f>IF('Познавательное развитие'!I21="","",IF('Познавательное развитие'!I21=2,"сформирован",IF('Познавательное развитие'!I21=0,"не сформирован", "в стадии формирования")))</f>
        <v/>
      </c>
      <c r="CS19" s="175" t="str">
        <f>IF('Познавательное развитие'!K21="","",IF('Познавательное развитие'!K21=2,"сформирован",IF('Познавательное развитие'!K21=0,"не сформирован", "в стадии формирования")))</f>
        <v/>
      </c>
      <c r="CT19" s="175" t="str">
        <f>IF('Познавательное развитие'!S21="","",IF('Познавательное развитие'!S21=2,"сформирован",IF('Познавательное развитие'!S21=0,"не сформирован", "в стадии формирования")))</f>
        <v/>
      </c>
      <c r="CU19" s="175" t="str">
        <f>IF('Познавательное развитие'!U21="","",IF('Познавательное развитие'!U21=2,"сформирован",IF('Познавательное развитие'!U21=0,"не сформирован", "в стадии формирования")))</f>
        <v/>
      </c>
      <c r="CV19" s="175" t="e">
        <f>IF('Познавательное развитие'!#REF!="","",IF('Познавательное развитие'!#REF!=2,"сформирован",IF('Познавательное развитие'!#REF!=0,"не сформирован", "в стадии формирования")))</f>
        <v>#REF!</v>
      </c>
      <c r="CW19" s="175" t="str">
        <f>IF('Познавательное развитие'!Y21="","",IF('Познавательное развитие'!Y21=2,"сформирован",IF('Познавательное развитие'!Y21=0,"не сформирован", "в стадии формирования")))</f>
        <v/>
      </c>
      <c r="CX19" s="175" t="str">
        <f>IF('Познавательное развитие'!Z21="","",IF('Познавательное развитие'!Z21=2,"сформирован",IF('Познавательное развитие'!Z21=0,"не сформирован", "в стадии формирования")))</f>
        <v/>
      </c>
      <c r="CY19" s="175" t="str">
        <f>IF('Познавательное развитие'!AA21="","",IF('Познавательное развитие'!AA21=2,"сформирован",IF('Познавательное развитие'!AA21=0,"не сформирован", "в стадии формирования")))</f>
        <v/>
      </c>
      <c r="CZ19" s="175" t="str">
        <f>IF('Познавательное развитие'!AB21="","",IF('Познавательное развитие'!AB21=2,"сформирован",IF('Познавательное развитие'!AB21=0,"не сформирован", "в стадии формирования")))</f>
        <v/>
      </c>
      <c r="DA19" s="175" t="str">
        <f>IF('Познавательное развитие'!AC21="","",IF('Познавательное развитие'!AC21=2,"сформирован",IF('Познавательное развитие'!AC21=0,"не сформирован", "в стадии формирования")))</f>
        <v/>
      </c>
      <c r="DB19" s="175" t="str">
        <f>IF('Познавательное развитие'!AD21="","",IF('Познавательное развитие'!AD21=2,"сформирован",IF('Познавательное развитие'!AD21=0,"не сформирован", "в стадии формирования")))</f>
        <v/>
      </c>
      <c r="DC19" s="175" t="str">
        <f>IF('Познавательное развитие'!AE21="","",IF('Познавательное развитие'!AE21=2,"сформирован",IF('Познавательное развитие'!AE21=0,"не сформирован", "в стадии формирования")))</f>
        <v/>
      </c>
      <c r="DD19" s="175" t="str">
        <f>IF('Речевое развитие'!J20="","",IF('Речевое развитие'!J20=2,"сформирован",IF('Речевое развитие'!J20=0,"не сформирован", "в стадии формирования")))</f>
        <v/>
      </c>
      <c r="DE19" s="175" t="str">
        <f>IF('Речевое развитие'!K20="","",IF('Речевое развитие'!K20=2,"сформирован",IF('Речевое развитие'!K20=0,"не сформирован", "в стадии формирования")))</f>
        <v/>
      </c>
      <c r="DF19" s="175" t="str">
        <f>IF('Речевое развитие'!L20="","",IF('Речевое развитие'!L20=2,"сформирован",IF('Речевое развитие'!L20=0,"не сформирован", "в стадии формирования")))</f>
        <v/>
      </c>
      <c r="DG19" s="177" t="str">
        <f>IF('Художественно-эстетическое разв'!AA21="","",IF('Художественно-эстетическое разв'!AA21=2,"сформирован",IF('Художественно-эстетическое разв'!AA21=0,"не сформирован", "в стадии формирования")))</f>
        <v/>
      </c>
      <c r="DH19" s="178" t="str">
        <f>IF('Социально-коммуникативное разви'!E21="","",IF('Социально-коммуникативное разви'!F21="","",IF('Социально-коммуникативное разви'!H21="","",IF('Социально-коммуникативное разви'!I21="","",IF('Социально-коммуникативное разви'!AB21="","",IF('Социально-коммуникативное разви'!AC21="","",IF('Социально-коммуникативное разви'!AD21="","",IF('Социально-коммуникативное разви'!AE21="","",IF('Познавательное развитие'!D21="","",IF('Познавательное развитие'!E21="","",IF('Познавательное развитие'!F21="","",IF('Познавательное развитие'!I21="","",IF('Познавательное развитие'!K21="","",IF('Познавательное развитие'!S21="","",IF('Познавательное развитие'!U21="","",IF('Познавательное развитие'!#REF!="","",IF('Познавательное развитие'!Y21="","",IF('Познавательное развитие'!Z21="","",IF('Познавательное развитие'!AA21="","",IF('Познавательное развитие'!AB21="","",IF('Познавательное развитие'!AC21="","",IF('Познавательное развитие'!AD21="","",IF('Познавательное развитие'!AE21="","",IF('Речевое развитие'!J20="","",IF('Речевое развитие'!K20="","",IF('Речевое развитие'!L20="","",IF('Художественно-эстетическое разв'!AA21="","",('Социально-коммуникативное разви'!E21+'Социально-коммуникативное разви'!F21+'Социально-коммуникативное разви'!H21+'Социально-коммуникативное разви'!I21+'Социально-коммуникативное разви'!AB21+'Социально-коммуникативное разви'!AC21+'Социально-коммуникативное разви'!AD21+'Социально-коммуникативное разви'!AE21+'Познавательное развитие'!D21+'Познавательное развитие'!E21+'Познавательное развитие'!F21+'Познавательное развитие'!I21+'Познавательное развитие'!K21+'Познавательное развитие'!S21+'Познавательное развитие'!U21+'Познавательное развитие'!#REF!+'Познавательное развитие'!Y21+'Познавательное развитие'!Z21+'Познавательное развитие'!AA21+'Познавательное развитие'!AB21+'Познавательное развитие'!AC21+'Познавательное развитие'!AD21+'Познавательное развитие'!AE21+'Речевое развитие'!J20+'Речевое развитие'!K20+'Речевое развитие'!L20+'Художественно-эстетическое разв'!AA21)/27)))))))))))))))))))))))))))</f>
        <v/>
      </c>
      <c r="DI19" s="175" t="str">
        <f>'целевые ориентиры'!CZ20</f>
        <v/>
      </c>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row>
    <row r="20" spans="1:150" s="121" customFormat="1">
      <c r="A20" s="97">
        <f>список!A19</f>
        <v>18</v>
      </c>
      <c r="B20" s="165" t="str">
        <f>IF(список!B19="","",список!B19)</f>
        <v/>
      </c>
      <c r="C20" s="98">
        <f>IF(список!C19="","",список!C19)</f>
        <v>0</v>
      </c>
      <c r="D20" s="81" t="str">
        <f>IF('Социально-коммуникативное разви'!J22="","",IF('Социально-коммуникативное разви'!J22=2,"сформирован",IF('Социально-коммуникативное разви'!J22=0,"не сформирован", "в стадии формирования")))</f>
        <v/>
      </c>
      <c r="E20" s="81" t="str">
        <f>IF('Социально-коммуникативное разви'!K22="","",IF('Социально-коммуникативное разви'!K22=2,"сформирован",IF('Социально-коммуникативное разви'!K22=0,"не сформирован", "в стадии формирования")))</f>
        <v/>
      </c>
      <c r="F20" s="81" t="str">
        <f>IF('Социально-коммуникативное разви'!L22="","",IF('Социально-коммуникативное разви'!L22=2,"сформирован",IF('Социально-коммуникативное разви'!L22=0,"не сформирован", "в стадии формирования")))</f>
        <v/>
      </c>
      <c r="G20" s="81" t="str">
        <f>IF('Социально-коммуникативное разви'!N22="","",IF('Социально-коммуникативное разви'!N22=2,"сформирован",IF('Социально-коммуникативное разви'!N22=0,"не сформирован", "в стадии формирования")))</f>
        <v/>
      </c>
      <c r="H20" s="81" t="str">
        <f>IF('Социально-коммуникативное разви'!O22="","",IF('Социально-коммуникативное разви'!O22=2,"сформирован",IF('Социально-коммуникативное разви'!O22=0,"не сформирован", "в стадии формирования")))</f>
        <v/>
      </c>
      <c r="I20" s="81" t="str">
        <f>IF('Познавательное развитие'!J22="","",IF('Познавательное развитие'!J22=2,"сформирован",IF('Познавательное развитие'!J22=0,"не сформирован", "в стадии формирования")))</f>
        <v/>
      </c>
      <c r="J20" s="81" t="str">
        <f>IF('Познавательное развитие'!K22="","",IF('Познавательное развитие'!K22=2,"сформирован",IF('Познавательное развитие'!K22=0,"не сформирован", "в стадии формирования")))</f>
        <v/>
      </c>
      <c r="K20" s="81" t="str">
        <f>IF('Познавательное развитие'!N22="","",IF('Познавательное развитие'!N22=2,"сформирован",IF('Познавательное развитие'!N22=0,"не сформирован", "в стадии формирования")))</f>
        <v/>
      </c>
      <c r="L20" s="81" t="str">
        <f>IF('Познавательное развитие'!O22="","",IF('Познавательное развитие'!O22=2,"сформирован",IF('Познавательное развитие'!O22=0,"не сформирован", "в стадии формирования")))</f>
        <v/>
      </c>
      <c r="M20" s="81" t="str">
        <f>IF('Познавательное развитие'!U22="","",IF('Познавательное развитие'!U22=2,"сформирован",IF('Познавательное развитие'!U22=0,"не сформирован", "в стадии формирования")))</f>
        <v/>
      </c>
      <c r="N20" s="81" t="str">
        <f>IF('Речевое развитие'!G21="","",IF('Речевое развитие'!G21=2,"сформирован",IF('Речевое развитие'!G21=0,"не сформирован", "в стадии формирования")))</f>
        <v/>
      </c>
      <c r="O20" s="81" t="str">
        <f>IF('Художественно-эстетическое разв'!D22="","",IF('Художественно-эстетическое разв'!D22=2,"сформирован",IF('Художественно-эстетическое разв'!D22=0,"не сформирован", "в стадии формирования")))</f>
        <v/>
      </c>
      <c r="P20"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20"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20" s="136" t="str">
        <f>IF('Социально-коммуникативное разви'!J22="","",IF('Социально-коммуникативное разви'!K22="","",IF('Социально-коммуникативное разви'!L22="","",IF('Социально-коммуникативное разви'!N22="","",IF('Социально-коммуникативное разви'!O22="","",IF('Познавательное развитие'!J22="","",IF('Познавательное развитие'!K22="","",IF('Познавательное развитие'!N22="","",IF('Познавательное развитие'!O22="","",IF('Познавательное развитие'!U22="","",IF('Речевое развитие'!G21="","",IF('Художественно-эстетическое разв'!D22="","",IF('Художественно-эстетическое разв'!#REF!="","",IF('Художественно-эстетическое разв'!#REF!="","",('Социально-коммуникативное разви'!J22+'Социально-коммуникативное разви'!K22+'Социально-коммуникативное разви'!L22+'Социально-коммуникативное разви'!N22+'Социально-коммуникативное разви'!O22+'Познавательное развитие'!J22+'Познавательное развитие'!K22+'Познавательное развитие'!N22+'Познавательное развитие'!O22+'Познавательное развитие'!U22+'Речевое развитие'!G21+'Художественно-эстетическое разв'!D22+'Художественно-эстетическое разв'!#REF!+'Художественно-эстетическое разв'!#REF!)/14))))))))))))))</f>
        <v/>
      </c>
      <c r="S20" s="175" t="str">
        <f>'целевые ориентиры'!Q21</f>
        <v/>
      </c>
      <c r="T20" s="175" t="str">
        <f>IF('Социально-коммуникативное разви'!H22="","",IF('Социально-коммуникативное разви'!H22=2,"сформирован",IF('Социально-коммуникативное разви'!H22=0,"не сформирован", "в стадии формирования")))</f>
        <v/>
      </c>
      <c r="U20" s="175" t="str">
        <f>IF('Социально-коммуникативное разви'!K22="","",IF('Социально-коммуникативное разви'!K22=2,"сформирован",IF('Социально-коммуникативное разви'!K22=0,"не сформирован", "в стадии формирования")))</f>
        <v/>
      </c>
      <c r="V20" s="175" t="str">
        <f>IF('Социально-коммуникативное разви'!L22="","",IF('Социально-коммуникативное разви'!L22=2,"сформирован",IF('Социально-коммуникативное разви'!L22=0,"не сформирован", "в стадии формирования")))</f>
        <v/>
      </c>
      <c r="W20" s="175" t="str">
        <f>IF('Социально-коммуникативное разви'!M22="","",IF('Социально-коммуникативное разви'!M22=2,"сформирован",IF('Социально-коммуникативное разви'!M22=0,"не сформирован", "в стадии формирования")))</f>
        <v/>
      </c>
      <c r="X20" s="175" t="str">
        <f>IF('Социально-коммуникативное разви'!S22="","",IF('Социально-коммуникативное разви'!S22=2,"сформирован",IF('Социально-коммуникативное разви'!S22=0,"не сформирован", "в стадии формирования")))</f>
        <v/>
      </c>
      <c r="Y20" s="175" t="str">
        <f>IF('Социально-коммуникативное разви'!T22="","",IF('Социально-коммуникативное разви'!T22=2,"сформирован",IF('Социально-коммуникативное разви'!T22=0,"не сформирован", "в стадии формирования")))</f>
        <v/>
      </c>
      <c r="Z20"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20" s="175" t="str">
        <f>IF('Социально-коммуникативное разви'!U22="","",IF('Социально-коммуникативное разви'!U22=2,"сформирован",IF('Социально-коммуникативное разви'!U22=0,"не сформирован", "в стадии формирования")))</f>
        <v/>
      </c>
      <c r="AB20" s="175" t="str">
        <f>IF('Познавательное развитие'!T22="","",IF('Познавательное развитие'!T22=2,"сформирован",IF('Познавательное развитие'!T22=0,"не сформирован", "в стадии формирования")))</f>
        <v/>
      </c>
      <c r="AC20" s="175" t="str">
        <f>IF('Речевое развитие'!G21="","",IF('Речевое развитие'!G21=2,"сформирован",IF('Речевое развитие'!G21=0,"не сформирован", "в стадии формирования")))</f>
        <v/>
      </c>
      <c r="AD20" s="175" t="str">
        <f>IF('Социально-коммуникативное разви'!H22="","",IF('Социально-коммуникативное разви'!K22="","",IF('Социально-коммуникативное разви'!L22="","",IF('Социально-коммуникативное разви'!M22="","",IF('Социально-коммуникативное разви'!S22="","",IF('Социально-коммуникативное разви'!T22="","",IF('Социально-коммуникативное разви'!#REF!="","",IF('Социально-коммуникативное разви'!U22="","",IF('Познавательное развитие'!T22="","",IF('Речевое развитие'!G21="","",('Социально-коммуникативное разви'!H22+'Социально-коммуникативное разви'!K22+'Социально-коммуникативное разви'!L22+'Социально-коммуникативное разви'!M22+'Социально-коммуникативное разви'!S22+'Социально-коммуникативное разви'!T22+'Социально-коммуникативное разви'!#REF!+'Социально-коммуникативное разви'!U22+'Познавательное развитие'!T22+'Речевое развитие'!G21)/10))))))))))</f>
        <v/>
      </c>
      <c r="AE20" s="175" t="str">
        <f>'целевые ориентиры'!AB21</f>
        <v/>
      </c>
      <c r="AF20" s="175" t="str">
        <f>IF('Социально-коммуникативное разви'!P22="","",IF('Социально-коммуникативное разви'!P22=2,"сформирован",IF('Социально-коммуникативное разви'!P22=0,"не сформирован", "в стадии формирования")))</f>
        <v/>
      </c>
      <c r="AG20" s="175" t="str">
        <f>IF('Познавательное развитие'!P22="","",IF('Познавательное развитие'!P22=2,"сформирован",IF('Познавательное развитие'!P22=0,"не сформирован", "в стадии формирования")))</f>
        <v/>
      </c>
      <c r="AH20" s="175" t="str">
        <f>IF('Речевое развитие'!F21="","",IF('Речевое развитие'!F21=2,"сформирован",IF('Речевое развитие'!GG21=0,"не сформирован", "в стадии формирования")))</f>
        <v/>
      </c>
      <c r="AI20" s="175" t="str">
        <f>IF('Речевое развитие'!G21="","",IF('Речевое развитие'!G21=2,"сформирован",IF('Речевое развитие'!GH21=0,"не сформирован", "в стадии формирования")))</f>
        <v/>
      </c>
      <c r="AJ20" s="175" t="str">
        <f>IF('Речевое развитие'!M21="","",IF('Речевое развитие'!M21=2,"сформирован",IF('Речевое развитие'!M21=0,"не сформирован", "в стадии формирования")))</f>
        <v/>
      </c>
      <c r="AK20" s="175" t="str">
        <f>IF('Речевое развитие'!N21="","",IF('Речевое развитие'!N21=2,"сформирован",IF('Речевое развитие'!N21=0,"не сформирован", "в стадии формирования")))</f>
        <v/>
      </c>
      <c r="AL20" s="175" t="str">
        <f>IF('Художественно-эстетическое разв'!E22="","",IF('Художественно-эстетическое разв'!E22=2,"сформирован",IF('Художественно-эстетическое разв'!E22=0,"не сформирован", "в стадии формирования")))</f>
        <v/>
      </c>
      <c r="AM20" s="175" t="str">
        <f>IF('Художественно-эстетическое разв'!H22="","",IF('Художественно-эстетическое разв'!H22=2,"сформирован",IF('Художественно-эстетическое разв'!H22=0,"не сформирован", "в стадии формирования")))</f>
        <v/>
      </c>
      <c r="AN20"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20" s="175" t="str">
        <f>IF('Художественно-эстетическое разв'!AB22="","",IF('Художественно-эстетическое разв'!AB22=2,"сформирован",IF('Художественно-эстетическое разв'!AB22=0,"не сформирован", "в стадии формирования")))</f>
        <v/>
      </c>
      <c r="AP20" s="176" t="str">
        <f>IF('Социально-коммуникативное разви'!P22="","",IF('Познавательное развитие'!P22="","",IF('Речевое развитие'!F21="","",IF('Речевое развитие'!G21="","",IF('Речевое развитие'!M21="","",IF('Речевое развитие'!N21="","",IF('Художественно-эстетическое разв'!E22="","",IF('Художественно-эстетическое разв'!H22="","",IF('Художественно-эстетическое разв'!#REF!="","",IF('Художественно-эстетическое разв'!AB22="","",('Социально-коммуникативное разви'!P22+'Познавательное развитие'!P22+'Речевое развитие'!F21+'Речевое развитие'!G21+'Речевое развитие'!M21+'Речевое развитие'!N21+'Художественно-эстетическое разв'!E22+'Художественно-эстетическое разв'!H22+'Художественно-эстетическое разв'!#REF!+'Художественно-эстетическое разв'!AB22)/10))))))))))</f>
        <v/>
      </c>
      <c r="AQ20" s="175" t="str">
        <f>'целевые ориентиры'!AM21</f>
        <v/>
      </c>
      <c r="AR20" s="175" t="str">
        <f>'Речевое развитие'!I21</f>
        <v/>
      </c>
      <c r="AS20" s="175" t="str">
        <f>IF('Речевое развитие'!D21="","",IF('Речевое развитие'!D21=2,"сформирован",IF('Речевое развитие'!D21=0,"не сформирован", "в стадии формирования")))</f>
        <v/>
      </c>
      <c r="AT20" s="175" t="e">
        <f>IF('Речевое развитие'!#REF!="","",IF('Речевое развитие'!#REF!=2,"сформирован",IF('Речевое развитие'!#REF!=0,"не сформирован", "в стадии формирования")))</f>
        <v>#REF!</v>
      </c>
      <c r="AU20" s="175" t="str">
        <f>IF('Речевое развитие'!E21="","",IF('Речевое развитие'!E21=2,"сформирован",IF('Речевое развитие'!E21=0,"не сформирован", "в стадии формирования")))</f>
        <v/>
      </c>
      <c r="AV20" s="175" t="str">
        <f>IF('Речевое развитие'!F21="","",IF('Речевое развитие'!F21=2,"сформирован",IF('Речевое развитие'!F21=0,"не сформирован", "в стадии формирования")))</f>
        <v/>
      </c>
      <c r="AW20" s="175" t="str">
        <f>IF('Речевое развитие'!G21="","",IF('Речевое развитие'!G21=2,"сформирован",IF('Речевое развитие'!G21=0,"не сформирован", "в стадии формирования")))</f>
        <v/>
      </c>
      <c r="AX20" s="175"/>
      <c r="AY20" s="175" t="str">
        <f>IF('Речевое развитие'!M21="","",IF('Речевое развитие'!M21=2,"сформирован",IF('Речевое развитие'!M21=0,"не сформирован", "в стадии формирования")))</f>
        <v/>
      </c>
      <c r="AZ20" s="175" t="str">
        <f>IF('Познавательное развитие'!V22="","",IF('Речевое развитие'!D21="","",IF('Речевое развитие'!#REF!="","",IF('Речевое развитие'!E21="","",IF('Речевое развитие'!F21="","",IF('Речевое развитие'!G21="","",IF('Речевое развитие'!J21="","",IF('Речевое развитие'!M21="","",('Познавательное развитие'!V22+'Речевое развитие'!D21+'Речевое развитие'!#REF!+'Речевое развитие'!E21+'Речевое развитие'!F21+'Речевое развитие'!G21+'Речевое развитие'!J21+'Речевое развитие'!M21)/8))))))))</f>
        <v/>
      </c>
      <c r="BA20" s="175" t="str">
        <f>'целевые ориентиры'!AV21</f>
        <v/>
      </c>
      <c r="BB20" s="175" t="str">
        <f>IF('Художественно-эстетическое разв'!M22="","",IF('Художественно-эстетическое разв'!M22=2,"сформирован",IF('Художественно-эстетическое разв'!M22=0,"не сформирован", "в стадии формирования")))</f>
        <v/>
      </c>
      <c r="BC20" s="175" t="str">
        <f>IF('Художественно-эстетическое разв'!N22="","",IF('Художественно-эстетическое разв'!N22=2,"сформирован",IF('Художественно-эстетическое разв'!N22=0,"не сформирован", "в стадии формирования")))</f>
        <v/>
      </c>
      <c r="BD20" s="177" t="str">
        <f>IF('Художественно-эстетическое разв'!V22="","",IF('Художественно-эстетическое разв'!V22=2,"сформирован",IF('Художественно-эстетическое разв'!V22=0,"не сформирован", "в стадии формирования")))</f>
        <v/>
      </c>
      <c r="BE20" s="175" t="str">
        <f>IF('Физическое развитие'!D21="","",IF('Физическое развитие'!D21=2,"сформирован",IF('Физическое развитие'!D21=0,"не сформирован", "в стадии формирования")))</f>
        <v/>
      </c>
      <c r="BF20" s="175" t="str">
        <f>IF('Физическое развитие'!E21="","",IF('Физическое развитие'!E21=2,"сформирован",IF('Физическое развитие'!E21=0,"не сформирован", "в стадии формирования")))</f>
        <v/>
      </c>
      <c r="BG20" s="175" t="str">
        <f>IF('Физическое развитие'!F21="","",IF('Физическое развитие'!F21=2,"сформирован",IF('Физическое развитие'!F21=0,"не сформирован", "в стадии формирования")))</f>
        <v/>
      </c>
      <c r="BH20" s="175" t="str">
        <f>IF('Физическое развитие'!G21="","",IF('Физическое развитие'!G21=2,"сформирован",IF('Физическое развитие'!G21=0,"не сформирован", "в стадии формирования")))</f>
        <v/>
      </c>
      <c r="BI20" s="175" t="str">
        <f>IF('Физическое развитие'!H21="","",IF('Физическое развитие'!H21=2,"сформирован",IF('Физическое развитие'!H21=0,"не сформирован", "в стадии формирования")))</f>
        <v/>
      </c>
      <c r="BJ20" s="175" t="e">
        <f>IF('Физическое развитие'!#REF!="","",IF('Физическое развитие'!#REF!=2,"сформирован",IF('Физическое развитие'!#REF!=0,"не сформирован", "в стадии формирования")))</f>
        <v>#REF!</v>
      </c>
      <c r="BK20" s="175" t="str">
        <f>IF('Физическое развитие'!I21="","",IF('Физическое развитие'!I21=2,"сформирован",IF('Физическое развитие'!I21=0,"не сформирован", "в стадии формирования")))</f>
        <v/>
      </c>
      <c r="BL20" s="175" t="str">
        <f>IF('Физическое развитие'!J21="","",IF('Физическое развитие'!J21=2,"сформирован",IF('Физическое развитие'!J21=0,"не сформирован", "в стадии формирования")))</f>
        <v/>
      </c>
      <c r="BM20" s="175" t="str">
        <f>IF('Физическое развитие'!K21="","",IF('Физическое развитие'!K21=2,"сформирован",IF('Физическое развитие'!K21=0,"не сформирован", "в стадии формирования")))</f>
        <v/>
      </c>
      <c r="BN20" s="175" t="str">
        <f>IF('Физическое развитие'!M21="","",IF('Физическое развитие'!M21=2,"сформирован",IF('Физическое развитие'!M21=0,"не сформирован", "в стадии формирования")))</f>
        <v/>
      </c>
      <c r="BO20" s="178" t="str">
        <f>IF('Художественно-эстетическое разв'!M22="","",IF('Художественно-эстетическое разв'!N22="","",IF('Художественно-эстетическое разв'!V22="","",IF('Физическое развитие'!D21="","",IF('Физическое развитие'!E21="","",IF('Физическое развитие'!F21="","",IF('Физическое развитие'!G21="","",IF('Физическое развитие'!H21="","",IF('Физическое развитие'!#REF!="","",IF('Физическое развитие'!I21="","",IF('Физическое развитие'!J21="","",IF('Физическое развитие'!K21="","",IF('Физическое развитие'!M21="","",('Художественно-эстетическое разв'!M22+'Художественно-эстетическое разв'!N22+'Художественно-эстетическое разв'!V22+'Физическое развитие'!D21+'Физическое развитие'!E21+'Физическое развитие'!F21+'Физическое развитие'!G21+'Физическое развитие'!H21+'Физическое развитие'!#REF!+'Физическое развитие'!I21+'Физическое развитие'!J21+'Физическое развитие'!K21+'Физическое развитие'!M21)/13)))))))))))))</f>
        <v/>
      </c>
      <c r="BP20" s="175" t="str">
        <f>'целевые ориентиры'!BJ21</f>
        <v/>
      </c>
      <c r="BQ20" s="175" t="str">
        <f>IF('Социально-коммуникативное разви'!D22="","",IF('Социально-коммуникативное разви'!D22=2,"сформирован",IF('Социально-коммуникативное разви'!D22=0,"не сформирован", "в стадии формирования")))</f>
        <v/>
      </c>
      <c r="BR20" s="175" t="str">
        <f>IF('Социально-коммуникативное разви'!G22="","",IF('Социально-коммуникативное разви'!G22=2,"сформирован",IF('Социально-коммуникативное разви'!G22=0,"не сформирован", "в стадии формирования")))</f>
        <v/>
      </c>
      <c r="BS20" s="175" t="str">
        <f>IF('Социально-коммуникативное разви'!K22="","",IF('Социально-коммуникативное разви'!K22=2,"сформирован",IF('Социально-коммуникативное разви'!K22=0,"не сформирован", "в стадии формирования")))</f>
        <v/>
      </c>
      <c r="BT20" s="175" t="str">
        <f>IF('Социально-коммуникативное разви'!M22="","",IF('Социально-коммуникативное разви'!M22=2,"сформирован",IF('Социально-коммуникативное разви'!M22=0,"не сформирован", "в стадии формирования")))</f>
        <v/>
      </c>
      <c r="BU20" s="175" t="str">
        <f>IF('Социально-коммуникативное разви'!X22="","",IF('Социально-коммуникативное разви'!X22=2,"сформирован",IF('Социально-коммуникативное разви'!X22=0,"не сформирован", "в стадии формирования")))</f>
        <v/>
      </c>
      <c r="BV20" s="175" t="str">
        <f>IF('Социально-коммуникативное разви'!Y22="","",IF('Социально-коммуникативное разви'!Y22=2,"сформирован",IF('Социально-коммуникативное разви'!Y22=0,"не сформирован", "в стадии формирования")))</f>
        <v/>
      </c>
      <c r="BW20"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20" s="175" t="str">
        <f>IF('Социально-коммуникативное разви'!Z22="","",IF('Социально-коммуникативное разви'!Z22=2,"сформирован",IF('Социально-коммуникативное разви'!Z22=0,"не сформирован", "в стадии формирования")))</f>
        <v/>
      </c>
      <c r="BY20" s="175" t="str">
        <f>IF('Социально-коммуникативное разви'!AA22="","",IF('Социально-коммуникативное разви'!AA22=2,"сформирован",IF('Социально-коммуникативное разви'!AA22=0,"не сформирован", "в стадии формирования")))</f>
        <v/>
      </c>
      <c r="BZ20" s="175" t="str">
        <f>IF('Физическое развитие'!L21="","",IF('Физическое развитие'!L21=2,"сформирован",IF('Физическое развитие'!L21=0,"не сформирован", "в стадии формирования")))</f>
        <v/>
      </c>
      <c r="CA20" s="175" t="str">
        <f>IF('Физическое развитие'!P21="","",IF('Физическое развитие'!P21=2,"сформирован",IF('Физическое развитие'!P21=0,"не сформирован", "в стадии формирования")))</f>
        <v/>
      </c>
      <c r="CB20" s="175" t="e">
        <f>IF('Физическое развитие'!#REF!="","",IF('Физическое развитие'!#REF!=2,"сформирован",IF('Физическое развитие'!#REF!=0,"не сформирован", "в стадии формирования")))</f>
        <v>#REF!</v>
      </c>
      <c r="CC20" s="175" t="str">
        <f>IF('Физическое развитие'!Q21="","",IF('Физическое развитие'!Q21=2,"сформирован",IF('Физическое развитие'!Q21=0,"не сформирован", "в стадии формирования")))</f>
        <v/>
      </c>
      <c r="CD20" s="175" t="str">
        <f>IF('Физическое развитие'!R21="","",IF('Физическое развитие'!R21=2,"сформирован",IF('Физическое развитие'!R21=0,"не сформирован", "в стадии формирования")))</f>
        <v/>
      </c>
      <c r="CE20" s="175"/>
      <c r="CF20" s="175" t="str">
        <f>'целевые ориентиры'!BX21</f>
        <v/>
      </c>
      <c r="CG20" s="175" t="str">
        <f>IF('Социально-коммуникативное разви'!E22="","",IF('Социально-коммуникативное разви'!E22=2,"сформирован",IF('Социально-коммуникативное разви'!E22=0,"не сформирован", "в стадии формирования")))</f>
        <v/>
      </c>
      <c r="CH20" s="175" t="str">
        <f>IF('Социально-коммуникативное разви'!F22="","",IF('Социально-коммуникативное разви'!F22=2,"сформирован",IF('Социально-коммуникативное разви'!F22=0,"не сформирован", "в стадии формирования")))</f>
        <v/>
      </c>
      <c r="CI20" s="175" t="str">
        <f>IF('Социально-коммуникативное разви'!H22="","",IF('Социально-коммуникативное разви'!H22=2,"сформирован",IF('Социально-коммуникативное разви'!H22=0,"не сформирован", "в стадии формирования")))</f>
        <v/>
      </c>
      <c r="CJ20" s="175" t="str">
        <f>IF('Социально-коммуникативное разви'!I22="","",IF('Социально-коммуникативное разви'!I22=2,"сформирован",IF('Социально-коммуникативное разви'!I22=0,"не сформирован", "в стадии формирования")))</f>
        <v/>
      </c>
      <c r="CK20" s="175" t="str">
        <f>IF('Социально-коммуникативное разви'!AB22="","",IF('Социально-коммуникативное разви'!AB22=2,"сформирован",IF('Социально-коммуникативное разви'!AB22=0,"не сформирован", "в стадии формирования")))</f>
        <v/>
      </c>
      <c r="CL20" s="175" t="str">
        <f>IF('Социально-коммуникативное разви'!AC22="","",IF('Социально-коммуникативное разви'!AC22=2,"сформирован",IF('Социально-коммуникативное разви'!AC22=0,"не сформирован", "в стадии формирования")))</f>
        <v/>
      </c>
      <c r="CM20" s="175" t="str">
        <f>IF('Социально-коммуникативное разви'!AD22="","",IF('Социально-коммуникативное разви'!AD22=2,"сформирован",IF('Социально-коммуникативное разви'!AD22=0,"не сформирован", "в стадии формирования")))</f>
        <v/>
      </c>
      <c r="CN20" s="175" t="str">
        <f>IF('Социально-коммуникативное разви'!AE22="","",IF('Социально-коммуникативное разви'!AE22=2,"сформирован",IF('Социально-коммуникативное разви'!AE22=0,"не сформирован", "в стадии формирования")))</f>
        <v/>
      </c>
      <c r="CO20" s="175" t="str">
        <f>IF('Познавательное развитие'!D22="","",IF('Познавательное развитие'!D22=2,"сформирован",IF('Познавательное развитие'!D22=0,"не сформирован", "в стадии формирования")))</f>
        <v/>
      </c>
      <c r="CP20" s="175" t="str">
        <f>IF('Познавательное развитие'!E22="","",IF('Познавательное развитие'!E22=2,"сформирован",IF('Познавательное развитие'!E22=0,"не сформирован", "в стадии формирования")))</f>
        <v/>
      </c>
      <c r="CQ20" s="175" t="str">
        <f>IF('Познавательное развитие'!F22="","",IF('Познавательное развитие'!F22=2,"сформирован",IF('Познавательное развитие'!F22=0,"не сформирован", "в стадии формирования")))</f>
        <v/>
      </c>
      <c r="CR20" s="175" t="str">
        <f>IF('Познавательное развитие'!I22="","",IF('Познавательное развитие'!I22=2,"сформирован",IF('Познавательное развитие'!I22=0,"не сформирован", "в стадии формирования")))</f>
        <v/>
      </c>
      <c r="CS20" s="175" t="str">
        <f>IF('Познавательное развитие'!K22="","",IF('Познавательное развитие'!K22=2,"сформирован",IF('Познавательное развитие'!K22=0,"не сформирован", "в стадии формирования")))</f>
        <v/>
      </c>
      <c r="CT20" s="175" t="str">
        <f>IF('Познавательное развитие'!S22="","",IF('Познавательное развитие'!S22=2,"сформирован",IF('Познавательное развитие'!S22=0,"не сформирован", "в стадии формирования")))</f>
        <v/>
      </c>
      <c r="CU20" s="175" t="str">
        <f>IF('Познавательное развитие'!U22="","",IF('Познавательное развитие'!U22=2,"сформирован",IF('Познавательное развитие'!U22=0,"не сформирован", "в стадии формирования")))</f>
        <v/>
      </c>
      <c r="CV20" s="175" t="e">
        <f>IF('Познавательное развитие'!#REF!="","",IF('Познавательное развитие'!#REF!=2,"сформирован",IF('Познавательное развитие'!#REF!=0,"не сформирован", "в стадии формирования")))</f>
        <v>#REF!</v>
      </c>
      <c r="CW20" s="175" t="str">
        <f>IF('Познавательное развитие'!Y22="","",IF('Познавательное развитие'!Y22=2,"сформирован",IF('Познавательное развитие'!Y22=0,"не сформирован", "в стадии формирования")))</f>
        <v/>
      </c>
      <c r="CX20" s="175" t="str">
        <f>IF('Познавательное развитие'!Z22="","",IF('Познавательное развитие'!Z22=2,"сформирован",IF('Познавательное развитие'!Z22=0,"не сформирован", "в стадии формирования")))</f>
        <v/>
      </c>
      <c r="CY20" s="175" t="str">
        <f>IF('Познавательное развитие'!AA22="","",IF('Познавательное развитие'!AA22=2,"сформирован",IF('Познавательное развитие'!AA22=0,"не сформирован", "в стадии формирования")))</f>
        <v/>
      </c>
      <c r="CZ20" s="175" t="str">
        <f>IF('Познавательное развитие'!AB22="","",IF('Познавательное развитие'!AB22=2,"сформирован",IF('Познавательное развитие'!AB22=0,"не сформирован", "в стадии формирования")))</f>
        <v/>
      </c>
      <c r="DA20" s="175" t="str">
        <f>IF('Познавательное развитие'!AC22="","",IF('Познавательное развитие'!AC22=2,"сформирован",IF('Познавательное развитие'!AC22=0,"не сформирован", "в стадии формирования")))</f>
        <v/>
      </c>
      <c r="DB20" s="175" t="str">
        <f>IF('Познавательное развитие'!AD22="","",IF('Познавательное развитие'!AD22=2,"сформирован",IF('Познавательное развитие'!AD22=0,"не сформирован", "в стадии формирования")))</f>
        <v/>
      </c>
      <c r="DC20" s="175" t="str">
        <f>IF('Познавательное развитие'!AE22="","",IF('Познавательное развитие'!AE22=2,"сформирован",IF('Познавательное развитие'!AE22=0,"не сформирован", "в стадии формирования")))</f>
        <v/>
      </c>
      <c r="DD20" s="175" t="str">
        <f>IF('Речевое развитие'!J21="","",IF('Речевое развитие'!J21=2,"сформирован",IF('Речевое развитие'!J21=0,"не сформирован", "в стадии формирования")))</f>
        <v/>
      </c>
      <c r="DE20" s="175" t="str">
        <f>IF('Речевое развитие'!K21="","",IF('Речевое развитие'!K21=2,"сформирован",IF('Речевое развитие'!K21=0,"не сформирован", "в стадии формирования")))</f>
        <v/>
      </c>
      <c r="DF20" s="175" t="str">
        <f>IF('Речевое развитие'!L21="","",IF('Речевое развитие'!L21=2,"сформирован",IF('Речевое развитие'!L21=0,"не сформирован", "в стадии формирования")))</f>
        <v/>
      </c>
      <c r="DG20" s="177" t="str">
        <f>IF('Художественно-эстетическое разв'!AA22="","",IF('Художественно-эстетическое разв'!AA22=2,"сформирован",IF('Художественно-эстетическое разв'!AA22=0,"не сформирован", "в стадии формирования")))</f>
        <v/>
      </c>
      <c r="DH20" s="178" t="str">
        <f>IF('Социально-коммуникативное разви'!E22="","",IF('Социально-коммуникативное разви'!F22="","",IF('Социально-коммуникативное разви'!H22="","",IF('Социально-коммуникативное разви'!I22="","",IF('Социально-коммуникативное разви'!AB22="","",IF('Социально-коммуникативное разви'!AC22="","",IF('Социально-коммуникативное разви'!AD22="","",IF('Социально-коммуникативное разви'!AE22="","",IF('Познавательное развитие'!D22="","",IF('Познавательное развитие'!E22="","",IF('Познавательное развитие'!F22="","",IF('Познавательное развитие'!I22="","",IF('Познавательное развитие'!K22="","",IF('Познавательное развитие'!S22="","",IF('Познавательное развитие'!U22="","",IF('Познавательное развитие'!#REF!="","",IF('Познавательное развитие'!Y22="","",IF('Познавательное развитие'!Z22="","",IF('Познавательное развитие'!AA22="","",IF('Познавательное развитие'!AB22="","",IF('Познавательное развитие'!AC22="","",IF('Познавательное развитие'!AD22="","",IF('Познавательное развитие'!AE22="","",IF('Речевое развитие'!J21="","",IF('Речевое развитие'!K21="","",IF('Речевое развитие'!L21="","",IF('Художественно-эстетическое разв'!AA22="","",('Социально-коммуникативное разви'!E22+'Социально-коммуникативное разви'!F22+'Социально-коммуникативное разви'!H22+'Социально-коммуникативное разви'!I22+'Социально-коммуникативное разви'!AB22+'Социально-коммуникативное разви'!AC22+'Социально-коммуникативное разви'!AD22+'Социально-коммуникативное разви'!AE22+'Познавательное развитие'!D22+'Познавательное развитие'!E22+'Познавательное развитие'!F22+'Познавательное развитие'!I22+'Познавательное развитие'!K22+'Познавательное развитие'!S22+'Познавательное развитие'!U22+'Познавательное развитие'!#REF!+'Познавательное развитие'!Y22+'Познавательное развитие'!Z22+'Познавательное развитие'!AA22+'Познавательное развитие'!AB22+'Познавательное развитие'!AC22+'Познавательное развитие'!AD22+'Познавательное развитие'!AE22+'Речевое развитие'!J21+'Речевое развитие'!K21+'Речевое развитие'!L21+'Художественно-эстетическое разв'!AA22)/27)))))))))))))))))))))))))))</f>
        <v/>
      </c>
      <c r="DI20" s="175" t="str">
        <f>'целевые ориентиры'!CZ21</f>
        <v/>
      </c>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row>
    <row r="21" spans="1:150" s="121" customFormat="1">
      <c r="A21" s="97">
        <f>список!A20</f>
        <v>19</v>
      </c>
      <c r="B21" s="165" t="str">
        <f>IF(список!B20="","",список!B20)</f>
        <v/>
      </c>
      <c r="C21" s="98">
        <f>IF(список!C20="","",список!C20)</f>
        <v>0</v>
      </c>
      <c r="D21" s="81" t="str">
        <f>IF('Социально-коммуникативное разви'!J23="","",IF('Социально-коммуникативное разви'!J23=2,"сформирован",IF('Социально-коммуникативное разви'!J23=0,"не сформирован", "в стадии формирования")))</f>
        <v/>
      </c>
      <c r="E21" s="81" t="str">
        <f>IF('Социально-коммуникативное разви'!K23="","",IF('Социально-коммуникативное разви'!K23=2,"сформирован",IF('Социально-коммуникативное разви'!K23=0,"не сформирован", "в стадии формирования")))</f>
        <v/>
      </c>
      <c r="F21" s="81" t="str">
        <f>IF('Социально-коммуникативное разви'!L23="","",IF('Социально-коммуникативное разви'!L23=2,"сформирован",IF('Социально-коммуникативное разви'!L23=0,"не сформирован", "в стадии формирования")))</f>
        <v/>
      </c>
      <c r="G21" s="81" t="str">
        <f>IF('Социально-коммуникативное разви'!N23="","",IF('Социально-коммуникативное разви'!N23=2,"сформирован",IF('Социально-коммуникативное разви'!N23=0,"не сформирован", "в стадии формирования")))</f>
        <v/>
      </c>
      <c r="H21" s="81" t="str">
        <f>IF('Социально-коммуникативное разви'!O23="","",IF('Социально-коммуникативное разви'!O23=2,"сформирован",IF('Социально-коммуникативное разви'!O23=0,"не сформирован", "в стадии формирования")))</f>
        <v/>
      </c>
      <c r="I21" s="81" t="str">
        <f>IF('Познавательное развитие'!J23="","",IF('Познавательное развитие'!J23=2,"сформирован",IF('Познавательное развитие'!J23=0,"не сформирован", "в стадии формирования")))</f>
        <v/>
      </c>
      <c r="J21" s="81" t="str">
        <f>IF('Познавательное развитие'!K23="","",IF('Познавательное развитие'!K23=2,"сформирован",IF('Познавательное развитие'!K23=0,"не сформирован", "в стадии формирования")))</f>
        <v/>
      </c>
      <c r="K21" s="81" t="str">
        <f>IF('Познавательное развитие'!N23="","",IF('Познавательное развитие'!N23=2,"сформирован",IF('Познавательное развитие'!N23=0,"не сформирован", "в стадии формирования")))</f>
        <v/>
      </c>
      <c r="L21" s="81" t="str">
        <f>IF('Познавательное развитие'!O23="","",IF('Познавательное развитие'!O23=2,"сформирован",IF('Познавательное развитие'!O23=0,"не сформирован", "в стадии формирования")))</f>
        <v/>
      </c>
      <c r="M21" s="81" t="str">
        <f>IF('Познавательное развитие'!U23="","",IF('Познавательное развитие'!U23=2,"сформирован",IF('Познавательное развитие'!U23=0,"не сформирован", "в стадии формирования")))</f>
        <v/>
      </c>
      <c r="N21" s="81" t="str">
        <f>IF('Речевое развитие'!G22="","",IF('Речевое развитие'!G22=2,"сформирован",IF('Речевое развитие'!G22=0,"не сформирован", "в стадии формирования")))</f>
        <v/>
      </c>
      <c r="O21" s="81" t="str">
        <f>IF('Художественно-эстетическое разв'!D23="","",IF('Художественно-эстетическое разв'!D23=2,"сформирован",IF('Художественно-эстетическое разв'!D23=0,"не сформирован", "в стадии формирования")))</f>
        <v/>
      </c>
      <c r="P21"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21"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21" s="136" t="str">
        <f>IF('Социально-коммуникативное разви'!J23="","",IF('Социально-коммуникативное разви'!K23="","",IF('Социально-коммуникативное разви'!L23="","",IF('Социально-коммуникативное разви'!N23="","",IF('Социально-коммуникативное разви'!O23="","",IF('Познавательное развитие'!J23="","",IF('Познавательное развитие'!K23="","",IF('Познавательное развитие'!N23="","",IF('Познавательное развитие'!O23="","",IF('Познавательное развитие'!U23="","",IF('Речевое развитие'!G22="","",IF('Художественно-эстетическое разв'!D23="","",IF('Художественно-эстетическое разв'!#REF!="","",IF('Художественно-эстетическое разв'!#REF!="","",('Социально-коммуникативное разви'!J23+'Социально-коммуникативное разви'!K23+'Социально-коммуникативное разви'!L23+'Социально-коммуникативное разви'!N23+'Социально-коммуникативное разви'!O23+'Познавательное развитие'!J23+'Познавательное развитие'!K23+'Познавательное развитие'!N23+'Познавательное развитие'!O23+'Познавательное развитие'!U23+'Речевое развитие'!G22+'Художественно-эстетическое разв'!D23+'Художественно-эстетическое разв'!#REF!+'Художественно-эстетическое разв'!#REF!)/14))))))))))))))</f>
        <v/>
      </c>
      <c r="S21" s="175" t="str">
        <f>'целевые ориентиры'!Q22</f>
        <v/>
      </c>
      <c r="T21" s="175" t="str">
        <f>IF('Социально-коммуникативное разви'!H23="","",IF('Социально-коммуникативное разви'!H23=2,"сформирован",IF('Социально-коммуникативное разви'!H23=0,"не сформирован", "в стадии формирования")))</f>
        <v/>
      </c>
      <c r="U21" s="175" t="str">
        <f>IF('Социально-коммуникативное разви'!K23="","",IF('Социально-коммуникативное разви'!K23=2,"сформирован",IF('Социально-коммуникативное разви'!K23=0,"не сформирован", "в стадии формирования")))</f>
        <v/>
      </c>
      <c r="V21" s="175" t="str">
        <f>IF('Социально-коммуникативное разви'!L23="","",IF('Социально-коммуникативное разви'!L23=2,"сформирован",IF('Социально-коммуникативное разви'!L23=0,"не сформирован", "в стадии формирования")))</f>
        <v/>
      </c>
      <c r="W21" s="175" t="str">
        <f>IF('Социально-коммуникативное разви'!M23="","",IF('Социально-коммуникативное разви'!M23=2,"сформирован",IF('Социально-коммуникативное разви'!M23=0,"не сформирован", "в стадии формирования")))</f>
        <v/>
      </c>
      <c r="X21" s="175" t="str">
        <f>IF('Социально-коммуникативное разви'!S23="","",IF('Социально-коммуникативное разви'!S23=2,"сформирован",IF('Социально-коммуникативное разви'!S23=0,"не сформирован", "в стадии формирования")))</f>
        <v/>
      </c>
      <c r="Y21" s="175" t="str">
        <f>IF('Социально-коммуникативное разви'!T23="","",IF('Социально-коммуникативное разви'!T23=2,"сформирован",IF('Социально-коммуникативное разви'!T23=0,"не сформирован", "в стадии формирования")))</f>
        <v/>
      </c>
      <c r="Z21"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21" s="175" t="str">
        <f>IF('Социально-коммуникативное разви'!U23="","",IF('Социально-коммуникативное разви'!U23=2,"сформирован",IF('Социально-коммуникативное разви'!U23=0,"не сформирован", "в стадии формирования")))</f>
        <v/>
      </c>
      <c r="AB21" s="175" t="str">
        <f>IF('Познавательное развитие'!T23="","",IF('Познавательное развитие'!T23=2,"сформирован",IF('Познавательное развитие'!T23=0,"не сформирован", "в стадии формирования")))</f>
        <v/>
      </c>
      <c r="AC21" s="175" t="str">
        <f>IF('Речевое развитие'!G22="","",IF('Речевое развитие'!G22=2,"сформирован",IF('Речевое развитие'!G22=0,"не сформирован", "в стадии формирования")))</f>
        <v/>
      </c>
      <c r="AD21" s="175" t="str">
        <f>IF('Социально-коммуникативное разви'!H23="","",IF('Социально-коммуникативное разви'!K23="","",IF('Социально-коммуникативное разви'!L23="","",IF('Социально-коммуникативное разви'!M23="","",IF('Социально-коммуникативное разви'!S23="","",IF('Социально-коммуникативное разви'!T23="","",IF('Социально-коммуникативное разви'!#REF!="","",IF('Социально-коммуникативное разви'!U23="","",IF('Познавательное развитие'!T23="","",IF('Речевое развитие'!G22="","",('Социально-коммуникативное разви'!H23+'Социально-коммуникативное разви'!K23+'Социально-коммуникативное разви'!L23+'Социально-коммуникативное разви'!M23+'Социально-коммуникативное разви'!S23+'Социально-коммуникативное разви'!T23+'Социально-коммуникативное разви'!#REF!+'Социально-коммуникативное разви'!U23+'Познавательное развитие'!T23+'Речевое развитие'!G22)/10))))))))))</f>
        <v/>
      </c>
      <c r="AE21" s="175" t="str">
        <f>'целевые ориентиры'!AB22</f>
        <v/>
      </c>
      <c r="AF21" s="175" t="str">
        <f>IF('Социально-коммуникативное разви'!P23="","",IF('Социально-коммуникативное разви'!P23=2,"сформирован",IF('Социально-коммуникативное разви'!P23=0,"не сформирован", "в стадии формирования")))</f>
        <v/>
      </c>
      <c r="AG21" s="175" t="str">
        <f>IF('Познавательное развитие'!P23="","",IF('Познавательное развитие'!P23=2,"сформирован",IF('Познавательное развитие'!P23=0,"не сформирован", "в стадии формирования")))</f>
        <v/>
      </c>
      <c r="AH21" s="175" t="str">
        <f>IF('Речевое развитие'!F22="","",IF('Речевое развитие'!F22=2,"сформирован",IF('Речевое развитие'!GG22=0,"не сформирован", "в стадии формирования")))</f>
        <v/>
      </c>
      <c r="AI21" s="175" t="str">
        <f>IF('Речевое развитие'!G22="","",IF('Речевое развитие'!G22=2,"сформирован",IF('Речевое развитие'!GH22=0,"не сформирован", "в стадии формирования")))</f>
        <v/>
      </c>
      <c r="AJ21" s="175" t="str">
        <f>IF('Речевое развитие'!M22="","",IF('Речевое развитие'!M22=2,"сформирован",IF('Речевое развитие'!M22=0,"не сформирован", "в стадии формирования")))</f>
        <v/>
      </c>
      <c r="AK21" s="175" t="str">
        <f>IF('Речевое развитие'!N22="","",IF('Речевое развитие'!N22=2,"сформирован",IF('Речевое развитие'!N22=0,"не сформирован", "в стадии формирования")))</f>
        <v/>
      </c>
      <c r="AL21" s="175" t="str">
        <f>IF('Художественно-эстетическое разв'!E23="","",IF('Художественно-эстетическое разв'!E23=2,"сформирован",IF('Художественно-эстетическое разв'!E23=0,"не сформирован", "в стадии формирования")))</f>
        <v/>
      </c>
      <c r="AM21" s="175" t="str">
        <f>IF('Художественно-эстетическое разв'!H23="","",IF('Художественно-эстетическое разв'!H23=2,"сформирован",IF('Художественно-эстетическое разв'!H23=0,"не сформирован", "в стадии формирования")))</f>
        <v/>
      </c>
      <c r="AN21"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21" s="175" t="str">
        <f>IF('Художественно-эстетическое разв'!AB23="","",IF('Художественно-эстетическое разв'!AB23=2,"сформирован",IF('Художественно-эстетическое разв'!AB23=0,"не сформирован", "в стадии формирования")))</f>
        <v/>
      </c>
      <c r="AP21" s="176" t="str">
        <f>IF('Социально-коммуникативное разви'!P23="","",IF('Познавательное развитие'!P23="","",IF('Речевое развитие'!F22="","",IF('Речевое развитие'!G22="","",IF('Речевое развитие'!M22="","",IF('Речевое развитие'!N22="","",IF('Художественно-эстетическое разв'!E23="","",IF('Художественно-эстетическое разв'!H23="","",IF('Художественно-эстетическое разв'!#REF!="","",IF('Художественно-эстетическое разв'!AB23="","",('Социально-коммуникативное разви'!P23+'Познавательное развитие'!P23+'Речевое развитие'!F22+'Речевое развитие'!G22+'Речевое развитие'!M22+'Речевое развитие'!N22+'Художественно-эстетическое разв'!E23+'Художественно-эстетическое разв'!H23+'Художественно-эстетическое разв'!#REF!+'Художественно-эстетическое разв'!AB23)/10))))))))))</f>
        <v/>
      </c>
      <c r="AQ21" s="175" t="str">
        <f>'целевые ориентиры'!AM22</f>
        <v/>
      </c>
      <c r="AR21" s="175" t="str">
        <f>'Речевое развитие'!I22</f>
        <v/>
      </c>
      <c r="AS21" s="175" t="str">
        <f>IF('Речевое развитие'!D22="","",IF('Речевое развитие'!D22=2,"сформирован",IF('Речевое развитие'!D22=0,"не сформирован", "в стадии формирования")))</f>
        <v/>
      </c>
      <c r="AT21" s="175" t="e">
        <f>IF('Речевое развитие'!#REF!="","",IF('Речевое развитие'!#REF!=2,"сформирован",IF('Речевое развитие'!#REF!=0,"не сформирован", "в стадии формирования")))</f>
        <v>#REF!</v>
      </c>
      <c r="AU21" s="175" t="str">
        <f>IF('Речевое развитие'!E22="","",IF('Речевое развитие'!E22=2,"сформирован",IF('Речевое развитие'!E22=0,"не сформирован", "в стадии формирования")))</f>
        <v/>
      </c>
      <c r="AV21" s="175" t="str">
        <f>IF('Речевое развитие'!F22="","",IF('Речевое развитие'!F22=2,"сформирован",IF('Речевое развитие'!F22=0,"не сформирован", "в стадии формирования")))</f>
        <v/>
      </c>
      <c r="AW21" s="175" t="str">
        <f>IF('Речевое развитие'!G22="","",IF('Речевое развитие'!G22=2,"сформирован",IF('Речевое развитие'!G22=0,"не сформирован", "в стадии формирования")))</f>
        <v/>
      </c>
      <c r="AX21" s="175"/>
      <c r="AY21" s="175" t="str">
        <f>IF('Речевое развитие'!M22="","",IF('Речевое развитие'!M22=2,"сформирован",IF('Речевое развитие'!M22=0,"не сформирован", "в стадии формирования")))</f>
        <v/>
      </c>
      <c r="AZ21" s="175" t="str">
        <f>IF('Познавательное развитие'!V23="","",IF('Речевое развитие'!D22="","",IF('Речевое развитие'!#REF!="","",IF('Речевое развитие'!E22="","",IF('Речевое развитие'!F22="","",IF('Речевое развитие'!G22="","",IF('Речевое развитие'!J22="","",IF('Речевое развитие'!M22="","",('Познавательное развитие'!V23+'Речевое развитие'!D22+'Речевое развитие'!#REF!+'Речевое развитие'!E22+'Речевое развитие'!F22+'Речевое развитие'!G22+'Речевое развитие'!J22+'Речевое развитие'!M22)/8))))))))</f>
        <v/>
      </c>
      <c r="BA21" s="175" t="str">
        <f>'целевые ориентиры'!AV22</f>
        <v/>
      </c>
      <c r="BB21" s="175" t="str">
        <f>IF('Художественно-эстетическое разв'!M23="","",IF('Художественно-эстетическое разв'!M23=2,"сформирован",IF('Художественно-эстетическое разв'!M23=0,"не сформирован", "в стадии формирования")))</f>
        <v/>
      </c>
      <c r="BC21" s="175" t="str">
        <f>IF('Художественно-эстетическое разв'!N23="","",IF('Художественно-эстетическое разв'!N23=2,"сформирован",IF('Художественно-эстетическое разв'!N23=0,"не сформирован", "в стадии формирования")))</f>
        <v/>
      </c>
      <c r="BD21" s="177" t="str">
        <f>IF('Художественно-эстетическое разв'!V23="","",IF('Художественно-эстетическое разв'!V23=2,"сформирован",IF('Художественно-эстетическое разв'!V23=0,"не сформирован", "в стадии формирования")))</f>
        <v/>
      </c>
      <c r="BE21" s="175" t="str">
        <f>IF('Физическое развитие'!D22="","",IF('Физическое развитие'!D22=2,"сформирован",IF('Физическое развитие'!D22=0,"не сформирован", "в стадии формирования")))</f>
        <v/>
      </c>
      <c r="BF21" s="175" t="str">
        <f>IF('Физическое развитие'!E22="","",IF('Физическое развитие'!E22=2,"сформирован",IF('Физическое развитие'!E22=0,"не сформирован", "в стадии формирования")))</f>
        <v/>
      </c>
      <c r="BG21" s="175" t="str">
        <f>IF('Физическое развитие'!F22="","",IF('Физическое развитие'!F22=2,"сформирован",IF('Физическое развитие'!F22=0,"не сформирован", "в стадии формирования")))</f>
        <v/>
      </c>
      <c r="BH21" s="175" t="str">
        <f>IF('Физическое развитие'!G22="","",IF('Физическое развитие'!G22=2,"сформирован",IF('Физическое развитие'!G22=0,"не сформирован", "в стадии формирования")))</f>
        <v/>
      </c>
      <c r="BI21" s="175" t="str">
        <f>IF('Физическое развитие'!H22="","",IF('Физическое развитие'!H22=2,"сформирован",IF('Физическое развитие'!H22=0,"не сформирован", "в стадии формирования")))</f>
        <v/>
      </c>
      <c r="BJ21" s="175" t="e">
        <f>IF('Физическое развитие'!#REF!="","",IF('Физическое развитие'!#REF!=2,"сформирован",IF('Физическое развитие'!#REF!=0,"не сформирован", "в стадии формирования")))</f>
        <v>#REF!</v>
      </c>
      <c r="BK21" s="175" t="str">
        <f>IF('Физическое развитие'!I22="","",IF('Физическое развитие'!I22=2,"сформирован",IF('Физическое развитие'!I22=0,"не сформирован", "в стадии формирования")))</f>
        <v/>
      </c>
      <c r="BL21" s="175" t="str">
        <f>IF('Физическое развитие'!J22="","",IF('Физическое развитие'!J22=2,"сформирован",IF('Физическое развитие'!J22=0,"не сформирован", "в стадии формирования")))</f>
        <v/>
      </c>
      <c r="BM21" s="175" t="str">
        <f>IF('Физическое развитие'!K22="","",IF('Физическое развитие'!K22=2,"сформирован",IF('Физическое развитие'!K22=0,"не сформирован", "в стадии формирования")))</f>
        <v/>
      </c>
      <c r="BN21" s="175" t="str">
        <f>IF('Физическое развитие'!M22="","",IF('Физическое развитие'!M22=2,"сформирован",IF('Физическое развитие'!M22=0,"не сформирован", "в стадии формирования")))</f>
        <v/>
      </c>
      <c r="BO21" s="178" t="str">
        <f>IF('Художественно-эстетическое разв'!M23="","",IF('Художественно-эстетическое разв'!N23="","",IF('Художественно-эстетическое разв'!V23="","",IF('Физическое развитие'!D22="","",IF('Физическое развитие'!E22="","",IF('Физическое развитие'!F22="","",IF('Физическое развитие'!G22="","",IF('Физическое развитие'!H22="","",IF('Физическое развитие'!#REF!="","",IF('Физическое развитие'!I22="","",IF('Физическое развитие'!J22="","",IF('Физическое развитие'!K22="","",IF('Физическое развитие'!M22="","",('Художественно-эстетическое разв'!M23+'Художественно-эстетическое разв'!N23+'Художественно-эстетическое разв'!V23+'Физическое развитие'!D22+'Физическое развитие'!E22+'Физическое развитие'!F22+'Физическое развитие'!G22+'Физическое развитие'!H22+'Физическое развитие'!#REF!+'Физическое развитие'!I22+'Физическое развитие'!J22+'Физическое развитие'!K22+'Физическое развитие'!M22)/13)))))))))))))</f>
        <v/>
      </c>
      <c r="BP21" s="175" t="str">
        <f>'целевые ориентиры'!BJ22</f>
        <v/>
      </c>
      <c r="BQ21" s="175" t="str">
        <f>IF('Социально-коммуникативное разви'!D23="","",IF('Социально-коммуникативное разви'!D23=2,"сформирован",IF('Социально-коммуникативное разви'!D23=0,"не сформирован", "в стадии формирования")))</f>
        <v/>
      </c>
      <c r="BR21" s="175" t="str">
        <f>IF('Социально-коммуникативное разви'!G23="","",IF('Социально-коммуникативное разви'!G23=2,"сформирован",IF('Социально-коммуникативное разви'!G23=0,"не сформирован", "в стадии формирования")))</f>
        <v/>
      </c>
      <c r="BS21" s="175" t="str">
        <f>IF('Социально-коммуникативное разви'!K23="","",IF('Социально-коммуникативное разви'!K23=2,"сформирован",IF('Социально-коммуникативное разви'!K23=0,"не сформирован", "в стадии формирования")))</f>
        <v/>
      </c>
      <c r="BT21" s="175" t="str">
        <f>IF('Социально-коммуникативное разви'!M23="","",IF('Социально-коммуникативное разви'!M23=2,"сформирован",IF('Социально-коммуникативное разви'!M23=0,"не сформирован", "в стадии формирования")))</f>
        <v/>
      </c>
      <c r="BU21" s="175" t="str">
        <f>IF('Социально-коммуникативное разви'!X23="","",IF('Социально-коммуникативное разви'!X23=2,"сформирован",IF('Социально-коммуникативное разви'!X23=0,"не сформирован", "в стадии формирования")))</f>
        <v/>
      </c>
      <c r="BV21" s="175" t="str">
        <f>IF('Социально-коммуникативное разви'!Y23="","",IF('Социально-коммуникативное разви'!Y23=2,"сформирован",IF('Социально-коммуникативное разви'!Y23=0,"не сформирован", "в стадии формирования")))</f>
        <v/>
      </c>
      <c r="BW21"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21" s="175" t="str">
        <f>IF('Социально-коммуникативное разви'!Z23="","",IF('Социально-коммуникативное разви'!Z23=2,"сформирован",IF('Социально-коммуникативное разви'!Z23=0,"не сформирован", "в стадии формирования")))</f>
        <v/>
      </c>
      <c r="BY21" s="175" t="str">
        <f>IF('Социально-коммуникативное разви'!AA23="","",IF('Социально-коммуникативное разви'!AA23=2,"сформирован",IF('Социально-коммуникативное разви'!AA23=0,"не сформирован", "в стадии формирования")))</f>
        <v/>
      </c>
      <c r="BZ21" s="175" t="str">
        <f>IF('Физическое развитие'!L22="","",IF('Физическое развитие'!L22=2,"сформирован",IF('Физическое развитие'!L22=0,"не сформирован", "в стадии формирования")))</f>
        <v/>
      </c>
      <c r="CA21" s="175" t="str">
        <f>IF('Физическое развитие'!P22="","",IF('Физическое развитие'!P22=2,"сформирован",IF('Физическое развитие'!P22=0,"не сформирован", "в стадии формирования")))</f>
        <v/>
      </c>
      <c r="CB21" s="175" t="e">
        <f>IF('Физическое развитие'!#REF!="","",IF('Физическое развитие'!#REF!=2,"сформирован",IF('Физическое развитие'!#REF!=0,"не сформирован", "в стадии формирования")))</f>
        <v>#REF!</v>
      </c>
      <c r="CC21" s="175" t="str">
        <f>IF('Физическое развитие'!Q22="","",IF('Физическое развитие'!Q22=2,"сформирован",IF('Физическое развитие'!Q22=0,"не сформирован", "в стадии формирования")))</f>
        <v/>
      </c>
      <c r="CD21" s="175" t="str">
        <f>IF('Физическое развитие'!R22="","",IF('Физическое развитие'!R22=2,"сформирован",IF('Физическое развитие'!R22=0,"не сформирован", "в стадии формирования")))</f>
        <v/>
      </c>
      <c r="CE21" s="175"/>
      <c r="CF21" s="175" t="str">
        <f>'целевые ориентиры'!BX22</f>
        <v/>
      </c>
      <c r="CG21" s="175" t="str">
        <f>IF('Социально-коммуникативное разви'!E23="","",IF('Социально-коммуникативное разви'!E23=2,"сформирован",IF('Социально-коммуникативное разви'!E23=0,"не сформирован", "в стадии формирования")))</f>
        <v/>
      </c>
      <c r="CH21" s="175" t="str">
        <f>IF('Социально-коммуникативное разви'!F23="","",IF('Социально-коммуникативное разви'!F23=2,"сформирован",IF('Социально-коммуникативное разви'!F23=0,"не сформирован", "в стадии формирования")))</f>
        <v/>
      </c>
      <c r="CI21" s="175" t="str">
        <f>IF('Социально-коммуникативное разви'!H23="","",IF('Социально-коммуникативное разви'!H23=2,"сформирован",IF('Социально-коммуникативное разви'!H23=0,"не сформирован", "в стадии формирования")))</f>
        <v/>
      </c>
      <c r="CJ21" s="175" t="str">
        <f>IF('Социально-коммуникативное разви'!I23="","",IF('Социально-коммуникативное разви'!I23=2,"сформирован",IF('Социально-коммуникативное разви'!I23=0,"не сформирован", "в стадии формирования")))</f>
        <v/>
      </c>
      <c r="CK21" s="175" t="str">
        <f>IF('Социально-коммуникативное разви'!AB23="","",IF('Социально-коммуникативное разви'!AB23=2,"сформирован",IF('Социально-коммуникативное разви'!AB23=0,"не сформирован", "в стадии формирования")))</f>
        <v/>
      </c>
      <c r="CL21" s="175" t="str">
        <f>IF('Социально-коммуникативное разви'!AC23="","",IF('Социально-коммуникативное разви'!AC23=2,"сформирован",IF('Социально-коммуникативное разви'!AC23=0,"не сформирован", "в стадии формирования")))</f>
        <v/>
      </c>
      <c r="CM21" s="175" t="str">
        <f>IF('Социально-коммуникативное разви'!AD23="","",IF('Социально-коммуникативное разви'!AD23=2,"сформирован",IF('Социально-коммуникативное разви'!AD23=0,"не сформирован", "в стадии формирования")))</f>
        <v/>
      </c>
      <c r="CN21" s="175" t="str">
        <f>IF('Социально-коммуникативное разви'!AE23="","",IF('Социально-коммуникативное разви'!AE23=2,"сформирован",IF('Социально-коммуникативное разви'!AE23=0,"не сформирован", "в стадии формирования")))</f>
        <v/>
      </c>
      <c r="CO21" s="175" t="str">
        <f>IF('Познавательное развитие'!D23="","",IF('Познавательное развитие'!D23=2,"сформирован",IF('Познавательное развитие'!D23=0,"не сформирован", "в стадии формирования")))</f>
        <v/>
      </c>
      <c r="CP21" s="175" t="str">
        <f>IF('Познавательное развитие'!E23="","",IF('Познавательное развитие'!E23=2,"сформирован",IF('Познавательное развитие'!E23=0,"не сформирован", "в стадии формирования")))</f>
        <v/>
      </c>
      <c r="CQ21" s="175" t="str">
        <f>IF('Познавательное развитие'!F23="","",IF('Познавательное развитие'!F23=2,"сформирован",IF('Познавательное развитие'!F23=0,"не сформирован", "в стадии формирования")))</f>
        <v/>
      </c>
      <c r="CR21" s="175" t="str">
        <f>IF('Познавательное развитие'!I23="","",IF('Познавательное развитие'!I23=2,"сформирован",IF('Познавательное развитие'!I23=0,"не сформирован", "в стадии формирования")))</f>
        <v/>
      </c>
      <c r="CS21" s="175" t="str">
        <f>IF('Познавательное развитие'!K23="","",IF('Познавательное развитие'!K23=2,"сформирован",IF('Познавательное развитие'!K23=0,"не сформирован", "в стадии формирования")))</f>
        <v/>
      </c>
      <c r="CT21" s="175" t="str">
        <f>IF('Познавательное развитие'!S23="","",IF('Познавательное развитие'!S23=2,"сформирован",IF('Познавательное развитие'!S23=0,"не сформирован", "в стадии формирования")))</f>
        <v/>
      </c>
      <c r="CU21" s="175" t="str">
        <f>IF('Познавательное развитие'!U23="","",IF('Познавательное развитие'!U23=2,"сформирован",IF('Познавательное развитие'!U23=0,"не сформирован", "в стадии формирования")))</f>
        <v/>
      </c>
      <c r="CV21" s="175" t="e">
        <f>IF('Познавательное развитие'!#REF!="","",IF('Познавательное развитие'!#REF!=2,"сформирован",IF('Познавательное развитие'!#REF!=0,"не сформирован", "в стадии формирования")))</f>
        <v>#REF!</v>
      </c>
      <c r="CW21" s="175" t="str">
        <f>IF('Познавательное развитие'!Y23="","",IF('Познавательное развитие'!Y23=2,"сформирован",IF('Познавательное развитие'!Y23=0,"не сформирован", "в стадии формирования")))</f>
        <v/>
      </c>
      <c r="CX21" s="175" t="str">
        <f>IF('Познавательное развитие'!Z23="","",IF('Познавательное развитие'!Z23=2,"сформирован",IF('Познавательное развитие'!Z23=0,"не сформирован", "в стадии формирования")))</f>
        <v/>
      </c>
      <c r="CY21" s="175" t="str">
        <f>IF('Познавательное развитие'!AA23="","",IF('Познавательное развитие'!AA23=2,"сформирован",IF('Познавательное развитие'!AA23=0,"не сформирован", "в стадии формирования")))</f>
        <v/>
      </c>
      <c r="CZ21" s="175" t="str">
        <f>IF('Познавательное развитие'!AB23="","",IF('Познавательное развитие'!AB23=2,"сформирован",IF('Познавательное развитие'!AB23=0,"не сформирован", "в стадии формирования")))</f>
        <v/>
      </c>
      <c r="DA21" s="175" t="str">
        <f>IF('Познавательное развитие'!AC23="","",IF('Познавательное развитие'!AC23=2,"сформирован",IF('Познавательное развитие'!AC23=0,"не сформирован", "в стадии формирования")))</f>
        <v/>
      </c>
      <c r="DB21" s="175" t="str">
        <f>IF('Познавательное развитие'!AD23="","",IF('Познавательное развитие'!AD23=2,"сформирован",IF('Познавательное развитие'!AD23=0,"не сформирован", "в стадии формирования")))</f>
        <v/>
      </c>
      <c r="DC21" s="175" t="str">
        <f>IF('Познавательное развитие'!AE23="","",IF('Познавательное развитие'!AE23=2,"сформирован",IF('Познавательное развитие'!AE23=0,"не сформирован", "в стадии формирования")))</f>
        <v/>
      </c>
      <c r="DD21" s="175" t="str">
        <f>IF('Речевое развитие'!J22="","",IF('Речевое развитие'!J22=2,"сформирован",IF('Речевое развитие'!J22=0,"не сформирован", "в стадии формирования")))</f>
        <v/>
      </c>
      <c r="DE21" s="175" t="str">
        <f>IF('Речевое развитие'!K22="","",IF('Речевое развитие'!K22=2,"сформирован",IF('Речевое развитие'!K22=0,"не сформирован", "в стадии формирования")))</f>
        <v/>
      </c>
      <c r="DF21" s="175" t="str">
        <f>IF('Речевое развитие'!L22="","",IF('Речевое развитие'!L22=2,"сформирован",IF('Речевое развитие'!L22=0,"не сформирован", "в стадии формирования")))</f>
        <v/>
      </c>
      <c r="DG21" s="177" t="str">
        <f>IF('Художественно-эстетическое разв'!AA23="","",IF('Художественно-эстетическое разв'!AA23=2,"сформирован",IF('Художественно-эстетическое разв'!AA23=0,"не сформирован", "в стадии формирования")))</f>
        <v/>
      </c>
      <c r="DH21" s="178" t="str">
        <f>IF('Социально-коммуникативное разви'!E23="","",IF('Социально-коммуникативное разви'!F23="","",IF('Социально-коммуникативное разви'!H23="","",IF('Социально-коммуникативное разви'!I23="","",IF('Социально-коммуникативное разви'!AB23="","",IF('Социально-коммуникативное разви'!AC23="","",IF('Социально-коммуникативное разви'!AD23="","",IF('Социально-коммуникативное разви'!AE23="","",IF('Познавательное развитие'!D23="","",IF('Познавательное развитие'!E23="","",IF('Познавательное развитие'!F23="","",IF('Познавательное развитие'!I23="","",IF('Познавательное развитие'!K23="","",IF('Познавательное развитие'!S23="","",IF('Познавательное развитие'!U23="","",IF('Познавательное развитие'!#REF!="","",IF('Познавательное развитие'!Y23="","",IF('Познавательное развитие'!Z23="","",IF('Познавательное развитие'!AA23="","",IF('Познавательное развитие'!AB23="","",IF('Познавательное развитие'!AC23="","",IF('Познавательное развитие'!AD23="","",IF('Познавательное развитие'!AE23="","",IF('Речевое развитие'!J22="","",IF('Речевое развитие'!K22="","",IF('Речевое развитие'!L22="","",IF('Художественно-эстетическое разв'!AA23="","",('Социально-коммуникативное разви'!E23+'Социально-коммуникативное разви'!F23+'Социально-коммуникативное разви'!H23+'Социально-коммуникативное разви'!I23+'Социально-коммуникативное разви'!AB23+'Социально-коммуникативное разви'!AC23+'Социально-коммуникативное разви'!AD23+'Социально-коммуникативное разви'!AE23+'Познавательное развитие'!D23+'Познавательное развитие'!E23+'Познавательное развитие'!F23+'Познавательное развитие'!I23+'Познавательное развитие'!K23+'Познавательное развитие'!S23+'Познавательное развитие'!U23+'Познавательное развитие'!#REF!+'Познавательное развитие'!Y23+'Познавательное развитие'!Z23+'Познавательное развитие'!AA23+'Познавательное развитие'!AB23+'Познавательное развитие'!AC23+'Познавательное развитие'!AD23+'Познавательное развитие'!AE23+'Речевое развитие'!J22+'Речевое развитие'!K22+'Речевое развитие'!L22+'Художественно-эстетическое разв'!AA23)/27)))))))))))))))))))))))))))</f>
        <v/>
      </c>
      <c r="DI21" s="175" t="str">
        <f>'целевые ориентиры'!CZ22</f>
        <v/>
      </c>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row>
    <row r="22" spans="1:150" s="121" customFormat="1">
      <c r="A22" s="97">
        <f>список!A21</f>
        <v>20</v>
      </c>
      <c r="B22" s="165" t="str">
        <f>IF(список!B21="","",список!B21)</f>
        <v/>
      </c>
      <c r="C22" s="98">
        <f>IF(список!C21="","",список!C21)</f>
        <v>0</v>
      </c>
      <c r="D22" s="81" t="str">
        <f>IF('Социально-коммуникативное разви'!J24="","",IF('Социально-коммуникативное разви'!J24=2,"сформирован",IF('Социально-коммуникативное разви'!J24=0,"не сформирован", "в стадии формирования")))</f>
        <v/>
      </c>
      <c r="E22" s="81" t="str">
        <f>IF('Социально-коммуникативное разви'!K24="","",IF('Социально-коммуникативное разви'!K24=2,"сформирован",IF('Социально-коммуникативное разви'!K24=0,"не сформирован", "в стадии формирования")))</f>
        <v/>
      </c>
      <c r="F22" s="81" t="str">
        <f>IF('Социально-коммуникативное разви'!L24="","",IF('Социально-коммуникативное разви'!L24=2,"сформирован",IF('Социально-коммуникативное разви'!L24=0,"не сформирован", "в стадии формирования")))</f>
        <v/>
      </c>
      <c r="G22" s="81" t="str">
        <f>IF('Социально-коммуникативное разви'!N24="","",IF('Социально-коммуникативное разви'!N24=2,"сформирован",IF('Социально-коммуникативное разви'!N24=0,"не сформирован", "в стадии формирования")))</f>
        <v/>
      </c>
      <c r="H22" s="81" t="str">
        <f>IF('Социально-коммуникативное разви'!O24="","",IF('Социально-коммуникативное разви'!O24=2,"сформирован",IF('Социально-коммуникативное разви'!O24=0,"не сформирован", "в стадии формирования")))</f>
        <v/>
      </c>
      <c r="I22" s="81" t="str">
        <f>IF('Познавательное развитие'!J24="","",IF('Познавательное развитие'!J24=2,"сформирован",IF('Познавательное развитие'!J24=0,"не сформирован", "в стадии формирования")))</f>
        <v/>
      </c>
      <c r="J22" s="81" t="str">
        <f>IF('Познавательное развитие'!K24="","",IF('Познавательное развитие'!K24=2,"сформирован",IF('Познавательное развитие'!K24=0,"не сформирован", "в стадии формирования")))</f>
        <v/>
      </c>
      <c r="K22" s="81" t="str">
        <f>IF('Познавательное развитие'!N24="","",IF('Познавательное развитие'!N24=2,"сформирован",IF('Познавательное развитие'!N24=0,"не сформирован", "в стадии формирования")))</f>
        <v/>
      </c>
      <c r="L22" s="81" t="str">
        <f>IF('Познавательное развитие'!O24="","",IF('Познавательное развитие'!O24=2,"сформирован",IF('Познавательное развитие'!O24=0,"не сформирован", "в стадии формирования")))</f>
        <v/>
      </c>
      <c r="M22" s="81" t="str">
        <f>IF('Познавательное развитие'!U24="","",IF('Познавательное развитие'!U24=2,"сформирован",IF('Познавательное развитие'!U24=0,"не сформирован", "в стадии формирования")))</f>
        <v/>
      </c>
      <c r="N22" s="81" t="str">
        <f>IF('Речевое развитие'!G23="","",IF('Речевое развитие'!G23=2,"сформирован",IF('Речевое развитие'!G23=0,"не сформирован", "в стадии формирования")))</f>
        <v/>
      </c>
      <c r="O22" s="81" t="str">
        <f>IF('Художественно-эстетическое разв'!D24="","",IF('Художественно-эстетическое разв'!D24=2,"сформирован",IF('Художественно-эстетическое разв'!D24=0,"не сформирован", "в стадии формирования")))</f>
        <v/>
      </c>
      <c r="P22"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22"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22" s="136" t="str">
        <f>IF('Социально-коммуникативное разви'!J24="","",IF('Социально-коммуникативное разви'!K24="","",IF('Социально-коммуникативное разви'!L24="","",IF('Социально-коммуникативное разви'!N24="","",IF('Социально-коммуникативное разви'!O24="","",IF('Познавательное развитие'!J24="","",IF('Познавательное развитие'!K24="","",IF('Познавательное развитие'!N24="","",IF('Познавательное развитие'!O24="","",IF('Познавательное развитие'!U24="","",IF('Речевое развитие'!G23="","",IF('Художественно-эстетическое разв'!D24="","",IF('Художественно-эстетическое разв'!#REF!="","",IF('Художественно-эстетическое разв'!#REF!="","",('Социально-коммуникативное разви'!J24+'Социально-коммуникативное разви'!K24+'Социально-коммуникативное разви'!L24+'Социально-коммуникативное разви'!N24+'Социально-коммуникативное разви'!O24+'Познавательное развитие'!J24+'Познавательное развитие'!K24+'Познавательное развитие'!N24+'Познавательное развитие'!O24+'Познавательное развитие'!U24+'Речевое развитие'!G23+'Художественно-эстетическое разв'!D24+'Художественно-эстетическое разв'!#REF!+'Художественно-эстетическое разв'!#REF!)/14))))))))))))))</f>
        <v/>
      </c>
      <c r="S22" s="175" t="str">
        <f>'целевые ориентиры'!Q23</f>
        <v/>
      </c>
      <c r="T22" s="175" t="str">
        <f>IF('Социально-коммуникативное разви'!H24="","",IF('Социально-коммуникативное разви'!H24=2,"сформирован",IF('Социально-коммуникативное разви'!H24=0,"не сформирован", "в стадии формирования")))</f>
        <v/>
      </c>
      <c r="U22" s="175" t="str">
        <f>IF('Социально-коммуникативное разви'!K24="","",IF('Социально-коммуникативное разви'!K24=2,"сформирован",IF('Социально-коммуникативное разви'!K24=0,"не сформирован", "в стадии формирования")))</f>
        <v/>
      </c>
      <c r="V22" s="175" t="str">
        <f>IF('Социально-коммуникативное разви'!L24="","",IF('Социально-коммуникативное разви'!L24=2,"сформирован",IF('Социально-коммуникативное разви'!L24=0,"не сформирован", "в стадии формирования")))</f>
        <v/>
      </c>
      <c r="W22" s="175" t="str">
        <f>IF('Социально-коммуникативное разви'!M24="","",IF('Социально-коммуникативное разви'!M24=2,"сформирован",IF('Социально-коммуникативное разви'!M24=0,"не сформирован", "в стадии формирования")))</f>
        <v/>
      </c>
      <c r="X22" s="175" t="str">
        <f>IF('Социально-коммуникативное разви'!S24="","",IF('Социально-коммуникативное разви'!S24=2,"сформирован",IF('Социально-коммуникативное разви'!S24=0,"не сформирован", "в стадии формирования")))</f>
        <v/>
      </c>
      <c r="Y22" s="175" t="str">
        <f>IF('Социально-коммуникативное разви'!T24="","",IF('Социально-коммуникативное разви'!T24=2,"сформирован",IF('Социально-коммуникативное разви'!T24=0,"не сформирован", "в стадии формирования")))</f>
        <v/>
      </c>
      <c r="Z22"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22" s="175" t="str">
        <f>IF('Социально-коммуникативное разви'!U24="","",IF('Социально-коммуникативное разви'!U24=2,"сформирован",IF('Социально-коммуникативное разви'!U24=0,"не сформирован", "в стадии формирования")))</f>
        <v/>
      </c>
      <c r="AB22" s="175" t="str">
        <f>IF('Познавательное развитие'!T24="","",IF('Познавательное развитие'!T24=2,"сформирован",IF('Познавательное развитие'!T24=0,"не сформирован", "в стадии формирования")))</f>
        <v/>
      </c>
      <c r="AC22" s="175" t="str">
        <f>IF('Речевое развитие'!G23="","",IF('Речевое развитие'!G23=2,"сформирован",IF('Речевое развитие'!G23=0,"не сформирован", "в стадии формирования")))</f>
        <v/>
      </c>
      <c r="AD22" s="175" t="str">
        <f>IF('Социально-коммуникативное разви'!H24="","",IF('Социально-коммуникативное разви'!K24="","",IF('Социально-коммуникативное разви'!L24="","",IF('Социально-коммуникативное разви'!M24="","",IF('Социально-коммуникативное разви'!S24="","",IF('Социально-коммуникативное разви'!T24="","",IF('Социально-коммуникативное разви'!#REF!="","",IF('Социально-коммуникативное разви'!U24="","",IF('Познавательное развитие'!T24="","",IF('Речевое развитие'!G23="","",('Социально-коммуникативное разви'!H24+'Социально-коммуникативное разви'!K24+'Социально-коммуникативное разви'!L24+'Социально-коммуникативное разви'!M24+'Социально-коммуникативное разви'!S24+'Социально-коммуникативное разви'!T24+'Социально-коммуникативное разви'!#REF!+'Социально-коммуникативное разви'!U24+'Познавательное развитие'!T24+'Речевое развитие'!G23)/10))))))))))</f>
        <v/>
      </c>
      <c r="AE22" s="175" t="str">
        <f>'целевые ориентиры'!AB23</f>
        <v/>
      </c>
      <c r="AF22" s="175" t="str">
        <f>IF('Социально-коммуникативное разви'!P24="","",IF('Социально-коммуникативное разви'!P24=2,"сформирован",IF('Социально-коммуникативное разви'!P24=0,"не сформирован", "в стадии формирования")))</f>
        <v/>
      </c>
      <c r="AG22" s="175" t="str">
        <f>IF('Познавательное развитие'!P24="","",IF('Познавательное развитие'!P24=2,"сформирован",IF('Познавательное развитие'!P24=0,"не сформирован", "в стадии формирования")))</f>
        <v/>
      </c>
      <c r="AH22" s="175" t="str">
        <f>IF('Речевое развитие'!F23="","",IF('Речевое развитие'!F23=2,"сформирован",IF('Речевое развитие'!GG23=0,"не сформирован", "в стадии формирования")))</f>
        <v/>
      </c>
      <c r="AI22" s="175" t="str">
        <f>IF('Речевое развитие'!G23="","",IF('Речевое развитие'!G23=2,"сформирован",IF('Речевое развитие'!GH23=0,"не сформирован", "в стадии формирования")))</f>
        <v/>
      </c>
      <c r="AJ22" s="175" t="str">
        <f>IF('Речевое развитие'!M23="","",IF('Речевое развитие'!M23=2,"сформирован",IF('Речевое развитие'!M23=0,"не сформирован", "в стадии формирования")))</f>
        <v/>
      </c>
      <c r="AK22" s="175" t="str">
        <f>IF('Речевое развитие'!N23="","",IF('Речевое развитие'!N23=2,"сформирован",IF('Речевое развитие'!N23=0,"не сформирован", "в стадии формирования")))</f>
        <v/>
      </c>
      <c r="AL22" s="175" t="str">
        <f>IF('Художественно-эстетическое разв'!E24="","",IF('Художественно-эстетическое разв'!E24=2,"сформирован",IF('Художественно-эстетическое разв'!E24=0,"не сформирован", "в стадии формирования")))</f>
        <v/>
      </c>
      <c r="AM22" s="175" t="str">
        <f>IF('Художественно-эстетическое разв'!H24="","",IF('Художественно-эстетическое разв'!H24=2,"сформирован",IF('Художественно-эстетическое разв'!H24=0,"не сформирован", "в стадии формирования")))</f>
        <v/>
      </c>
      <c r="AN22"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22" s="175" t="str">
        <f>IF('Художественно-эстетическое разв'!AB24="","",IF('Художественно-эстетическое разв'!AB24=2,"сформирован",IF('Художественно-эстетическое разв'!AB24=0,"не сформирован", "в стадии формирования")))</f>
        <v/>
      </c>
      <c r="AP22" s="176" t="str">
        <f>IF('Социально-коммуникативное разви'!P24="","",IF('Познавательное развитие'!P24="","",IF('Речевое развитие'!F23="","",IF('Речевое развитие'!G23="","",IF('Речевое развитие'!M23="","",IF('Речевое развитие'!N23="","",IF('Художественно-эстетическое разв'!E24="","",IF('Художественно-эстетическое разв'!H24="","",IF('Художественно-эстетическое разв'!#REF!="","",IF('Художественно-эстетическое разв'!AB24="","",('Социально-коммуникативное разви'!P24+'Познавательное развитие'!P24+'Речевое развитие'!F23+'Речевое развитие'!G23+'Речевое развитие'!M23+'Речевое развитие'!N23+'Художественно-эстетическое разв'!E24+'Художественно-эстетическое разв'!H24+'Художественно-эстетическое разв'!#REF!+'Художественно-эстетическое разв'!AB24)/10))))))))))</f>
        <v/>
      </c>
      <c r="AQ22" s="175" t="str">
        <f>'целевые ориентиры'!AM23</f>
        <v/>
      </c>
      <c r="AR22" s="175" t="str">
        <f>'Речевое развитие'!I23</f>
        <v/>
      </c>
      <c r="AS22" s="175" t="str">
        <f>IF('Речевое развитие'!D23="","",IF('Речевое развитие'!D23=2,"сформирован",IF('Речевое развитие'!D23=0,"не сформирован", "в стадии формирования")))</f>
        <v/>
      </c>
      <c r="AT22" s="175" t="e">
        <f>IF('Речевое развитие'!#REF!="","",IF('Речевое развитие'!#REF!=2,"сформирован",IF('Речевое развитие'!#REF!=0,"не сформирован", "в стадии формирования")))</f>
        <v>#REF!</v>
      </c>
      <c r="AU22" s="175" t="str">
        <f>IF('Речевое развитие'!E23="","",IF('Речевое развитие'!E23=2,"сформирован",IF('Речевое развитие'!E23=0,"не сформирован", "в стадии формирования")))</f>
        <v/>
      </c>
      <c r="AV22" s="175" t="str">
        <f>IF('Речевое развитие'!F23="","",IF('Речевое развитие'!F23=2,"сформирован",IF('Речевое развитие'!F23=0,"не сформирован", "в стадии формирования")))</f>
        <v/>
      </c>
      <c r="AW22" s="175" t="str">
        <f>IF('Речевое развитие'!G23="","",IF('Речевое развитие'!G23=2,"сформирован",IF('Речевое развитие'!G23=0,"не сформирован", "в стадии формирования")))</f>
        <v/>
      </c>
      <c r="AX22" s="175"/>
      <c r="AY22" s="175" t="str">
        <f>IF('Речевое развитие'!M23="","",IF('Речевое развитие'!M23=2,"сформирован",IF('Речевое развитие'!M23=0,"не сформирован", "в стадии формирования")))</f>
        <v/>
      </c>
      <c r="AZ22" s="175" t="str">
        <f>IF('Познавательное развитие'!V24="","",IF('Речевое развитие'!D23="","",IF('Речевое развитие'!#REF!="","",IF('Речевое развитие'!E23="","",IF('Речевое развитие'!F23="","",IF('Речевое развитие'!G23="","",IF('Речевое развитие'!J23="","",IF('Речевое развитие'!M23="","",('Познавательное развитие'!V24+'Речевое развитие'!D23+'Речевое развитие'!#REF!+'Речевое развитие'!E23+'Речевое развитие'!F23+'Речевое развитие'!G23+'Речевое развитие'!J23+'Речевое развитие'!M23)/8))))))))</f>
        <v/>
      </c>
      <c r="BA22" s="175" t="str">
        <f>'целевые ориентиры'!AV23</f>
        <v/>
      </c>
      <c r="BB22" s="175" t="str">
        <f>IF('Художественно-эстетическое разв'!M24="","",IF('Художественно-эстетическое разв'!M24=2,"сформирован",IF('Художественно-эстетическое разв'!M24=0,"не сформирован", "в стадии формирования")))</f>
        <v/>
      </c>
      <c r="BC22" s="175" t="str">
        <f>IF('Художественно-эстетическое разв'!N24="","",IF('Художественно-эстетическое разв'!N24=2,"сформирован",IF('Художественно-эстетическое разв'!N24=0,"не сформирован", "в стадии формирования")))</f>
        <v/>
      </c>
      <c r="BD22" s="177" t="str">
        <f>IF('Художественно-эстетическое разв'!V24="","",IF('Художественно-эстетическое разв'!V24=2,"сформирован",IF('Художественно-эстетическое разв'!V24=0,"не сформирован", "в стадии формирования")))</f>
        <v/>
      </c>
      <c r="BE22" s="175" t="str">
        <f>IF('Физическое развитие'!D23="","",IF('Физическое развитие'!D23=2,"сформирован",IF('Физическое развитие'!D23=0,"не сформирован", "в стадии формирования")))</f>
        <v/>
      </c>
      <c r="BF22" s="175" t="str">
        <f>IF('Физическое развитие'!E23="","",IF('Физическое развитие'!E23=2,"сформирован",IF('Физическое развитие'!E23=0,"не сформирован", "в стадии формирования")))</f>
        <v/>
      </c>
      <c r="BG22" s="175" t="str">
        <f>IF('Физическое развитие'!F23="","",IF('Физическое развитие'!F23=2,"сформирован",IF('Физическое развитие'!F23=0,"не сформирован", "в стадии формирования")))</f>
        <v/>
      </c>
      <c r="BH22" s="175" t="str">
        <f>IF('Физическое развитие'!G23="","",IF('Физическое развитие'!G23=2,"сформирован",IF('Физическое развитие'!G23=0,"не сформирован", "в стадии формирования")))</f>
        <v/>
      </c>
      <c r="BI22" s="175" t="str">
        <f>IF('Физическое развитие'!H23="","",IF('Физическое развитие'!H23=2,"сформирован",IF('Физическое развитие'!H23=0,"не сформирован", "в стадии формирования")))</f>
        <v/>
      </c>
      <c r="BJ22" s="175" t="e">
        <f>IF('Физическое развитие'!#REF!="","",IF('Физическое развитие'!#REF!=2,"сформирован",IF('Физическое развитие'!#REF!=0,"не сформирован", "в стадии формирования")))</f>
        <v>#REF!</v>
      </c>
      <c r="BK22" s="175" t="str">
        <f>IF('Физическое развитие'!I23="","",IF('Физическое развитие'!I23=2,"сформирован",IF('Физическое развитие'!I23=0,"не сформирован", "в стадии формирования")))</f>
        <v/>
      </c>
      <c r="BL22" s="175" t="str">
        <f>IF('Физическое развитие'!J23="","",IF('Физическое развитие'!J23=2,"сформирован",IF('Физическое развитие'!J23=0,"не сформирован", "в стадии формирования")))</f>
        <v/>
      </c>
      <c r="BM22" s="175" t="str">
        <f>IF('Физическое развитие'!K23="","",IF('Физическое развитие'!K23=2,"сформирован",IF('Физическое развитие'!K23=0,"не сформирован", "в стадии формирования")))</f>
        <v/>
      </c>
      <c r="BN22" s="175" t="str">
        <f>IF('Физическое развитие'!M23="","",IF('Физическое развитие'!M23=2,"сформирован",IF('Физическое развитие'!M23=0,"не сформирован", "в стадии формирования")))</f>
        <v/>
      </c>
      <c r="BO22" s="178" t="str">
        <f>IF('Художественно-эстетическое разв'!M24="","",IF('Художественно-эстетическое разв'!N24="","",IF('Художественно-эстетическое разв'!V24="","",IF('Физическое развитие'!D23="","",IF('Физическое развитие'!E23="","",IF('Физическое развитие'!F23="","",IF('Физическое развитие'!G23="","",IF('Физическое развитие'!H23="","",IF('Физическое развитие'!#REF!="","",IF('Физическое развитие'!I23="","",IF('Физическое развитие'!J23="","",IF('Физическое развитие'!K23="","",IF('Физическое развитие'!M23="","",('Художественно-эстетическое разв'!M24+'Художественно-эстетическое разв'!N24+'Художественно-эстетическое разв'!V24+'Физическое развитие'!D23+'Физическое развитие'!E23+'Физическое развитие'!F23+'Физическое развитие'!G23+'Физическое развитие'!H23+'Физическое развитие'!#REF!+'Физическое развитие'!I23+'Физическое развитие'!J23+'Физическое развитие'!K23+'Физическое развитие'!M23)/13)))))))))))))</f>
        <v/>
      </c>
      <c r="BP22" s="175" t="str">
        <f>'целевые ориентиры'!BJ23</f>
        <v/>
      </c>
      <c r="BQ22" s="175" t="str">
        <f>IF('Социально-коммуникативное разви'!D24="","",IF('Социально-коммуникативное разви'!D24=2,"сформирован",IF('Социально-коммуникативное разви'!D24=0,"не сформирован", "в стадии формирования")))</f>
        <v/>
      </c>
      <c r="BR22" s="175" t="str">
        <f>IF('Социально-коммуникативное разви'!G24="","",IF('Социально-коммуникативное разви'!G24=2,"сформирован",IF('Социально-коммуникативное разви'!G24=0,"не сформирован", "в стадии формирования")))</f>
        <v/>
      </c>
      <c r="BS22" s="175" t="str">
        <f>IF('Социально-коммуникативное разви'!K24="","",IF('Социально-коммуникативное разви'!K24=2,"сформирован",IF('Социально-коммуникативное разви'!K24=0,"не сформирован", "в стадии формирования")))</f>
        <v/>
      </c>
      <c r="BT22" s="175" t="str">
        <f>IF('Социально-коммуникативное разви'!M24="","",IF('Социально-коммуникативное разви'!M24=2,"сформирован",IF('Социально-коммуникативное разви'!M24=0,"не сформирован", "в стадии формирования")))</f>
        <v/>
      </c>
      <c r="BU22" s="175" t="str">
        <f>IF('Социально-коммуникативное разви'!X24="","",IF('Социально-коммуникативное разви'!X24=2,"сформирован",IF('Социально-коммуникативное разви'!X24=0,"не сформирован", "в стадии формирования")))</f>
        <v/>
      </c>
      <c r="BV22" s="175" t="str">
        <f>IF('Социально-коммуникативное разви'!Y24="","",IF('Социально-коммуникативное разви'!Y24=2,"сформирован",IF('Социально-коммуникативное разви'!Y24=0,"не сформирован", "в стадии формирования")))</f>
        <v/>
      </c>
      <c r="BW22"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22" s="175" t="str">
        <f>IF('Социально-коммуникативное разви'!Z24="","",IF('Социально-коммуникативное разви'!Z24=2,"сформирован",IF('Социально-коммуникативное разви'!Z24=0,"не сформирован", "в стадии формирования")))</f>
        <v/>
      </c>
      <c r="BY22" s="175" t="str">
        <f>IF('Социально-коммуникативное разви'!AA24="","",IF('Социально-коммуникативное разви'!AA24=2,"сформирован",IF('Социально-коммуникативное разви'!AA24=0,"не сформирован", "в стадии формирования")))</f>
        <v/>
      </c>
      <c r="BZ22" s="175" t="str">
        <f>IF('Физическое развитие'!L23="","",IF('Физическое развитие'!L23=2,"сформирован",IF('Физическое развитие'!L23=0,"не сформирован", "в стадии формирования")))</f>
        <v/>
      </c>
      <c r="CA22" s="175" t="str">
        <f>IF('Физическое развитие'!P23="","",IF('Физическое развитие'!P23=2,"сформирован",IF('Физическое развитие'!P23=0,"не сформирован", "в стадии формирования")))</f>
        <v/>
      </c>
      <c r="CB22" s="175" t="e">
        <f>IF('Физическое развитие'!#REF!="","",IF('Физическое развитие'!#REF!=2,"сформирован",IF('Физическое развитие'!#REF!=0,"не сформирован", "в стадии формирования")))</f>
        <v>#REF!</v>
      </c>
      <c r="CC22" s="175" t="str">
        <f>IF('Физическое развитие'!Q23="","",IF('Физическое развитие'!Q23=2,"сформирован",IF('Физическое развитие'!Q23=0,"не сформирован", "в стадии формирования")))</f>
        <v/>
      </c>
      <c r="CD22" s="175" t="str">
        <f>IF('Физическое развитие'!R23="","",IF('Физическое развитие'!R23=2,"сформирован",IF('Физическое развитие'!R23=0,"не сформирован", "в стадии формирования")))</f>
        <v/>
      </c>
      <c r="CE22" s="175"/>
      <c r="CF22" s="175" t="str">
        <f>'целевые ориентиры'!BX23</f>
        <v/>
      </c>
      <c r="CG22" s="175" t="str">
        <f>IF('Социально-коммуникативное разви'!E24="","",IF('Социально-коммуникативное разви'!E24=2,"сформирован",IF('Социально-коммуникативное разви'!E24=0,"не сформирован", "в стадии формирования")))</f>
        <v/>
      </c>
      <c r="CH22" s="175" t="str">
        <f>IF('Социально-коммуникативное разви'!F24="","",IF('Социально-коммуникативное разви'!F24=2,"сформирован",IF('Социально-коммуникативное разви'!F24=0,"не сформирован", "в стадии формирования")))</f>
        <v/>
      </c>
      <c r="CI22" s="175" t="str">
        <f>IF('Социально-коммуникативное разви'!H24="","",IF('Социально-коммуникативное разви'!H24=2,"сформирован",IF('Социально-коммуникативное разви'!H24=0,"не сформирован", "в стадии формирования")))</f>
        <v/>
      </c>
      <c r="CJ22" s="175" t="str">
        <f>IF('Социально-коммуникативное разви'!I24="","",IF('Социально-коммуникативное разви'!I24=2,"сформирован",IF('Социально-коммуникативное разви'!I24=0,"не сформирован", "в стадии формирования")))</f>
        <v/>
      </c>
      <c r="CK22" s="175" t="str">
        <f>IF('Социально-коммуникативное разви'!AB24="","",IF('Социально-коммуникативное разви'!AB24=2,"сформирован",IF('Социально-коммуникативное разви'!AB24=0,"не сформирован", "в стадии формирования")))</f>
        <v/>
      </c>
      <c r="CL22" s="175" t="str">
        <f>IF('Социально-коммуникативное разви'!AC24="","",IF('Социально-коммуникативное разви'!AC24=2,"сформирован",IF('Социально-коммуникативное разви'!AC24=0,"не сформирован", "в стадии формирования")))</f>
        <v/>
      </c>
      <c r="CM22" s="175" t="str">
        <f>IF('Социально-коммуникативное разви'!AD24="","",IF('Социально-коммуникативное разви'!AD24=2,"сформирован",IF('Социально-коммуникативное разви'!AD24=0,"не сформирован", "в стадии формирования")))</f>
        <v/>
      </c>
      <c r="CN22" s="175" t="str">
        <f>IF('Социально-коммуникативное разви'!AE24="","",IF('Социально-коммуникативное разви'!AE24=2,"сформирован",IF('Социально-коммуникативное разви'!AE24=0,"не сформирован", "в стадии формирования")))</f>
        <v/>
      </c>
      <c r="CO22" s="175" t="str">
        <f>IF('Познавательное развитие'!D24="","",IF('Познавательное развитие'!D24=2,"сформирован",IF('Познавательное развитие'!D24=0,"не сформирован", "в стадии формирования")))</f>
        <v/>
      </c>
      <c r="CP22" s="175" t="str">
        <f>IF('Познавательное развитие'!E24="","",IF('Познавательное развитие'!E24=2,"сформирован",IF('Познавательное развитие'!E24=0,"не сформирован", "в стадии формирования")))</f>
        <v/>
      </c>
      <c r="CQ22" s="175" t="str">
        <f>IF('Познавательное развитие'!F24="","",IF('Познавательное развитие'!F24=2,"сформирован",IF('Познавательное развитие'!F24=0,"не сформирован", "в стадии формирования")))</f>
        <v/>
      </c>
      <c r="CR22" s="175" t="str">
        <f>IF('Познавательное развитие'!I24="","",IF('Познавательное развитие'!I24=2,"сформирован",IF('Познавательное развитие'!I24=0,"не сформирован", "в стадии формирования")))</f>
        <v/>
      </c>
      <c r="CS22" s="175" t="str">
        <f>IF('Познавательное развитие'!K24="","",IF('Познавательное развитие'!K24=2,"сформирован",IF('Познавательное развитие'!K24=0,"не сформирован", "в стадии формирования")))</f>
        <v/>
      </c>
      <c r="CT22" s="175" t="str">
        <f>IF('Познавательное развитие'!S24="","",IF('Познавательное развитие'!S24=2,"сформирован",IF('Познавательное развитие'!S24=0,"не сформирован", "в стадии формирования")))</f>
        <v/>
      </c>
      <c r="CU22" s="175" t="str">
        <f>IF('Познавательное развитие'!U24="","",IF('Познавательное развитие'!U24=2,"сформирован",IF('Познавательное развитие'!U24=0,"не сформирован", "в стадии формирования")))</f>
        <v/>
      </c>
      <c r="CV22" s="175" t="e">
        <f>IF('Познавательное развитие'!#REF!="","",IF('Познавательное развитие'!#REF!=2,"сформирован",IF('Познавательное развитие'!#REF!=0,"не сформирован", "в стадии формирования")))</f>
        <v>#REF!</v>
      </c>
      <c r="CW22" s="175" t="str">
        <f>IF('Познавательное развитие'!Y24="","",IF('Познавательное развитие'!Y24=2,"сформирован",IF('Познавательное развитие'!Y24=0,"не сформирован", "в стадии формирования")))</f>
        <v/>
      </c>
      <c r="CX22" s="175" t="str">
        <f>IF('Познавательное развитие'!Z24="","",IF('Познавательное развитие'!Z24=2,"сформирован",IF('Познавательное развитие'!Z24=0,"не сформирован", "в стадии формирования")))</f>
        <v/>
      </c>
      <c r="CY22" s="175" t="str">
        <f>IF('Познавательное развитие'!AA24="","",IF('Познавательное развитие'!AA24=2,"сформирован",IF('Познавательное развитие'!AA24=0,"не сформирован", "в стадии формирования")))</f>
        <v/>
      </c>
      <c r="CZ22" s="175" t="str">
        <f>IF('Познавательное развитие'!AB24="","",IF('Познавательное развитие'!AB24=2,"сформирован",IF('Познавательное развитие'!AB24=0,"не сформирован", "в стадии формирования")))</f>
        <v/>
      </c>
      <c r="DA22" s="175" t="str">
        <f>IF('Познавательное развитие'!AC24="","",IF('Познавательное развитие'!AC24=2,"сформирован",IF('Познавательное развитие'!AC24=0,"не сформирован", "в стадии формирования")))</f>
        <v/>
      </c>
      <c r="DB22" s="175" t="str">
        <f>IF('Познавательное развитие'!AD24="","",IF('Познавательное развитие'!AD24=2,"сформирован",IF('Познавательное развитие'!AD24=0,"не сформирован", "в стадии формирования")))</f>
        <v/>
      </c>
      <c r="DC22" s="175" t="str">
        <f>IF('Познавательное развитие'!AE24="","",IF('Познавательное развитие'!AE24=2,"сформирован",IF('Познавательное развитие'!AE24=0,"не сформирован", "в стадии формирования")))</f>
        <v/>
      </c>
      <c r="DD22" s="175" t="str">
        <f>IF('Речевое развитие'!J23="","",IF('Речевое развитие'!J23=2,"сформирован",IF('Речевое развитие'!J23=0,"не сформирован", "в стадии формирования")))</f>
        <v/>
      </c>
      <c r="DE22" s="175" t="str">
        <f>IF('Речевое развитие'!K23="","",IF('Речевое развитие'!K23=2,"сформирован",IF('Речевое развитие'!K23=0,"не сформирован", "в стадии формирования")))</f>
        <v/>
      </c>
      <c r="DF22" s="175" t="str">
        <f>IF('Речевое развитие'!L23="","",IF('Речевое развитие'!L23=2,"сформирован",IF('Речевое развитие'!L23=0,"не сформирован", "в стадии формирования")))</f>
        <v/>
      </c>
      <c r="DG22" s="177" t="str">
        <f>IF('Художественно-эстетическое разв'!AA24="","",IF('Художественно-эстетическое разв'!AA24=2,"сформирован",IF('Художественно-эстетическое разв'!AA24=0,"не сформирован", "в стадии формирования")))</f>
        <v/>
      </c>
      <c r="DH22" s="178" t="str">
        <f>IF('Социально-коммуникативное разви'!E24="","",IF('Социально-коммуникативное разви'!F24="","",IF('Социально-коммуникативное разви'!H24="","",IF('Социально-коммуникативное разви'!I24="","",IF('Социально-коммуникативное разви'!AB24="","",IF('Социально-коммуникативное разви'!AC24="","",IF('Социально-коммуникативное разви'!AD24="","",IF('Социально-коммуникативное разви'!AE24="","",IF('Познавательное развитие'!D24="","",IF('Познавательное развитие'!E24="","",IF('Познавательное развитие'!F24="","",IF('Познавательное развитие'!I24="","",IF('Познавательное развитие'!K24="","",IF('Познавательное развитие'!S24="","",IF('Познавательное развитие'!U24="","",IF('Познавательное развитие'!#REF!="","",IF('Познавательное развитие'!Y24="","",IF('Познавательное развитие'!Z24="","",IF('Познавательное развитие'!AA24="","",IF('Познавательное развитие'!AB24="","",IF('Познавательное развитие'!AC24="","",IF('Познавательное развитие'!AD24="","",IF('Познавательное развитие'!AE24="","",IF('Речевое развитие'!J23="","",IF('Речевое развитие'!K23="","",IF('Речевое развитие'!L23="","",IF('Художественно-эстетическое разв'!AA24="","",('Социально-коммуникативное разви'!E24+'Социально-коммуникативное разви'!F24+'Социально-коммуникативное разви'!H24+'Социально-коммуникативное разви'!I24+'Социально-коммуникативное разви'!AB24+'Социально-коммуникативное разви'!AC24+'Социально-коммуникативное разви'!AD24+'Социально-коммуникативное разви'!AE24+'Познавательное развитие'!D24+'Познавательное развитие'!E24+'Познавательное развитие'!F24+'Познавательное развитие'!I24+'Познавательное развитие'!K24+'Познавательное развитие'!S24+'Познавательное развитие'!U24+'Познавательное развитие'!#REF!+'Познавательное развитие'!Y24+'Познавательное развитие'!Z24+'Познавательное развитие'!AA24+'Познавательное развитие'!AB24+'Познавательное развитие'!AC24+'Познавательное развитие'!AD24+'Познавательное развитие'!AE24+'Речевое развитие'!J23+'Речевое развитие'!K23+'Речевое развитие'!L23+'Художественно-эстетическое разв'!AA24)/27)))))))))))))))))))))))))))</f>
        <v/>
      </c>
      <c r="DI22" s="175" t="str">
        <f>'целевые ориентиры'!CZ23</f>
        <v/>
      </c>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row>
    <row r="23" spans="1:150" s="121" customFormat="1">
      <c r="A23" s="97">
        <f>список!A22</f>
        <v>21</v>
      </c>
      <c r="B23" s="165" t="str">
        <f>IF(список!B22="","",список!B22)</f>
        <v/>
      </c>
      <c r="C23" s="98">
        <f>IF(список!C22="","",список!C22)</f>
        <v>0</v>
      </c>
      <c r="D23" s="81" t="str">
        <f>IF('Социально-коммуникативное разви'!J25="","",IF('Социально-коммуникативное разви'!J25=2,"сформирован",IF('Социально-коммуникативное разви'!J25=0,"не сформирован", "в стадии формирования")))</f>
        <v/>
      </c>
      <c r="E23" s="81" t="str">
        <f>IF('Социально-коммуникативное разви'!K25="","",IF('Социально-коммуникативное разви'!K25=2,"сформирован",IF('Социально-коммуникативное разви'!K25=0,"не сформирован", "в стадии формирования")))</f>
        <v/>
      </c>
      <c r="F23" s="81" t="str">
        <f>IF('Социально-коммуникативное разви'!L25="","",IF('Социально-коммуникативное разви'!L25=2,"сформирован",IF('Социально-коммуникативное разви'!L25=0,"не сформирован", "в стадии формирования")))</f>
        <v/>
      </c>
      <c r="G23" s="81" t="str">
        <f>IF('Социально-коммуникативное разви'!N25="","",IF('Социально-коммуникативное разви'!N25=2,"сформирован",IF('Социально-коммуникативное разви'!N25=0,"не сформирован", "в стадии формирования")))</f>
        <v/>
      </c>
      <c r="H23" s="81" t="str">
        <f>IF('Социально-коммуникативное разви'!O25="","",IF('Социально-коммуникативное разви'!O25=2,"сформирован",IF('Социально-коммуникативное разви'!O25=0,"не сформирован", "в стадии формирования")))</f>
        <v/>
      </c>
      <c r="I23" s="81" t="str">
        <f>IF('Познавательное развитие'!J25="","",IF('Познавательное развитие'!J25=2,"сформирован",IF('Познавательное развитие'!J25=0,"не сформирован", "в стадии формирования")))</f>
        <v/>
      </c>
      <c r="J23" s="81" t="str">
        <f>IF('Познавательное развитие'!K25="","",IF('Познавательное развитие'!K25=2,"сформирован",IF('Познавательное развитие'!K25=0,"не сформирован", "в стадии формирования")))</f>
        <v/>
      </c>
      <c r="K23" s="81" t="str">
        <f>IF('Познавательное развитие'!N25="","",IF('Познавательное развитие'!N25=2,"сформирован",IF('Познавательное развитие'!N25=0,"не сформирован", "в стадии формирования")))</f>
        <v/>
      </c>
      <c r="L23" s="81" t="str">
        <f>IF('Познавательное развитие'!O25="","",IF('Познавательное развитие'!O25=2,"сформирован",IF('Познавательное развитие'!O25=0,"не сформирован", "в стадии формирования")))</f>
        <v/>
      </c>
      <c r="M23" s="81" t="str">
        <f>IF('Познавательное развитие'!U25="","",IF('Познавательное развитие'!U25=2,"сформирован",IF('Познавательное развитие'!U25=0,"не сформирован", "в стадии формирования")))</f>
        <v/>
      </c>
      <c r="N23" s="81" t="str">
        <f>IF('Речевое развитие'!G24="","",IF('Речевое развитие'!G24=2,"сформирован",IF('Речевое развитие'!G24=0,"не сформирован", "в стадии формирования")))</f>
        <v/>
      </c>
      <c r="O23" s="81" t="str">
        <f>IF('Художественно-эстетическое разв'!D25="","",IF('Художественно-эстетическое разв'!D25=2,"сформирован",IF('Художественно-эстетическое разв'!D25=0,"не сформирован", "в стадии формирования")))</f>
        <v/>
      </c>
      <c r="P23"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23"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23" s="136" t="str">
        <f>IF('Социально-коммуникативное разви'!J25="","",IF('Социально-коммуникативное разви'!K25="","",IF('Социально-коммуникативное разви'!L25="","",IF('Социально-коммуникативное разви'!N25="","",IF('Социально-коммуникативное разви'!O25="","",IF('Познавательное развитие'!J25="","",IF('Познавательное развитие'!K25="","",IF('Познавательное развитие'!N25="","",IF('Познавательное развитие'!O25="","",IF('Познавательное развитие'!U25="","",IF('Речевое развитие'!G24="","",IF('Художественно-эстетическое разв'!D25="","",IF('Художественно-эстетическое разв'!#REF!="","",IF('Художественно-эстетическое разв'!#REF!="","",('Социально-коммуникативное разви'!J25+'Социально-коммуникативное разви'!K25+'Социально-коммуникативное разви'!L25+'Социально-коммуникативное разви'!N25+'Социально-коммуникативное разви'!O25+'Познавательное развитие'!J25+'Познавательное развитие'!K25+'Познавательное развитие'!N25+'Познавательное развитие'!O25+'Познавательное развитие'!U25+'Речевое развитие'!G24+'Художественно-эстетическое разв'!D25+'Художественно-эстетическое разв'!#REF!+'Художественно-эстетическое разв'!#REF!)/14))))))))))))))</f>
        <v/>
      </c>
      <c r="S23" s="175" t="str">
        <f>'целевые ориентиры'!Q24</f>
        <v/>
      </c>
      <c r="T23" s="175" t="str">
        <f>IF('Социально-коммуникативное разви'!H25="","",IF('Социально-коммуникативное разви'!H25=2,"сформирован",IF('Социально-коммуникативное разви'!H25=0,"не сформирован", "в стадии формирования")))</f>
        <v/>
      </c>
      <c r="U23" s="175" t="str">
        <f>IF('Социально-коммуникативное разви'!K25="","",IF('Социально-коммуникативное разви'!K25=2,"сформирован",IF('Социально-коммуникативное разви'!K25=0,"не сформирован", "в стадии формирования")))</f>
        <v/>
      </c>
      <c r="V23" s="175" t="str">
        <f>IF('Социально-коммуникативное разви'!L25="","",IF('Социально-коммуникативное разви'!L25=2,"сформирован",IF('Социально-коммуникативное разви'!L25=0,"не сформирован", "в стадии формирования")))</f>
        <v/>
      </c>
      <c r="W23" s="175" t="str">
        <f>IF('Социально-коммуникативное разви'!M25="","",IF('Социально-коммуникативное разви'!M25=2,"сформирован",IF('Социально-коммуникативное разви'!M25=0,"не сформирован", "в стадии формирования")))</f>
        <v/>
      </c>
      <c r="X23" s="175" t="str">
        <f>IF('Социально-коммуникативное разви'!S25="","",IF('Социально-коммуникативное разви'!S25=2,"сформирован",IF('Социально-коммуникативное разви'!S25=0,"не сформирован", "в стадии формирования")))</f>
        <v/>
      </c>
      <c r="Y23" s="175" t="str">
        <f>IF('Социально-коммуникативное разви'!T25="","",IF('Социально-коммуникативное разви'!T25=2,"сформирован",IF('Социально-коммуникативное разви'!T25=0,"не сформирован", "в стадии формирования")))</f>
        <v/>
      </c>
      <c r="Z23"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23" s="175" t="str">
        <f>IF('Социально-коммуникативное разви'!U25="","",IF('Социально-коммуникативное разви'!U25=2,"сформирован",IF('Социально-коммуникативное разви'!U25=0,"не сформирован", "в стадии формирования")))</f>
        <v/>
      </c>
      <c r="AB23" s="175" t="str">
        <f>IF('Познавательное развитие'!T25="","",IF('Познавательное развитие'!T25=2,"сформирован",IF('Познавательное развитие'!T25=0,"не сформирован", "в стадии формирования")))</f>
        <v/>
      </c>
      <c r="AC23" s="175" t="str">
        <f>IF('Речевое развитие'!G24="","",IF('Речевое развитие'!G24=2,"сформирован",IF('Речевое развитие'!G24=0,"не сформирован", "в стадии формирования")))</f>
        <v/>
      </c>
      <c r="AD23" s="175" t="str">
        <f>IF('Социально-коммуникативное разви'!H25="","",IF('Социально-коммуникативное разви'!K25="","",IF('Социально-коммуникативное разви'!L25="","",IF('Социально-коммуникативное разви'!M25="","",IF('Социально-коммуникативное разви'!S25="","",IF('Социально-коммуникативное разви'!T25="","",IF('Социально-коммуникативное разви'!#REF!="","",IF('Социально-коммуникативное разви'!U25="","",IF('Познавательное развитие'!T25="","",IF('Речевое развитие'!G24="","",('Социально-коммуникативное разви'!H25+'Социально-коммуникативное разви'!K25+'Социально-коммуникативное разви'!L25+'Социально-коммуникативное разви'!M25+'Социально-коммуникативное разви'!S25+'Социально-коммуникативное разви'!T25+'Социально-коммуникативное разви'!#REF!+'Социально-коммуникативное разви'!U25+'Познавательное развитие'!T25+'Речевое развитие'!G24)/10))))))))))</f>
        <v/>
      </c>
      <c r="AE23" s="175" t="str">
        <f>'целевые ориентиры'!AB24</f>
        <v/>
      </c>
      <c r="AF23" s="175" t="str">
        <f>IF('Социально-коммуникативное разви'!P25="","",IF('Социально-коммуникативное разви'!P25=2,"сформирован",IF('Социально-коммуникативное разви'!P25=0,"не сформирован", "в стадии формирования")))</f>
        <v/>
      </c>
      <c r="AG23" s="175" t="str">
        <f>IF('Познавательное развитие'!P25="","",IF('Познавательное развитие'!P25=2,"сформирован",IF('Познавательное развитие'!P25=0,"не сформирован", "в стадии формирования")))</f>
        <v/>
      </c>
      <c r="AH23" s="175" t="str">
        <f>IF('Речевое развитие'!F24="","",IF('Речевое развитие'!F24=2,"сформирован",IF('Речевое развитие'!GG24=0,"не сформирован", "в стадии формирования")))</f>
        <v/>
      </c>
      <c r="AI23" s="175" t="str">
        <f>IF('Речевое развитие'!G24="","",IF('Речевое развитие'!G24=2,"сформирован",IF('Речевое развитие'!GH24=0,"не сформирован", "в стадии формирования")))</f>
        <v/>
      </c>
      <c r="AJ23" s="175" t="str">
        <f>IF('Речевое развитие'!M24="","",IF('Речевое развитие'!M24=2,"сформирован",IF('Речевое развитие'!M24=0,"не сформирован", "в стадии формирования")))</f>
        <v/>
      </c>
      <c r="AK23" s="175" t="str">
        <f>IF('Речевое развитие'!N24="","",IF('Речевое развитие'!N24=2,"сформирован",IF('Речевое развитие'!N24=0,"не сформирован", "в стадии формирования")))</f>
        <v/>
      </c>
      <c r="AL23" s="175" t="str">
        <f>IF('Художественно-эстетическое разв'!E25="","",IF('Художественно-эстетическое разв'!E25=2,"сформирован",IF('Художественно-эстетическое разв'!E25=0,"не сформирован", "в стадии формирования")))</f>
        <v/>
      </c>
      <c r="AM23" s="175" t="str">
        <f>IF('Художественно-эстетическое разв'!H25="","",IF('Художественно-эстетическое разв'!H25=2,"сформирован",IF('Художественно-эстетическое разв'!H25=0,"не сформирован", "в стадии формирования")))</f>
        <v/>
      </c>
      <c r="AN23"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23" s="175" t="str">
        <f>IF('Художественно-эстетическое разв'!AB25="","",IF('Художественно-эстетическое разв'!AB25=2,"сформирован",IF('Художественно-эстетическое разв'!AB25=0,"не сформирован", "в стадии формирования")))</f>
        <v/>
      </c>
      <c r="AP23" s="176" t="str">
        <f>IF('Социально-коммуникативное разви'!P25="","",IF('Познавательное развитие'!P25="","",IF('Речевое развитие'!F24="","",IF('Речевое развитие'!G24="","",IF('Речевое развитие'!M24="","",IF('Речевое развитие'!N24="","",IF('Художественно-эстетическое разв'!E25="","",IF('Художественно-эстетическое разв'!H25="","",IF('Художественно-эстетическое разв'!#REF!="","",IF('Художественно-эстетическое разв'!AB25="","",('Социально-коммуникативное разви'!P25+'Познавательное развитие'!P25+'Речевое развитие'!F24+'Речевое развитие'!G24+'Речевое развитие'!M24+'Речевое развитие'!N24+'Художественно-эстетическое разв'!E25+'Художественно-эстетическое разв'!H25+'Художественно-эстетическое разв'!#REF!+'Художественно-эстетическое разв'!AB25)/10))))))))))</f>
        <v/>
      </c>
      <c r="AQ23" s="175" t="str">
        <f>'целевые ориентиры'!AM24</f>
        <v/>
      </c>
      <c r="AR23" s="175" t="str">
        <f>'Речевое развитие'!I24</f>
        <v/>
      </c>
      <c r="AS23" s="175" t="str">
        <f>IF('Речевое развитие'!D24="","",IF('Речевое развитие'!D24=2,"сформирован",IF('Речевое развитие'!D24=0,"не сформирован", "в стадии формирования")))</f>
        <v/>
      </c>
      <c r="AT23" s="175" t="e">
        <f>IF('Речевое развитие'!#REF!="","",IF('Речевое развитие'!#REF!=2,"сформирован",IF('Речевое развитие'!#REF!=0,"не сформирован", "в стадии формирования")))</f>
        <v>#REF!</v>
      </c>
      <c r="AU23" s="175" t="str">
        <f>IF('Речевое развитие'!E24="","",IF('Речевое развитие'!E24=2,"сформирован",IF('Речевое развитие'!E24=0,"не сформирован", "в стадии формирования")))</f>
        <v/>
      </c>
      <c r="AV23" s="175" t="str">
        <f>IF('Речевое развитие'!F24="","",IF('Речевое развитие'!F24=2,"сформирован",IF('Речевое развитие'!F24=0,"не сформирован", "в стадии формирования")))</f>
        <v/>
      </c>
      <c r="AW23" s="175" t="str">
        <f>IF('Речевое развитие'!G24="","",IF('Речевое развитие'!G24=2,"сформирован",IF('Речевое развитие'!G24=0,"не сформирован", "в стадии формирования")))</f>
        <v/>
      </c>
      <c r="AX23" s="175"/>
      <c r="AY23" s="175" t="str">
        <f>IF('Речевое развитие'!M24="","",IF('Речевое развитие'!M24=2,"сформирован",IF('Речевое развитие'!M24=0,"не сформирован", "в стадии формирования")))</f>
        <v/>
      </c>
      <c r="AZ23" s="175" t="str">
        <f>IF('Познавательное развитие'!V25="","",IF('Речевое развитие'!D24="","",IF('Речевое развитие'!#REF!="","",IF('Речевое развитие'!E24="","",IF('Речевое развитие'!F24="","",IF('Речевое развитие'!G24="","",IF('Речевое развитие'!J24="","",IF('Речевое развитие'!M24="","",('Познавательное развитие'!V25+'Речевое развитие'!D24+'Речевое развитие'!#REF!+'Речевое развитие'!E24+'Речевое развитие'!F24+'Речевое развитие'!G24+'Речевое развитие'!J24+'Речевое развитие'!M24)/8))))))))</f>
        <v/>
      </c>
      <c r="BA23" s="175" t="str">
        <f>'целевые ориентиры'!AV24</f>
        <v/>
      </c>
      <c r="BB23" s="175" t="str">
        <f>IF('Художественно-эстетическое разв'!M25="","",IF('Художественно-эстетическое разв'!M25=2,"сформирован",IF('Художественно-эстетическое разв'!M25=0,"не сформирован", "в стадии формирования")))</f>
        <v/>
      </c>
      <c r="BC23" s="175" t="str">
        <f>IF('Художественно-эстетическое разв'!N25="","",IF('Художественно-эстетическое разв'!N25=2,"сформирован",IF('Художественно-эстетическое разв'!N25=0,"не сформирован", "в стадии формирования")))</f>
        <v/>
      </c>
      <c r="BD23" s="177" t="str">
        <f>IF('Художественно-эстетическое разв'!V25="","",IF('Художественно-эстетическое разв'!V25=2,"сформирован",IF('Художественно-эстетическое разв'!V25=0,"не сформирован", "в стадии формирования")))</f>
        <v/>
      </c>
      <c r="BE23" s="175" t="str">
        <f>IF('Физическое развитие'!D24="","",IF('Физическое развитие'!D24=2,"сформирован",IF('Физическое развитие'!D24=0,"не сформирован", "в стадии формирования")))</f>
        <v/>
      </c>
      <c r="BF23" s="175" t="str">
        <f>IF('Физическое развитие'!E24="","",IF('Физическое развитие'!E24=2,"сформирован",IF('Физическое развитие'!E24=0,"не сформирован", "в стадии формирования")))</f>
        <v/>
      </c>
      <c r="BG23" s="175" t="str">
        <f>IF('Физическое развитие'!F24="","",IF('Физическое развитие'!F24=2,"сформирован",IF('Физическое развитие'!F24=0,"не сформирован", "в стадии формирования")))</f>
        <v/>
      </c>
      <c r="BH23" s="175" t="str">
        <f>IF('Физическое развитие'!G24="","",IF('Физическое развитие'!G24=2,"сформирован",IF('Физическое развитие'!G24=0,"не сформирован", "в стадии формирования")))</f>
        <v/>
      </c>
      <c r="BI23" s="175" t="str">
        <f>IF('Физическое развитие'!H24="","",IF('Физическое развитие'!H24=2,"сформирован",IF('Физическое развитие'!H24=0,"не сформирован", "в стадии формирования")))</f>
        <v/>
      </c>
      <c r="BJ23" s="175" t="e">
        <f>IF('Физическое развитие'!#REF!="","",IF('Физическое развитие'!#REF!=2,"сформирован",IF('Физическое развитие'!#REF!=0,"не сформирован", "в стадии формирования")))</f>
        <v>#REF!</v>
      </c>
      <c r="BK23" s="175" t="str">
        <f>IF('Физическое развитие'!I24="","",IF('Физическое развитие'!I24=2,"сформирован",IF('Физическое развитие'!I24=0,"не сформирован", "в стадии формирования")))</f>
        <v/>
      </c>
      <c r="BL23" s="175" t="str">
        <f>IF('Физическое развитие'!J24="","",IF('Физическое развитие'!J24=2,"сформирован",IF('Физическое развитие'!J24=0,"не сформирован", "в стадии формирования")))</f>
        <v/>
      </c>
      <c r="BM23" s="175" t="str">
        <f>IF('Физическое развитие'!K24="","",IF('Физическое развитие'!K24=2,"сформирован",IF('Физическое развитие'!K24=0,"не сформирован", "в стадии формирования")))</f>
        <v/>
      </c>
      <c r="BN23" s="175" t="str">
        <f>IF('Физическое развитие'!M24="","",IF('Физическое развитие'!M24=2,"сформирован",IF('Физическое развитие'!M24=0,"не сформирован", "в стадии формирования")))</f>
        <v/>
      </c>
      <c r="BO23" s="178" t="str">
        <f>IF('Художественно-эстетическое разв'!M25="","",IF('Художественно-эстетическое разв'!N25="","",IF('Художественно-эстетическое разв'!V25="","",IF('Физическое развитие'!D24="","",IF('Физическое развитие'!E24="","",IF('Физическое развитие'!F24="","",IF('Физическое развитие'!G24="","",IF('Физическое развитие'!H24="","",IF('Физическое развитие'!#REF!="","",IF('Физическое развитие'!I24="","",IF('Физическое развитие'!J24="","",IF('Физическое развитие'!K24="","",IF('Физическое развитие'!M24="","",('Художественно-эстетическое разв'!M25+'Художественно-эстетическое разв'!N25+'Художественно-эстетическое разв'!V25+'Физическое развитие'!D24+'Физическое развитие'!E24+'Физическое развитие'!F24+'Физическое развитие'!G24+'Физическое развитие'!H24+'Физическое развитие'!#REF!+'Физическое развитие'!I24+'Физическое развитие'!J24+'Физическое развитие'!K24+'Физическое развитие'!M24)/13)))))))))))))</f>
        <v/>
      </c>
      <c r="BP23" s="175" t="str">
        <f>'целевые ориентиры'!BJ24</f>
        <v/>
      </c>
      <c r="BQ23" s="175" t="str">
        <f>IF('Социально-коммуникативное разви'!D25="","",IF('Социально-коммуникативное разви'!D25=2,"сформирован",IF('Социально-коммуникативное разви'!D25=0,"не сформирован", "в стадии формирования")))</f>
        <v/>
      </c>
      <c r="BR23" s="175" t="str">
        <f>IF('Социально-коммуникативное разви'!G25="","",IF('Социально-коммуникативное разви'!G25=2,"сформирован",IF('Социально-коммуникативное разви'!G25=0,"не сформирован", "в стадии формирования")))</f>
        <v/>
      </c>
      <c r="BS23" s="175" t="str">
        <f>IF('Социально-коммуникативное разви'!K25="","",IF('Социально-коммуникативное разви'!K25=2,"сформирован",IF('Социально-коммуникативное разви'!K25=0,"не сформирован", "в стадии формирования")))</f>
        <v/>
      </c>
      <c r="BT23" s="175" t="str">
        <f>IF('Социально-коммуникативное разви'!M25="","",IF('Социально-коммуникативное разви'!M25=2,"сформирован",IF('Социально-коммуникативное разви'!M25=0,"не сформирован", "в стадии формирования")))</f>
        <v/>
      </c>
      <c r="BU23" s="175" t="str">
        <f>IF('Социально-коммуникативное разви'!X25="","",IF('Социально-коммуникативное разви'!X25=2,"сформирован",IF('Социально-коммуникативное разви'!X25=0,"не сформирован", "в стадии формирования")))</f>
        <v/>
      </c>
      <c r="BV23" s="175" t="str">
        <f>IF('Социально-коммуникативное разви'!Y25="","",IF('Социально-коммуникативное разви'!Y25=2,"сформирован",IF('Социально-коммуникативное разви'!Y25=0,"не сформирован", "в стадии формирования")))</f>
        <v/>
      </c>
      <c r="BW23"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23" s="175" t="str">
        <f>IF('Социально-коммуникативное разви'!Z25="","",IF('Социально-коммуникативное разви'!Z25=2,"сформирован",IF('Социально-коммуникативное разви'!Z25=0,"не сформирован", "в стадии формирования")))</f>
        <v/>
      </c>
      <c r="BY23" s="175" t="str">
        <f>IF('Социально-коммуникативное разви'!AA25="","",IF('Социально-коммуникативное разви'!AA25=2,"сформирован",IF('Социально-коммуникативное разви'!AA25=0,"не сформирован", "в стадии формирования")))</f>
        <v/>
      </c>
      <c r="BZ23" s="175" t="str">
        <f>IF('Физическое развитие'!L24="","",IF('Физическое развитие'!L24=2,"сформирован",IF('Физическое развитие'!L24=0,"не сформирован", "в стадии формирования")))</f>
        <v/>
      </c>
      <c r="CA23" s="175" t="str">
        <f>IF('Физическое развитие'!P24="","",IF('Физическое развитие'!P24=2,"сформирован",IF('Физическое развитие'!P24=0,"не сформирован", "в стадии формирования")))</f>
        <v/>
      </c>
      <c r="CB23" s="175" t="e">
        <f>IF('Физическое развитие'!#REF!="","",IF('Физическое развитие'!#REF!=2,"сформирован",IF('Физическое развитие'!#REF!=0,"не сформирован", "в стадии формирования")))</f>
        <v>#REF!</v>
      </c>
      <c r="CC23" s="175" t="str">
        <f>IF('Физическое развитие'!Q24="","",IF('Физическое развитие'!Q24=2,"сформирован",IF('Физическое развитие'!Q24=0,"не сформирован", "в стадии формирования")))</f>
        <v/>
      </c>
      <c r="CD23" s="175" t="str">
        <f>IF('Физическое развитие'!R24="","",IF('Физическое развитие'!R24=2,"сформирован",IF('Физическое развитие'!R24=0,"не сформирован", "в стадии формирования")))</f>
        <v/>
      </c>
      <c r="CE23" s="175"/>
      <c r="CF23" s="175" t="str">
        <f>'целевые ориентиры'!BX24</f>
        <v/>
      </c>
      <c r="CG23" s="175" t="str">
        <f>IF('Социально-коммуникативное разви'!E25="","",IF('Социально-коммуникативное разви'!E25=2,"сформирован",IF('Социально-коммуникативное разви'!E25=0,"не сформирован", "в стадии формирования")))</f>
        <v/>
      </c>
      <c r="CH23" s="175" t="str">
        <f>IF('Социально-коммуникативное разви'!F25="","",IF('Социально-коммуникативное разви'!F25=2,"сформирован",IF('Социально-коммуникативное разви'!F25=0,"не сформирован", "в стадии формирования")))</f>
        <v/>
      </c>
      <c r="CI23" s="175" t="str">
        <f>IF('Социально-коммуникативное разви'!H25="","",IF('Социально-коммуникативное разви'!H25=2,"сформирован",IF('Социально-коммуникативное разви'!H25=0,"не сформирован", "в стадии формирования")))</f>
        <v/>
      </c>
      <c r="CJ23" s="175" t="str">
        <f>IF('Социально-коммуникативное разви'!I25="","",IF('Социально-коммуникативное разви'!I25=2,"сформирован",IF('Социально-коммуникативное разви'!I25=0,"не сформирован", "в стадии формирования")))</f>
        <v/>
      </c>
      <c r="CK23" s="175" t="str">
        <f>IF('Социально-коммуникативное разви'!AB25="","",IF('Социально-коммуникативное разви'!AB25=2,"сформирован",IF('Социально-коммуникативное разви'!AB25=0,"не сформирован", "в стадии формирования")))</f>
        <v/>
      </c>
      <c r="CL23" s="175" t="str">
        <f>IF('Социально-коммуникативное разви'!AC25="","",IF('Социально-коммуникативное разви'!AC25=2,"сформирован",IF('Социально-коммуникативное разви'!AC25=0,"не сформирован", "в стадии формирования")))</f>
        <v/>
      </c>
      <c r="CM23" s="175" t="str">
        <f>IF('Социально-коммуникативное разви'!AD25="","",IF('Социально-коммуникативное разви'!AD25=2,"сформирован",IF('Социально-коммуникативное разви'!AD25=0,"не сформирован", "в стадии формирования")))</f>
        <v/>
      </c>
      <c r="CN23" s="175" t="str">
        <f>IF('Социально-коммуникативное разви'!AE25="","",IF('Социально-коммуникативное разви'!AE25=2,"сформирован",IF('Социально-коммуникативное разви'!AE25=0,"не сформирован", "в стадии формирования")))</f>
        <v/>
      </c>
      <c r="CO23" s="175" t="str">
        <f>IF('Познавательное развитие'!D25="","",IF('Познавательное развитие'!D25=2,"сформирован",IF('Познавательное развитие'!D25=0,"не сформирован", "в стадии формирования")))</f>
        <v/>
      </c>
      <c r="CP23" s="175" t="str">
        <f>IF('Познавательное развитие'!E25="","",IF('Познавательное развитие'!E25=2,"сформирован",IF('Познавательное развитие'!E25=0,"не сформирован", "в стадии формирования")))</f>
        <v/>
      </c>
      <c r="CQ23" s="175" t="str">
        <f>IF('Познавательное развитие'!F25="","",IF('Познавательное развитие'!F25=2,"сформирован",IF('Познавательное развитие'!F25=0,"не сформирован", "в стадии формирования")))</f>
        <v/>
      </c>
      <c r="CR23" s="175" t="str">
        <f>IF('Познавательное развитие'!I25="","",IF('Познавательное развитие'!I25=2,"сформирован",IF('Познавательное развитие'!I25=0,"не сформирован", "в стадии формирования")))</f>
        <v/>
      </c>
      <c r="CS23" s="175" t="str">
        <f>IF('Познавательное развитие'!K25="","",IF('Познавательное развитие'!K25=2,"сформирован",IF('Познавательное развитие'!K25=0,"не сформирован", "в стадии формирования")))</f>
        <v/>
      </c>
      <c r="CT23" s="175" t="str">
        <f>IF('Познавательное развитие'!S25="","",IF('Познавательное развитие'!S25=2,"сформирован",IF('Познавательное развитие'!S25=0,"не сформирован", "в стадии формирования")))</f>
        <v/>
      </c>
      <c r="CU23" s="175" t="str">
        <f>IF('Познавательное развитие'!U25="","",IF('Познавательное развитие'!U25=2,"сформирован",IF('Познавательное развитие'!U25=0,"не сформирован", "в стадии формирования")))</f>
        <v/>
      </c>
      <c r="CV23" s="175" t="e">
        <f>IF('Познавательное развитие'!#REF!="","",IF('Познавательное развитие'!#REF!=2,"сформирован",IF('Познавательное развитие'!#REF!=0,"не сформирован", "в стадии формирования")))</f>
        <v>#REF!</v>
      </c>
      <c r="CW23" s="175" t="str">
        <f>IF('Познавательное развитие'!Y25="","",IF('Познавательное развитие'!Y25=2,"сформирован",IF('Познавательное развитие'!Y25=0,"не сформирован", "в стадии формирования")))</f>
        <v/>
      </c>
      <c r="CX23" s="175" t="str">
        <f>IF('Познавательное развитие'!Z25="","",IF('Познавательное развитие'!Z25=2,"сформирован",IF('Познавательное развитие'!Z25=0,"не сформирован", "в стадии формирования")))</f>
        <v/>
      </c>
      <c r="CY23" s="175" t="str">
        <f>IF('Познавательное развитие'!AA25="","",IF('Познавательное развитие'!AA25=2,"сформирован",IF('Познавательное развитие'!AA25=0,"не сформирован", "в стадии формирования")))</f>
        <v/>
      </c>
      <c r="CZ23" s="175" t="str">
        <f>IF('Познавательное развитие'!AB25="","",IF('Познавательное развитие'!AB25=2,"сформирован",IF('Познавательное развитие'!AB25=0,"не сформирован", "в стадии формирования")))</f>
        <v/>
      </c>
      <c r="DA23" s="175" t="str">
        <f>IF('Познавательное развитие'!AC25="","",IF('Познавательное развитие'!AC25=2,"сформирован",IF('Познавательное развитие'!AC25=0,"не сформирован", "в стадии формирования")))</f>
        <v/>
      </c>
      <c r="DB23" s="175" t="str">
        <f>IF('Познавательное развитие'!AD25="","",IF('Познавательное развитие'!AD25=2,"сформирован",IF('Познавательное развитие'!AD25=0,"не сформирован", "в стадии формирования")))</f>
        <v/>
      </c>
      <c r="DC23" s="175" t="str">
        <f>IF('Познавательное развитие'!AE25="","",IF('Познавательное развитие'!AE25=2,"сформирован",IF('Познавательное развитие'!AE25=0,"не сформирован", "в стадии формирования")))</f>
        <v/>
      </c>
      <c r="DD23" s="175" t="str">
        <f>IF('Речевое развитие'!J24="","",IF('Речевое развитие'!J24=2,"сформирован",IF('Речевое развитие'!J24=0,"не сформирован", "в стадии формирования")))</f>
        <v/>
      </c>
      <c r="DE23" s="175" t="str">
        <f>IF('Речевое развитие'!K24="","",IF('Речевое развитие'!K24=2,"сформирован",IF('Речевое развитие'!K24=0,"не сформирован", "в стадии формирования")))</f>
        <v/>
      </c>
      <c r="DF23" s="175" t="str">
        <f>IF('Речевое развитие'!L24="","",IF('Речевое развитие'!L24=2,"сформирован",IF('Речевое развитие'!L24=0,"не сформирован", "в стадии формирования")))</f>
        <v/>
      </c>
      <c r="DG23" s="177" t="str">
        <f>IF('Художественно-эстетическое разв'!AA25="","",IF('Художественно-эстетическое разв'!AA25=2,"сформирован",IF('Художественно-эстетическое разв'!AA25=0,"не сформирован", "в стадии формирования")))</f>
        <v/>
      </c>
      <c r="DH23" s="178" t="str">
        <f>IF('Социально-коммуникативное разви'!E25="","",IF('Социально-коммуникативное разви'!F25="","",IF('Социально-коммуникативное разви'!H25="","",IF('Социально-коммуникативное разви'!I25="","",IF('Социально-коммуникативное разви'!AB25="","",IF('Социально-коммуникативное разви'!AC25="","",IF('Социально-коммуникативное разви'!AD25="","",IF('Социально-коммуникативное разви'!AE25="","",IF('Познавательное развитие'!D25="","",IF('Познавательное развитие'!E25="","",IF('Познавательное развитие'!F25="","",IF('Познавательное развитие'!I25="","",IF('Познавательное развитие'!K25="","",IF('Познавательное развитие'!S25="","",IF('Познавательное развитие'!U25="","",IF('Познавательное развитие'!#REF!="","",IF('Познавательное развитие'!Y25="","",IF('Познавательное развитие'!Z25="","",IF('Познавательное развитие'!AA25="","",IF('Познавательное развитие'!AB25="","",IF('Познавательное развитие'!AC25="","",IF('Познавательное развитие'!AD25="","",IF('Познавательное развитие'!AE25="","",IF('Речевое развитие'!J24="","",IF('Речевое развитие'!K24="","",IF('Речевое развитие'!L24="","",IF('Художественно-эстетическое разв'!AA25="","",('Социально-коммуникативное разви'!E25+'Социально-коммуникативное разви'!F25+'Социально-коммуникативное разви'!H25+'Социально-коммуникативное разви'!I25+'Социально-коммуникативное разви'!AB25+'Социально-коммуникативное разви'!AC25+'Социально-коммуникативное разви'!AD25+'Социально-коммуникативное разви'!AE25+'Познавательное развитие'!D25+'Познавательное развитие'!E25+'Познавательное развитие'!F25+'Познавательное развитие'!I25+'Познавательное развитие'!K25+'Познавательное развитие'!S25+'Познавательное развитие'!U25+'Познавательное развитие'!#REF!+'Познавательное развитие'!Y25+'Познавательное развитие'!Z25+'Познавательное развитие'!AA25+'Познавательное развитие'!AB25+'Познавательное развитие'!AC25+'Познавательное развитие'!AD25+'Познавательное развитие'!AE25+'Речевое развитие'!J24+'Речевое развитие'!K24+'Речевое развитие'!L24+'Художественно-эстетическое разв'!AA25)/27)))))))))))))))))))))))))))</f>
        <v/>
      </c>
      <c r="DI23" s="175" t="str">
        <f>'целевые ориентиры'!CZ24</f>
        <v/>
      </c>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row>
    <row r="24" spans="1:150" s="121" customFormat="1">
      <c r="A24" s="97">
        <f>список!A23</f>
        <v>22</v>
      </c>
      <c r="B24" s="165" t="str">
        <f>IF(список!B23="","",список!B23)</f>
        <v/>
      </c>
      <c r="C24" s="98">
        <f>IF(список!C23="","",список!C23)</f>
        <v>0</v>
      </c>
      <c r="D24" s="81" t="str">
        <f>IF('Социально-коммуникативное разви'!J26="","",IF('Социально-коммуникативное разви'!J26=2,"сформирован",IF('Социально-коммуникативное разви'!J26=0,"не сформирован", "в стадии формирования")))</f>
        <v/>
      </c>
      <c r="E24" s="81" t="str">
        <f>IF('Социально-коммуникативное разви'!K26="","",IF('Социально-коммуникативное разви'!K26=2,"сформирован",IF('Социально-коммуникативное разви'!K26=0,"не сформирован", "в стадии формирования")))</f>
        <v/>
      </c>
      <c r="F24" s="81" t="str">
        <f>IF('Социально-коммуникативное разви'!L26="","",IF('Социально-коммуникативное разви'!L26=2,"сформирован",IF('Социально-коммуникативное разви'!L26=0,"не сформирован", "в стадии формирования")))</f>
        <v/>
      </c>
      <c r="G24" s="81" t="str">
        <f>IF('Социально-коммуникативное разви'!N26="","",IF('Социально-коммуникативное разви'!N26=2,"сформирован",IF('Социально-коммуникативное разви'!N26=0,"не сформирован", "в стадии формирования")))</f>
        <v/>
      </c>
      <c r="H24" s="81" t="str">
        <f>IF('Социально-коммуникативное разви'!O26="","",IF('Социально-коммуникативное разви'!O26=2,"сформирован",IF('Социально-коммуникативное разви'!O26=0,"не сформирован", "в стадии формирования")))</f>
        <v/>
      </c>
      <c r="I24" s="81" t="str">
        <f>IF('Познавательное развитие'!J26="","",IF('Познавательное развитие'!J26=2,"сформирован",IF('Познавательное развитие'!J26=0,"не сформирован", "в стадии формирования")))</f>
        <v/>
      </c>
      <c r="J24" s="81" t="str">
        <f>IF('Познавательное развитие'!K26="","",IF('Познавательное развитие'!K26=2,"сформирован",IF('Познавательное развитие'!K26=0,"не сформирован", "в стадии формирования")))</f>
        <v/>
      </c>
      <c r="K24" s="81" t="str">
        <f>IF('Познавательное развитие'!N26="","",IF('Познавательное развитие'!N26=2,"сформирован",IF('Познавательное развитие'!N26=0,"не сформирован", "в стадии формирования")))</f>
        <v/>
      </c>
      <c r="L24" s="81" t="str">
        <f>IF('Познавательное развитие'!O26="","",IF('Познавательное развитие'!O26=2,"сформирован",IF('Познавательное развитие'!O26=0,"не сформирован", "в стадии формирования")))</f>
        <v/>
      </c>
      <c r="M24" s="81" t="str">
        <f>IF('Познавательное развитие'!U26="","",IF('Познавательное развитие'!U26=2,"сформирован",IF('Познавательное развитие'!U26=0,"не сформирован", "в стадии формирования")))</f>
        <v/>
      </c>
      <c r="N24" s="81" t="str">
        <f>IF('Речевое развитие'!G25="","",IF('Речевое развитие'!G25=2,"сформирован",IF('Речевое развитие'!G25=0,"не сформирован", "в стадии формирования")))</f>
        <v/>
      </c>
      <c r="O24" s="81" t="str">
        <f>IF('Художественно-эстетическое разв'!D26="","",IF('Художественно-эстетическое разв'!D26=2,"сформирован",IF('Художественно-эстетическое разв'!D26=0,"не сформирован", "в стадии формирования")))</f>
        <v/>
      </c>
      <c r="P24"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24"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24" s="136" t="str">
        <f>IF('Социально-коммуникативное разви'!J26="","",IF('Социально-коммуникативное разви'!K26="","",IF('Социально-коммуникативное разви'!L26="","",IF('Социально-коммуникативное разви'!N26="","",IF('Социально-коммуникативное разви'!O26="","",IF('Познавательное развитие'!J26="","",IF('Познавательное развитие'!K26="","",IF('Познавательное развитие'!N26="","",IF('Познавательное развитие'!O26="","",IF('Познавательное развитие'!U26="","",IF('Речевое развитие'!G25="","",IF('Художественно-эстетическое разв'!D26="","",IF('Художественно-эстетическое разв'!#REF!="","",IF('Художественно-эстетическое разв'!#REF!="","",('Социально-коммуникативное разви'!J26+'Социально-коммуникативное разви'!K26+'Социально-коммуникативное разви'!L26+'Социально-коммуникативное разви'!N26+'Социально-коммуникативное разви'!O26+'Познавательное развитие'!J26+'Познавательное развитие'!K26+'Познавательное развитие'!N26+'Познавательное развитие'!O26+'Познавательное развитие'!U26+'Речевое развитие'!G25+'Художественно-эстетическое разв'!D26+'Художественно-эстетическое разв'!#REF!+'Художественно-эстетическое разв'!#REF!)/14))))))))))))))</f>
        <v/>
      </c>
      <c r="S24" s="175" t="str">
        <f>'целевые ориентиры'!Q25</f>
        <v/>
      </c>
      <c r="T24" s="175" t="str">
        <f>IF('Социально-коммуникативное разви'!H26="","",IF('Социально-коммуникативное разви'!H26=2,"сформирован",IF('Социально-коммуникативное разви'!H26=0,"не сформирован", "в стадии формирования")))</f>
        <v/>
      </c>
      <c r="U24" s="175" t="str">
        <f>IF('Социально-коммуникативное разви'!K26="","",IF('Социально-коммуникативное разви'!K26=2,"сформирован",IF('Социально-коммуникативное разви'!K26=0,"не сформирован", "в стадии формирования")))</f>
        <v/>
      </c>
      <c r="V24" s="175" t="str">
        <f>IF('Социально-коммуникативное разви'!L26="","",IF('Социально-коммуникативное разви'!L26=2,"сформирован",IF('Социально-коммуникативное разви'!L26=0,"не сформирован", "в стадии формирования")))</f>
        <v/>
      </c>
      <c r="W24" s="175" t="str">
        <f>IF('Социально-коммуникативное разви'!M26="","",IF('Социально-коммуникативное разви'!M26=2,"сформирован",IF('Социально-коммуникативное разви'!M26=0,"не сформирован", "в стадии формирования")))</f>
        <v/>
      </c>
      <c r="X24" s="175" t="str">
        <f>IF('Социально-коммуникативное разви'!S26="","",IF('Социально-коммуникативное разви'!S26=2,"сформирован",IF('Социально-коммуникативное разви'!S26=0,"не сформирован", "в стадии формирования")))</f>
        <v/>
      </c>
      <c r="Y24" s="175" t="str">
        <f>IF('Социально-коммуникативное разви'!T26="","",IF('Социально-коммуникативное разви'!T26=2,"сформирован",IF('Социально-коммуникативное разви'!T26=0,"не сформирован", "в стадии формирования")))</f>
        <v/>
      </c>
      <c r="Z24"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24" s="175" t="str">
        <f>IF('Социально-коммуникативное разви'!U26="","",IF('Социально-коммуникативное разви'!U26=2,"сформирован",IF('Социально-коммуникативное разви'!U26=0,"не сформирован", "в стадии формирования")))</f>
        <v/>
      </c>
      <c r="AB24" s="175" t="str">
        <f>IF('Познавательное развитие'!T26="","",IF('Познавательное развитие'!T26=2,"сформирован",IF('Познавательное развитие'!T26=0,"не сформирован", "в стадии формирования")))</f>
        <v/>
      </c>
      <c r="AC24" s="175" t="str">
        <f>IF('Речевое развитие'!G25="","",IF('Речевое развитие'!G25=2,"сформирован",IF('Речевое развитие'!G25=0,"не сформирован", "в стадии формирования")))</f>
        <v/>
      </c>
      <c r="AD24" s="175" t="str">
        <f>IF('Социально-коммуникативное разви'!H26="","",IF('Социально-коммуникативное разви'!K26="","",IF('Социально-коммуникативное разви'!L26="","",IF('Социально-коммуникативное разви'!M26="","",IF('Социально-коммуникативное разви'!S26="","",IF('Социально-коммуникативное разви'!T26="","",IF('Социально-коммуникативное разви'!#REF!="","",IF('Социально-коммуникативное разви'!U26="","",IF('Познавательное развитие'!T26="","",IF('Речевое развитие'!G25="","",('Социально-коммуникативное разви'!H26+'Социально-коммуникативное разви'!K26+'Социально-коммуникативное разви'!L26+'Социально-коммуникативное разви'!M26+'Социально-коммуникативное разви'!S26+'Социально-коммуникативное разви'!T26+'Социально-коммуникативное разви'!#REF!+'Социально-коммуникативное разви'!U26+'Познавательное развитие'!T26+'Речевое развитие'!G25)/10))))))))))</f>
        <v/>
      </c>
      <c r="AE24" s="175" t="str">
        <f>'целевые ориентиры'!AB25</f>
        <v/>
      </c>
      <c r="AF24" s="175" t="str">
        <f>IF('Социально-коммуникативное разви'!P26="","",IF('Социально-коммуникативное разви'!P26=2,"сформирован",IF('Социально-коммуникативное разви'!P26=0,"не сформирован", "в стадии формирования")))</f>
        <v/>
      </c>
      <c r="AG24" s="175" t="str">
        <f>IF('Познавательное развитие'!P26="","",IF('Познавательное развитие'!P26=2,"сформирован",IF('Познавательное развитие'!P26=0,"не сформирован", "в стадии формирования")))</f>
        <v/>
      </c>
      <c r="AH24" s="175" t="str">
        <f>IF('Речевое развитие'!F25="","",IF('Речевое развитие'!F25=2,"сформирован",IF('Речевое развитие'!GG25=0,"не сформирован", "в стадии формирования")))</f>
        <v/>
      </c>
      <c r="AI24" s="175" t="str">
        <f>IF('Речевое развитие'!G25="","",IF('Речевое развитие'!G25=2,"сформирован",IF('Речевое развитие'!GH25=0,"не сформирован", "в стадии формирования")))</f>
        <v/>
      </c>
      <c r="AJ24" s="175" t="str">
        <f>IF('Речевое развитие'!M25="","",IF('Речевое развитие'!M25=2,"сформирован",IF('Речевое развитие'!M25=0,"не сформирован", "в стадии формирования")))</f>
        <v/>
      </c>
      <c r="AK24" s="175" t="str">
        <f>IF('Речевое развитие'!N25="","",IF('Речевое развитие'!N25=2,"сформирован",IF('Речевое развитие'!N25=0,"не сформирован", "в стадии формирования")))</f>
        <v/>
      </c>
      <c r="AL24" s="175" t="str">
        <f>IF('Художественно-эстетическое разв'!E26="","",IF('Художественно-эстетическое разв'!E26=2,"сформирован",IF('Художественно-эстетическое разв'!E26=0,"не сформирован", "в стадии формирования")))</f>
        <v/>
      </c>
      <c r="AM24" s="175" t="str">
        <f>IF('Художественно-эстетическое разв'!H26="","",IF('Художественно-эстетическое разв'!H26=2,"сформирован",IF('Художественно-эстетическое разв'!H26=0,"не сформирован", "в стадии формирования")))</f>
        <v/>
      </c>
      <c r="AN24"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24" s="175" t="str">
        <f>IF('Художественно-эстетическое разв'!AB26="","",IF('Художественно-эстетическое разв'!AB26=2,"сформирован",IF('Художественно-эстетическое разв'!AB26=0,"не сформирован", "в стадии формирования")))</f>
        <v/>
      </c>
      <c r="AP24" s="176" t="str">
        <f>IF('Социально-коммуникативное разви'!P26="","",IF('Познавательное развитие'!P26="","",IF('Речевое развитие'!F25="","",IF('Речевое развитие'!G25="","",IF('Речевое развитие'!M25="","",IF('Речевое развитие'!N25="","",IF('Художественно-эстетическое разв'!E26="","",IF('Художественно-эстетическое разв'!H26="","",IF('Художественно-эстетическое разв'!#REF!="","",IF('Художественно-эстетическое разв'!AB26="","",('Социально-коммуникативное разви'!P26+'Познавательное развитие'!P26+'Речевое развитие'!F25+'Речевое развитие'!G25+'Речевое развитие'!M25+'Речевое развитие'!N25+'Художественно-эстетическое разв'!E26+'Художественно-эстетическое разв'!H26+'Художественно-эстетическое разв'!#REF!+'Художественно-эстетическое разв'!AB26)/10))))))))))</f>
        <v/>
      </c>
      <c r="AQ24" s="175" t="str">
        <f>'целевые ориентиры'!AM25</f>
        <v/>
      </c>
      <c r="AR24" s="175" t="str">
        <f>'Речевое развитие'!I25</f>
        <v/>
      </c>
      <c r="AS24" s="175" t="str">
        <f>IF('Речевое развитие'!D25="","",IF('Речевое развитие'!D25=2,"сформирован",IF('Речевое развитие'!D25=0,"не сформирован", "в стадии формирования")))</f>
        <v/>
      </c>
      <c r="AT24" s="175" t="e">
        <f>IF('Речевое развитие'!#REF!="","",IF('Речевое развитие'!#REF!=2,"сформирован",IF('Речевое развитие'!#REF!=0,"не сформирован", "в стадии формирования")))</f>
        <v>#REF!</v>
      </c>
      <c r="AU24" s="175" t="str">
        <f>IF('Речевое развитие'!E25="","",IF('Речевое развитие'!E25=2,"сформирован",IF('Речевое развитие'!E25=0,"не сформирован", "в стадии формирования")))</f>
        <v/>
      </c>
      <c r="AV24" s="175" t="str">
        <f>IF('Речевое развитие'!F25="","",IF('Речевое развитие'!F25=2,"сформирован",IF('Речевое развитие'!F25=0,"не сформирован", "в стадии формирования")))</f>
        <v/>
      </c>
      <c r="AW24" s="175" t="str">
        <f>IF('Речевое развитие'!G25="","",IF('Речевое развитие'!G25=2,"сформирован",IF('Речевое развитие'!G25=0,"не сформирован", "в стадии формирования")))</f>
        <v/>
      </c>
      <c r="AX24" s="175"/>
      <c r="AY24" s="175" t="str">
        <f>IF('Речевое развитие'!M25="","",IF('Речевое развитие'!M25=2,"сформирован",IF('Речевое развитие'!M25=0,"не сформирован", "в стадии формирования")))</f>
        <v/>
      </c>
      <c r="AZ24" s="175" t="str">
        <f>IF('Познавательное развитие'!V26="","",IF('Речевое развитие'!D25="","",IF('Речевое развитие'!#REF!="","",IF('Речевое развитие'!E25="","",IF('Речевое развитие'!F25="","",IF('Речевое развитие'!G25="","",IF('Речевое развитие'!J25="","",IF('Речевое развитие'!M25="","",('Познавательное развитие'!V26+'Речевое развитие'!D25+'Речевое развитие'!#REF!+'Речевое развитие'!E25+'Речевое развитие'!F25+'Речевое развитие'!G25+'Речевое развитие'!J25+'Речевое развитие'!M25)/8))))))))</f>
        <v/>
      </c>
      <c r="BA24" s="175" t="str">
        <f>'целевые ориентиры'!AV25</f>
        <v/>
      </c>
      <c r="BB24" s="175" t="str">
        <f>IF('Художественно-эстетическое разв'!M26="","",IF('Художественно-эстетическое разв'!M26=2,"сформирован",IF('Художественно-эстетическое разв'!M26=0,"не сформирован", "в стадии формирования")))</f>
        <v/>
      </c>
      <c r="BC24" s="175" t="str">
        <f>IF('Художественно-эстетическое разв'!N26="","",IF('Художественно-эстетическое разв'!N26=2,"сформирован",IF('Художественно-эстетическое разв'!N26=0,"не сформирован", "в стадии формирования")))</f>
        <v/>
      </c>
      <c r="BD24" s="177" t="str">
        <f>IF('Художественно-эстетическое разв'!V26="","",IF('Художественно-эстетическое разв'!V26=2,"сформирован",IF('Художественно-эстетическое разв'!V26=0,"не сформирован", "в стадии формирования")))</f>
        <v/>
      </c>
      <c r="BE24" s="175" t="str">
        <f>IF('Физическое развитие'!D25="","",IF('Физическое развитие'!D25=2,"сформирован",IF('Физическое развитие'!D25=0,"не сформирован", "в стадии формирования")))</f>
        <v/>
      </c>
      <c r="BF24" s="175" t="str">
        <f>IF('Физическое развитие'!E25="","",IF('Физическое развитие'!E25=2,"сформирован",IF('Физическое развитие'!E25=0,"не сформирован", "в стадии формирования")))</f>
        <v/>
      </c>
      <c r="BG24" s="175" t="str">
        <f>IF('Физическое развитие'!F25="","",IF('Физическое развитие'!F25=2,"сформирован",IF('Физическое развитие'!F25=0,"не сформирован", "в стадии формирования")))</f>
        <v/>
      </c>
      <c r="BH24" s="175" t="str">
        <f>IF('Физическое развитие'!G25="","",IF('Физическое развитие'!G25=2,"сформирован",IF('Физическое развитие'!G25=0,"не сформирован", "в стадии формирования")))</f>
        <v/>
      </c>
      <c r="BI24" s="175" t="str">
        <f>IF('Физическое развитие'!H25="","",IF('Физическое развитие'!H25=2,"сформирован",IF('Физическое развитие'!H25=0,"не сформирован", "в стадии формирования")))</f>
        <v/>
      </c>
      <c r="BJ24" s="175" t="e">
        <f>IF('Физическое развитие'!#REF!="","",IF('Физическое развитие'!#REF!=2,"сформирован",IF('Физическое развитие'!#REF!=0,"не сформирован", "в стадии формирования")))</f>
        <v>#REF!</v>
      </c>
      <c r="BK24" s="175" t="str">
        <f>IF('Физическое развитие'!I25="","",IF('Физическое развитие'!I25=2,"сформирован",IF('Физическое развитие'!I25=0,"не сформирован", "в стадии формирования")))</f>
        <v/>
      </c>
      <c r="BL24" s="175" t="str">
        <f>IF('Физическое развитие'!J25="","",IF('Физическое развитие'!J25=2,"сформирован",IF('Физическое развитие'!J25=0,"не сформирован", "в стадии формирования")))</f>
        <v/>
      </c>
      <c r="BM24" s="175" t="str">
        <f>IF('Физическое развитие'!K25="","",IF('Физическое развитие'!K25=2,"сформирован",IF('Физическое развитие'!K25=0,"не сформирован", "в стадии формирования")))</f>
        <v/>
      </c>
      <c r="BN24" s="175" t="str">
        <f>IF('Физическое развитие'!M25="","",IF('Физическое развитие'!M25=2,"сформирован",IF('Физическое развитие'!M25=0,"не сформирован", "в стадии формирования")))</f>
        <v/>
      </c>
      <c r="BO24" s="178" t="str">
        <f>IF('Художественно-эстетическое разв'!M26="","",IF('Художественно-эстетическое разв'!N26="","",IF('Художественно-эстетическое разв'!V26="","",IF('Физическое развитие'!D25="","",IF('Физическое развитие'!E25="","",IF('Физическое развитие'!F25="","",IF('Физическое развитие'!G25="","",IF('Физическое развитие'!H25="","",IF('Физическое развитие'!#REF!="","",IF('Физическое развитие'!I25="","",IF('Физическое развитие'!J25="","",IF('Физическое развитие'!K25="","",IF('Физическое развитие'!M25="","",('Художественно-эстетическое разв'!M26+'Художественно-эстетическое разв'!N26+'Художественно-эстетическое разв'!V26+'Физическое развитие'!D25+'Физическое развитие'!E25+'Физическое развитие'!F25+'Физическое развитие'!G25+'Физическое развитие'!H25+'Физическое развитие'!#REF!+'Физическое развитие'!I25+'Физическое развитие'!J25+'Физическое развитие'!K25+'Физическое развитие'!M25)/13)))))))))))))</f>
        <v/>
      </c>
      <c r="BP24" s="175" t="str">
        <f>'целевые ориентиры'!BJ25</f>
        <v/>
      </c>
      <c r="BQ24" s="175" t="str">
        <f>IF('Социально-коммуникативное разви'!D26="","",IF('Социально-коммуникативное разви'!D26=2,"сформирован",IF('Социально-коммуникативное разви'!D26=0,"не сформирован", "в стадии формирования")))</f>
        <v/>
      </c>
      <c r="BR24" s="175" t="str">
        <f>IF('Социально-коммуникативное разви'!G26="","",IF('Социально-коммуникативное разви'!G26=2,"сформирован",IF('Социально-коммуникативное разви'!G26=0,"не сформирован", "в стадии формирования")))</f>
        <v/>
      </c>
      <c r="BS24" s="175" t="str">
        <f>IF('Социально-коммуникативное разви'!K26="","",IF('Социально-коммуникативное разви'!K26=2,"сформирован",IF('Социально-коммуникативное разви'!K26=0,"не сформирован", "в стадии формирования")))</f>
        <v/>
      </c>
      <c r="BT24" s="175" t="str">
        <f>IF('Социально-коммуникативное разви'!M26="","",IF('Социально-коммуникативное разви'!M26=2,"сформирован",IF('Социально-коммуникативное разви'!M26=0,"не сформирован", "в стадии формирования")))</f>
        <v/>
      </c>
      <c r="BU24" s="175" t="str">
        <f>IF('Социально-коммуникативное разви'!X26="","",IF('Социально-коммуникативное разви'!X26=2,"сформирован",IF('Социально-коммуникативное разви'!X26=0,"не сформирован", "в стадии формирования")))</f>
        <v/>
      </c>
      <c r="BV24" s="175" t="str">
        <f>IF('Социально-коммуникативное разви'!Y26="","",IF('Социально-коммуникативное разви'!Y26=2,"сформирован",IF('Социально-коммуникативное разви'!Y26=0,"не сформирован", "в стадии формирования")))</f>
        <v/>
      </c>
      <c r="BW24"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24" s="175" t="str">
        <f>IF('Социально-коммуникативное разви'!Z26="","",IF('Социально-коммуникативное разви'!Z26=2,"сформирован",IF('Социально-коммуникативное разви'!Z26=0,"не сформирован", "в стадии формирования")))</f>
        <v/>
      </c>
      <c r="BY24" s="175" t="str">
        <f>IF('Социально-коммуникативное разви'!AA26="","",IF('Социально-коммуникативное разви'!AA26=2,"сформирован",IF('Социально-коммуникативное разви'!AA26=0,"не сформирован", "в стадии формирования")))</f>
        <v/>
      </c>
      <c r="BZ24" s="175" t="str">
        <f>IF('Физическое развитие'!L25="","",IF('Физическое развитие'!L25=2,"сформирован",IF('Физическое развитие'!L25=0,"не сформирован", "в стадии формирования")))</f>
        <v/>
      </c>
      <c r="CA24" s="175" t="str">
        <f>IF('Физическое развитие'!P25="","",IF('Физическое развитие'!P25=2,"сформирован",IF('Физическое развитие'!P25=0,"не сформирован", "в стадии формирования")))</f>
        <v/>
      </c>
      <c r="CB24" s="175" t="e">
        <f>IF('Физическое развитие'!#REF!="","",IF('Физическое развитие'!#REF!=2,"сформирован",IF('Физическое развитие'!#REF!=0,"не сформирован", "в стадии формирования")))</f>
        <v>#REF!</v>
      </c>
      <c r="CC24" s="175" t="str">
        <f>IF('Физическое развитие'!Q25="","",IF('Физическое развитие'!Q25=2,"сформирован",IF('Физическое развитие'!Q25=0,"не сформирован", "в стадии формирования")))</f>
        <v/>
      </c>
      <c r="CD24" s="175" t="str">
        <f>IF('Физическое развитие'!R25="","",IF('Физическое развитие'!R25=2,"сформирован",IF('Физическое развитие'!R25=0,"не сформирован", "в стадии формирования")))</f>
        <v/>
      </c>
      <c r="CE24" s="175"/>
      <c r="CF24" s="175" t="str">
        <f>'целевые ориентиры'!BX25</f>
        <v/>
      </c>
      <c r="CG24" s="175" t="str">
        <f>IF('Социально-коммуникативное разви'!E26="","",IF('Социально-коммуникативное разви'!E26=2,"сформирован",IF('Социально-коммуникативное разви'!E26=0,"не сформирован", "в стадии формирования")))</f>
        <v/>
      </c>
      <c r="CH24" s="175" t="str">
        <f>IF('Социально-коммуникативное разви'!F26="","",IF('Социально-коммуникативное разви'!F26=2,"сформирован",IF('Социально-коммуникативное разви'!F26=0,"не сформирован", "в стадии формирования")))</f>
        <v/>
      </c>
      <c r="CI24" s="175" t="str">
        <f>IF('Социально-коммуникативное разви'!H26="","",IF('Социально-коммуникативное разви'!H26=2,"сформирован",IF('Социально-коммуникативное разви'!H26=0,"не сформирован", "в стадии формирования")))</f>
        <v/>
      </c>
      <c r="CJ24" s="175" t="str">
        <f>IF('Социально-коммуникативное разви'!I26="","",IF('Социально-коммуникативное разви'!I26=2,"сформирован",IF('Социально-коммуникативное разви'!I26=0,"не сформирован", "в стадии формирования")))</f>
        <v/>
      </c>
      <c r="CK24" s="175" t="str">
        <f>IF('Социально-коммуникативное разви'!AB26="","",IF('Социально-коммуникативное разви'!AB26=2,"сформирован",IF('Социально-коммуникативное разви'!AB26=0,"не сформирован", "в стадии формирования")))</f>
        <v/>
      </c>
      <c r="CL24" s="175" t="str">
        <f>IF('Социально-коммуникативное разви'!AC26="","",IF('Социально-коммуникативное разви'!AC26=2,"сформирован",IF('Социально-коммуникативное разви'!AC26=0,"не сформирован", "в стадии формирования")))</f>
        <v/>
      </c>
      <c r="CM24" s="175" t="str">
        <f>IF('Социально-коммуникативное разви'!AD26="","",IF('Социально-коммуникативное разви'!AD26=2,"сформирован",IF('Социально-коммуникативное разви'!AD26=0,"не сформирован", "в стадии формирования")))</f>
        <v/>
      </c>
      <c r="CN24" s="175" t="str">
        <f>IF('Социально-коммуникативное разви'!AE26="","",IF('Социально-коммуникативное разви'!AE26=2,"сформирован",IF('Социально-коммуникативное разви'!AE26=0,"не сформирован", "в стадии формирования")))</f>
        <v/>
      </c>
      <c r="CO24" s="175" t="str">
        <f>IF('Познавательное развитие'!D26="","",IF('Познавательное развитие'!D26=2,"сформирован",IF('Познавательное развитие'!D26=0,"не сформирован", "в стадии формирования")))</f>
        <v/>
      </c>
      <c r="CP24" s="175" t="str">
        <f>IF('Познавательное развитие'!E26="","",IF('Познавательное развитие'!E26=2,"сформирован",IF('Познавательное развитие'!E26=0,"не сформирован", "в стадии формирования")))</f>
        <v/>
      </c>
      <c r="CQ24" s="175" t="str">
        <f>IF('Познавательное развитие'!F26="","",IF('Познавательное развитие'!F26=2,"сформирован",IF('Познавательное развитие'!F26=0,"не сформирован", "в стадии формирования")))</f>
        <v/>
      </c>
      <c r="CR24" s="175" t="str">
        <f>IF('Познавательное развитие'!I26="","",IF('Познавательное развитие'!I26=2,"сформирован",IF('Познавательное развитие'!I26=0,"не сформирован", "в стадии формирования")))</f>
        <v/>
      </c>
      <c r="CS24" s="175" t="str">
        <f>IF('Познавательное развитие'!K26="","",IF('Познавательное развитие'!K26=2,"сформирован",IF('Познавательное развитие'!K26=0,"не сформирован", "в стадии формирования")))</f>
        <v/>
      </c>
      <c r="CT24" s="175" t="str">
        <f>IF('Познавательное развитие'!S26="","",IF('Познавательное развитие'!S26=2,"сформирован",IF('Познавательное развитие'!S26=0,"не сформирован", "в стадии формирования")))</f>
        <v/>
      </c>
      <c r="CU24" s="175" t="str">
        <f>IF('Познавательное развитие'!U26="","",IF('Познавательное развитие'!U26=2,"сформирован",IF('Познавательное развитие'!U26=0,"не сформирован", "в стадии формирования")))</f>
        <v/>
      </c>
      <c r="CV24" s="175" t="e">
        <f>IF('Познавательное развитие'!#REF!="","",IF('Познавательное развитие'!#REF!=2,"сформирован",IF('Познавательное развитие'!#REF!=0,"не сформирован", "в стадии формирования")))</f>
        <v>#REF!</v>
      </c>
      <c r="CW24" s="175" t="str">
        <f>IF('Познавательное развитие'!Y26="","",IF('Познавательное развитие'!Y26=2,"сформирован",IF('Познавательное развитие'!Y26=0,"не сформирован", "в стадии формирования")))</f>
        <v/>
      </c>
      <c r="CX24" s="175" t="str">
        <f>IF('Познавательное развитие'!Z26="","",IF('Познавательное развитие'!Z26=2,"сформирован",IF('Познавательное развитие'!Z26=0,"не сформирован", "в стадии формирования")))</f>
        <v/>
      </c>
      <c r="CY24" s="175" t="str">
        <f>IF('Познавательное развитие'!AA26="","",IF('Познавательное развитие'!AA26=2,"сформирован",IF('Познавательное развитие'!AA26=0,"не сформирован", "в стадии формирования")))</f>
        <v/>
      </c>
      <c r="CZ24" s="175" t="str">
        <f>IF('Познавательное развитие'!AB26="","",IF('Познавательное развитие'!AB26=2,"сформирован",IF('Познавательное развитие'!AB26=0,"не сформирован", "в стадии формирования")))</f>
        <v/>
      </c>
      <c r="DA24" s="175" t="str">
        <f>IF('Познавательное развитие'!AC26="","",IF('Познавательное развитие'!AC26=2,"сформирован",IF('Познавательное развитие'!AC26=0,"не сформирован", "в стадии формирования")))</f>
        <v/>
      </c>
      <c r="DB24" s="175" t="str">
        <f>IF('Познавательное развитие'!AD26="","",IF('Познавательное развитие'!AD26=2,"сформирован",IF('Познавательное развитие'!AD26=0,"не сформирован", "в стадии формирования")))</f>
        <v/>
      </c>
      <c r="DC24" s="175" t="str">
        <f>IF('Познавательное развитие'!AE26="","",IF('Познавательное развитие'!AE26=2,"сформирован",IF('Познавательное развитие'!AE26=0,"не сформирован", "в стадии формирования")))</f>
        <v/>
      </c>
      <c r="DD24" s="175" t="str">
        <f>IF('Речевое развитие'!J25="","",IF('Речевое развитие'!J25=2,"сформирован",IF('Речевое развитие'!J25=0,"не сформирован", "в стадии формирования")))</f>
        <v/>
      </c>
      <c r="DE24" s="175" t="str">
        <f>IF('Речевое развитие'!K25="","",IF('Речевое развитие'!K25=2,"сформирован",IF('Речевое развитие'!K25=0,"не сформирован", "в стадии формирования")))</f>
        <v/>
      </c>
      <c r="DF24" s="175" t="str">
        <f>IF('Речевое развитие'!L25="","",IF('Речевое развитие'!L25=2,"сформирован",IF('Речевое развитие'!L25=0,"не сформирован", "в стадии формирования")))</f>
        <v/>
      </c>
      <c r="DG24" s="177" t="str">
        <f>IF('Художественно-эстетическое разв'!AA26="","",IF('Художественно-эстетическое разв'!AA26=2,"сформирован",IF('Художественно-эстетическое разв'!AA26=0,"не сформирован", "в стадии формирования")))</f>
        <v/>
      </c>
      <c r="DH24" s="178" t="str">
        <f>IF('Социально-коммуникативное разви'!E26="","",IF('Социально-коммуникативное разви'!F26="","",IF('Социально-коммуникативное разви'!H26="","",IF('Социально-коммуникативное разви'!I26="","",IF('Социально-коммуникативное разви'!AB26="","",IF('Социально-коммуникативное разви'!AC26="","",IF('Социально-коммуникативное разви'!AD26="","",IF('Социально-коммуникативное разви'!AE26="","",IF('Познавательное развитие'!D26="","",IF('Познавательное развитие'!E26="","",IF('Познавательное развитие'!F26="","",IF('Познавательное развитие'!I26="","",IF('Познавательное развитие'!K26="","",IF('Познавательное развитие'!S26="","",IF('Познавательное развитие'!U26="","",IF('Познавательное развитие'!#REF!="","",IF('Познавательное развитие'!Y26="","",IF('Познавательное развитие'!Z26="","",IF('Познавательное развитие'!AA26="","",IF('Познавательное развитие'!AB26="","",IF('Познавательное развитие'!AC26="","",IF('Познавательное развитие'!AD26="","",IF('Познавательное развитие'!AE26="","",IF('Речевое развитие'!J25="","",IF('Речевое развитие'!K25="","",IF('Речевое развитие'!L25="","",IF('Художественно-эстетическое разв'!AA26="","",('Социально-коммуникативное разви'!E26+'Социально-коммуникативное разви'!F26+'Социально-коммуникативное разви'!H26+'Социально-коммуникативное разви'!I26+'Социально-коммуникативное разви'!AB26+'Социально-коммуникативное разви'!AC26+'Социально-коммуникативное разви'!AD26+'Социально-коммуникативное разви'!AE26+'Познавательное развитие'!D26+'Познавательное развитие'!E26+'Познавательное развитие'!F26+'Познавательное развитие'!I26+'Познавательное развитие'!K26+'Познавательное развитие'!S26+'Познавательное развитие'!U26+'Познавательное развитие'!#REF!+'Познавательное развитие'!Y26+'Познавательное развитие'!Z26+'Познавательное развитие'!AA26+'Познавательное развитие'!AB26+'Познавательное развитие'!AC26+'Познавательное развитие'!AD26+'Познавательное развитие'!AE26+'Речевое развитие'!J25+'Речевое развитие'!K25+'Речевое развитие'!L25+'Художественно-эстетическое разв'!AA26)/27)))))))))))))))))))))))))))</f>
        <v/>
      </c>
      <c r="DI24" s="175" t="str">
        <f>'целевые ориентиры'!CZ25</f>
        <v/>
      </c>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row>
    <row r="25" spans="1:150" s="121" customFormat="1">
      <c r="A25" s="97">
        <f>список!A24</f>
        <v>23</v>
      </c>
      <c r="B25" s="165" t="str">
        <f>IF(список!B24="","",список!B24)</f>
        <v/>
      </c>
      <c r="C25" s="98">
        <f>IF(список!C24="","",список!C24)</f>
        <v>0</v>
      </c>
      <c r="D25" s="81" t="str">
        <f>IF('Социально-коммуникативное разви'!J27="","",IF('Социально-коммуникативное разви'!J27=2,"сформирован",IF('Социально-коммуникативное разви'!J27=0,"не сформирован", "в стадии формирования")))</f>
        <v/>
      </c>
      <c r="E25" s="81" t="str">
        <f>IF('Социально-коммуникативное разви'!K27="","",IF('Социально-коммуникативное разви'!K27=2,"сформирован",IF('Социально-коммуникативное разви'!K27=0,"не сформирован", "в стадии формирования")))</f>
        <v/>
      </c>
      <c r="F25" s="81" t="str">
        <f>IF('Социально-коммуникативное разви'!L27="","",IF('Социально-коммуникативное разви'!L27=2,"сформирован",IF('Социально-коммуникативное разви'!L27=0,"не сформирован", "в стадии формирования")))</f>
        <v/>
      </c>
      <c r="G25" s="81" t="str">
        <f>IF('Социально-коммуникативное разви'!N27="","",IF('Социально-коммуникативное разви'!N27=2,"сформирован",IF('Социально-коммуникативное разви'!N27=0,"не сформирован", "в стадии формирования")))</f>
        <v/>
      </c>
      <c r="H25" s="81" t="str">
        <f>IF('Социально-коммуникативное разви'!O27="","",IF('Социально-коммуникативное разви'!O27=2,"сформирован",IF('Социально-коммуникативное разви'!O27=0,"не сформирован", "в стадии формирования")))</f>
        <v/>
      </c>
      <c r="I25" s="81" t="str">
        <f>IF('Познавательное развитие'!J27="","",IF('Познавательное развитие'!J27=2,"сформирован",IF('Познавательное развитие'!J27=0,"не сформирован", "в стадии формирования")))</f>
        <v/>
      </c>
      <c r="J25" s="81" t="str">
        <f>IF('Познавательное развитие'!K27="","",IF('Познавательное развитие'!K27=2,"сформирован",IF('Познавательное развитие'!K27=0,"не сформирован", "в стадии формирования")))</f>
        <v/>
      </c>
      <c r="K25" s="81" t="str">
        <f>IF('Познавательное развитие'!N27="","",IF('Познавательное развитие'!N27=2,"сформирован",IF('Познавательное развитие'!N27=0,"не сформирован", "в стадии формирования")))</f>
        <v/>
      </c>
      <c r="L25" s="81" t="str">
        <f>IF('Познавательное развитие'!O27="","",IF('Познавательное развитие'!O27=2,"сформирован",IF('Познавательное развитие'!O27=0,"не сформирован", "в стадии формирования")))</f>
        <v/>
      </c>
      <c r="M25" s="81" t="str">
        <f>IF('Познавательное развитие'!U27="","",IF('Познавательное развитие'!U27=2,"сформирован",IF('Познавательное развитие'!U27=0,"не сформирован", "в стадии формирования")))</f>
        <v/>
      </c>
      <c r="N25" s="81" t="str">
        <f>IF('Речевое развитие'!G26="","",IF('Речевое развитие'!G26=2,"сформирован",IF('Речевое развитие'!G26=0,"не сформирован", "в стадии формирования")))</f>
        <v/>
      </c>
      <c r="O25" s="81" t="str">
        <f>IF('Художественно-эстетическое разв'!D27="","",IF('Художественно-эстетическое разв'!D27=2,"сформирован",IF('Художественно-эстетическое разв'!D27=0,"не сформирован", "в стадии формирования")))</f>
        <v/>
      </c>
      <c r="P25"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25"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25" s="136" t="str">
        <f>IF('Социально-коммуникативное разви'!J27="","",IF('Социально-коммуникативное разви'!K27="","",IF('Социально-коммуникативное разви'!L27="","",IF('Социально-коммуникативное разви'!N27="","",IF('Социально-коммуникативное разви'!O27="","",IF('Познавательное развитие'!J27="","",IF('Познавательное развитие'!K27="","",IF('Познавательное развитие'!N27="","",IF('Познавательное развитие'!O27="","",IF('Познавательное развитие'!U27="","",IF('Речевое развитие'!G26="","",IF('Художественно-эстетическое разв'!D27="","",IF('Художественно-эстетическое разв'!#REF!="","",IF('Художественно-эстетическое разв'!#REF!="","",('Социально-коммуникативное разви'!J27+'Социально-коммуникативное разви'!K27+'Социально-коммуникативное разви'!L27+'Социально-коммуникативное разви'!N27+'Социально-коммуникативное разви'!O27+'Познавательное развитие'!J27+'Познавательное развитие'!K27+'Познавательное развитие'!N27+'Познавательное развитие'!O27+'Познавательное развитие'!U27+'Речевое развитие'!G26+'Художественно-эстетическое разв'!D27+'Художественно-эстетическое разв'!#REF!+'Художественно-эстетическое разв'!#REF!)/14))))))))))))))</f>
        <v/>
      </c>
      <c r="S25" s="175" t="str">
        <f>'целевые ориентиры'!Q26</f>
        <v/>
      </c>
      <c r="T25" s="175" t="str">
        <f>IF('Социально-коммуникативное разви'!H27="","",IF('Социально-коммуникативное разви'!H27=2,"сформирован",IF('Социально-коммуникативное разви'!H27=0,"не сформирован", "в стадии формирования")))</f>
        <v/>
      </c>
      <c r="U25" s="175" t="str">
        <f>IF('Социально-коммуникативное разви'!K27="","",IF('Социально-коммуникативное разви'!K27=2,"сформирован",IF('Социально-коммуникативное разви'!K27=0,"не сформирован", "в стадии формирования")))</f>
        <v/>
      </c>
      <c r="V25" s="175" t="str">
        <f>IF('Социально-коммуникативное разви'!L27="","",IF('Социально-коммуникативное разви'!L27=2,"сформирован",IF('Социально-коммуникативное разви'!L27=0,"не сформирован", "в стадии формирования")))</f>
        <v/>
      </c>
      <c r="W25" s="175" t="str">
        <f>IF('Социально-коммуникативное разви'!M27="","",IF('Социально-коммуникативное разви'!M27=2,"сформирован",IF('Социально-коммуникативное разви'!M27=0,"не сформирован", "в стадии формирования")))</f>
        <v/>
      </c>
      <c r="X25" s="175" t="str">
        <f>IF('Социально-коммуникативное разви'!S27="","",IF('Социально-коммуникативное разви'!S27=2,"сформирован",IF('Социально-коммуникативное разви'!S27=0,"не сформирован", "в стадии формирования")))</f>
        <v/>
      </c>
      <c r="Y25" s="175" t="str">
        <f>IF('Социально-коммуникативное разви'!T27="","",IF('Социально-коммуникативное разви'!T27=2,"сформирован",IF('Социально-коммуникативное разви'!T27=0,"не сформирован", "в стадии формирования")))</f>
        <v/>
      </c>
      <c r="Z25"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25" s="175" t="str">
        <f>IF('Социально-коммуникативное разви'!U27="","",IF('Социально-коммуникативное разви'!U27=2,"сформирован",IF('Социально-коммуникативное разви'!U27=0,"не сформирован", "в стадии формирования")))</f>
        <v/>
      </c>
      <c r="AB25" s="175" t="str">
        <f>IF('Познавательное развитие'!T27="","",IF('Познавательное развитие'!T27=2,"сформирован",IF('Познавательное развитие'!T27=0,"не сформирован", "в стадии формирования")))</f>
        <v/>
      </c>
      <c r="AC25" s="175" t="str">
        <f>IF('Речевое развитие'!G26="","",IF('Речевое развитие'!G26=2,"сформирован",IF('Речевое развитие'!G26=0,"не сформирован", "в стадии формирования")))</f>
        <v/>
      </c>
      <c r="AD25" s="175" t="str">
        <f>IF('Социально-коммуникативное разви'!H27="","",IF('Социально-коммуникативное разви'!K27="","",IF('Социально-коммуникативное разви'!L27="","",IF('Социально-коммуникативное разви'!M27="","",IF('Социально-коммуникативное разви'!S27="","",IF('Социально-коммуникативное разви'!T27="","",IF('Социально-коммуникативное разви'!#REF!="","",IF('Социально-коммуникативное разви'!U27="","",IF('Познавательное развитие'!T27="","",IF('Речевое развитие'!G26="","",('Социально-коммуникативное разви'!H27+'Социально-коммуникативное разви'!K27+'Социально-коммуникативное разви'!L27+'Социально-коммуникативное разви'!M27+'Социально-коммуникативное разви'!S27+'Социально-коммуникативное разви'!T27+'Социально-коммуникативное разви'!#REF!+'Социально-коммуникативное разви'!U27+'Познавательное развитие'!T27+'Речевое развитие'!G26)/10))))))))))</f>
        <v/>
      </c>
      <c r="AE25" s="175" t="str">
        <f>'целевые ориентиры'!AB26</f>
        <v/>
      </c>
      <c r="AF25" s="175" t="str">
        <f>IF('Социально-коммуникативное разви'!P27="","",IF('Социально-коммуникативное разви'!P27=2,"сформирован",IF('Социально-коммуникативное разви'!P27=0,"не сформирован", "в стадии формирования")))</f>
        <v/>
      </c>
      <c r="AG25" s="175" t="str">
        <f>IF('Познавательное развитие'!P27="","",IF('Познавательное развитие'!P27=2,"сформирован",IF('Познавательное развитие'!P27=0,"не сформирован", "в стадии формирования")))</f>
        <v/>
      </c>
      <c r="AH25" s="175" t="str">
        <f>IF('Речевое развитие'!F26="","",IF('Речевое развитие'!F26=2,"сформирован",IF('Речевое развитие'!GG26=0,"не сформирован", "в стадии формирования")))</f>
        <v/>
      </c>
      <c r="AI25" s="175" t="str">
        <f>IF('Речевое развитие'!G26="","",IF('Речевое развитие'!G26=2,"сформирован",IF('Речевое развитие'!GH26=0,"не сформирован", "в стадии формирования")))</f>
        <v/>
      </c>
      <c r="AJ25" s="175" t="str">
        <f>IF('Речевое развитие'!M26="","",IF('Речевое развитие'!M26=2,"сформирован",IF('Речевое развитие'!M26=0,"не сформирован", "в стадии формирования")))</f>
        <v/>
      </c>
      <c r="AK25" s="175" t="str">
        <f>IF('Речевое развитие'!N26="","",IF('Речевое развитие'!N26=2,"сформирован",IF('Речевое развитие'!N26=0,"не сформирован", "в стадии формирования")))</f>
        <v/>
      </c>
      <c r="AL25" s="175" t="str">
        <f>IF('Художественно-эстетическое разв'!E27="","",IF('Художественно-эстетическое разв'!E27=2,"сформирован",IF('Художественно-эстетическое разв'!E27=0,"не сформирован", "в стадии формирования")))</f>
        <v/>
      </c>
      <c r="AM25" s="175" t="str">
        <f>IF('Художественно-эстетическое разв'!H27="","",IF('Художественно-эстетическое разв'!H27=2,"сформирован",IF('Художественно-эстетическое разв'!H27=0,"не сформирован", "в стадии формирования")))</f>
        <v/>
      </c>
      <c r="AN25"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25" s="175" t="str">
        <f>IF('Художественно-эстетическое разв'!AB27="","",IF('Художественно-эстетическое разв'!AB27=2,"сформирован",IF('Художественно-эстетическое разв'!AB27=0,"не сформирован", "в стадии формирования")))</f>
        <v/>
      </c>
      <c r="AP25" s="176" t="str">
        <f>IF('Социально-коммуникативное разви'!P27="","",IF('Познавательное развитие'!P27="","",IF('Речевое развитие'!F26="","",IF('Речевое развитие'!G26="","",IF('Речевое развитие'!M26="","",IF('Речевое развитие'!N26="","",IF('Художественно-эстетическое разв'!E27="","",IF('Художественно-эстетическое разв'!H27="","",IF('Художественно-эстетическое разв'!#REF!="","",IF('Художественно-эстетическое разв'!AB27="","",('Социально-коммуникативное разви'!P27+'Познавательное развитие'!P27+'Речевое развитие'!F26+'Речевое развитие'!G26+'Речевое развитие'!M26+'Речевое развитие'!N26+'Художественно-эстетическое разв'!E27+'Художественно-эстетическое разв'!H27+'Художественно-эстетическое разв'!#REF!+'Художественно-эстетическое разв'!AB27)/10))))))))))</f>
        <v/>
      </c>
      <c r="AQ25" s="175" t="str">
        <f>'целевые ориентиры'!AM26</f>
        <v/>
      </c>
      <c r="AR25" s="175" t="str">
        <f>'Речевое развитие'!I26</f>
        <v/>
      </c>
      <c r="AS25" s="175" t="str">
        <f>IF('Речевое развитие'!D26="","",IF('Речевое развитие'!D26=2,"сформирован",IF('Речевое развитие'!D26=0,"не сформирован", "в стадии формирования")))</f>
        <v/>
      </c>
      <c r="AT25" s="175" t="e">
        <f>IF('Речевое развитие'!#REF!="","",IF('Речевое развитие'!#REF!=2,"сформирован",IF('Речевое развитие'!#REF!=0,"не сформирован", "в стадии формирования")))</f>
        <v>#REF!</v>
      </c>
      <c r="AU25" s="175" t="str">
        <f>IF('Речевое развитие'!E26="","",IF('Речевое развитие'!E26=2,"сформирован",IF('Речевое развитие'!E26=0,"не сформирован", "в стадии формирования")))</f>
        <v/>
      </c>
      <c r="AV25" s="175" t="str">
        <f>IF('Речевое развитие'!F26="","",IF('Речевое развитие'!F26=2,"сформирован",IF('Речевое развитие'!F26=0,"не сформирован", "в стадии формирования")))</f>
        <v/>
      </c>
      <c r="AW25" s="175" t="str">
        <f>IF('Речевое развитие'!G26="","",IF('Речевое развитие'!G26=2,"сформирован",IF('Речевое развитие'!G26=0,"не сформирован", "в стадии формирования")))</f>
        <v/>
      </c>
      <c r="AX25" s="175"/>
      <c r="AY25" s="175" t="str">
        <f>IF('Речевое развитие'!M26="","",IF('Речевое развитие'!M26=2,"сформирован",IF('Речевое развитие'!M26=0,"не сформирован", "в стадии формирования")))</f>
        <v/>
      </c>
      <c r="AZ25" s="175" t="str">
        <f>IF('Познавательное развитие'!V27="","",IF('Речевое развитие'!D26="","",IF('Речевое развитие'!#REF!="","",IF('Речевое развитие'!E26="","",IF('Речевое развитие'!F26="","",IF('Речевое развитие'!G26="","",IF('Речевое развитие'!J26="","",IF('Речевое развитие'!M26="","",('Познавательное развитие'!V27+'Речевое развитие'!D26+'Речевое развитие'!#REF!+'Речевое развитие'!E26+'Речевое развитие'!F26+'Речевое развитие'!G26+'Речевое развитие'!J26+'Речевое развитие'!M26)/8))))))))</f>
        <v/>
      </c>
      <c r="BA25" s="175" t="str">
        <f>'целевые ориентиры'!AV26</f>
        <v/>
      </c>
      <c r="BB25" s="175" t="str">
        <f>IF('Художественно-эстетическое разв'!M27="","",IF('Художественно-эстетическое разв'!M27=2,"сформирован",IF('Художественно-эстетическое разв'!M27=0,"не сформирован", "в стадии формирования")))</f>
        <v/>
      </c>
      <c r="BC25" s="175" t="str">
        <f>IF('Художественно-эстетическое разв'!N27="","",IF('Художественно-эстетическое разв'!N27=2,"сформирован",IF('Художественно-эстетическое разв'!N27=0,"не сформирован", "в стадии формирования")))</f>
        <v/>
      </c>
      <c r="BD25" s="177" t="str">
        <f>IF('Художественно-эстетическое разв'!V27="","",IF('Художественно-эстетическое разв'!V27=2,"сформирован",IF('Художественно-эстетическое разв'!V27=0,"не сформирован", "в стадии формирования")))</f>
        <v/>
      </c>
      <c r="BE25" s="175" t="str">
        <f>IF('Физическое развитие'!D26="","",IF('Физическое развитие'!D26=2,"сформирован",IF('Физическое развитие'!D26=0,"не сформирован", "в стадии формирования")))</f>
        <v/>
      </c>
      <c r="BF25" s="175" t="str">
        <f>IF('Физическое развитие'!E26="","",IF('Физическое развитие'!E26=2,"сформирован",IF('Физическое развитие'!E26=0,"не сформирован", "в стадии формирования")))</f>
        <v/>
      </c>
      <c r="BG25" s="175" t="str">
        <f>IF('Физическое развитие'!F26="","",IF('Физическое развитие'!F26=2,"сформирован",IF('Физическое развитие'!F26=0,"не сформирован", "в стадии формирования")))</f>
        <v/>
      </c>
      <c r="BH25" s="175" t="str">
        <f>IF('Физическое развитие'!G26="","",IF('Физическое развитие'!G26=2,"сформирован",IF('Физическое развитие'!G26=0,"не сформирован", "в стадии формирования")))</f>
        <v/>
      </c>
      <c r="BI25" s="175" t="str">
        <f>IF('Физическое развитие'!H26="","",IF('Физическое развитие'!H26=2,"сформирован",IF('Физическое развитие'!H26=0,"не сформирован", "в стадии формирования")))</f>
        <v/>
      </c>
      <c r="BJ25" s="175" t="e">
        <f>IF('Физическое развитие'!#REF!="","",IF('Физическое развитие'!#REF!=2,"сформирован",IF('Физическое развитие'!#REF!=0,"не сформирован", "в стадии формирования")))</f>
        <v>#REF!</v>
      </c>
      <c r="BK25" s="175" t="str">
        <f>IF('Физическое развитие'!I26="","",IF('Физическое развитие'!I26=2,"сформирован",IF('Физическое развитие'!I26=0,"не сформирован", "в стадии формирования")))</f>
        <v/>
      </c>
      <c r="BL25" s="175" t="str">
        <f>IF('Физическое развитие'!J26="","",IF('Физическое развитие'!J26=2,"сформирован",IF('Физическое развитие'!J26=0,"не сформирован", "в стадии формирования")))</f>
        <v/>
      </c>
      <c r="BM25" s="175" t="str">
        <f>IF('Физическое развитие'!K26="","",IF('Физическое развитие'!K26=2,"сформирован",IF('Физическое развитие'!K26=0,"не сформирован", "в стадии формирования")))</f>
        <v/>
      </c>
      <c r="BN25" s="175" t="str">
        <f>IF('Физическое развитие'!M26="","",IF('Физическое развитие'!M26=2,"сформирован",IF('Физическое развитие'!M26=0,"не сформирован", "в стадии формирования")))</f>
        <v/>
      </c>
      <c r="BO25" s="178" t="str">
        <f>IF('Художественно-эстетическое разв'!M27="","",IF('Художественно-эстетическое разв'!N27="","",IF('Художественно-эстетическое разв'!V27="","",IF('Физическое развитие'!D26="","",IF('Физическое развитие'!E26="","",IF('Физическое развитие'!F26="","",IF('Физическое развитие'!G26="","",IF('Физическое развитие'!H26="","",IF('Физическое развитие'!#REF!="","",IF('Физическое развитие'!I26="","",IF('Физическое развитие'!J26="","",IF('Физическое развитие'!K26="","",IF('Физическое развитие'!M26="","",('Художественно-эстетическое разв'!M27+'Художественно-эстетическое разв'!N27+'Художественно-эстетическое разв'!V27+'Физическое развитие'!D26+'Физическое развитие'!E26+'Физическое развитие'!F26+'Физическое развитие'!G26+'Физическое развитие'!H26+'Физическое развитие'!#REF!+'Физическое развитие'!I26+'Физическое развитие'!J26+'Физическое развитие'!K26+'Физическое развитие'!M26)/13)))))))))))))</f>
        <v/>
      </c>
      <c r="BP25" s="175" t="str">
        <f>'целевые ориентиры'!BJ26</f>
        <v/>
      </c>
      <c r="BQ25" s="175" t="str">
        <f>IF('Социально-коммуникативное разви'!D27="","",IF('Социально-коммуникативное разви'!D27=2,"сформирован",IF('Социально-коммуникативное разви'!D27=0,"не сформирован", "в стадии формирования")))</f>
        <v/>
      </c>
      <c r="BR25" s="175" t="str">
        <f>IF('Социально-коммуникативное разви'!G27="","",IF('Социально-коммуникативное разви'!G27=2,"сформирован",IF('Социально-коммуникативное разви'!G27=0,"не сформирован", "в стадии формирования")))</f>
        <v/>
      </c>
      <c r="BS25" s="175" t="str">
        <f>IF('Социально-коммуникативное разви'!K27="","",IF('Социально-коммуникативное разви'!K27=2,"сформирован",IF('Социально-коммуникативное разви'!K27=0,"не сформирован", "в стадии формирования")))</f>
        <v/>
      </c>
      <c r="BT25" s="175" t="str">
        <f>IF('Социально-коммуникативное разви'!M27="","",IF('Социально-коммуникативное разви'!M27=2,"сформирован",IF('Социально-коммуникативное разви'!M27=0,"не сформирован", "в стадии формирования")))</f>
        <v/>
      </c>
      <c r="BU25" s="175" t="str">
        <f>IF('Социально-коммуникативное разви'!X27="","",IF('Социально-коммуникативное разви'!X27=2,"сформирован",IF('Социально-коммуникативное разви'!X27=0,"не сформирован", "в стадии формирования")))</f>
        <v/>
      </c>
      <c r="BV25" s="175" t="str">
        <f>IF('Социально-коммуникативное разви'!Y27="","",IF('Социально-коммуникативное разви'!Y27=2,"сформирован",IF('Социально-коммуникативное разви'!Y27=0,"не сформирован", "в стадии формирования")))</f>
        <v/>
      </c>
      <c r="BW25"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25" s="175" t="str">
        <f>IF('Социально-коммуникативное разви'!Z27="","",IF('Социально-коммуникативное разви'!Z27=2,"сформирован",IF('Социально-коммуникативное разви'!Z27=0,"не сформирован", "в стадии формирования")))</f>
        <v/>
      </c>
      <c r="BY25" s="175" t="str">
        <f>IF('Социально-коммуникативное разви'!AA27="","",IF('Социально-коммуникативное разви'!AA27=2,"сформирован",IF('Социально-коммуникативное разви'!AA27=0,"не сформирован", "в стадии формирования")))</f>
        <v/>
      </c>
      <c r="BZ25" s="175" t="str">
        <f>IF('Физическое развитие'!L26="","",IF('Физическое развитие'!L26=2,"сформирован",IF('Физическое развитие'!L26=0,"не сформирован", "в стадии формирования")))</f>
        <v/>
      </c>
      <c r="CA25" s="175" t="str">
        <f>IF('Физическое развитие'!P26="","",IF('Физическое развитие'!P26=2,"сформирован",IF('Физическое развитие'!P26=0,"не сформирован", "в стадии формирования")))</f>
        <v/>
      </c>
      <c r="CB25" s="175" t="e">
        <f>IF('Физическое развитие'!#REF!="","",IF('Физическое развитие'!#REF!=2,"сформирован",IF('Физическое развитие'!#REF!=0,"не сформирован", "в стадии формирования")))</f>
        <v>#REF!</v>
      </c>
      <c r="CC25" s="175" t="str">
        <f>IF('Физическое развитие'!Q26="","",IF('Физическое развитие'!Q26=2,"сформирован",IF('Физическое развитие'!Q26=0,"не сформирован", "в стадии формирования")))</f>
        <v/>
      </c>
      <c r="CD25" s="175" t="str">
        <f>IF('Физическое развитие'!R26="","",IF('Физическое развитие'!R26=2,"сформирован",IF('Физическое развитие'!R26=0,"не сформирован", "в стадии формирования")))</f>
        <v/>
      </c>
      <c r="CE25" s="175"/>
      <c r="CF25" s="175" t="str">
        <f>'целевые ориентиры'!BX26</f>
        <v/>
      </c>
      <c r="CG25" s="175" t="str">
        <f>IF('Социально-коммуникативное разви'!E27="","",IF('Социально-коммуникативное разви'!E27=2,"сформирован",IF('Социально-коммуникативное разви'!E27=0,"не сформирован", "в стадии формирования")))</f>
        <v/>
      </c>
      <c r="CH25" s="175" t="str">
        <f>IF('Социально-коммуникативное разви'!F27="","",IF('Социально-коммуникативное разви'!F27=2,"сформирован",IF('Социально-коммуникативное разви'!F27=0,"не сформирован", "в стадии формирования")))</f>
        <v/>
      </c>
      <c r="CI25" s="175" t="str">
        <f>IF('Социально-коммуникативное разви'!H27="","",IF('Социально-коммуникативное разви'!H27=2,"сформирован",IF('Социально-коммуникативное разви'!H27=0,"не сформирован", "в стадии формирования")))</f>
        <v/>
      </c>
      <c r="CJ25" s="175" t="str">
        <f>IF('Социально-коммуникативное разви'!I27="","",IF('Социально-коммуникативное разви'!I27=2,"сформирован",IF('Социально-коммуникативное разви'!I27=0,"не сформирован", "в стадии формирования")))</f>
        <v/>
      </c>
      <c r="CK25" s="175" t="str">
        <f>IF('Социально-коммуникативное разви'!AB27="","",IF('Социально-коммуникативное разви'!AB27=2,"сформирован",IF('Социально-коммуникативное разви'!AB27=0,"не сформирован", "в стадии формирования")))</f>
        <v/>
      </c>
      <c r="CL25" s="175" t="str">
        <f>IF('Социально-коммуникативное разви'!AC27="","",IF('Социально-коммуникативное разви'!AC27=2,"сформирован",IF('Социально-коммуникативное разви'!AC27=0,"не сформирован", "в стадии формирования")))</f>
        <v/>
      </c>
      <c r="CM25" s="175" t="str">
        <f>IF('Социально-коммуникативное разви'!AD27="","",IF('Социально-коммуникативное разви'!AD27=2,"сформирован",IF('Социально-коммуникативное разви'!AD27=0,"не сформирован", "в стадии формирования")))</f>
        <v/>
      </c>
      <c r="CN25" s="175" t="str">
        <f>IF('Социально-коммуникативное разви'!AE27="","",IF('Социально-коммуникативное разви'!AE27=2,"сформирован",IF('Социально-коммуникативное разви'!AE27=0,"не сформирован", "в стадии формирования")))</f>
        <v/>
      </c>
      <c r="CO25" s="175" t="str">
        <f>IF('Познавательное развитие'!D27="","",IF('Познавательное развитие'!D27=2,"сформирован",IF('Познавательное развитие'!D27=0,"не сформирован", "в стадии формирования")))</f>
        <v/>
      </c>
      <c r="CP25" s="175" t="str">
        <f>IF('Познавательное развитие'!E27="","",IF('Познавательное развитие'!E27=2,"сформирован",IF('Познавательное развитие'!E27=0,"не сформирован", "в стадии формирования")))</f>
        <v/>
      </c>
      <c r="CQ25" s="175" t="str">
        <f>IF('Познавательное развитие'!F27="","",IF('Познавательное развитие'!F27=2,"сформирован",IF('Познавательное развитие'!F27=0,"не сформирован", "в стадии формирования")))</f>
        <v/>
      </c>
      <c r="CR25" s="175" t="str">
        <f>IF('Познавательное развитие'!I27="","",IF('Познавательное развитие'!I27=2,"сформирован",IF('Познавательное развитие'!I27=0,"не сформирован", "в стадии формирования")))</f>
        <v/>
      </c>
      <c r="CS25" s="175" t="str">
        <f>IF('Познавательное развитие'!K27="","",IF('Познавательное развитие'!K27=2,"сформирован",IF('Познавательное развитие'!K27=0,"не сформирован", "в стадии формирования")))</f>
        <v/>
      </c>
      <c r="CT25" s="175" t="str">
        <f>IF('Познавательное развитие'!S27="","",IF('Познавательное развитие'!S27=2,"сформирован",IF('Познавательное развитие'!S27=0,"не сформирован", "в стадии формирования")))</f>
        <v/>
      </c>
      <c r="CU25" s="175" t="str">
        <f>IF('Познавательное развитие'!U27="","",IF('Познавательное развитие'!U27=2,"сформирован",IF('Познавательное развитие'!U27=0,"не сформирован", "в стадии формирования")))</f>
        <v/>
      </c>
      <c r="CV25" s="175" t="e">
        <f>IF('Познавательное развитие'!#REF!="","",IF('Познавательное развитие'!#REF!=2,"сформирован",IF('Познавательное развитие'!#REF!=0,"не сформирован", "в стадии формирования")))</f>
        <v>#REF!</v>
      </c>
      <c r="CW25" s="175" t="str">
        <f>IF('Познавательное развитие'!Y27="","",IF('Познавательное развитие'!Y27=2,"сформирован",IF('Познавательное развитие'!Y27=0,"не сформирован", "в стадии формирования")))</f>
        <v/>
      </c>
      <c r="CX25" s="175" t="str">
        <f>IF('Познавательное развитие'!Z27="","",IF('Познавательное развитие'!Z27=2,"сформирован",IF('Познавательное развитие'!Z27=0,"не сформирован", "в стадии формирования")))</f>
        <v/>
      </c>
      <c r="CY25" s="175" t="str">
        <f>IF('Познавательное развитие'!AA27="","",IF('Познавательное развитие'!AA27=2,"сформирован",IF('Познавательное развитие'!AA27=0,"не сформирован", "в стадии формирования")))</f>
        <v/>
      </c>
      <c r="CZ25" s="175" t="str">
        <f>IF('Познавательное развитие'!AB27="","",IF('Познавательное развитие'!AB27=2,"сформирован",IF('Познавательное развитие'!AB27=0,"не сформирован", "в стадии формирования")))</f>
        <v/>
      </c>
      <c r="DA25" s="175" t="str">
        <f>IF('Познавательное развитие'!AC27="","",IF('Познавательное развитие'!AC27=2,"сформирован",IF('Познавательное развитие'!AC27=0,"не сформирован", "в стадии формирования")))</f>
        <v/>
      </c>
      <c r="DB25" s="175" t="str">
        <f>IF('Познавательное развитие'!AD27="","",IF('Познавательное развитие'!AD27=2,"сформирован",IF('Познавательное развитие'!AD27=0,"не сформирован", "в стадии формирования")))</f>
        <v/>
      </c>
      <c r="DC25" s="175" t="str">
        <f>IF('Познавательное развитие'!AE27="","",IF('Познавательное развитие'!AE27=2,"сформирован",IF('Познавательное развитие'!AE27=0,"не сформирован", "в стадии формирования")))</f>
        <v/>
      </c>
      <c r="DD25" s="175" t="str">
        <f>IF('Речевое развитие'!J26="","",IF('Речевое развитие'!J26=2,"сформирован",IF('Речевое развитие'!J26=0,"не сформирован", "в стадии формирования")))</f>
        <v/>
      </c>
      <c r="DE25" s="175" t="str">
        <f>IF('Речевое развитие'!K26="","",IF('Речевое развитие'!K26=2,"сформирован",IF('Речевое развитие'!K26=0,"не сформирован", "в стадии формирования")))</f>
        <v/>
      </c>
      <c r="DF25" s="175" t="str">
        <f>IF('Речевое развитие'!L26="","",IF('Речевое развитие'!L26=2,"сформирован",IF('Речевое развитие'!L26=0,"не сформирован", "в стадии формирования")))</f>
        <v/>
      </c>
      <c r="DG25" s="177" t="str">
        <f>IF('Художественно-эстетическое разв'!AA27="","",IF('Художественно-эстетическое разв'!AA27=2,"сформирован",IF('Художественно-эстетическое разв'!AA27=0,"не сформирован", "в стадии формирования")))</f>
        <v/>
      </c>
      <c r="DH25" s="178" t="str">
        <f>IF('Социально-коммуникативное разви'!E27="","",IF('Социально-коммуникативное разви'!F27="","",IF('Социально-коммуникативное разви'!H27="","",IF('Социально-коммуникативное разви'!I27="","",IF('Социально-коммуникативное разви'!AB27="","",IF('Социально-коммуникативное разви'!AC27="","",IF('Социально-коммуникативное разви'!AD27="","",IF('Социально-коммуникативное разви'!AE27="","",IF('Познавательное развитие'!D27="","",IF('Познавательное развитие'!E27="","",IF('Познавательное развитие'!F27="","",IF('Познавательное развитие'!I27="","",IF('Познавательное развитие'!K27="","",IF('Познавательное развитие'!S27="","",IF('Познавательное развитие'!U27="","",IF('Познавательное развитие'!#REF!="","",IF('Познавательное развитие'!Y27="","",IF('Познавательное развитие'!Z27="","",IF('Познавательное развитие'!AA27="","",IF('Познавательное развитие'!AB27="","",IF('Познавательное развитие'!AC27="","",IF('Познавательное развитие'!AD27="","",IF('Познавательное развитие'!AE27="","",IF('Речевое развитие'!J26="","",IF('Речевое развитие'!K26="","",IF('Речевое развитие'!L26="","",IF('Художественно-эстетическое разв'!AA27="","",('Социально-коммуникативное разви'!E27+'Социально-коммуникативное разви'!F27+'Социально-коммуникативное разви'!H27+'Социально-коммуникативное разви'!I27+'Социально-коммуникативное разви'!AB27+'Социально-коммуникативное разви'!AC27+'Социально-коммуникативное разви'!AD27+'Социально-коммуникативное разви'!AE27+'Познавательное развитие'!D27+'Познавательное развитие'!E27+'Познавательное развитие'!F27+'Познавательное развитие'!I27+'Познавательное развитие'!K27+'Познавательное развитие'!S27+'Познавательное развитие'!U27+'Познавательное развитие'!#REF!+'Познавательное развитие'!Y27+'Познавательное развитие'!Z27+'Познавательное развитие'!AA27+'Познавательное развитие'!AB27+'Познавательное развитие'!AC27+'Познавательное развитие'!AD27+'Познавательное развитие'!AE27+'Речевое развитие'!J26+'Речевое развитие'!K26+'Речевое развитие'!L26+'Художественно-эстетическое разв'!AA27)/27)))))))))))))))))))))))))))</f>
        <v/>
      </c>
      <c r="DI25" s="175" t="str">
        <f>'целевые ориентиры'!CZ26</f>
        <v/>
      </c>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row>
    <row r="26" spans="1:150" s="121" customFormat="1">
      <c r="A26" s="97">
        <f>список!A25</f>
        <v>24</v>
      </c>
      <c r="B26" s="165" t="str">
        <f>IF(список!B25="","",список!B25)</f>
        <v/>
      </c>
      <c r="C26" s="98">
        <f>IF(список!C25="","",список!C25)</f>
        <v>0</v>
      </c>
      <c r="D26" s="81"/>
      <c r="E26" s="81"/>
      <c r="F26" s="81"/>
      <c r="G26" s="81"/>
      <c r="H26" s="81"/>
      <c r="I26" s="81"/>
      <c r="J26" s="81"/>
      <c r="K26" s="81"/>
      <c r="L26" s="81"/>
      <c r="M26" s="81"/>
      <c r="N26" s="81"/>
      <c r="O26" s="81"/>
      <c r="P26" s="81"/>
      <c r="Q26" s="81"/>
      <c r="R26" s="136"/>
      <c r="S26" s="175" t="str">
        <f>'целевые ориентиры'!Q27</f>
        <v/>
      </c>
      <c r="T26" s="175"/>
      <c r="U26" s="175"/>
      <c r="V26" s="175"/>
      <c r="W26" s="175"/>
      <c r="X26" s="175"/>
      <c r="Y26" s="175"/>
      <c r="Z26" s="175"/>
      <c r="AA26" s="175"/>
      <c r="AB26" s="175"/>
      <c r="AC26" s="175"/>
      <c r="AD26" s="175"/>
      <c r="AE26" s="175" t="str">
        <f>'целевые ориентиры'!AB27</f>
        <v/>
      </c>
      <c r="AF26" s="175"/>
      <c r="AG26" s="175"/>
      <c r="AH26" s="175"/>
      <c r="AI26" s="175"/>
      <c r="AJ26" s="175"/>
      <c r="AK26" s="175"/>
      <c r="AL26" s="175"/>
      <c r="AM26" s="175"/>
      <c r="AN26" s="175"/>
      <c r="AO26" s="175"/>
      <c r="AP26" s="176"/>
      <c r="AQ26" s="175" t="str">
        <f>'целевые ориентиры'!AM27</f>
        <v/>
      </c>
      <c r="AR26" s="175"/>
      <c r="AS26" s="175"/>
      <c r="AT26" s="175"/>
      <c r="AU26" s="175"/>
      <c r="AV26" s="175"/>
      <c r="AW26" s="175"/>
      <c r="AX26" s="175"/>
      <c r="AY26" s="175"/>
      <c r="AZ26" s="175"/>
      <c r="BA26" s="175" t="str">
        <f>'целевые ориентиры'!AV27</f>
        <v/>
      </c>
      <c r="BB26" s="175"/>
      <c r="BC26" s="175"/>
      <c r="BD26" s="177"/>
      <c r="BE26" s="175"/>
      <c r="BF26" s="175"/>
      <c r="BG26" s="175"/>
      <c r="BH26" s="175"/>
      <c r="BI26" s="175"/>
      <c r="BJ26" s="175"/>
      <c r="BK26" s="175"/>
      <c r="BL26" s="175"/>
      <c r="BM26" s="175"/>
      <c r="BN26" s="175"/>
      <c r="BO26" s="178"/>
      <c r="BP26" s="175" t="str">
        <f>'целевые ориентиры'!BJ27</f>
        <v/>
      </c>
      <c r="BQ26" s="175"/>
      <c r="BR26" s="175"/>
      <c r="BS26" s="175"/>
      <c r="BT26" s="175"/>
      <c r="BU26" s="175"/>
      <c r="BV26" s="175"/>
      <c r="BW26" s="175"/>
      <c r="BX26" s="175"/>
      <c r="BY26" s="175"/>
      <c r="BZ26" s="175"/>
      <c r="CA26" s="175"/>
      <c r="CB26" s="175"/>
      <c r="CC26" s="175"/>
      <c r="CD26" s="175"/>
      <c r="CE26" s="175"/>
      <c r="CF26" s="175" t="str">
        <f>'целевые ориентиры'!BX27</f>
        <v/>
      </c>
      <c r="CG26" s="175"/>
      <c r="CH26" s="175"/>
      <c r="CI26" s="175"/>
      <c r="CJ26" s="175"/>
      <c r="CK26" s="175"/>
      <c r="CL26" s="175"/>
      <c r="CM26" s="175"/>
      <c r="CN26" s="175"/>
      <c r="CO26" s="175"/>
      <c r="CP26" s="175"/>
      <c r="CQ26" s="175"/>
      <c r="CR26" s="175"/>
      <c r="CS26" s="175"/>
      <c r="CT26" s="175"/>
      <c r="CU26" s="175"/>
      <c r="CV26" s="175"/>
      <c r="CW26" s="175"/>
      <c r="CX26" s="175"/>
      <c r="CY26" s="175"/>
      <c r="CZ26" s="175"/>
      <c r="DA26" s="175"/>
      <c r="DB26" s="175"/>
      <c r="DC26" s="175"/>
      <c r="DD26" s="175"/>
      <c r="DE26" s="175"/>
      <c r="DF26" s="175"/>
      <c r="DG26" s="177"/>
      <c r="DH26" s="178"/>
      <c r="DI26" s="175" t="str">
        <f>'целевые ориентиры'!CZ27</f>
        <v/>
      </c>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row>
    <row r="27" spans="1:150" s="121" customFormat="1">
      <c r="A27" s="97">
        <f>список!A26</f>
        <v>25</v>
      </c>
      <c r="B27" s="165" t="str">
        <f>IF(список!B26="","",список!B26)</f>
        <v/>
      </c>
      <c r="C27" s="98">
        <f>IF(список!C26="","",список!C26)</f>
        <v>0</v>
      </c>
      <c r="D27" s="81"/>
      <c r="E27" s="81"/>
      <c r="F27" s="81"/>
      <c r="G27" s="81"/>
      <c r="H27" s="81"/>
      <c r="I27" s="81"/>
      <c r="J27" s="81"/>
      <c r="K27" s="81"/>
      <c r="L27" s="81"/>
      <c r="M27" s="81"/>
      <c r="N27" s="81"/>
      <c r="O27" s="81"/>
      <c r="P27" s="81"/>
      <c r="Q27" s="81"/>
      <c r="R27" s="136"/>
      <c r="S27" s="175" t="str">
        <f>'целевые ориентиры'!Q28</f>
        <v/>
      </c>
      <c r="T27" s="175"/>
      <c r="U27" s="175"/>
      <c r="V27" s="175"/>
      <c r="W27" s="175"/>
      <c r="X27" s="175"/>
      <c r="Y27" s="175"/>
      <c r="Z27" s="175"/>
      <c r="AA27" s="175"/>
      <c r="AB27" s="175"/>
      <c r="AC27" s="175"/>
      <c r="AD27" s="175"/>
      <c r="AE27" s="175" t="str">
        <f>'целевые ориентиры'!AB28</f>
        <v/>
      </c>
      <c r="AF27" s="175"/>
      <c r="AG27" s="175"/>
      <c r="AH27" s="175"/>
      <c r="AI27" s="175"/>
      <c r="AJ27" s="175"/>
      <c r="AK27" s="175"/>
      <c r="AL27" s="175"/>
      <c r="AM27" s="175"/>
      <c r="AN27" s="175"/>
      <c r="AO27" s="175"/>
      <c r="AP27" s="176"/>
      <c r="AQ27" s="175" t="str">
        <f>'целевые ориентиры'!AM28</f>
        <v/>
      </c>
      <c r="AR27" s="175"/>
      <c r="AS27" s="175"/>
      <c r="AT27" s="175"/>
      <c r="AU27" s="175"/>
      <c r="AV27" s="175"/>
      <c r="AW27" s="175"/>
      <c r="AX27" s="175"/>
      <c r="AY27" s="175"/>
      <c r="AZ27" s="175"/>
      <c r="BA27" s="175" t="str">
        <f>'целевые ориентиры'!AV28</f>
        <v/>
      </c>
      <c r="BB27" s="175"/>
      <c r="BC27" s="175"/>
      <c r="BD27" s="177"/>
      <c r="BE27" s="175"/>
      <c r="BF27" s="175"/>
      <c r="BG27" s="175"/>
      <c r="BH27" s="175"/>
      <c r="BI27" s="175"/>
      <c r="BJ27" s="175"/>
      <c r="BK27" s="175"/>
      <c r="BL27" s="175"/>
      <c r="BM27" s="175"/>
      <c r="BN27" s="175"/>
      <c r="BO27" s="178"/>
      <c r="BP27" s="175" t="str">
        <f>'целевые ориентиры'!BJ28</f>
        <v/>
      </c>
      <c r="BQ27" s="175"/>
      <c r="BR27" s="175"/>
      <c r="BS27" s="175"/>
      <c r="BT27" s="175"/>
      <c r="BU27" s="175"/>
      <c r="BV27" s="175"/>
      <c r="BW27" s="175"/>
      <c r="BX27" s="175"/>
      <c r="BY27" s="175"/>
      <c r="BZ27" s="175"/>
      <c r="CA27" s="175"/>
      <c r="CB27" s="175"/>
      <c r="CC27" s="175"/>
      <c r="CD27" s="175"/>
      <c r="CE27" s="175"/>
      <c r="CF27" s="175" t="str">
        <f>'целевые ориентиры'!BX28</f>
        <v/>
      </c>
      <c r="CG27" s="175"/>
      <c r="CH27" s="175"/>
      <c r="CI27" s="175"/>
      <c r="CJ27" s="175"/>
      <c r="CK27" s="175"/>
      <c r="CL27" s="175"/>
      <c r="CM27" s="175"/>
      <c r="CN27" s="175"/>
      <c r="CO27" s="175"/>
      <c r="CP27" s="175"/>
      <c r="CQ27" s="175"/>
      <c r="CR27" s="175"/>
      <c r="CS27" s="175"/>
      <c r="CT27" s="175"/>
      <c r="CU27" s="175"/>
      <c r="CV27" s="175"/>
      <c r="CW27" s="175"/>
      <c r="CX27" s="175"/>
      <c r="CY27" s="175"/>
      <c r="CZ27" s="175"/>
      <c r="DA27" s="175"/>
      <c r="DB27" s="175"/>
      <c r="DC27" s="175"/>
      <c r="DD27" s="175"/>
      <c r="DE27" s="175"/>
      <c r="DF27" s="175"/>
      <c r="DG27" s="177"/>
      <c r="DH27" s="178"/>
      <c r="DI27" s="175" t="str">
        <f>'целевые ориентиры'!CZ28</f>
        <v/>
      </c>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row>
    <row r="28" spans="1:150" s="121" customFormat="1">
      <c r="A28" s="97">
        <f>список!A27</f>
        <v>26</v>
      </c>
      <c r="B28" s="165" t="str">
        <f>IF(список!B27="","",список!B27)</f>
        <v/>
      </c>
      <c r="C28" s="98">
        <f>IF(список!C27="","",список!C27)</f>
        <v>0</v>
      </c>
      <c r="D28" s="81"/>
      <c r="E28" s="81"/>
      <c r="F28" s="81"/>
      <c r="G28" s="81"/>
      <c r="H28" s="81"/>
      <c r="I28" s="81"/>
      <c r="J28" s="81"/>
      <c r="K28" s="81"/>
      <c r="L28" s="81"/>
      <c r="M28" s="81"/>
      <c r="N28" s="81"/>
      <c r="O28" s="81"/>
      <c r="P28" s="81"/>
      <c r="Q28" s="81"/>
      <c r="R28" s="136"/>
      <c r="S28" s="175" t="str">
        <f>'целевые ориентиры'!Q29</f>
        <v/>
      </c>
      <c r="T28" s="175"/>
      <c r="U28" s="175"/>
      <c r="V28" s="175"/>
      <c r="W28" s="175"/>
      <c r="X28" s="175"/>
      <c r="Y28" s="175"/>
      <c r="Z28" s="175"/>
      <c r="AA28" s="175"/>
      <c r="AB28" s="175"/>
      <c r="AC28" s="175"/>
      <c r="AD28" s="175"/>
      <c r="AE28" s="175" t="str">
        <f>'целевые ориентиры'!AB29</f>
        <v/>
      </c>
      <c r="AF28" s="175"/>
      <c r="AG28" s="175"/>
      <c r="AH28" s="175"/>
      <c r="AI28" s="175"/>
      <c r="AJ28" s="175"/>
      <c r="AK28" s="175"/>
      <c r="AL28" s="175"/>
      <c r="AM28" s="175"/>
      <c r="AN28" s="175"/>
      <c r="AO28" s="175"/>
      <c r="AP28" s="176"/>
      <c r="AQ28" s="175" t="str">
        <f>'целевые ориентиры'!AM29</f>
        <v/>
      </c>
      <c r="AR28" s="175"/>
      <c r="AS28" s="175"/>
      <c r="AT28" s="175"/>
      <c r="AU28" s="175"/>
      <c r="AV28" s="175"/>
      <c r="AW28" s="175"/>
      <c r="AX28" s="175"/>
      <c r="AY28" s="175"/>
      <c r="AZ28" s="175"/>
      <c r="BA28" s="175" t="str">
        <f>'целевые ориентиры'!AV29</f>
        <v/>
      </c>
      <c r="BB28" s="175"/>
      <c r="BC28" s="175"/>
      <c r="BD28" s="177"/>
      <c r="BE28" s="175"/>
      <c r="BF28" s="175"/>
      <c r="BG28" s="175"/>
      <c r="BH28" s="175"/>
      <c r="BI28" s="175"/>
      <c r="BJ28" s="175"/>
      <c r="BK28" s="175"/>
      <c r="BL28" s="175"/>
      <c r="BM28" s="175"/>
      <c r="BN28" s="175"/>
      <c r="BO28" s="178"/>
      <c r="BP28" s="175" t="str">
        <f>'целевые ориентиры'!BJ29</f>
        <v/>
      </c>
      <c r="BQ28" s="175"/>
      <c r="BR28" s="175"/>
      <c r="BS28" s="175"/>
      <c r="BT28" s="175"/>
      <c r="BU28" s="175"/>
      <c r="BV28" s="175"/>
      <c r="BW28" s="175"/>
      <c r="BX28" s="175"/>
      <c r="BY28" s="175"/>
      <c r="BZ28" s="175"/>
      <c r="CA28" s="175"/>
      <c r="CB28" s="175"/>
      <c r="CC28" s="175"/>
      <c r="CD28" s="175"/>
      <c r="CE28" s="175"/>
      <c r="CF28" s="175" t="str">
        <f>'целевые ориентиры'!BX29</f>
        <v/>
      </c>
      <c r="CG28" s="175"/>
      <c r="CH28" s="175"/>
      <c r="CI28" s="175"/>
      <c r="CJ28" s="175"/>
      <c r="CK28" s="175"/>
      <c r="CL28" s="175"/>
      <c r="CM28" s="175"/>
      <c r="CN28" s="175"/>
      <c r="CO28" s="175"/>
      <c r="CP28" s="175"/>
      <c r="CQ28" s="175"/>
      <c r="CR28" s="175"/>
      <c r="CS28" s="175"/>
      <c r="CT28" s="175"/>
      <c r="CU28" s="175"/>
      <c r="CV28" s="175"/>
      <c r="CW28" s="175"/>
      <c r="CX28" s="175"/>
      <c r="CY28" s="175"/>
      <c r="CZ28" s="175"/>
      <c r="DA28" s="175"/>
      <c r="DB28" s="175"/>
      <c r="DC28" s="175"/>
      <c r="DD28" s="175"/>
      <c r="DE28" s="175"/>
      <c r="DF28" s="175"/>
      <c r="DG28" s="177"/>
      <c r="DH28" s="178"/>
      <c r="DI28" s="175" t="str">
        <f>'целевые ориентиры'!CZ29</f>
        <v/>
      </c>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row>
    <row r="29" spans="1:150" s="121" customFormat="1">
      <c r="A29" s="97">
        <f>список!A28</f>
        <v>27</v>
      </c>
      <c r="B29" s="165" t="str">
        <f>IF(список!B28="","",список!B28)</f>
        <v/>
      </c>
      <c r="C29" s="98">
        <f>IF(список!C28="","",список!C28)</f>
        <v>0</v>
      </c>
      <c r="D29" s="81"/>
      <c r="E29" s="81"/>
      <c r="F29" s="81"/>
      <c r="G29" s="81"/>
      <c r="H29" s="81"/>
      <c r="I29" s="81"/>
      <c r="J29" s="81"/>
      <c r="K29" s="81"/>
      <c r="L29" s="81"/>
      <c r="M29" s="81"/>
      <c r="N29" s="81"/>
      <c r="O29" s="81"/>
      <c r="P29" s="81"/>
      <c r="Q29" s="81"/>
      <c r="R29" s="136"/>
      <c r="S29" s="175" t="str">
        <f>'целевые ориентиры'!Q30</f>
        <v/>
      </c>
      <c r="T29" s="175"/>
      <c r="U29" s="175"/>
      <c r="V29" s="175"/>
      <c r="W29" s="175"/>
      <c r="X29" s="175"/>
      <c r="Y29" s="175"/>
      <c r="Z29" s="175"/>
      <c r="AA29" s="175"/>
      <c r="AB29" s="175"/>
      <c r="AC29" s="175"/>
      <c r="AD29" s="175"/>
      <c r="AE29" s="175" t="str">
        <f>'целевые ориентиры'!AB30</f>
        <v/>
      </c>
      <c r="AF29" s="175"/>
      <c r="AG29" s="175"/>
      <c r="AH29" s="175"/>
      <c r="AI29" s="175"/>
      <c r="AJ29" s="175"/>
      <c r="AK29" s="175"/>
      <c r="AL29" s="175"/>
      <c r="AM29" s="175"/>
      <c r="AN29" s="175"/>
      <c r="AO29" s="175"/>
      <c r="AP29" s="176"/>
      <c r="AQ29" s="175" t="str">
        <f>'целевые ориентиры'!AM30</f>
        <v/>
      </c>
      <c r="AR29" s="175"/>
      <c r="AS29" s="175"/>
      <c r="AT29" s="175"/>
      <c r="AU29" s="175"/>
      <c r="AV29" s="175"/>
      <c r="AW29" s="175"/>
      <c r="AX29" s="175"/>
      <c r="AY29" s="175"/>
      <c r="AZ29" s="175"/>
      <c r="BA29" s="175" t="str">
        <f>'целевые ориентиры'!AV30</f>
        <v/>
      </c>
      <c r="BB29" s="175"/>
      <c r="BC29" s="175"/>
      <c r="BD29" s="177"/>
      <c r="BE29" s="175"/>
      <c r="BF29" s="175"/>
      <c r="BG29" s="175"/>
      <c r="BH29" s="175"/>
      <c r="BI29" s="175"/>
      <c r="BJ29" s="175"/>
      <c r="BK29" s="175"/>
      <c r="BL29" s="175"/>
      <c r="BM29" s="175"/>
      <c r="BN29" s="175"/>
      <c r="BO29" s="178"/>
      <c r="BP29" s="175" t="str">
        <f>'целевые ориентиры'!BJ30</f>
        <v/>
      </c>
      <c r="BQ29" s="175"/>
      <c r="BR29" s="175"/>
      <c r="BS29" s="175"/>
      <c r="BT29" s="175"/>
      <c r="BU29" s="175"/>
      <c r="BV29" s="175"/>
      <c r="BW29" s="175"/>
      <c r="BX29" s="175"/>
      <c r="BY29" s="175"/>
      <c r="BZ29" s="175"/>
      <c r="CA29" s="175"/>
      <c r="CB29" s="175"/>
      <c r="CC29" s="175"/>
      <c r="CD29" s="175"/>
      <c r="CE29" s="175"/>
      <c r="CF29" s="175" t="str">
        <f>'целевые ориентиры'!BX30</f>
        <v/>
      </c>
      <c r="CG29" s="175"/>
      <c r="CH29" s="175"/>
      <c r="CI29" s="175"/>
      <c r="CJ29" s="175"/>
      <c r="CK29" s="175"/>
      <c r="CL29" s="175"/>
      <c r="CM29" s="175"/>
      <c r="CN29" s="175"/>
      <c r="CO29" s="175"/>
      <c r="CP29" s="175"/>
      <c r="CQ29" s="175"/>
      <c r="CR29" s="175"/>
      <c r="CS29" s="175"/>
      <c r="CT29" s="175"/>
      <c r="CU29" s="175"/>
      <c r="CV29" s="175"/>
      <c r="CW29" s="175"/>
      <c r="CX29" s="175"/>
      <c r="CY29" s="175"/>
      <c r="CZ29" s="175"/>
      <c r="DA29" s="175"/>
      <c r="DB29" s="175"/>
      <c r="DC29" s="175"/>
      <c r="DD29" s="175"/>
      <c r="DE29" s="175"/>
      <c r="DF29" s="175"/>
      <c r="DG29" s="177"/>
      <c r="DH29" s="178"/>
      <c r="DI29" s="175" t="str">
        <f>'целевые ориентиры'!CZ30</f>
        <v/>
      </c>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row>
    <row r="30" spans="1:150" s="121" customFormat="1">
      <c r="A30" s="97">
        <f>список!A29</f>
        <v>28</v>
      </c>
      <c r="B30" s="165" t="str">
        <f>IF(список!B29="","",список!B29)</f>
        <v/>
      </c>
      <c r="C30" s="98">
        <f>IF(список!C29="","",список!C29)</f>
        <v>0</v>
      </c>
      <c r="D30" s="81"/>
      <c r="E30" s="81"/>
      <c r="F30" s="81"/>
      <c r="G30" s="81"/>
      <c r="H30" s="81"/>
      <c r="I30" s="81"/>
      <c r="J30" s="81"/>
      <c r="K30" s="81"/>
      <c r="L30" s="81"/>
      <c r="M30" s="81"/>
      <c r="N30" s="81"/>
      <c r="O30" s="81"/>
      <c r="P30" s="81"/>
      <c r="Q30" s="81"/>
      <c r="R30" s="136"/>
      <c r="S30" s="175" t="str">
        <f>'целевые ориентиры'!Q31</f>
        <v/>
      </c>
      <c r="T30" s="175"/>
      <c r="U30" s="175"/>
      <c r="V30" s="175"/>
      <c r="W30" s="175"/>
      <c r="X30" s="175"/>
      <c r="Y30" s="175"/>
      <c r="Z30" s="175"/>
      <c r="AA30" s="175"/>
      <c r="AB30" s="175"/>
      <c r="AC30" s="175"/>
      <c r="AD30" s="175"/>
      <c r="AE30" s="175" t="str">
        <f>'целевые ориентиры'!AB31</f>
        <v/>
      </c>
      <c r="AF30" s="175"/>
      <c r="AG30" s="175"/>
      <c r="AH30" s="175"/>
      <c r="AI30" s="175"/>
      <c r="AJ30" s="175"/>
      <c r="AK30" s="175"/>
      <c r="AL30" s="175"/>
      <c r="AM30" s="175"/>
      <c r="AN30" s="175"/>
      <c r="AO30" s="175"/>
      <c r="AP30" s="176"/>
      <c r="AQ30" s="175" t="str">
        <f>'целевые ориентиры'!AM31</f>
        <v/>
      </c>
      <c r="AR30" s="175"/>
      <c r="AS30" s="175"/>
      <c r="AT30" s="175"/>
      <c r="AU30" s="175"/>
      <c r="AV30" s="175"/>
      <c r="AW30" s="175"/>
      <c r="AX30" s="175"/>
      <c r="AY30" s="175"/>
      <c r="AZ30" s="175"/>
      <c r="BA30" s="175" t="str">
        <f>'целевые ориентиры'!AV31</f>
        <v/>
      </c>
      <c r="BB30" s="175"/>
      <c r="BC30" s="175"/>
      <c r="BD30" s="177"/>
      <c r="BE30" s="175"/>
      <c r="BF30" s="175"/>
      <c r="BG30" s="175"/>
      <c r="BH30" s="175"/>
      <c r="BI30" s="175"/>
      <c r="BJ30" s="175"/>
      <c r="BK30" s="175"/>
      <c r="BL30" s="175"/>
      <c r="BM30" s="175"/>
      <c r="BN30" s="175"/>
      <c r="BO30" s="178"/>
      <c r="BP30" s="175" t="str">
        <f>'целевые ориентиры'!BJ31</f>
        <v/>
      </c>
      <c r="BQ30" s="175"/>
      <c r="BR30" s="175"/>
      <c r="BS30" s="175"/>
      <c r="BT30" s="175"/>
      <c r="BU30" s="175"/>
      <c r="BV30" s="175"/>
      <c r="BW30" s="175"/>
      <c r="BX30" s="175"/>
      <c r="BY30" s="175"/>
      <c r="BZ30" s="175"/>
      <c r="CA30" s="175"/>
      <c r="CB30" s="175"/>
      <c r="CC30" s="175"/>
      <c r="CD30" s="175"/>
      <c r="CE30" s="175"/>
      <c r="CF30" s="175" t="str">
        <f>'целевые ориентиры'!BX31</f>
        <v/>
      </c>
      <c r="CG30" s="175"/>
      <c r="CH30" s="175"/>
      <c r="CI30" s="175"/>
      <c r="CJ30" s="175"/>
      <c r="CK30" s="175"/>
      <c r="CL30" s="175"/>
      <c r="CM30" s="175"/>
      <c r="CN30" s="175"/>
      <c r="CO30" s="175"/>
      <c r="CP30" s="175"/>
      <c r="CQ30" s="175"/>
      <c r="CR30" s="175"/>
      <c r="CS30" s="175"/>
      <c r="CT30" s="175"/>
      <c r="CU30" s="175"/>
      <c r="CV30" s="175"/>
      <c r="CW30" s="175"/>
      <c r="CX30" s="175"/>
      <c r="CY30" s="175"/>
      <c r="CZ30" s="175"/>
      <c r="DA30" s="175"/>
      <c r="DB30" s="175"/>
      <c r="DC30" s="175"/>
      <c r="DD30" s="175"/>
      <c r="DE30" s="175"/>
      <c r="DF30" s="175"/>
      <c r="DG30" s="177"/>
      <c r="DH30" s="178"/>
      <c r="DI30" s="175" t="str">
        <f>'целевые ориентиры'!CZ31</f>
        <v/>
      </c>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row>
    <row r="31" spans="1:150" s="121" customFormat="1">
      <c r="A31" s="97">
        <f>список!A30</f>
        <v>29</v>
      </c>
      <c r="B31" s="165" t="str">
        <f>IF(список!B30="","",список!B30)</f>
        <v/>
      </c>
      <c r="C31" s="98">
        <f>IF(список!C30="","",список!C30)</f>
        <v>0</v>
      </c>
      <c r="D31" s="81"/>
      <c r="E31" s="81"/>
      <c r="F31" s="81"/>
      <c r="G31" s="81"/>
      <c r="H31" s="81"/>
      <c r="I31" s="81"/>
      <c r="J31" s="81"/>
      <c r="K31" s="81"/>
      <c r="L31" s="81"/>
      <c r="M31" s="81"/>
      <c r="N31" s="81"/>
      <c r="O31" s="81"/>
      <c r="P31" s="81"/>
      <c r="Q31" s="81"/>
      <c r="R31" s="136"/>
      <c r="S31" s="175" t="str">
        <f>'целевые ориентиры'!Q32</f>
        <v/>
      </c>
      <c r="T31" s="175"/>
      <c r="U31" s="175"/>
      <c r="V31" s="175"/>
      <c r="W31" s="175"/>
      <c r="X31" s="175"/>
      <c r="Y31" s="175"/>
      <c r="Z31" s="175"/>
      <c r="AA31" s="175"/>
      <c r="AB31" s="175"/>
      <c r="AC31" s="175"/>
      <c r="AD31" s="175"/>
      <c r="AE31" s="175" t="str">
        <f>'целевые ориентиры'!AB32</f>
        <v/>
      </c>
      <c r="AF31" s="175"/>
      <c r="AG31" s="175"/>
      <c r="AH31" s="175"/>
      <c r="AI31" s="175"/>
      <c r="AJ31" s="175"/>
      <c r="AK31" s="175"/>
      <c r="AL31" s="175"/>
      <c r="AM31" s="175"/>
      <c r="AN31" s="175"/>
      <c r="AO31" s="175"/>
      <c r="AP31" s="176"/>
      <c r="AQ31" s="175" t="str">
        <f>'целевые ориентиры'!AM32</f>
        <v/>
      </c>
      <c r="AR31" s="175"/>
      <c r="AS31" s="175"/>
      <c r="AT31" s="175"/>
      <c r="AU31" s="175"/>
      <c r="AV31" s="175"/>
      <c r="AW31" s="175"/>
      <c r="AX31" s="175"/>
      <c r="AY31" s="175"/>
      <c r="AZ31" s="175"/>
      <c r="BA31" s="175" t="str">
        <f>'целевые ориентиры'!AV32</f>
        <v/>
      </c>
      <c r="BB31" s="175"/>
      <c r="BC31" s="175"/>
      <c r="BD31" s="177"/>
      <c r="BE31" s="175"/>
      <c r="BF31" s="175"/>
      <c r="BG31" s="175"/>
      <c r="BH31" s="175"/>
      <c r="BI31" s="175"/>
      <c r="BJ31" s="175"/>
      <c r="BK31" s="175"/>
      <c r="BL31" s="175"/>
      <c r="BM31" s="175"/>
      <c r="BN31" s="175"/>
      <c r="BO31" s="178"/>
      <c r="BP31" s="175" t="str">
        <f>'целевые ориентиры'!BJ32</f>
        <v/>
      </c>
      <c r="BQ31" s="175"/>
      <c r="BR31" s="175"/>
      <c r="BS31" s="175"/>
      <c r="BT31" s="175"/>
      <c r="BU31" s="175"/>
      <c r="BV31" s="175"/>
      <c r="BW31" s="175"/>
      <c r="BX31" s="175"/>
      <c r="BY31" s="175"/>
      <c r="BZ31" s="175"/>
      <c r="CA31" s="175"/>
      <c r="CB31" s="175"/>
      <c r="CC31" s="175"/>
      <c r="CD31" s="175"/>
      <c r="CE31" s="175"/>
      <c r="CF31" s="175" t="str">
        <f>'целевые ориентиры'!BX32</f>
        <v/>
      </c>
      <c r="CG31" s="175"/>
      <c r="CH31" s="175"/>
      <c r="CI31" s="175"/>
      <c r="CJ31" s="175"/>
      <c r="CK31" s="175"/>
      <c r="CL31" s="175"/>
      <c r="CM31" s="175"/>
      <c r="CN31" s="175"/>
      <c r="CO31" s="175"/>
      <c r="CP31" s="175"/>
      <c r="CQ31" s="175"/>
      <c r="CR31" s="175"/>
      <c r="CS31" s="175"/>
      <c r="CT31" s="175"/>
      <c r="CU31" s="175"/>
      <c r="CV31" s="175"/>
      <c r="CW31" s="175"/>
      <c r="CX31" s="175"/>
      <c r="CY31" s="175"/>
      <c r="CZ31" s="175"/>
      <c r="DA31" s="175"/>
      <c r="DB31" s="175"/>
      <c r="DC31" s="175"/>
      <c r="DD31" s="175"/>
      <c r="DE31" s="175"/>
      <c r="DF31" s="175"/>
      <c r="DG31" s="177"/>
      <c r="DH31" s="178"/>
      <c r="DI31" s="175" t="str">
        <f>'целевые ориентиры'!CZ32</f>
        <v/>
      </c>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c r="EO31" s="81"/>
      <c r="EP31" s="81"/>
      <c r="EQ31" s="81"/>
      <c r="ER31" s="81"/>
      <c r="ES31" s="81"/>
      <c r="ET31" s="81"/>
    </row>
    <row r="32" spans="1:150" s="121" customFormat="1">
      <c r="A32" s="97">
        <f>список!A31</f>
        <v>30</v>
      </c>
      <c r="B32" s="165" t="str">
        <f>IF(список!B31="","",список!B31)</f>
        <v/>
      </c>
      <c r="C32" s="98">
        <f>IF(список!C31="","",список!C31)</f>
        <v>0</v>
      </c>
      <c r="D32" s="81"/>
      <c r="E32" s="81"/>
      <c r="F32" s="81"/>
      <c r="G32" s="81"/>
      <c r="H32" s="81"/>
      <c r="I32" s="81"/>
      <c r="J32" s="81"/>
      <c r="K32" s="81"/>
      <c r="L32" s="81"/>
      <c r="M32" s="81"/>
      <c r="N32" s="81"/>
      <c r="O32" s="81"/>
      <c r="P32" s="81"/>
      <c r="Q32" s="81"/>
      <c r="R32" s="136"/>
      <c r="S32" s="175" t="str">
        <f>'целевые ориентиры'!Q33</f>
        <v/>
      </c>
      <c r="T32" s="175"/>
      <c r="U32" s="175"/>
      <c r="V32" s="175"/>
      <c r="W32" s="175"/>
      <c r="X32" s="175"/>
      <c r="Y32" s="175"/>
      <c r="Z32" s="175"/>
      <c r="AA32" s="175"/>
      <c r="AB32" s="175"/>
      <c r="AC32" s="175"/>
      <c r="AD32" s="175"/>
      <c r="AE32" s="175" t="str">
        <f>'целевые ориентиры'!AB33</f>
        <v/>
      </c>
      <c r="AF32" s="175"/>
      <c r="AG32" s="175"/>
      <c r="AH32" s="175"/>
      <c r="AI32" s="175"/>
      <c r="AJ32" s="175"/>
      <c r="AK32" s="175"/>
      <c r="AL32" s="175"/>
      <c r="AM32" s="175"/>
      <c r="AN32" s="175"/>
      <c r="AO32" s="175"/>
      <c r="AP32" s="176"/>
      <c r="AQ32" s="175" t="str">
        <f>'целевые ориентиры'!AM33</f>
        <v/>
      </c>
      <c r="AR32" s="175"/>
      <c r="AS32" s="175"/>
      <c r="AT32" s="175"/>
      <c r="AU32" s="175"/>
      <c r="AV32" s="175"/>
      <c r="AW32" s="175"/>
      <c r="AX32" s="175"/>
      <c r="AY32" s="175"/>
      <c r="AZ32" s="175"/>
      <c r="BA32" s="175" t="str">
        <f>'целевые ориентиры'!AV33</f>
        <v/>
      </c>
      <c r="BB32" s="175"/>
      <c r="BC32" s="175"/>
      <c r="BD32" s="177"/>
      <c r="BE32" s="175"/>
      <c r="BF32" s="175"/>
      <c r="BG32" s="175"/>
      <c r="BH32" s="175"/>
      <c r="BI32" s="175"/>
      <c r="BJ32" s="175"/>
      <c r="BK32" s="175"/>
      <c r="BL32" s="175"/>
      <c r="BM32" s="175"/>
      <c r="BN32" s="175"/>
      <c r="BO32" s="178"/>
      <c r="BP32" s="175" t="str">
        <f>'целевые ориентиры'!BJ33</f>
        <v/>
      </c>
      <c r="BQ32" s="175"/>
      <c r="BR32" s="175"/>
      <c r="BS32" s="175"/>
      <c r="BT32" s="175"/>
      <c r="BU32" s="175"/>
      <c r="BV32" s="175"/>
      <c r="BW32" s="175"/>
      <c r="BX32" s="175"/>
      <c r="BY32" s="175"/>
      <c r="BZ32" s="175"/>
      <c r="CA32" s="175"/>
      <c r="CB32" s="175"/>
      <c r="CC32" s="175"/>
      <c r="CD32" s="175"/>
      <c r="CE32" s="175"/>
      <c r="CF32" s="175" t="str">
        <f>'целевые ориентиры'!BX33</f>
        <v/>
      </c>
      <c r="CG32" s="175"/>
      <c r="CH32" s="175"/>
      <c r="CI32" s="175"/>
      <c r="CJ32" s="175"/>
      <c r="CK32" s="175"/>
      <c r="CL32" s="175"/>
      <c r="CM32" s="175"/>
      <c r="CN32" s="175"/>
      <c r="CO32" s="175"/>
      <c r="CP32" s="175"/>
      <c r="CQ32" s="175"/>
      <c r="CR32" s="175"/>
      <c r="CS32" s="175"/>
      <c r="CT32" s="175"/>
      <c r="CU32" s="175"/>
      <c r="CV32" s="175"/>
      <c r="CW32" s="175"/>
      <c r="CX32" s="175"/>
      <c r="CY32" s="175"/>
      <c r="CZ32" s="175"/>
      <c r="DA32" s="175"/>
      <c r="DB32" s="175"/>
      <c r="DC32" s="175"/>
      <c r="DD32" s="175"/>
      <c r="DE32" s="175"/>
      <c r="DF32" s="175"/>
      <c r="DG32" s="177"/>
      <c r="DH32" s="178"/>
      <c r="DI32" s="175" t="str">
        <f>'целевые ориентиры'!CZ33</f>
        <v/>
      </c>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row>
    <row r="33" spans="1:150" s="121" customFormat="1">
      <c r="A33" s="97">
        <f>список!A32</f>
        <v>31</v>
      </c>
      <c r="B33" s="165" t="str">
        <f>IF(список!B32="","",список!B32)</f>
        <v/>
      </c>
      <c r="C33" s="98">
        <f>IF(список!C32="","",список!C32)</f>
        <v>0</v>
      </c>
      <c r="D33" s="81"/>
      <c r="E33" s="81"/>
      <c r="F33" s="81"/>
      <c r="G33" s="81"/>
      <c r="H33" s="81"/>
      <c r="I33" s="81"/>
      <c r="J33" s="81"/>
      <c r="K33" s="81"/>
      <c r="L33" s="81"/>
      <c r="M33" s="81"/>
      <c r="N33" s="81"/>
      <c r="O33" s="81"/>
      <c r="P33" s="81"/>
      <c r="Q33" s="81"/>
      <c r="R33" s="136"/>
      <c r="S33" s="175" t="str">
        <f>'целевые ориентиры'!Q34</f>
        <v/>
      </c>
      <c r="T33" s="175"/>
      <c r="U33" s="175"/>
      <c r="V33" s="175"/>
      <c r="W33" s="175"/>
      <c r="X33" s="175"/>
      <c r="Y33" s="175"/>
      <c r="Z33" s="175"/>
      <c r="AA33" s="175"/>
      <c r="AB33" s="175"/>
      <c r="AC33" s="175"/>
      <c r="AD33" s="175"/>
      <c r="AE33" s="175" t="str">
        <f>'целевые ориентиры'!AB34</f>
        <v/>
      </c>
      <c r="AF33" s="175"/>
      <c r="AG33" s="175"/>
      <c r="AH33" s="175"/>
      <c r="AI33" s="175"/>
      <c r="AJ33" s="175"/>
      <c r="AK33" s="175"/>
      <c r="AL33" s="175"/>
      <c r="AM33" s="175"/>
      <c r="AN33" s="175"/>
      <c r="AO33" s="175"/>
      <c r="AP33" s="176"/>
      <c r="AQ33" s="175" t="str">
        <f>'целевые ориентиры'!AM34</f>
        <v/>
      </c>
      <c r="AR33" s="175"/>
      <c r="AS33" s="175"/>
      <c r="AT33" s="175"/>
      <c r="AU33" s="175"/>
      <c r="AV33" s="175"/>
      <c r="AW33" s="175"/>
      <c r="AX33" s="175"/>
      <c r="AY33" s="175"/>
      <c r="AZ33" s="175"/>
      <c r="BA33" s="175" t="str">
        <f>'целевые ориентиры'!AV34</f>
        <v/>
      </c>
      <c r="BB33" s="175"/>
      <c r="BC33" s="175"/>
      <c r="BD33" s="177"/>
      <c r="BE33" s="175"/>
      <c r="BF33" s="175"/>
      <c r="BG33" s="175"/>
      <c r="BH33" s="175"/>
      <c r="BI33" s="175"/>
      <c r="BJ33" s="175"/>
      <c r="BK33" s="175"/>
      <c r="BL33" s="175"/>
      <c r="BM33" s="175"/>
      <c r="BN33" s="175"/>
      <c r="BO33" s="178"/>
      <c r="BP33" s="175" t="str">
        <f>'целевые ориентиры'!BJ34</f>
        <v/>
      </c>
      <c r="BQ33" s="175"/>
      <c r="BR33" s="175"/>
      <c r="BS33" s="175"/>
      <c r="BT33" s="175"/>
      <c r="BU33" s="175"/>
      <c r="BV33" s="175"/>
      <c r="BW33" s="175"/>
      <c r="BX33" s="175"/>
      <c r="BY33" s="175"/>
      <c r="BZ33" s="175"/>
      <c r="CA33" s="175"/>
      <c r="CB33" s="175"/>
      <c r="CC33" s="175"/>
      <c r="CD33" s="175"/>
      <c r="CE33" s="175"/>
      <c r="CF33" s="175" t="str">
        <f>'целевые ориентиры'!BX34</f>
        <v/>
      </c>
      <c r="CG33" s="175"/>
      <c r="CH33" s="175"/>
      <c r="CI33" s="175"/>
      <c r="CJ33" s="175"/>
      <c r="CK33" s="175"/>
      <c r="CL33" s="175"/>
      <c r="CM33" s="175"/>
      <c r="CN33" s="175"/>
      <c r="CO33" s="175"/>
      <c r="CP33" s="175"/>
      <c r="CQ33" s="175"/>
      <c r="CR33" s="175"/>
      <c r="CS33" s="175"/>
      <c r="CT33" s="175"/>
      <c r="CU33" s="175"/>
      <c r="CV33" s="175"/>
      <c r="CW33" s="175"/>
      <c r="CX33" s="175"/>
      <c r="CY33" s="175"/>
      <c r="CZ33" s="175"/>
      <c r="DA33" s="175"/>
      <c r="DB33" s="175"/>
      <c r="DC33" s="175"/>
      <c r="DD33" s="175"/>
      <c r="DE33" s="175"/>
      <c r="DF33" s="175"/>
      <c r="DG33" s="177"/>
      <c r="DH33" s="178"/>
      <c r="DI33" s="175" t="str">
        <f>'целевые ориентиры'!CZ34</f>
        <v/>
      </c>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row>
    <row r="34" spans="1:150" s="121" customFormat="1">
      <c r="A34" s="97">
        <f>список!A33</f>
        <v>32</v>
      </c>
      <c r="B34" s="165" t="str">
        <f>IF(список!B33="","",список!B33)</f>
        <v/>
      </c>
      <c r="C34" s="98">
        <f>IF(список!C33="","",список!C33)</f>
        <v>0</v>
      </c>
      <c r="D34" s="81"/>
      <c r="E34" s="81"/>
      <c r="F34" s="81"/>
      <c r="G34" s="81"/>
      <c r="H34" s="81"/>
      <c r="I34" s="81"/>
      <c r="J34" s="81"/>
      <c r="K34" s="81"/>
      <c r="L34" s="81"/>
      <c r="M34" s="81"/>
      <c r="N34" s="81"/>
      <c r="O34" s="81"/>
      <c r="P34" s="81"/>
      <c r="Q34" s="81"/>
      <c r="R34" s="136"/>
      <c r="S34" s="175" t="str">
        <f>'целевые ориентиры'!Q35</f>
        <v/>
      </c>
      <c r="T34" s="175"/>
      <c r="U34" s="175"/>
      <c r="V34" s="175"/>
      <c r="W34" s="175"/>
      <c r="X34" s="175"/>
      <c r="Y34" s="175"/>
      <c r="Z34" s="175"/>
      <c r="AA34" s="175"/>
      <c r="AB34" s="175"/>
      <c r="AC34" s="175"/>
      <c r="AD34" s="175"/>
      <c r="AE34" s="175" t="str">
        <f>'целевые ориентиры'!AB35</f>
        <v/>
      </c>
      <c r="AF34" s="175"/>
      <c r="AG34" s="175"/>
      <c r="AH34" s="175"/>
      <c r="AI34" s="175"/>
      <c r="AJ34" s="175"/>
      <c r="AK34" s="175"/>
      <c r="AL34" s="175"/>
      <c r="AM34" s="175"/>
      <c r="AN34" s="175"/>
      <c r="AO34" s="175"/>
      <c r="AP34" s="176"/>
      <c r="AQ34" s="175" t="str">
        <f>'целевые ориентиры'!AM35</f>
        <v/>
      </c>
      <c r="AR34" s="175"/>
      <c r="AS34" s="175"/>
      <c r="AT34" s="175"/>
      <c r="AU34" s="175"/>
      <c r="AV34" s="175"/>
      <c r="AW34" s="175"/>
      <c r="AX34" s="175"/>
      <c r="AY34" s="175"/>
      <c r="AZ34" s="175"/>
      <c r="BA34" s="175" t="str">
        <f>'целевые ориентиры'!AV35</f>
        <v/>
      </c>
      <c r="BB34" s="175"/>
      <c r="BC34" s="175"/>
      <c r="BD34" s="177"/>
      <c r="BE34" s="175"/>
      <c r="BF34" s="175"/>
      <c r="BG34" s="175"/>
      <c r="BH34" s="175"/>
      <c r="BI34" s="175"/>
      <c r="BJ34" s="175"/>
      <c r="BK34" s="175"/>
      <c r="BL34" s="175"/>
      <c r="BM34" s="175"/>
      <c r="BN34" s="175"/>
      <c r="BO34" s="178"/>
      <c r="BP34" s="175" t="str">
        <f>'целевые ориентиры'!BJ35</f>
        <v/>
      </c>
      <c r="BQ34" s="175"/>
      <c r="BR34" s="175"/>
      <c r="BS34" s="175"/>
      <c r="BT34" s="175"/>
      <c r="BU34" s="175"/>
      <c r="BV34" s="175"/>
      <c r="BW34" s="175"/>
      <c r="BX34" s="175"/>
      <c r="BY34" s="175"/>
      <c r="BZ34" s="175"/>
      <c r="CA34" s="175"/>
      <c r="CB34" s="175"/>
      <c r="CC34" s="175"/>
      <c r="CD34" s="175"/>
      <c r="CE34" s="175"/>
      <c r="CF34" s="175" t="str">
        <f>'целевые ориентиры'!BX35</f>
        <v/>
      </c>
      <c r="CG34" s="175"/>
      <c r="CH34" s="175"/>
      <c r="CI34" s="175"/>
      <c r="CJ34" s="175"/>
      <c r="CK34" s="175"/>
      <c r="CL34" s="175"/>
      <c r="CM34" s="175"/>
      <c r="CN34" s="175"/>
      <c r="CO34" s="175"/>
      <c r="CP34" s="175"/>
      <c r="CQ34" s="175"/>
      <c r="CR34" s="175"/>
      <c r="CS34" s="175"/>
      <c r="CT34" s="175"/>
      <c r="CU34" s="175"/>
      <c r="CV34" s="175"/>
      <c r="CW34" s="175"/>
      <c r="CX34" s="175"/>
      <c r="CY34" s="175"/>
      <c r="CZ34" s="175"/>
      <c r="DA34" s="175"/>
      <c r="DB34" s="175"/>
      <c r="DC34" s="175"/>
      <c r="DD34" s="175"/>
      <c r="DE34" s="175"/>
      <c r="DF34" s="175"/>
      <c r="DG34" s="177"/>
      <c r="DH34" s="178"/>
      <c r="DI34" s="175" t="str">
        <f>'целевые ориентиры'!CZ35</f>
        <v/>
      </c>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row>
    <row r="35" spans="1:150" s="121" customFormat="1">
      <c r="A35" s="97">
        <f>список!A34</f>
        <v>33</v>
      </c>
      <c r="B35" s="165" t="str">
        <f>IF(список!B34="","",список!B34)</f>
        <v/>
      </c>
      <c r="C35" s="98">
        <f>IF(список!C34="","",список!C34)</f>
        <v>0</v>
      </c>
      <c r="D35" s="81"/>
      <c r="E35" s="81"/>
      <c r="F35" s="81"/>
      <c r="G35" s="81"/>
      <c r="H35" s="81"/>
      <c r="I35" s="81"/>
      <c r="J35" s="81"/>
      <c r="K35" s="81"/>
      <c r="L35" s="81"/>
      <c r="M35" s="81"/>
      <c r="N35" s="81"/>
      <c r="O35" s="81"/>
      <c r="P35" s="81"/>
      <c r="Q35" s="81"/>
      <c r="R35" s="136"/>
      <c r="S35" s="175" t="str">
        <f>'целевые ориентиры'!Q36</f>
        <v/>
      </c>
      <c r="T35" s="175"/>
      <c r="U35" s="175"/>
      <c r="V35" s="175"/>
      <c r="W35" s="175"/>
      <c r="X35" s="175"/>
      <c r="Y35" s="175"/>
      <c r="Z35" s="175"/>
      <c r="AA35" s="175"/>
      <c r="AB35" s="175"/>
      <c r="AC35" s="175"/>
      <c r="AD35" s="175"/>
      <c r="AE35" s="175" t="str">
        <f>'целевые ориентиры'!AB36</f>
        <v/>
      </c>
      <c r="AF35" s="175"/>
      <c r="AG35" s="175"/>
      <c r="AH35" s="175"/>
      <c r="AI35" s="175"/>
      <c r="AJ35" s="175"/>
      <c r="AK35" s="175"/>
      <c r="AL35" s="175"/>
      <c r="AM35" s="175"/>
      <c r="AN35" s="175"/>
      <c r="AO35" s="175"/>
      <c r="AP35" s="176"/>
      <c r="AQ35" s="175" t="str">
        <f>'целевые ориентиры'!AM36</f>
        <v/>
      </c>
      <c r="AR35" s="175"/>
      <c r="AS35" s="175"/>
      <c r="AT35" s="175"/>
      <c r="AU35" s="175"/>
      <c r="AV35" s="175"/>
      <c r="AW35" s="175"/>
      <c r="AX35" s="175"/>
      <c r="AY35" s="175"/>
      <c r="AZ35" s="175"/>
      <c r="BA35" s="175" t="str">
        <f>'целевые ориентиры'!AV36</f>
        <v/>
      </c>
      <c r="BB35" s="175"/>
      <c r="BC35" s="175"/>
      <c r="BD35" s="177"/>
      <c r="BE35" s="175"/>
      <c r="BF35" s="175"/>
      <c r="BG35" s="175"/>
      <c r="BH35" s="175"/>
      <c r="BI35" s="175"/>
      <c r="BJ35" s="175"/>
      <c r="BK35" s="175"/>
      <c r="BL35" s="175"/>
      <c r="BM35" s="175"/>
      <c r="BN35" s="175"/>
      <c r="BO35" s="178"/>
      <c r="BP35" s="175" t="str">
        <f>'целевые ориентиры'!BJ36</f>
        <v/>
      </c>
      <c r="BQ35" s="175"/>
      <c r="BR35" s="175"/>
      <c r="BS35" s="175"/>
      <c r="BT35" s="175"/>
      <c r="BU35" s="175"/>
      <c r="BV35" s="175"/>
      <c r="BW35" s="175"/>
      <c r="BX35" s="175"/>
      <c r="BY35" s="175"/>
      <c r="BZ35" s="175"/>
      <c r="CA35" s="175"/>
      <c r="CB35" s="175"/>
      <c r="CC35" s="175"/>
      <c r="CD35" s="175"/>
      <c r="CE35" s="175"/>
      <c r="CF35" s="175" t="str">
        <f>'целевые ориентиры'!BX36</f>
        <v/>
      </c>
      <c r="CG35" s="175"/>
      <c r="CH35" s="175"/>
      <c r="CI35" s="175"/>
      <c r="CJ35" s="175"/>
      <c r="CK35" s="175"/>
      <c r="CL35" s="175"/>
      <c r="CM35" s="175"/>
      <c r="CN35" s="175"/>
      <c r="CO35" s="175"/>
      <c r="CP35" s="175"/>
      <c r="CQ35" s="175"/>
      <c r="CR35" s="175"/>
      <c r="CS35" s="175"/>
      <c r="CT35" s="175"/>
      <c r="CU35" s="175"/>
      <c r="CV35" s="175"/>
      <c r="CW35" s="175"/>
      <c r="CX35" s="175"/>
      <c r="CY35" s="175"/>
      <c r="CZ35" s="175"/>
      <c r="DA35" s="175"/>
      <c r="DB35" s="175"/>
      <c r="DC35" s="175"/>
      <c r="DD35" s="175"/>
      <c r="DE35" s="175"/>
      <c r="DF35" s="175"/>
      <c r="DG35" s="177"/>
      <c r="DH35" s="178"/>
      <c r="DI35" s="175" t="str">
        <f>'целевые ориентиры'!CZ36</f>
        <v/>
      </c>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row>
    <row r="36" spans="1:150" s="121" customFormat="1">
      <c r="A36" s="97">
        <f>список!A35</f>
        <v>34</v>
      </c>
      <c r="B36" s="165" t="str">
        <f>IF(список!B35="","",список!B35)</f>
        <v/>
      </c>
      <c r="C36" s="98">
        <f>IF(список!C35="","",список!C35)</f>
        <v>0</v>
      </c>
      <c r="D36" s="81"/>
      <c r="E36" s="81"/>
      <c r="F36" s="81"/>
      <c r="G36" s="81"/>
      <c r="H36" s="81"/>
      <c r="I36" s="81"/>
      <c r="J36" s="81"/>
      <c r="K36" s="81"/>
      <c r="L36" s="81"/>
      <c r="M36" s="81"/>
      <c r="N36" s="81"/>
      <c r="O36" s="81"/>
      <c r="P36" s="81"/>
      <c r="Q36" s="81"/>
      <c r="R36" s="136"/>
      <c r="S36" s="175" t="str">
        <f>'целевые ориентиры'!Q37</f>
        <v/>
      </c>
      <c r="T36" s="175"/>
      <c r="U36" s="175"/>
      <c r="V36" s="175"/>
      <c r="W36" s="175"/>
      <c r="X36" s="175"/>
      <c r="Y36" s="175"/>
      <c r="Z36" s="175"/>
      <c r="AA36" s="175"/>
      <c r="AB36" s="175"/>
      <c r="AC36" s="175"/>
      <c r="AD36" s="175"/>
      <c r="AE36" s="175" t="str">
        <f>'целевые ориентиры'!AB37</f>
        <v/>
      </c>
      <c r="AF36" s="175"/>
      <c r="AG36" s="175"/>
      <c r="AH36" s="175"/>
      <c r="AI36" s="175"/>
      <c r="AJ36" s="175"/>
      <c r="AK36" s="175"/>
      <c r="AL36" s="175"/>
      <c r="AM36" s="175"/>
      <c r="AN36" s="175"/>
      <c r="AO36" s="175"/>
      <c r="AP36" s="176"/>
      <c r="AQ36" s="175" t="str">
        <f>'целевые ориентиры'!AM37</f>
        <v/>
      </c>
      <c r="AR36" s="175"/>
      <c r="AS36" s="175"/>
      <c r="AT36" s="175"/>
      <c r="AU36" s="175"/>
      <c r="AV36" s="175"/>
      <c r="AW36" s="175"/>
      <c r="AX36" s="175"/>
      <c r="AY36" s="175"/>
      <c r="AZ36" s="175"/>
      <c r="BA36" s="175" t="str">
        <f>'целевые ориентиры'!AV37</f>
        <v/>
      </c>
      <c r="BB36" s="175"/>
      <c r="BC36" s="175"/>
      <c r="BD36" s="177"/>
      <c r="BE36" s="175"/>
      <c r="BF36" s="175"/>
      <c r="BG36" s="175"/>
      <c r="BH36" s="175"/>
      <c r="BI36" s="175"/>
      <c r="BJ36" s="175"/>
      <c r="BK36" s="175"/>
      <c r="BL36" s="175"/>
      <c r="BM36" s="175"/>
      <c r="BN36" s="175"/>
      <c r="BO36" s="178"/>
      <c r="BP36" s="175" t="str">
        <f>'целевые ориентиры'!BJ37</f>
        <v/>
      </c>
      <c r="BQ36" s="175"/>
      <c r="BR36" s="175"/>
      <c r="BS36" s="175"/>
      <c r="BT36" s="175"/>
      <c r="BU36" s="175"/>
      <c r="BV36" s="175"/>
      <c r="BW36" s="175"/>
      <c r="BX36" s="175"/>
      <c r="BY36" s="175"/>
      <c r="BZ36" s="175"/>
      <c r="CA36" s="175"/>
      <c r="CB36" s="175"/>
      <c r="CC36" s="175"/>
      <c r="CD36" s="175"/>
      <c r="CE36" s="175"/>
      <c r="CF36" s="175" t="str">
        <f>'целевые ориентиры'!BX37</f>
        <v/>
      </c>
      <c r="CG36" s="175"/>
      <c r="CH36" s="175"/>
      <c r="CI36" s="175"/>
      <c r="CJ36" s="175"/>
      <c r="CK36" s="175"/>
      <c r="CL36" s="175"/>
      <c r="CM36" s="175"/>
      <c r="CN36" s="175"/>
      <c r="CO36" s="175"/>
      <c r="CP36" s="175"/>
      <c r="CQ36" s="175"/>
      <c r="CR36" s="175"/>
      <c r="CS36" s="175"/>
      <c r="CT36" s="175"/>
      <c r="CU36" s="175"/>
      <c r="CV36" s="175"/>
      <c r="CW36" s="175"/>
      <c r="CX36" s="175"/>
      <c r="CY36" s="175"/>
      <c r="CZ36" s="175"/>
      <c r="DA36" s="175"/>
      <c r="DB36" s="175"/>
      <c r="DC36" s="175"/>
      <c r="DD36" s="175"/>
      <c r="DE36" s="175"/>
      <c r="DF36" s="175"/>
      <c r="DG36" s="177"/>
      <c r="DH36" s="178"/>
      <c r="DI36" s="175" t="str">
        <f>'целевые ориентиры'!CZ37</f>
        <v/>
      </c>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row>
    <row r="37" spans="1:150" s="121" customFormat="1">
      <c r="A37" s="97">
        <f>список!A36</f>
        <v>35</v>
      </c>
      <c r="B37" s="165" t="str">
        <f>IF(список!B36="","",список!B36)</f>
        <v/>
      </c>
      <c r="C37" s="98">
        <f>IF(список!C36="","",список!C36)</f>
        <v>0</v>
      </c>
      <c r="D37" s="81" t="str">
        <f>IF('Социально-коммуникативное разви'!J28="","",IF('Социально-коммуникативное разви'!J28=2,"сформирован",IF('Социально-коммуникативное разви'!J28=0,"не сформирован", "в стадии формирования")))</f>
        <v/>
      </c>
      <c r="E37" s="81" t="str">
        <f>IF('Социально-коммуникативное разви'!K28="","",IF('Социально-коммуникативное разви'!K28=2,"сформирован",IF('Социально-коммуникативное разви'!K28=0,"не сформирован", "в стадии формирования")))</f>
        <v/>
      </c>
      <c r="F37" s="81" t="str">
        <f>IF('Социально-коммуникативное разви'!L28="","",IF('Социально-коммуникативное разви'!L28=2,"сформирован",IF('Социально-коммуникативное разви'!L28=0,"не сформирован", "в стадии формирования")))</f>
        <v/>
      </c>
      <c r="G37" s="81" t="str">
        <f>IF('Социально-коммуникативное разви'!N28="","",IF('Социально-коммуникативное разви'!N28=2,"сформирован",IF('Социально-коммуникативное разви'!N28=0,"не сформирован", "в стадии формирования")))</f>
        <v/>
      </c>
      <c r="H37" s="81" t="str">
        <f>IF('Социально-коммуникативное разви'!O28="","",IF('Социально-коммуникативное разви'!O28=2,"сформирован",IF('Социально-коммуникативное разви'!O28=0,"не сформирован", "в стадии формирования")))</f>
        <v/>
      </c>
      <c r="I37" s="81" t="str">
        <f>IF('Познавательное развитие'!J28="","",IF('Познавательное развитие'!J28=2,"сформирован",IF('Познавательное развитие'!J28=0,"не сформирован", "в стадии формирования")))</f>
        <v/>
      </c>
      <c r="J37" s="81" t="str">
        <f>IF('Познавательное развитие'!K28="","",IF('Познавательное развитие'!K28=2,"сформирован",IF('Познавательное развитие'!K28=0,"не сформирован", "в стадии формирования")))</f>
        <v/>
      </c>
      <c r="K37" s="81" t="str">
        <f>IF('Познавательное развитие'!N28="","",IF('Познавательное развитие'!N28=2,"сформирован",IF('Познавательное развитие'!N28=0,"не сформирован", "в стадии формирования")))</f>
        <v/>
      </c>
      <c r="L37" s="81" t="str">
        <f>IF('Познавательное развитие'!O28="","",IF('Познавательное развитие'!O28=2,"сформирован",IF('Познавательное развитие'!O28=0,"не сформирован", "в стадии формирования")))</f>
        <v/>
      </c>
      <c r="M37" s="81" t="str">
        <f>IF('Познавательное развитие'!U28="","",IF('Познавательное развитие'!U28=2,"сформирован",IF('Познавательное развитие'!U28=0,"не сформирован", "в стадии формирования")))</f>
        <v/>
      </c>
      <c r="N37" s="81" t="str">
        <f>IF('Речевое развитие'!G27="","",IF('Речевое развитие'!G27=2,"сформирован",IF('Речевое развитие'!G27=0,"не сформирован", "в стадии формирования")))</f>
        <v/>
      </c>
      <c r="O37" s="81" t="str">
        <f>IF('Художественно-эстетическое разв'!D28="","",IF('Художественно-эстетическое разв'!D28=2,"сформирован",IF('Художественно-эстетическое разв'!D28=0,"не сформирован", "в стадии формирования")))</f>
        <v/>
      </c>
      <c r="P37"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37"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37" s="136" t="str">
        <f>IF('Социально-коммуникативное разви'!J28="","",IF('Социально-коммуникативное разви'!K28="","",IF('Социально-коммуникативное разви'!L28="","",IF('Социально-коммуникативное разви'!N28="","",IF('Социально-коммуникативное разви'!O28="","",IF('Познавательное развитие'!J28="","",IF('Познавательное развитие'!K28="","",IF('Познавательное развитие'!N28="","",IF('Познавательное развитие'!O28="","",IF('Познавательное развитие'!U28="","",IF('Речевое развитие'!G27="","",IF('Художественно-эстетическое разв'!D28="","",IF('Художественно-эстетическое разв'!#REF!="","",IF('Художественно-эстетическое разв'!#REF!="","",('Социально-коммуникативное разви'!J28+'Социально-коммуникативное разви'!K28+'Социально-коммуникативное разви'!L28+'Социально-коммуникативное разви'!N28+'Социально-коммуникативное разви'!O28+'Познавательное развитие'!J28+'Познавательное развитие'!K28+'Познавательное развитие'!N28+'Познавательное развитие'!O28+'Познавательное развитие'!U28+'Речевое развитие'!G27+'Художественно-эстетическое разв'!D28+'Художественно-эстетическое разв'!#REF!+'Художественно-эстетическое разв'!#REF!)/14))))))))))))))</f>
        <v/>
      </c>
      <c r="S37" s="175" t="str">
        <f>'целевые ориентиры'!Q38</f>
        <v/>
      </c>
      <c r="T37" s="175" t="str">
        <f>IF('Социально-коммуникативное разви'!H28="","",IF('Социально-коммуникативное разви'!H28=2,"сформирован",IF('Социально-коммуникативное разви'!H28=0,"не сформирован", "в стадии формирования")))</f>
        <v/>
      </c>
      <c r="U37" s="175" t="str">
        <f>IF('Социально-коммуникативное разви'!K28="","",IF('Социально-коммуникативное разви'!K28=2,"сформирован",IF('Социально-коммуникативное разви'!K28=0,"не сформирован", "в стадии формирования")))</f>
        <v/>
      </c>
      <c r="V37" s="175" t="str">
        <f>IF('Социально-коммуникативное разви'!L28="","",IF('Социально-коммуникативное разви'!L28=2,"сформирован",IF('Социально-коммуникативное разви'!L28=0,"не сформирован", "в стадии формирования")))</f>
        <v/>
      </c>
      <c r="W37" s="175" t="str">
        <f>IF('Социально-коммуникативное разви'!M28="","",IF('Социально-коммуникативное разви'!M28=2,"сформирован",IF('Социально-коммуникативное разви'!M28=0,"не сформирован", "в стадии формирования")))</f>
        <v/>
      </c>
      <c r="X37" s="175" t="str">
        <f>IF('Социально-коммуникативное разви'!S28="","",IF('Социально-коммуникативное разви'!S28=2,"сформирован",IF('Социально-коммуникативное разви'!S28=0,"не сформирован", "в стадии формирования")))</f>
        <v/>
      </c>
      <c r="Y37" s="175" t="str">
        <f>IF('Социально-коммуникативное разви'!T28="","",IF('Социально-коммуникативное разви'!T28=2,"сформирован",IF('Социально-коммуникативное разви'!T28=0,"не сформирован", "в стадии формирования")))</f>
        <v/>
      </c>
      <c r="Z37"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37" s="175" t="str">
        <f>IF('Социально-коммуникативное разви'!U28="","",IF('Социально-коммуникативное разви'!U28=2,"сформирован",IF('Социально-коммуникативное разви'!U28=0,"не сформирован", "в стадии формирования")))</f>
        <v/>
      </c>
      <c r="AB37" s="175" t="str">
        <f>IF('Познавательное развитие'!T28="","",IF('Познавательное развитие'!T28=2,"сформирован",IF('Познавательное развитие'!T28=0,"не сформирован", "в стадии формирования")))</f>
        <v/>
      </c>
      <c r="AC37" s="175" t="str">
        <f>IF('Речевое развитие'!G27="","",IF('Речевое развитие'!G27=2,"сформирован",IF('Речевое развитие'!G27=0,"не сформирован", "в стадии формирования")))</f>
        <v/>
      </c>
      <c r="AD37" s="175" t="str">
        <f>IF('Социально-коммуникативное разви'!H28="","",IF('Социально-коммуникативное разви'!K28="","",IF('Социально-коммуникативное разви'!L28="","",IF('Социально-коммуникативное разви'!M28="","",IF('Социально-коммуникативное разви'!S28="","",IF('Социально-коммуникативное разви'!T28="","",IF('Социально-коммуникативное разви'!#REF!="","",IF('Социально-коммуникативное разви'!U28="","",IF('Познавательное развитие'!T28="","",IF('Речевое развитие'!G27="","",('Социально-коммуникативное разви'!H28+'Социально-коммуникативное разви'!K28+'Социально-коммуникативное разви'!L28+'Социально-коммуникативное разви'!M28+'Социально-коммуникативное разви'!S28+'Социально-коммуникативное разви'!T28+'Социально-коммуникативное разви'!#REF!+'Социально-коммуникативное разви'!U28+'Познавательное развитие'!T28+'Речевое развитие'!G27)/10))))))))))</f>
        <v/>
      </c>
      <c r="AE37" s="175" t="str">
        <f>'целевые ориентиры'!AB38</f>
        <v/>
      </c>
      <c r="AF37" s="175" t="str">
        <f>IF('Социально-коммуникативное разви'!P28="","",IF('Социально-коммуникативное разви'!P28=2,"сформирован",IF('Социально-коммуникативное разви'!P28=0,"не сформирован", "в стадии формирования")))</f>
        <v/>
      </c>
      <c r="AG37" s="175" t="str">
        <f>IF('Познавательное развитие'!P28="","",IF('Познавательное развитие'!P28=2,"сформирован",IF('Познавательное развитие'!P28=0,"не сформирован", "в стадии формирования")))</f>
        <v/>
      </c>
      <c r="AH37" s="175" t="str">
        <f>IF('Речевое развитие'!F27="","",IF('Речевое развитие'!F27=2,"сформирован",IF('Речевое развитие'!GG27=0,"не сформирован", "в стадии формирования")))</f>
        <v/>
      </c>
      <c r="AI37" s="175" t="str">
        <f>IF('Речевое развитие'!G27="","",IF('Речевое развитие'!G27=2,"сформирован",IF('Речевое развитие'!GH27=0,"не сформирован", "в стадии формирования")))</f>
        <v/>
      </c>
      <c r="AJ37" s="175" t="str">
        <f>IF('Речевое развитие'!M27="","",IF('Речевое развитие'!M27=2,"сформирован",IF('Речевое развитие'!M27=0,"не сформирован", "в стадии формирования")))</f>
        <v/>
      </c>
      <c r="AK37" s="175" t="str">
        <f>IF('Речевое развитие'!N27="","",IF('Речевое развитие'!N27=2,"сформирован",IF('Речевое развитие'!N27=0,"не сформирован", "в стадии формирования")))</f>
        <v/>
      </c>
      <c r="AL37" s="175" t="str">
        <f>IF('Художественно-эстетическое разв'!E28="","",IF('Художественно-эстетическое разв'!E28=2,"сформирован",IF('Художественно-эстетическое разв'!E28=0,"не сформирован", "в стадии формирования")))</f>
        <v/>
      </c>
      <c r="AM37" s="175" t="str">
        <f>IF('Художественно-эстетическое разв'!H28="","",IF('Художественно-эстетическое разв'!H28=2,"сформирован",IF('Художественно-эстетическое разв'!H28=0,"не сформирован", "в стадии формирования")))</f>
        <v/>
      </c>
      <c r="AN37"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37" s="175" t="str">
        <f>IF('Художественно-эстетическое разв'!AB28="","",IF('Художественно-эстетическое разв'!AB28=2,"сформирован",IF('Художественно-эстетическое разв'!AB28=0,"не сформирован", "в стадии формирования")))</f>
        <v/>
      </c>
      <c r="AP37" s="176" t="str">
        <f>IF('Социально-коммуникативное разви'!P28="","",IF('Познавательное развитие'!P28="","",IF('Речевое развитие'!F27="","",IF('Речевое развитие'!G27="","",IF('Речевое развитие'!M27="","",IF('Речевое развитие'!N27="","",IF('Художественно-эстетическое разв'!E28="","",IF('Художественно-эстетическое разв'!H28="","",IF('Художественно-эстетическое разв'!#REF!="","",IF('Художественно-эстетическое разв'!AB28="","",('Социально-коммуникативное разви'!P28+'Познавательное развитие'!P28+'Речевое развитие'!F27+'Речевое развитие'!G27+'Речевое развитие'!M27+'Речевое развитие'!N27+'Художественно-эстетическое разв'!E28+'Художественно-эстетическое разв'!H28+'Художественно-эстетическое разв'!#REF!+'Художественно-эстетическое разв'!AB28)/10))))))))))</f>
        <v/>
      </c>
      <c r="AQ37" s="175" t="str">
        <f>'целевые ориентиры'!AM38</f>
        <v/>
      </c>
      <c r="AR37" s="175" t="str">
        <f>'Речевое развитие'!I27</f>
        <v/>
      </c>
      <c r="AS37" s="175" t="str">
        <f>IF('Речевое развитие'!D27="","",IF('Речевое развитие'!D27=2,"сформирован",IF('Речевое развитие'!D27=0,"не сформирован", "в стадии формирования")))</f>
        <v/>
      </c>
      <c r="AT37" s="175" t="e">
        <f>IF('Речевое развитие'!#REF!="","",IF('Речевое развитие'!#REF!=2,"сформирован",IF('Речевое развитие'!#REF!=0,"не сформирован", "в стадии формирования")))</f>
        <v>#REF!</v>
      </c>
      <c r="AU37" s="175" t="str">
        <f>IF('Речевое развитие'!E27="","",IF('Речевое развитие'!E27=2,"сформирован",IF('Речевое развитие'!E27=0,"не сформирован", "в стадии формирования")))</f>
        <v/>
      </c>
      <c r="AV37" s="175" t="str">
        <f>IF('Речевое развитие'!F27="","",IF('Речевое развитие'!F27=2,"сформирован",IF('Речевое развитие'!F27=0,"не сформирован", "в стадии формирования")))</f>
        <v/>
      </c>
      <c r="AW37" s="175" t="str">
        <f>IF('Речевое развитие'!G27="","",IF('Речевое развитие'!G27=2,"сформирован",IF('Речевое развитие'!G27=0,"не сформирован", "в стадии формирования")))</f>
        <v/>
      </c>
      <c r="AX37" s="175"/>
      <c r="AY37" s="175" t="str">
        <f>IF('Речевое развитие'!M27="","",IF('Речевое развитие'!M27=2,"сформирован",IF('Речевое развитие'!M27=0,"не сформирован", "в стадии формирования")))</f>
        <v/>
      </c>
      <c r="AZ37" s="175" t="str">
        <f>IF('Познавательное развитие'!V28="","",IF('Речевое развитие'!D27="","",IF('Речевое развитие'!#REF!="","",IF('Речевое развитие'!E27="","",IF('Речевое развитие'!F27="","",IF('Речевое развитие'!G27="","",IF('Речевое развитие'!J27="","",IF('Речевое развитие'!M27="","",('Познавательное развитие'!V28+'Речевое развитие'!D27+'Речевое развитие'!#REF!+'Речевое развитие'!E27+'Речевое развитие'!F27+'Речевое развитие'!G27+'Речевое развитие'!J27+'Речевое развитие'!M27)/8))))))))</f>
        <v/>
      </c>
      <c r="BA37" s="175" t="str">
        <f>'целевые ориентиры'!AV38</f>
        <v/>
      </c>
      <c r="BB37" s="175" t="str">
        <f>IF('Художественно-эстетическое разв'!M28="","",IF('Художественно-эстетическое разв'!M28=2,"сформирован",IF('Художественно-эстетическое разв'!M28=0,"не сформирован", "в стадии формирования")))</f>
        <v/>
      </c>
      <c r="BC37" s="175" t="str">
        <f>IF('Художественно-эстетическое разв'!N28="","",IF('Художественно-эстетическое разв'!N28=2,"сформирован",IF('Художественно-эстетическое разв'!N28=0,"не сформирован", "в стадии формирования")))</f>
        <v/>
      </c>
      <c r="BD37" s="177" t="str">
        <f>IF('Художественно-эстетическое разв'!V28="","",IF('Художественно-эстетическое разв'!V28=2,"сформирован",IF('Художественно-эстетическое разв'!V28=0,"не сформирован", "в стадии формирования")))</f>
        <v/>
      </c>
      <c r="BE37" s="175" t="str">
        <f>IF('Физическое развитие'!D27="","",IF('Физическое развитие'!D27=2,"сформирован",IF('Физическое развитие'!D27=0,"не сформирован", "в стадии формирования")))</f>
        <v/>
      </c>
      <c r="BF37" s="175" t="str">
        <f>IF('Физическое развитие'!E27="","",IF('Физическое развитие'!E27=2,"сформирован",IF('Физическое развитие'!E27=0,"не сформирован", "в стадии формирования")))</f>
        <v/>
      </c>
      <c r="BG37" s="175" t="str">
        <f>IF('Физическое развитие'!F27="","",IF('Физическое развитие'!F27=2,"сформирован",IF('Физическое развитие'!F27=0,"не сформирован", "в стадии формирования")))</f>
        <v/>
      </c>
      <c r="BH37" s="175" t="str">
        <f>IF('Физическое развитие'!G27="","",IF('Физическое развитие'!G27=2,"сформирован",IF('Физическое развитие'!G27=0,"не сформирован", "в стадии формирования")))</f>
        <v/>
      </c>
      <c r="BI37" s="175" t="str">
        <f>IF('Физическое развитие'!H27="","",IF('Физическое развитие'!H27=2,"сформирован",IF('Физическое развитие'!H27=0,"не сформирован", "в стадии формирования")))</f>
        <v/>
      </c>
      <c r="BJ37" s="175" t="e">
        <f>IF('Физическое развитие'!#REF!="","",IF('Физическое развитие'!#REF!=2,"сформирован",IF('Физическое развитие'!#REF!=0,"не сформирован", "в стадии формирования")))</f>
        <v>#REF!</v>
      </c>
      <c r="BK37" s="175" t="str">
        <f>IF('Физическое развитие'!I27="","",IF('Физическое развитие'!I27=2,"сформирован",IF('Физическое развитие'!I27=0,"не сформирован", "в стадии формирования")))</f>
        <v/>
      </c>
      <c r="BL37" s="175" t="str">
        <f>IF('Физическое развитие'!J27="","",IF('Физическое развитие'!J27=2,"сформирован",IF('Физическое развитие'!J27=0,"не сформирован", "в стадии формирования")))</f>
        <v/>
      </c>
      <c r="BM37" s="175" t="str">
        <f>IF('Физическое развитие'!K27="","",IF('Физическое развитие'!K27=2,"сформирован",IF('Физическое развитие'!K27=0,"не сформирован", "в стадии формирования")))</f>
        <v/>
      </c>
      <c r="BN37" s="175" t="str">
        <f>IF('Физическое развитие'!M27="","",IF('Физическое развитие'!M27=2,"сформирован",IF('Физическое развитие'!M27=0,"не сформирован", "в стадии формирования")))</f>
        <v/>
      </c>
      <c r="BO37" s="178" t="str">
        <f>IF('Художественно-эстетическое разв'!M28="","",IF('Художественно-эстетическое разв'!N28="","",IF('Художественно-эстетическое разв'!V28="","",IF('Физическое развитие'!D27="","",IF('Физическое развитие'!E27="","",IF('Физическое развитие'!F27="","",IF('Физическое развитие'!G27="","",IF('Физическое развитие'!H27="","",IF('Физическое развитие'!#REF!="","",IF('Физическое развитие'!I27="","",IF('Физическое развитие'!J27="","",IF('Физическое развитие'!K27="","",IF('Физическое развитие'!M27="","",('Художественно-эстетическое разв'!M28+'Художественно-эстетическое разв'!N28+'Художественно-эстетическое разв'!V28+'Физическое развитие'!D27+'Физическое развитие'!E27+'Физическое развитие'!F27+'Физическое развитие'!G27+'Физическое развитие'!H27+'Физическое развитие'!#REF!+'Физическое развитие'!I27+'Физическое развитие'!J27+'Физическое развитие'!K27+'Физическое развитие'!M27)/13)))))))))))))</f>
        <v/>
      </c>
      <c r="BP37" s="175" t="str">
        <f>'целевые ориентиры'!BJ38</f>
        <v/>
      </c>
      <c r="BQ37" s="175" t="str">
        <f>IF('Социально-коммуникативное разви'!D28="","",IF('Социально-коммуникативное разви'!D28=2,"сформирован",IF('Социально-коммуникативное разви'!D28=0,"не сформирован", "в стадии формирования")))</f>
        <v/>
      </c>
      <c r="BR37" s="175" t="str">
        <f>IF('Социально-коммуникативное разви'!G28="","",IF('Социально-коммуникативное разви'!G28=2,"сформирован",IF('Социально-коммуникативное разви'!G28=0,"не сформирован", "в стадии формирования")))</f>
        <v/>
      </c>
      <c r="BS37" s="175" t="str">
        <f>IF('Социально-коммуникативное разви'!K28="","",IF('Социально-коммуникативное разви'!K28=2,"сформирован",IF('Социально-коммуникативное разви'!K28=0,"не сформирован", "в стадии формирования")))</f>
        <v/>
      </c>
      <c r="BT37" s="175" t="str">
        <f>IF('Социально-коммуникативное разви'!M28="","",IF('Социально-коммуникативное разви'!M28=2,"сформирован",IF('Социально-коммуникативное разви'!M28=0,"не сформирован", "в стадии формирования")))</f>
        <v/>
      </c>
      <c r="BU37" s="175" t="str">
        <f>IF('Социально-коммуникативное разви'!X28="","",IF('Социально-коммуникативное разви'!X28=2,"сформирован",IF('Социально-коммуникативное разви'!X28=0,"не сформирован", "в стадии формирования")))</f>
        <v/>
      </c>
      <c r="BV37" s="175" t="str">
        <f>IF('Социально-коммуникативное разви'!Y28="","",IF('Социально-коммуникативное разви'!Y28=2,"сформирован",IF('Социально-коммуникативное разви'!Y28=0,"не сформирован", "в стадии формирования")))</f>
        <v/>
      </c>
      <c r="BW37"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37" s="175" t="str">
        <f>IF('Социально-коммуникативное разви'!Z28="","",IF('Социально-коммуникативное разви'!Z28=2,"сформирован",IF('Социально-коммуникативное разви'!Z28=0,"не сформирован", "в стадии формирования")))</f>
        <v/>
      </c>
      <c r="BY37" s="175" t="str">
        <f>IF('Социально-коммуникативное разви'!AA28="","",IF('Социально-коммуникативное разви'!AA28=2,"сформирован",IF('Социально-коммуникативное разви'!AA28=0,"не сформирован", "в стадии формирования")))</f>
        <v/>
      </c>
      <c r="BZ37" s="175" t="str">
        <f>IF('Физическое развитие'!L27="","",IF('Физическое развитие'!L27=2,"сформирован",IF('Физическое развитие'!L27=0,"не сформирован", "в стадии формирования")))</f>
        <v/>
      </c>
      <c r="CA37" s="175" t="str">
        <f>IF('Физическое развитие'!P27="","",IF('Физическое развитие'!P27=2,"сформирован",IF('Физическое развитие'!P27=0,"не сформирован", "в стадии формирования")))</f>
        <v/>
      </c>
      <c r="CB37" s="175" t="e">
        <f>IF('Физическое развитие'!#REF!="","",IF('Физическое развитие'!#REF!=2,"сформирован",IF('Физическое развитие'!#REF!=0,"не сформирован", "в стадии формирования")))</f>
        <v>#REF!</v>
      </c>
      <c r="CC37" s="175" t="str">
        <f>IF('Физическое развитие'!Q27="","",IF('Физическое развитие'!Q27=2,"сформирован",IF('Физическое развитие'!Q27=0,"не сформирован", "в стадии формирования")))</f>
        <v/>
      </c>
      <c r="CD37" s="175" t="str">
        <f>IF('Физическое развитие'!R27="","",IF('Физическое развитие'!R27=2,"сформирован",IF('Физическое развитие'!R27=0,"не сформирован", "в стадии формирования")))</f>
        <v/>
      </c>
      <c r="CE37" s="175"/>
      <c r="CF37" s="175" t="str">
        <f>'целевые ориентиры'!BX38</f>
        <v/>
      </c>
      <c r="CG37" s="175" t="str">
        <f>IF('Социально-коммуникативное разви'!E28="","",IF('Социально-коммуникативное разви'!E28=2,"сформирован",IF('Социально-коммуникативное разви'!E28=0,"не сформирован", "в стадии формирования")))</f>
        <v/>
      </c>
      <c r="CH37" s="175" t="str">
        <f>IF('Социально-коммуникативное разви'!F28="","",IF('Социально-коммуникативное разви'!F28=2,"сформирован",IF('Социально-коммуникативное разви'!F28=0,"не сформирован", "в стадии формирования")))</f>
        <v/>
      </c>
      <c r="CI37" s="175" t="str">
        <f>IF('Социально-коммуникативное разви'!H28="","",IF('Социально-коммуникативное разви'!H28=2,"сформирован",IF('Социально-коммуникативное разви'!H28=0,"не сформирован", "в стадии формирования")))</f>
        <v/>
      </c>
      <c r="CJ37" s="175" t="str">
        <f>IF('Социально-коммуникативное разви'!I28="","",IF('Социально-коммуникативное разви'!I28=2,"сформирован",IF('Социально-коммуникативное разви'!I28=0,"не сформирован", "в стадии формирования")))</f>
        <v/>
      </c>
      <c r="CK37" s="175" t="str">
        <f>IF('Социально-коммуникативное разви'!AB28="","",IF('Социально-коммуникативное разви'!AB28=2,"сформирован",IF('Социально-коммуникативное разви'!AB28=0,"не сформирован", "в стадии формирования")))</f>
        <v/>
      </c>
      <c r="CL37" s="175" t="str">
        <f>IF('Социально-коммуникативное разви'!AC28="","",IF('Социально-коммуникативное разви'!AC28=2,"сформирован",IF('Социально-коммуникативное разви'!AC28=0,"не сформирован", "в стадии формирования")))</f>
        <v/>
      </c>
      <c r="CM37" s="175" t="str">
        <f>IF('Социально-коммуникативное разви'!AD28="","",IF('Социально-коммуникативное разви'!AD28=2,"сформирован",IF('Социально-коммуникативное разви'!AD28=0,"не сформирован", "в стадии формирования")))</f>
        <v/>
      </c>
      <c r="CN37" s="175" t="str">
        <f>IF('Социально-коммуникативное разви'!AE28="","",IF('Социально-коммуникативное разви'!AE28=2,"сформирован",IF('Социально-коммуникативное разви'!AE28=0,"не сформирован", "в стадии формирования")))</f>
        <v/>
      </c>
      <c r="CO37" s="175" t="str">
        <f>IF('Познавательное развитие'!D28="","",IF('Познавательное развитие'!D28=2,"сформирован",IF('Познавательное развитие'!D28=0,"не сформирован", "в стадии формирования")))</f>
        <v/>
      </c>
      <c r="CP37" s="175" t="str">
        <f>IF('Познавательное развитие'!E28="","",IF('Познавательное развитие'!E28=2,"сформирован",IF('Познавательное развитие'!E28=0,"не сформирован", "в стадии формирования")))</f>
        <v/>
      </c>
      <c r="CQ37" s="175" t="str">
        <f>IF('Познавательное развитие'!F28="","",IF('Познавательное развитие'!F28=2,"сформирован",IF('Познавательное развитие'!F28=0,"не сформирован", "в стадии формирования")))</f>
        <v/>
      </c>
      <c r="CR37" s="175" t="str">
        <f>IF('Познавательное развитие'!I28="","",IF('Познавательное развитие'!I28=2,"сформирован",IF('Познавательное развитие'!I28=0,"не сформирован", "в стадии формирования")))</f>
        <v/>
      </c>
      <c r="CS37" s="175" t="str">
        <f>IF('Познавательное развитие'!K28="","",IF('Познавательное развитие'!K28=2,"сформирован",IF('Познавательное развитие'!K28=0,"не сформирован", "в стадии формирования")))</f>
        <v/>
      </c>
      <c r="CT37" s="175" t="str">
        <f>IF('Познавательное развитие'!S28="","",IF('Познавательное развитие'!S28=2,"сформирован",IF('Познавательное развитие'!S28=0,"не сформирован", "в стадии формирования")))</f>
        <v/>
      </c>
      <c r="CU37" s="175" t="str">
        <f>IF('Познавательное развитие'!U28="","",IF('Познавательное развитие'!U28=2,"сформирован",IF('Познавательное развитие'!U28=0,"не сформирован", "в стадии формирования")))</f>
        <v/>
      </c>
      <c r="CV37" s="175" t="e">
        <f>IF('Познавательное развитие'!#REF!="","",IF('Познавательное развитие'!#REF!=2,"сформирован",IF('Познавательное развитие'!#REF!=0,"не сформирован", "в стадии формирования")))</f>
        <v>#REF!</v>
      </c>
      <c r="CW37" s="175" t="str">
        <f>IF('Познавательное развитие'!Y28="","",IF('Познавательное развитие'!Y28=2,"сформирован",IF('Познавательное развитие'!Y28=0,"не сформирован", "в стадии формирования")))</f>
        <v/>
      </c>
      <c r="CX37" s="175" t="str">
        <f>IF('Познавательное развитие'!Z28="","",IF('Познавательное развитие'!Z28=2,"сформирован",IF('Познавательное развитие'!Z28=0,"не сформирован", "в стадии формирования")))</f>
        <v/>
      </c>
      <c r="CY37" s="175" t="str">
        <f>IF('Познавательное развитие'!AA28="","",IF('Познавательное развитие'!AA28=2,"сформирован",IF('Познавательное развитие'!AA28=0,"не сформирован", "в стадии формирования")))</f>
        <v/>
      </c>
      <c r="CZ37" s="175" t="str">
        <f>IF('Познавательное развитие'!AB28="","",IF('Познавательное развитие'!AB28=2,"сформирован",IF('Познавательное развитие'!AB28=0,"не сформирован", "в стадии формирования")))</f>
        <v/>
      </c>
      <c r="DA37" s="175" t="str">
        <f>IF('Познавательное развитие'!AC28="","",IF('Познавательное развитие'!AC28=2,"сформирован",IF('Познавательное развитие'!AC28=0,"не сформирован", "в стадии формирования")))</f>
        <v/>
      </c>
      <c r="DB37" s="175" t="str">
        <f>IF('Познавательное развитие'!AD28="","",IF('Познавательное развитие'!AD28=2,"сформирован",IF('Познавательное развитие'!AD28=0,"не сформирован", "в стадии формирования")))</f>
        <v/>
      </c>
      <c r="DC37" s="175" t="str">
        <f>IF('Познавательное развитие'!AE28="","",IF('Познавательное развитие'!AE28=2,"сформирован",IF('Познавательное развитие'!AE28=0,"не сформирован", "в стадии формирования")))</f>
        <v/>
      </c>
      <c r="DD37" s="175" t="str">
        <f>IF('Речевое развитие'!J27="","",IF('Речевое развитие'!J27=2,"сформирован",IF('Речевое развитие'!J27=0,"не сформирован", "в стадии формирования")))</f>
        <v/>
      </c>
      <c r="DE37" s="175" t="str">
        <f>IF('Речевое развитие'!K27="","",IF('Речевое развитие'!K27=2,"сформирован",IF('Речевое развитие'!K27=0,"не сформирован", "в стадии формирования")))</f>
        <v/>
      </c>
      <c r="DF37" s="175" t="str">
        <f>IF('Речевое развитие'!L27="","",IF('Речевое развитие'!L27=2,"сформирован",IF('Речевое развитие'!L27=0,"не сформирован", "в стадии формирования")))</f>
        <v/>
      </c>
      <c r="DG37" s="177" t="str">
        <f>IF('Художественно-эстетическое разв'!AA28="","",IF('Художественно-эстетическое разв'!AA28=2,"сформирован",IF('Художественно-эстетическое разв'!AA28=0,"не сформирован", "в стадии формирования")))</f>
        <v/>
      </c>
      <c r="DH37" s="178" t="str">
        <f>IF('Социально-коммуникативное разви'!E28="","",IF('Социально-коммуникативное разви'!F28="","",IF('Социально-коммуникативное разви'!H28="","",IF('Социально-коммуникативное разви'!I28="","",IF('Социально-коммуникативное разви'!AB28="","",IF('Социально-коммуникативное разви'!AC28="","",IF('Социально-коммуникативное разви'!AD28="","",IF('Социально-коммуникативное разви'!AE28="","",IF('Познавательное развитие'!D28="","",IF('Познавательное развитие'!E28="","",IF('Познавательное развитие'!F28="","",IF('Познавательное развитие'!I28="","",IF('Познавательное развитие'!K28="","",IF('Познавательное развитие'!S28="","",IF('Познавательное развитие'!U28="","",IF('Познавательное развитие'!#REF!="","",IF('Познавательное развитие'!Y28="","",IF('Познавательное развитие'!Z28="","",IF('Познавательное развитие'!AA28="","",IF('Познавательное развитие'!AB28="","",IF('Познавательное развитие'!AC28="","",IF('Познавательное развитие'!AD28="","",IF('Познавательное развитие'!AE28="","",IF('Речевое развитие'!J27="","",IF('Речевое развитие'!K27="","",IF('Речевое развитие'!L27="","",IF('Художественно-эстетическое разв'!AA28="","",('Социально-коммуникативное разви'!E28+'Социально-коммуникативное разви'!F28+'Социально-коммуникативное разви'!H28+'Социально-коммуникативное разви'!I28+'Социально-коммуникативное разви'!AB28+'Социально-коммуникативное разви'!AC28+'Социально-коммуникативное разви'!AD28+'Социально-коммуникативное разви'!AE28+'Познавательное развитие'!D28+'Познавательное развитие'!E28+'Познавательное развитие'!F28+'Познавательное развитие'!I28+'Познавательное развитие'!K28+'Познавательное развитие'!S28+'Познавательное развитие'!U28+'Познавательное развитие'!#REF!+'Познавательное развитие'!Y28+'Познавательное развитие'!Z28+'Познавательное развитие'!AA28+'Познавательное развитие'!AB28+'Познавательное развитие'!AC28+'Познавательное развитие'!AD28+'Познавательное развитие'!AE28+'Речевое развитие'!J27+'Речевое развитие'!K27+'Речевое развитие'!L27+'Художественно-эстетическое разв'!AA28)/27)))))))))))))))))))))))))))</f>
        <v/>
      </c>
      <c r="DI37" s="175" t="str">
        <f>'целевые ориентиры'!CZ38</f>
        <v/>
      </c>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row>
    <row r="38" spans="1:150" s="121" customFormat="1" hidden="1">
      <c r="A38" s="97">
        <f>список!A26</f>
        <v>25</v>
      </c>
      <c r="B38" s="165" t="str">
        <f>IF(список!B26="","",список!B26)</f>
        <v/>
      </c>
      <c r="C38" s="98">
        <f>IF(список!C26="","",список!C26)</f>
        <v>0</v>
      </c>
      <c r="D38" s="81" t="str">
        <f>IF('Социально-коммуникативное разви'!J29="","",IF('Социально-коммуникативное разви'!J29=2,"сформирован",IF('Социально-коммуникативное разви'!J29=0,"не сформирован", "в стадии формирования")))</f>
        <v/>
      </c>
      <c r="E38" s="81" t="str">
        <f>IF('Социально-коммуникативное разви'!K29="","",IF('Социально-коммуникативное разви'!K29=2,"сформирован",IF('Социально-коммуникативное разви'!K29=0,"не сформирован", "в стадии формирования")))</f>
        <v/>
      </c>
      <c r="F38" s="81" t="str">
        <f>IF('Социально-коммуникативное разви'!L29="","",IF('Социально-коммуникативное разви'!L29=2,"сформирован",IF('Социально-коммуникативное разви'!L29=0,"не сформирован", "в стадии формирования")))</f>
        <v/>
      </c>
      <c r="G38" s="81" t="str">
        <f>IF('Социально-коммуникативное разви'!N29="","",IF('Социально-коммуникативное разви'!N29=2,"сформирован",IF('Социально-коммуникативное разви'!N29=0,"не сформирован", "в стадии формирования")))</f>
        <v/>
      </c>
      <c r="H38" s="81" t="str">
        <f>IF('Социально-коммуникативное разви'!O29="","",IF('Социально-коммуникативное разви'!O29=2,"сформирован",IF('Социально-коммуникативное разви'!O29=0,"не сформирован", "в стадии формирования")))</f>
        <v/>
      </c>
      <c r="I38" s="81" t="str">
        <f>IF('Познавательное развитие'!J29="","",IF('Познавательное развитие'!J29=2,"сформирован",IF('Познавательное развитие'!J29=0,"не сформирован", "в стадии формирования")))</f>
        <v/>
      </c>
      <c r="J38" s="81" t="str">
        <f>IF('Познавательное развитие'!K29="","",IF('Познавательное развитие'!K29=2,"сформирован",IF('Познавательное развитие'!K29=0,"не сформирован", "в стадии формирования")))</f>
        <v/>
      </c>
      <c r="K38" s="81" t="str">
        <f>IF('Познавательное развитие'!N29="","",IF('Познавательное развитие'!N29=2,"сформирован",IF('Познавательное развитие'!N29=0,"не сформирован", "в стадии формирования")))</f>
        <v/>
      </c>
      <c r="L38" s="81" t="str">
        <f>IF('Познавательное развитие'!O29="","",IF('Познавательное развитие'!O29=2,"сформирован",IF('Познавательное развитие'!O29=0,"не сформирован", "в стадии формирования")))</f>
        <v/>
      </c>
      <c r="M38" s="81" t="str">
        <f>IF('Познавательное развитие'!U29="","",IF('Познавательное развитие'!U29=2,"сформирован",IF('Познавательное развитие'!U29=0,"не сформирован", "в стадии формирования")))</f>
        <v/>
      </c>
      <c r="N38" s="81" t="str">
        <f>IF('Речевое развитие'!G28="","",IF('Речевое развитие'!G28=2,"сформирован",IF('Речевое развитие'!G28=0,"не сформирован", "в стадии формирования")))</f>
        <v/>
      </c>
      <c r="O38" s="81" t="str">
        <f>IF('Художественно-эстетическое разв'!D29="","",IF('Художественно-эстетическое разв'!D29=2,"сформирован",IF('Художественно-эстетическое разв'!D29=0,"не сформирован", "в стадии формирования")))</f>
        <v/>
      </c>
      <c r="P38"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38"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38" s="136" t="str">
        <f>IF('Социально-коммуникативное разви'!J29="","",IF('Социально-коммуникативное разви'!K29="","",IF('Социально-коммуникативное разви'!L29="","",IF('Социально-коммуникативное разви'!N29="","",IF('Социально-коммуникативное разви'!O29="","",IF('Познавательное развитие'!J29="","",IF('Познавательное развитие'!K29="","",IF('Познавательное развитие'!N29="","",IF('Познавательное развитие'!O29="","",IF('Познавательное развитие'!U29="","",IF('Речевое развитие'!G28="","",IF('Художественно-эстетическое разв'!D29="","",IF('Художественно-эстетическое разв'!#REF!="","",IF('Художественно-эстетическое разв'!#REF!="","",('Социально-коммуникативное разви'!J29+'Социально-коммуникативное разви'!K29+'Социально-коммуникативное разви'!L29+'Социально-коммуникативное разви'!N29+'Социально-коммуникативное разви'!O29+'Познавательное развитие'!J29+'Познавательное развитие'!K29+'Познавательное развитие'!N29+'Познавательное развитие'!O29+'Познавательное развитие'!U29+'Речевое развитие'!G28+'Художественно-эстетическое разв'!D29+'Художественно-эстетическое разв'!#REF!+'Художественно-эстетическое разв'!#REF!)/14))))))))))))))</f>
        <v/>
      </c>
      <c r="S38" s="175" t="str">
        <f>'целевые ориентиры'!Q28</f>
        <v/>
      </c>
      <c r="T38" s="175" t="str">
        <f>IF('Социально-коммуникативное разви'!H29="","",IF('Социально-коммуникативное разви'!H29=2,"сформирован",IF('Социально-коммуникативное разви'!H29=0,"не сформирован", "в стадии формирования")))</f>
        <v/>
      </c>
      <c r="U38" s="175" t="str">
        <f>IF('Социально-коммуникативное разви'!K29="","",IF('Социально-коммуникативное разви'!K29=2,"сформирован",IF('Социально-коммуникативное разви'!K29=0,"не сформирован", "в стадии формирования")))</f>
        <v/>
      </c>
      <c r="V38" s="175" t="str">
        <f>IF('Социально-коммуникативное разви'!L29="","",IF('Социально-коммуникативное разви'!L29=2,"сформирован",IF('Социально-коммуникативное разви'!L29=0,"не сформирован", "в стадии формирования")))</f>
        <v/>
      </c>
      <c r="W38" s="175" t="str">
        <f>IF('Социально-коммуникативное разви'!M29="","",IF('Социально-коммуникативное разви'!M29=2,"сформирован",IF('Социально-коммуникативное разви'!M29=0,"не сформирован", "в стадии формирования")))</f>
        <v/>
      </c>
      <c r="X38" s="175" t="str">
        <f>IF('Социально-коммуникативное разви'!S29="","",IF('Социально-коммуникативное разви'!S29=2,"сформирован",IF('Социально-коммуникативное разви'!S29=0,"не сформирован", "в стадии формирования")))</f>
        <v/>
      </c>
      <c r="Y38" s="175" t="str">
        <f>IF('Социально-коммуникативное разви'!T29="","",IF('Социально-коммуникативное разви'!T29=2,"сформирован",IF('Социально-коммуникативное разви'!T29=0,"не сформирован", "в стадии формирования")))</f>
        <v/>
      </c>
      <c r="Z38"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38" s="175" t="str">
        <f>IF('Социально-коммуникативное разви'!U29="","",IF('Социально-коммуникативное разви'!U29=2,"сформирован",IF('Социально-коммуникативное разви'!U29=0,"не сформирован", "в стадии формирования")))</f>
        <v/>
      </c>
      <c r="AB38" s="175" t="str">
        <f>IF('Познавательное развитие'!T29="","",IF('Познавательное развитие'!T29=2,"сформирован",IF('Познавательное развитие'!T29=0,"не сформирован", "в стадии формирования")))</f>
        <v/>
      </c>
      <c r="AC38" s="175" t="str">
        <f>IF('Речевое развитие'!G28="","",IF('Речевое развитие'!G28=2,"сформирован",IF('Речевое развитие'!G28=0,"не сформирован", "в стадии формирования")))</f>
        <v/>
      </c>
      <c r="AD38" s="175" t="str">
        <f>IF('Социально-коммуникативное разви'!H29="","",IF('Социально-коммуникативное разви'!K29="","",IF('Социально-коммуникативное разви'!L29="","",IF('Социально-коммуникативное разви'!M29="","",IF('Социально-коммуникативное разви'!S29="","",IF('Социально-коммуникативное разви'!T29="","",IF('Социально-коммуникативное разви'!#REF!="","",IF('Социально-коммуникативное разви'!U29="","",IF('Познавательное развитие'!T29="","",IF('Речевое развитие'!G28="","",('Социально-коммуникативное разви'!H29+'Социально-коммуникативное разви'!K29+'Социально-коммуникативное разви'!L29+'Социально-коммуникативное разви'!M29+'Социально-коммуникативное разви'!S29+'Социально-коммуникативное разви'!T29+'Социально-коммуникативное разви'!#REF!+'Социально-коммуникативное разви'!U29+'Познавательное развитие'!T29+'Речевое развитие'!G28)/10))))))))))</f>
        <v/>
      </c>
      <c r="AE38" s="175" t="str">
        <f>'целевые ориентиры'!AB39</f>
        <v/>
      </c>
      <c r="AF38" s="175" t="str">
        <f>IF('Социально-коммуникативное разви'!P29="","",IF('Социально-коммуникативное разви'!P29=2,"сформирован",IF('Социально-коммуникативное разви'!P29=0,"не сформирован", "в стадии формирования")))</f>
        <v/>
      </c>
      <c r="AG38" s="175" t="str">
        <f>IF('Познавательное развитие'!P29="","",IF('Познавательное развитие'!P29=2,"сформирован",IF('Познавательное развитие'!P29=0,"не сформирован", "в стадии формирования")))</f>
        <v/>
      </c>
      <c r="AH38" s="175" t="str">
        <f>IF('Речевое развитие'!F28="","",IF('Речевое развитие'!F28=2,"сформирован",IF('Речевое развитие'!GG28=0,"не сформирован", "в стадии формирования")))</f>
        <v/>
      </c>
      <c r="AI38" s="175" t="str">
        <f>IF('Речевое развитие'!G28="","",IF('Речевое развитие'!G28=2,"сформирован",IF('Речевое развитие'!GH28=0,"не сформирован", "в стадии формирования")))</f>
        <v/>
      </c>
      <c r="AJ38" s="175" t="str">
        <f>IF('Речевое развитие'!M28="","",IF('Речевое развитие'!M28=2,"сформирован",IF('Речевое развитие'!M28=0,"не сформирован", "в стадии формирования")))</f>
        <v/>
      </c>
      <c r="AK38" s="175" t="str">
        <f>IF('Речевое развитие'!N28="","",IF('Речевое развитие'!N28=2,"сформирован",IF('Речевое развитие'!N28=0,"не сформирован", "в стадии формирования")))</f>
        <v/>
      </c>
      <c r="AL38" s="175" t="str">
        <f>IF('Художественно-эстетическое разв'!E29="","",IF('Художественно-эстетическое разв'!E29=2,"сформирован",IF('Художественно-эстетическое разв'!E29=0,"не сформирован", "в стадии формирования")))</f>
        <v/>
      </c>
      <c r="AM38" s="175" t="str">
        <f>IF('Художественно-эстетическое разв'!H29="","",IF('Художественно-эстетическое разв'!H29=2,"сформирован",IF('Художественно-эстетическое разв'!H29=0,"не сформирован", "в стадии формирования")))</f>
        <v/>
      </c>
      <c r="AN38"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38" s="175" t="str">
        <f>IF('Художественно-эстетическое разв'!AB29="","",IF('Художественно-эстетическое разв'!AB29=2,"сформирован",IF('Художественно-эстетическое разв'!AB29=0,"не сформирован", "в стадии формирования")))</f>
        <v/>
      </c>
      <c r="AP38" s="176" t="str">
        <f>IF('Социально-коммуникативное разви'!P29="","",IF('Познавательное развитие'!P29="","",IF('Речевое развитие'!F28="","",IF('Речевое развитие'!G28="","",IF('Речевое развитие'!M28="","",IF('Речевое развитие'!N28="","",IF('Художественно-эстетическое разв'!E29="","",IF('Художественно-эстетическое разв'!H29="","",IF('Художественно-эстетическое разв'!#REF!="","",IF('Художественно-эстетическое разв'!AB29="","",('Социально-коммуникативное разви'!P29+'Познавательное развитие'!P29+'Речевое развитие'!F28+'Речевое развитие'!G28+'Речевое развитие'!M28+'Речевое развитие'!N28+'Художественно-эстетическое разв'!E29+'Художественно-эстетическое разв'!H29+'Художественно-эстетическое разв'!#REF!+'Художественно-эстетическое разв'!AB29)/10))))))))))</f>
        <v/>
      </c>
      <c r="AQ38" s="175" t="str">
        <f>'целевые ориентиры'!AM28</f>
        <v/>
      </c>
      <c r="AR38" s="175" t="str">
        <f>'Речевое развитие'!I28</f>
        <v/>
      </c>
      <c r="AS38" s="175" t="str">
        <f>IF('Речевое развитие'!D28="","",IF('Речевое развитие'!D28=2,"сформирован",IF('Речевое развитие'!D28=0,"не сформирован", "в стадии формирования")))</f>
        <v/>
      </c>
      <c r="AT38" s="175" t="e">
        <f>IF('Речевое развитие'!#REF!="","",IF('Речевое развитие'!#REF!=2,"сформирован",IF('Речевое развитие'!#REF!=0,"не сформирован", "в стадии формирования")))</f>
        <v>#REF!</v>
      </c>
      <c r="AU38" s="175" t="str">
        <f>IF('Речевое развитие'!E28="","",IF('Речевое развитие'!E28=2,"сформирован",IF('Речевое развитие'!E28=0,"не сформирован", "в стадии формирования")))</f>
        <v/>
      </c>
      <c r="AV38" s="175" t="str">
        <f>IF('Речевое развитие'!F28="","",IF('Речевое развитие'!F28=2,"сформирован",IF('Речевое развитие'!F28=0,"не сформирован", "в стадии формирования")))</f>
        <v/>
      </c>
      <c r="AW38" s="175" t="str">
        <f>IF('Речевое развитие'!G28="","",IF('Речевое развитие'!G28=2,"сформирован",IF('Речевое развитие'!G28=0,"не сформирован", "в стадии формирования")))</f>
        <v/>
      </c>
      <c r="AX38" s="175"/>
      <c r="AY38" s="175" t="str">
        <f>IF('Речевое развитие'!M28="","",IF('Речевое развитие'!M28=2,"сформирован",IF('Речевое развитие'!M28=0,"не сформирован", "в стадии формирования")))</f>
        <v/>
      </c>
      <c r="AZ38" s="175" t="str">
        <f>IF('Познавательное развитие'!V29="","",IF('Речевое развитие'!D28="","",IF('Речевое развитие'!#REF!="","",IF('Речевое развитие'!E28="","",IF('Речевое развитие'!F28="","",IF('Речевое развитие'!G28="","",IF('Речевое развитие'!J28="","",IF('Речевое развитие'!M28="","",('Познавательное развитие'!V29+'Речевое развитие'!D28+'Речевое развитие'!#REF!+'Речевое развитие'!E28+'Речевое развитие'!F28+'Речевое развитие'!G28+'Речевое развитие'!J28+'Речевое развитие'!M28)/8))))))))</f>
        <v/>
      </c>
      <c r="BA38" s="175" t="str">
        <f>'целевые ориентиры'!AV28</f>
        <v/>
      </c>
      <c r="BB38" s="175" t="str">
        <f>IF('Художественно-эстетическое разв'!M29="","",IF('Художественно-эстетическое разв'!M29=2,"сформирован",IF('Художественно-эстетическое разв'!M29=0,"не сформирован", "в стадии формирования")))</f>
        <v/>
      </c>
      <c r="BC38" s="175" t="str">
        <f>IF('Художественно-эстетическое разв'!N29="","",IF('Художественно-эстетическое разв'!N29=2,"сформирован",IF('Художественно-эстетическое разв'!N29=0,"не сформирован", "в стадии формирования")))</f>
        <v/>
      </c>
      <c r="BD38" s="177" t="str">
        <f>IF('Художественно-эстетическое разв'!V29="","",IF('Художественно-эстетическое разв'!V29=2,"сформирован",IF('Художественно-эстетическое разв'!V29=0,"не сформирован", "в стадии формирования")))</f>
        <v/>
      </c>
      <c r="BE38" s="175" t="str">
        <f>IF('Физическое развитие'!D28="","",IF('Физическое развитие'!D28=2,"сформирован",IF('Физическое развитие'!D28=0,"не сформирован", "в стадии формирования")))</f>
        <v/>
      </c>
      <c r="BF38" s="175" t="str">
        <f>IF('Физическое развитие'!E28="","",IF('Физическое развитие'!E28=2,"сформирован",IF('Физическое развитие'!E28=0,"не сформирован", "в стадии формирования")))</f>
        <v/>
      </c>
      <c r="BG38" s="175" t="str">
        <f>IF('Физическое развитие'!F28="","",IF('Физическое развитие'!F28=2,"сформирован",IF('Физическое развитие'!F28=0,"не сформирован", "в стадии формирования")))</f>
        <v/>
      </c>
      <c r="BH38" s="175" t="str">
        <f>IF('Физическое развитие'!G28="","",IF('Физическое развитие'!G28=2,"сформирован",IF('Физическое развитие'!G28=0,"не сформирован", "в стадии формирования")))</f>
        <v/>
      </c>
      <c r="BI38" s="175" t="str">
        <f>IF('Физическое развитие'!H28="","",IF('Физическое развитие'!H28=2,"сформирован",IF('Физическое развитие'!H28=0,"не сформирован", "в стадии формирования")))</f>
        <v/>
      </c>
      <c r="BJ38" s="175" t="e">
        <f>IF('Физическое развитие'!#REF!="","",IF('Физическое развитие'!#REF!=2,"сформирован",IF('Физическое развитие'!#REF!=0,"не сформирован", "в стадии формирования")))</f>
        <v>#REF!</v>
      </c>
      <c r="BK38" s="175" t="str">
        <f>IF('Физическое развитие'!I28="","",IF('Физическое развитие'!I28=2,"сформирован",IF('Физическое развитие'!I28=0,"не сформирован", "в стадии формирования")))</f>
        <v/>
      </c>
      <c r="BL38" s="175" t="str">
        <f>IF('Физическое развитие'!J28="","",IF('Физическое развитие'!J28=2,"сформирован",IF('Физическое развитие'!J28=0,"не сформирован", "в стадии формирования")))</f>
        <v/>
      </c>
      <c r="BM38" s="175" t="str">
        <f>IF('Физическое развитие'!K28="","",IF('Физическое развитие'!K28=2,"сформирован",IF('Физическое развитие'!K28=0,"не сформирован", "в стадии формирования")))</f>
        <v/>
      </c>
      <c r="BN38" s="175" t="str">
        <f>IF('Физическое развитие'!M28="","",IF('Физическое развитие'!M28=2,"сформирован",IF('Физическое развитие'!M28=0,"не сформирован", "в стадии формирования")))</f>
        <v/>
      </c>
      <c r="BO38" s="178" t="str">
        <f>IF('Художественно-эстетическое разв'!M29="","",IF('Художественно-эстетическое разв'!N29="","",IF('Художественно-эстетическое разв'!V29="","",IF('Физическое развитие'!D28="","",IF('Физическое развитие'!E28="","",IF('Физическое развитие'!F28="","",IF('Физическое развитие'!G28="","",IF('Физическое развитие'!H28="","",IF('Физическое развитие'!#REF!="","",IF('Физическое развитие'!I28="","",IF('Физическое развитие'!J28="","",IF('Физическое развитие'!K28="","",IF('Физическое развитие'!M28="","",('Художественно-эстетическое разв'!M29+'Художественно-эстетическое разв'!N29+'Художественно-эстетическое разв'!V29+'Физическое развитие'!D28+'Физическое развитие'!E28+'Физическое развитие'!F28+'Физическое развитие'!G28+'Физическое развитие'!H28+'Физическое развитие'!#REF!+'Физическое развитие'!I28+'Физическое развитие'!J28+'Физическое развитие'!K28+'Физическое развитие'!M28)/13)))))))))))))</f>
        <v/>
      </c>
      <c r="BP38" s="175" t="str">
        <f>'целевые ориентиры'!BJ39</f>
        <v/>
      </c>
      <c r="BQ38" s="175" t="str">
        <f>IF('Социально-коммуникативное разви'!D29="","",IF('Социально-коммуникативное разви'!D29=2,"сформирован",IF('Социально-коммуникативное разви'!D29=0,"не сформирован", "в стадии формирования")))</f>
        <v/>
      </c>
      <c r="BR38" s="175" t="str">
        <f>IF('Социально-коммуникативное разви'!G29="","",IF('Социально-коммуникативное разви'!G29=2,"сформирован",IF('Социально-коммуникативное разви'!G29=0,"не сформирован", "в стадии формирования")))</f>
        <v/>
      </c>
      <c r="BS38" s="175" t="str">
        <f>IF('Социально-коммуникативное разви'!K29="","",IF('Социально-коммуникативное разви'!K29=2,"сформирован",IF('Социально-коммуникативное разви'!K29=0,"не сформирован", "в стадии формирования")))</f>
        <v/>
      </c>
      <c r="BT38" s="175" t="str">
        <f>IF('Социально-коммуникативное разви'!M29="","",IF('Социально-коммуникативное разви'!M29=2,"сформирован",IF('Социально-коммуникативное разви'!M29=0,"не сформирован", "в стадии формирования")))</f>
        <v/>
      </c>
      <c r="BU38" s="175" t="str">
        <f>IF('Социально-коммуникативное разви'!X29="","",IF('Социально-коммуникативное разви'!X29=2,"сформирован",IF('Социально-коммуникативное разви'!X29=0,"не сформирован", "в стадии формирования")))</f>
        <v/>
      </c>
      <c r="BV38" s="175" t="str">
        <f>IF('Социально-коммуникативное разви'!Y29="","",IF('Социально-коммуникативное разви'!Y29=2,"сформирован",IF('Социально-коммуникативное разви'!Y29=0,"не сформирован", "в стадии формирования")))</f>
        <v/>
      </c>
      <c r="BW38"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38" s="175" t="str">
        <f>IF('Социально-коммуникативное разви'!Z29="","",IF('Социально-коммуникативное разви'!Z29=2,"сформирован",IF('Социально-коммуникативное разви'!Z29=0,"не сформирован", "в стадии формирования")))</f>
        <v/>
      </c>
      <c r="BY38" s="175" t="str">
        <f>IF('Социально-коммуникативное разви'!AA29="","",IF('Социально-коммуникативное разви'!AA29=2,"сформирован",IF('Социально-коммуникативное разви'!AA29=0,"не сформирован", "в стадии формирования")))</f>
        <v/>
      </c>
      <c r="BZ38" s="175" t="str">
        <f>IF('Физическое развитие'!L28="","",IF('Физическое развитие'!L28=2,"сформирован",IF('Физическое развитие'!L28=0,"не сформирован", "в стадии формирования")))</f>
        <v/>
      </c>
      <c r="CA38" s="175" t="str">
        <f>IF('Физическое развитие'!P28="","",IF('Физическое развитие'!P28=2,"сформирован",IF('Физическое развитие'!P28=0,"не сформирован", "в стадии формирования")))</f>
        <v/>
      </c>
      <c r="CB38" s="175" t="e">
        <f>IF('Физическое развитие'!#REF!="","",IF('Физическое развитие'!#REF!=2,"сформирован",IF('Физическое развитие'!#REF!=0,"не сформирован", "в стадии формирования")))</f>
        <v>#REF!</v>
      </c>
      <c r="CC38" s="175" t="str">
        <f>IF('Физическое развитие'!Q28="","",IF('Физическое развитие'!Q28=2,"сформирован",IF('Физическое развитие'!Q28=0,"не сформирован", "в стадии формирования")))</f>
        <v/>
      </c>
      <c r="CD38" s="175" t="str">
        <f>IF('Физическое развитие'!R28="","",IF('Физическое развитие'!R28=2,"сформирован",IF('Физическое развитие'!R28=0,"не сформирован", "в стадии формирования")))</f>
        <v/>
      </c>
      <c r="CE38" s="175"/>
      <c r="CF38" s="175" t="str">
        <f>'целевые ориентиры'!BX28</f>
        <v/>
      </c>
      <c r="CG38" s="175" t="str">
        <f>IF('Социально-коммуникативное разви'!E29="","",IF('Социально-коммуникативное разви'!E29=2,"сформирован",IF('Социально-коммуникативное разви'!E29=0,"не сформирован", "в стадии формирования")))</f>
        <v/>
      </c>
      <c r="CH38" s="175" t="str">
        <f>IF('Социально-коммуникативное разви'!F29="","",IF('Социально-коммуникативное разви'!F29=2,"сформирован",IF('Социально-коммуникативное разви'!F29=0,"не сформирован", "в стадии формирования")))</f>
        <v/>
      </c>
      <c r="CI38" s="175" t="str">
        <f>IF('Социально-коммуникативное разви'!H29="","",IF('Социально-коммуникативное разви'!H29=2,"сформирован",IF('Социально-коммуникативное разви'!H29=0,"не сформирован", "в стадии формирования")))</f>
        <v/>
      </c>
      <c r="CJ38" s="175" t="str">
        <f>IF('Социально-коммуникативное разви'!I29="","",IF('Социально-коммуникативное разви'!I29=2,"сформирован",IF('Социально-коммуникативное разви'!I29=0,"не сформирован", "в стадии формирования")))</f>
        <v/>
      </c>
      <c r="CK38" s="175" t="str">
        <f>IF('Социально-коммуникативное разви'!AB29="","",IF('Социально-коммуникативное разви'!AB29=2,"сформирован",IF('Социально-коммуникативное разви'!AB29=0,"не сформирован", "в стадии формирования")))</f>
        <v/>
      </c>
      <c r="CL38" s="175" t="str">
        <f>IF('Социально-коммуникативное разви'!AC29="","",IF('Социально-коммуникативное разви'!AC29=2,"сформирован",IF('Социально-коммуникативное разви'!AC29=0,"не сформирован", "в стадии формирования")))</f>
        <v/>
      </c>
      <c r="CM38" s="175" t="str">
        <f>IF('Социально-коммуникативное разви'!AD29="","",IF('Социально-коммуникативное разви'!AD29=2,"сформирован",IF('Социально-коммуникативное разви'!AD29=0,"не сформирован", "в стадии формирования")))</f>
        <v/>
      </c>
      <c r="CN38" s="175" t="str">
        <f>IF('Социально-коммуникативное разви'!AE29="","",IF('Социально-коммуникативное разви'!AE29=2,"сформирован",IF('Социально-коммуникативное разви'!AE29=0,"не сформирован", "в стадии формирования")))</f>
        <v/>
      </c>
      <c r="CO38" s="175" t="str">
        <f>IF('Познавательное развитие'!D29="","",IF('Познавательное развитие'!D29=2,"сформирован",IF('Познавательное развитие'!D29=0,"не сформирован", "в стадии формирования")))</f>
        <v/>
      </c>
      <c r="CP38" s="175" t="str">
        <f>IF('Познавательное развитие'!E29="","",IF('Познавательное развитие'!E29=2,"сформирован",IF('Познавательное развитие'!E29=0,"не сформирован", "в стадии формирования")))</f>
        <v/>
      </c>
      <c r="CQ38" s="175" t="str">
        <f>IF('Познавательное развитие'!F29="","",IF('Познавательное развитие'!F29=2,"сформирован",IF('Познавательное развитие'!F29=0,"не сформирован", "в стадии формирования")))</f>
        <v/>
      </c>
      <c r="CR38" s="175" t="str">
        <f>IF('Познавательное развитие'!I29="","",IF('Познавательное развитие'!I29=2,"сформирован",IF('Познавательное развитие'!I29=0,"не сформирован", "в стадии формирования")))</f>
        <v/>
      </c>
      <c r="CS38" s="175" t="str">
        <f>IF('Познавательное развитие'!K29="","",IF('Познавательное развитие'!K29=2,"сформирован",IF('Познавательное развитие'!K29=0,"не сформирован", "в стадии формирования")))</f>
        <v/>
      </c>
      <c r="CT38" s="175" t="str">
        <f>IF('Познавательное развитие'!S29="","",IF('Познавательное развитие'!S29=2,"сформирован",IF('Познавательное развитие'!S29=0,"не сформирован", "в стадии формирования")))</f>
        <v/>
      </c>
      <c r="CU38" s="175" t="str">
        <f>IF('Познавательное развитие'!U29="","",IF('Познавательное развитие'!U29=2,"сформирован",IF('Познавательное развитие'!U29=0,"не сформирован", "в стадии формирования")))</f>
        <v/>
      </c>
      <c r="CV38" s="175" t="e">
        <f>IF('Познавательное развитие'!#REF!="","",IF('Познавательное развитие'!#REF!=2,"сформирован",IF('Познавательное развитие'!#REF!=0,"не сформирован", "в стадии формирования")))</f>
        <v>#REF!</v>
      </c>
      <c r="CW38" s="175" t="str">
        <f>IF('Познавательное развитие'!Y29="","",IF('Познавательное развитие'!Y29=2,"сформирован",IF('Познавательное развитие'!Y29=0,"не сформирован", "в стадии формирования")))</f>
        <v/>
      </c>
      <c r="CX38" s="175" t="str">
        <f>IF('Познавательное развитие'!Z29="","",IF('Познавательное развитие'!Z29=2,"сформирован",IF('Познавательное развитие'!Z29=0,"не сформирован", "в стадии формирования")))</f>
        <v/>
      </c>
      <c r="CY38" s="175" t="str">
        <f>IF('Познавательное развитие'!AA29="","",IF('Познавательное развитие'!AA29=2,"сформирован",IF('Познавательное развитие'!AA29=0,"не сформирован", "в стадии формирования")))</f>
        <v/>
      </c>
      <c r="CZ38" s="175" t="str">
        <f>IF('Познавательное развитие'!AB29="","",IF('Познавательное развитие'!AB29=2,"сформирован",IF('Познавательное развитие'!AB29=0,"не сформирован", "в стадии формирования")))</f>
        <v/>
      </c>
      <c r="DA38" s="175" t="str">
        <f>IF('Познавательное развитие'!AC29="","",IF('Познавательное развитие'!AC29=2,"сформирован",IF('Познавательное развитие'!AC29=0,"не сформирован", "в стадии формирования")))</f>
        <v/>
      </c>
      <c r="DB38" s="175" t="str">
        <f>IF('Познавательное развитие'!AD29="","",IF('Познавательное развитие'!AD29=2,"сформирован",IF('Познавательное развитие'!AD29=0,"не сформирован", "в стадии формирования")))</f>
        <v/>
      </c>
      <c r="DC38" s="175" t="str">
        <f>IF('Познавательное развитие'!AE29="","",IF('Познавательное развитие'!AE29=2,"сформирован",IF('Познавательное развитие'!AE29=0,"не сформирован", "в стадии формирования")))</f>
        <v/>
      </c>
      <c r="DD38" s="175" t="str">
        <f>IF('Речевое развитие'!J28="","",IF('Речевое развитие'!J28=2,"сформирован",IF('Речевое развитие'!J28=0,"не сформирован", "в стадии формирования")))</f>
        <v/>
      </c>
      <c r="DE38" s="175" t="str">
        <f>IF('Речевое развитие'!K28="","",IF('Речевое развитие'!K28=2,"сформирован",IF('Речевое развитие'!K28=0,"не сформирован", "в стадии формирования")))</f>
        <v/>
      </c>
      <c r="DF38" s="175" t="str">
        <f>IF('Речевое развитие'!L28="","",IF('Речевое развитие'!L28=2,"сформирован",IF('Речевое развитие'!L28=0,"не сформирован", "в стадии формирования")))</f>
        <v/>
      </c>
      <c r="DG38" s="177" t="str">
        <f>IF('Художественно-эстетическое разв'!AA29="","",IF('Художественно-эстетическое разв'!AA29=2,"сформирован",IF('Художественно-эстетическое разв'!AA29=0,"не сформирован", "в стадии формирования")))</f>
        <v/>
      </c>
      <c r="DH38" s="178" t="str">
        <f>IF('Социально-коммуникативное разви'!E29="","",IF('Социально-коммуникативное разви'!F29="","",IF('Социально-коммуникативное разви'!H29="","",IF('Социально-коммуникативное разви'!I29="","",IF('Социально-коммуникативное разви'!AB29="","",IF('Социально-коммуникативное разви'!AC29="","",IF('Социально-коммуникативное разви'!AD29="","",IF('Социально-коммуникативное разви'!AE29="","",IF('Познавательное развитие'!D29="","",IF('Познавательное развитие'!E29="","",IF('Познавательное развитие'!F29="","",IF('Познавательное развитие'!I29="","",IF('Познавательное развитие'!K29="","",IF('Познавательное развитие'!S29="","",IF('Познавательное развитие'!U29="","",IF('Познавательное развитие'!#REF!="","",IF('Познавательное развитие'!Y29="","",IF('Познавательное развитие'!Z29="","",IF('Познавательное развитие'!AA29="","",IF('Познавательное развитие'!AB29="","",IF('Познавательное развитие'!AC29="","",IF('Познавательное развитие'!AD29="","",IF('Познавательное развитие'!AE29="","",IF('Речевое развитие'!J28="","",IF('Речевое развитие'!K28="","",IF('Речевое развитие'!L28="","",IF('Художественно-эстетическое разв'!AA29="","",('Социально-коммуникативное разви'!E29+'Социально-коммуникативное разви'!F29+'Социально-коммуникативное разви'!H29+'Социально-коммуникативное разви'!I29+'Социально-коммуникативное разви'!AB29+'Социально-коммуникативное разви'!AC29+'Социально-коммуникативное разви'!AD29+'Социально-коммуникативное разви'!AE29+'Познавательное развитие'!D29+'Познавательное развитие'!E29+'Познавательное развитие'!F29+'Познавательное развитие'!I29+'Познавательное развитие'!K29+'Познавательное развитие'!S29+'Познавательное развитие'!U29+'Познавательное развитие'!#REF!+'Познавательное развитие'!Y29+'Познавательное развитие'!Z29+'Познавательное развитие'!AA29+'Познавательное развитие'!AB29+'Познавательное развитие'!AC29+'Познавательное развитие'!AD29+'Познавательное развитие'!AE29+'Речевое развитие'!J28+'Речевое развитие'!K28+'Речевое развитие'!L28+'Художественно-эстетическое разв'!AA29)/27)))))))))))))))))))))))))))</f>
        <v/>
      </c>
      <c r="DI38" s="175" t="str">
        <f>'целевые ориентиры'!CZ28</f>
        <v/>
      </c>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row>
    <row r="39" spans="1:150" s="121" customFormat="1" hidden="1">
      <c r="A39" s="97">
        <f>список!A27</f>
        <v>26</v>
      </c>
      <c r="B39" s="165" t="str">
        <f>IF(список!B27="","",список!B27)</f>
        <v/>
      </c>
      <c r="C39" s="98">
        <f>IF(список!C27="","",список!C27)</f>
        <v>0</v>
      </c>
      <c r="D39" s="81" t="str">
        <f>IF('Социально-коммуникативное разви'!J30="","",IF('Социально-коммуникативное разви'!J30=2,"сформирован",IF('Социально-коммуникативное разви'!J30=0,"не сформирован", "в стадии формирования")))</f>
        <v/>
      </c>
      <c r="E39" s="81" t="str">
        <f>IF('Социально-коммуникативное разви'!K30="","",IF('Социально-коммуникативное разви'!K30=2,"сформирован",IF('Социально-коммуникативное разви'!K30=0,"не сформирован", "в стадии формирования")))</f>
        <v/>
      </c>
      <c r="F39" s="81" t="str">
        <f>IF('Социально-коммуникативное разви'!L30="","",IF('Социально-коммуникативное разви'!L30=2,"сформирован",IF('Социально-коммуникативное разви'!L30=0,"не сформирован", "в стадии формирования")))</f>
        <v/>
      </c>
      <c r="G39" s="81" t="str">
        <f>IF('Социально-коммуникативное разви'!N30="","",IF('Социально-коммуникативное разви'!N30=2,"сформирован",IF('Социально-коммуникативное разви'!N30=0,"не сформирован", "в стадии формирования")))</f>
        <v/>
      </c>
      <c r="H39" s="81" t="str">
        <f>IF('Социально-коммуникативное разви'!O30="","",IF('Социально-коммуникативное разви'!O30=2,"сформирован",IF('Социально-коммуникативное разви'!O30=0,"не сформирован", "в стадии формирования")))</f>
        <v/>
      </c>
      <c r="I39" s="81" t="str">
        <f>IF('Познавательное развитие'!J30="","",IF('Познавательное развитие'!J30=2,"сформирован",IF('Познавательное развитие'!J30=0,"не сформирован", "в стадии формирования")))</f>
        <v/>
      </c>
      <c r="J39" s="81" t="str">
        <f>IF('Познавательное развитие'!K30="","",IF('Познавательное развитие'!K30=2,"сформирован",IF('Познавательное развитие'!K30=0,"не сформирован", "в стадии формирования")))</f>
        <v/>
      </c>
      <c r="K39" s="81" t="str">
        <f>IF('Познавательное развитие'!N30="","",IF('Познавательное развитие'!N30=2,"сформирован",IF('Познавательное развитие'!N30=0,"не сформирован", "в стадии формирования")))</f>
        <v/>
      </c>
      <c r="L39" s="81" t="str">
        <f>IF('Познавательное развитие'!O30="","",IF('Познавательное развитие'!O30=2,"сформирован",IF('Познавательное развитие'!O30=0,"не сформирован", "в стадии формирования")))</f>
        <v/>
      </c>
      <c r="M39" s="81" t="str">
        <f>IF('Познавательное развитие'!U30="","",IF('Познавательное развитие'!U30=2,"сформирован",IF('Познавательное развитие'!U30=0,"не сформирован", "в стадии формирования")))</f>
        <v/>
      </c>
      <c r="N39" s="81" t="str">
        <f>IF('Речевое развитие'!G29="","",IF('Речевое развитие'!G29=2,"сформирован",IF('Речевое развитие'!G29=0,"не сформирован", "в стадии формирования")))</f>
        <v/>
      </c>
      <c r="O39" s="81" t="str">
        <f>IF('Художественно-эстетическое разв'!D30="","",IF('Художественно-эстетическое разв'!D30=2,"сформирован",IF('Художественно-эстетическое разв'!D30=0,"не сформирован", "в стадии формирования")))</f>
        <v/>
      </c>
      <c r="P39"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39"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39" s="136" t="str">
        <f>IF('Социально-коммуникативное разви'!J30="","",IF('Социально-коммуникативное разви'!K30="","",IF('Социально-коммуникативное разви'!L30="","",IF('Социально-коммуникативное разви'!N30="","",IF('Социально-коммуникативное разви'!O30="","",IF('Познавательное развитие'!J30="","",IF('Познавательное развитие'!K30="","",IF('Познавательное развитие'!N30="","",IF('Познавательное развитие'!O30="","",IF('Познавательное развитие'!U30="","",IF('Речевое развитие'!G29="","",IF('Художественно-эстетическое разв'!D30="","",IF('Художественно-эстетическое разв'!#REF!="","",IF('Художественно-эстетическое разв'!#REF!="","",('Социально-коммуникативное разви'!J30+'Социально-коммуникативное разви'!K30+'Социально-коммуникативное разви'!L30+'Социально-коммуникативное разви'!N30+'Социально-коммуникативное разви'!O30+'Познавательное развитие'!J30+'Познавательное развитие'!K30+'Познавательное развитие'!N30+'Познавательное развитие'!O30+'Познавательное развитие'!U30+'Речевое развитие'!G29+'Художественно-эстетическое разв'!D30+'Художественно-эстетическое разв'!#REF!+'Художественно-эстетическое разв'!#REF!)/14))))))))))))))</f>
        <v/>
      </c>
      <c r="S39" s="175" t="str">
        <f>'целевые ориентиры'!Q29</f>
        <v/>
      </c>
      <c r="T39" s="175" t="str">
        <f>IF('Социально-коммуникативное разви'!H30="","",IF('Социально-коммуникативное разви'!H30=2,"сформирован",IF('Социально-коммуникативное разви'!H30=0,"не сформирован", "в стадии формирования")))</f>
        <v/>
      </c>
      <c r="U39" s="175" t="str">
        <f>IF('Социально-коммуникативное разви'!K30="","",IF('Социально-коммуникативное разви'!K30=2,"сформирован",IF('Социально-коммуникативное разви'!K30=0,"не сформирован", "в стадии формирования")))</f>
        <v/>
      </c>
      <c r="V39" s="175" t="str">
        <f>IF('Социально-коммуникативное разви'!L30="","",IF('Социально-коммуникативное разви'!L30=2,"сформирован",IF('Социально-коммуникативное разви'!L30=0,"не сформирован", "в стадии формирования")))</f>
        <v/>
      </c>
      <c r="W39" s="175" t="str">
        <f>IF('Социально-коммуникативное разви'!M30="","",IF('Социально-коммуникативное разви'!M30=2,"сформирован",IF('Социально-коммуникативное разви'!M30=0,"не сформирован", "в стадии формирования")))</f>
        <v/>
      </c>
      <c r="X39" s="175" t="str">
        <f>IF('Социально-коммуникативное разви'!S30="","",IF('Социально-коммуникативное разви'!S30=2,"сформирован",IF('Социально-коммуникативное разви'!S30=0,"не сформирован", "в стадии формирования")))</f>
        <v/>
      </c>
      <c r="Y39" s="175" t="str">
        <f>IF('Социально-коммуникативное разви'!T30="","",IF('Социально-коммуникативное разви'!T30=2,"сформирован",IF('Социально-коммуникативное разви'!T30=0,"не сформирован", "в стадии формирования")))</f>
        <v/>
      </c>
      <c r="Z39"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39" s="175" t="str">
        <f>IF('Социально-коммуникативное разви'!U30="","",IF('Социально-коммуникативное разви'!U30=2,"сформирован",IF('Социально-коммуникативное разви'!U30=0,"не сформирован", "в стадии формирования")))</f>
        <v/>
      </c>
      <c r="AB39" s="175" t="str">
        <f>IF('Познавательное развитие'!T30="","",IF('Познавательное развитие'!T30=2,"сформирован",IF('Познавательное развитие'!T30=0,"не сформирован", "в стадии формирования")))</f>
        <v/>
      </c>
      <c r="AC39" s="175" t="str">
        <f>IF('Речевое развитие'!G29="","",IF('Речевое развитие'!G29=2,"сформирован",IF('Речевое развитие'!G29=0,"не сформирован", "в стадии формирования")))</f>
        <v/>
      </c>
      <c r="AD39" s="175" t="str">
        <f>IF('Социально-коммуникативное разви'!H30="","",IF('Социально-коммуникативное разви'!K30="","",IF('Социально-коммуникативное разви'!L30="","",IF('Социально-коммуникативное разви'!M30="","",IF('Социально-коммуникативное разви'!S30="","",IF('Социально-коммуникативное разви'!T30="","",IF('Социально-коммуникативное разви'!#REF!="","",IF('Социально-коммуникативное разви'!U30="","",IF('Познавательное развитие'!T30="","",IF('Речевое развитие'!G29="","",('Социально-коммуникативное разви'!H30+'Социально-коммуникативное разви'!K30+'Социально-коммуникативное разви'!L30+'Социально-коммуникативное разви'!M30+'Социально-коммуникативное разви'!S30+'Социально-коммуникативное разви'!T30+'Социально-коммуникативное разви'!#REF!+'Социально-коммуникативное разви'!U30+'Познавательное развитие'!T30+'Речевое развитие'!G29)/10))))))))))</f>
        <v/>
      </c>
      <c r="AE39" s="175">
        <f>'целевые ориентиры'!AB40</f>
        <v>36</v>
      </c>
      <c r="AF39" s="175" t="str">
        <f>IF('Социально-коммуникативное разви'!P30="","",IF('Социально-коммуникативное разви'!P30=2,"сформирован",IF('Социально-коммуникативное разви'!P30=0,"не сформирован", "в стадии формирования")))</f>
        <v/>
      </c>
      <c r="AG39" s="175" t="str">
        <f>IF('Познавательное развитие'!P30="","",IF('Познавательное развитие'!P30=2,"сформирован",IF('Познавательное развитие'!P30=0,"не сформирован", "в стадии формирования")))</f>
        <v/>
      </c>
      <c r="AH39" s="175" t="str">
        <f>IF('Речевое развитие'!F29="","",IF('Речевое развитие'!F29=2,"сформирован",IF('Речевое развитие'!GG29=0,"не сформирован", "в стадии формирования")))</f>
        <v/>
      </c>
      <c r="AI39" s="175" t="str">
        <f>IF('Речевое развитие'!G29="","",IF('Речевое развитие'!G29=2,"сформирован",IF('Речевое развитие'!GH29=0,"не сформирован", "в стадии формирования")))</f>
        <v/>
      </c>
      <c r="AJ39" s="175" t="str">
        <f>IF('Речевое развитие'!M29="","",IF('Речевое развитие'!M29=2,"сформирован",IF('Речевое развитие'!M29=0,"не сформирован", "в стадии формирования")))</f>
        <v/>
      </c>
      <c r="AK39" s="175" t="str">
        <f>IF('Речевое развитие'!N29="","",IF('Речевое развитие'!N29=2,"сформирован",IF('Речевое развитие'!N29=0,"не сформирован", "в стадии формирования")))</f>
        <v/>
      </c>
      <c r="AL39" s="175" t="str">
        <f>IF('Художественно-эстетическое разв'!E30="","",IF('Художественно-эстетическое разв'!E30=2,"сформирован",IF('Художественно-эстетическое разв'!E30=0,"не сформирован", "в стадии формирования")))</f>
        <v/>
      </c>
      <c r="AM39" s="175" t="str">
        <f>IF('Художественно-эстетическое разв'!H30="","",IF('Художественно-эстетическое разв'!H30=2,"сформирован",IF('Художественно-эстетическое разв'!H30=0,"не сформирован", "в стадии формирования")))</f>
        <v/>
      </c>
      <c r="AN39"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39" s="175" t="str">
        <f>IF('Художественно-эстетическое разв'!AB30="","",IF('Художественно-эстетическое разв'!AB30=2,"сформирован",IF('Художественно-эстетическое разв'!AB30=0,"не сформирован", "в стадии формирования")))</f>
        <v/>
      </c>
      <c r="AP39" s="176" t="str">
        <f>IF('Социально-коммуникативное разви'!P30="","",IF('Познавательное развитие'!P30="","",IF('Речевое развитие'!F29="","",IF('Речевое развитие'!G29="","",IF('Речевое развитие'!M29="","",IF('Речевое развитие'!N29="","",IF('Художественно-эстетическое разв'!E30="","",IF('Художественно-эстетическое разв'!H30="","",IF('Художественно-эстетическое разв'!#REF!="","",IF('Художественно-эстетическое разв'!AB30="","",('Социально-коммуникативное разви'!P30+'Познавательное развитие'!P30+'Речевое развитие'!F29+'Речевое развитие'!G29+'Речевое развитие'!M29+'Речевое развитие'!N29+'Художественно-эстетическое разв'!E30+'Художественно-эстетическое разв'!H30+'Художественно-эстетическое разв'!#REF!+'Художественно-эстетическое разв'!AB30)/10))))))))))</f>
        <v/>
      </c>
      <c r="AQ39" s="175" t="str">
        <f>'целевые ориентиры'!AM29</f>
        <v/>
      </c>
      <c r="AR39" s="175" t="str">
        <f>'Речевое развитие'!I29</f>
        <v/>
      </c>
      <c r="AS39" s="175" t="str">
        <f>IF('Речевое развитие'!D29="","",IF('Речевое развитие'!D29=2,"сформирован",IF('Речевое развитие'!D29=0,"не сформирован", "в стадии формирования")))</f>
        <v/>
      </c>
      <c r="AT39" s="175" t="e">
        <f>IF('Речевое развитие'!#REF!="","",IF('Речевое развитие'!#REF!=2,"сформирован",IF('Речевое развитие'!#REF!=0,"не сформирован", "в стадии формирования")))</f>
        <v>#REF!</v>
      </c>
      <c r="AU39" s="175" t="str">
        <f>IF('Речевое развитие'!E29="","",IF('Речевое развитие'!E29=2,"сформирован",IF('Речевое развитие'!E29=0,"не сформирован", "в стадии формирования")))</f>
        <v/>
      </c>
      <c r="AV39" s="175" t="str">
        <f>IF('Речевое развитие'!F29="","",IF('Речевое развитие'!F29=2,"сформирован",IF('Речевое развитие'!F29=0,"не сформирован", "в стадии формирования")))</f>
        <v/>
      </c>
      <c r="AW39" s="175" t="str">
        <f>IF('Речевое развитие'!G29="","",IF('Речевое развитие'!G29=2,"сформирован",IF('Речевое развитие'!G29=0,"не сформирован", "в стадии формирования")))</f>
        <v/>
      </c>
      <c r="AX39" s="175"/>
      <c r="AY39" s="175" t="str">
        <f>IF('Речевое развитие'!M29="","",IF('Речевое развитие'!M29=2,"сформирован",IF('Речевое развитие'!M29=0,"не сформирован", "в стадии формирования")))</f>
        <v/>
      </c>
      <c r="AZ39" s="175" t="str">
        <f>IF('Познавательное развитие'!V30="","",IF('Речевое развитие'!D29="","",IF('Речевое развитие'!#REF!="","",IF('Речевое развитие'!E29="","",IF('Речевое развитие'!F29="","",IF('Речевое развитие'!G29="","",IF('Речевое развитие'!J29="","",IF('Речевое развитие'!M29="","",('Познавательное развитие'!V30+'Речевое развитие'!D29+'Речевое развитие'!#REF!+'Речевое развитие'!E29+'Речевое развитие'!F29+'Речевое развитие'!G29+'Речевое развитие'!J29+'Речевое развитие'!M29)/8))))))))</f>
        <v/>
      </c>
      <c r="BA39" s="175" t="str">
        <f>'целевые ориентиры'!AV29</f>
        <v/>
      </c>
      <c r="BB39" s="175" t="str">
        <f>IF('Художественно-эстетическое разв'!M30="","",IF('Художественно-эстетическое разв'!M30=2,"сформирован",IF('Художественно-эстетическое разв'!M30=0,"не сформирован", "в стадии формирования")))</f>
        <v/>
      </c>
      <c r="BC39" s="175" t="str">
        <f>IF('Художественно-эстетическое разв'!N30="","",IF('Художественно-эстетическое разв'!N30=2,"сформирован",IF('Художественно-эстетическое разв'!N30=0,"не сформирован", "в стадии формирования")))</f>
        <v/>
      </c>
      <c r="BD39" s="177" t="str">
        <f>IF('Художественно-эстетическое разв'!V30="","",IF('Художественно-эстетическое разв'!V30=2,"сформирован",IF('Художественно-эстетическое разв'!V30=0,"не сформирован", "в стадии формирования")))</f>
        <v/>
      </c>
      <c r="BE39" s="175" t="str">
        <f>IF('Физическое развитие'!D29="","",IF('Физическое развитие'!D29=2,"сформирован",IF('Физическое развитие'!D29=0,"не сформирован", "в стадии формирования")))</f>
        <v/>
      </c>
      <c r="BF39" s="175" t="str">
        <f>IF('Физическое развитие'!E29="","",IF('Физическое развитие'!E29=2,"сформирован",IF('Физическое развитие'!E29=0,"не сформирован", "в стадии формирования")))</f>
        <v/>
      </c>
      <c r="BG39" s="175" t="str">
        <f>IF('Физическое развитие'!F29="","",IF('Физическое развитие'!F29=2,"сформирован",IF('Физическое развитие'!F29=0,"не сформирован", "в стадии формирования")))</f>
        <v/>
      </c>
      <c r="BH39" s="175" t="str">
        <f>IF('Физическое развитие'!G29="","",IF('Физическое развитие'!G29=2,"сформирован",IF('Физическое развитие'!G29=0,"не сформирован", "в стадии формирования")))</f>
        <v/>
      </c>
      <c r="BI39" s="175" t="str">
        <f>IF('Физическое развитие'!H29="","",IF('Физическое развитие'!H29=2,"сформирован",IF('Физическое развитие'!H29=0,"не сформирован", "в стадии формирования")))</f>
        <v/>
      </c>
      <c r="BJ39" s="175" t="e">
        <f>IF('Физическое развитие'!#REF!="","",IF('Физическое развитие'!#REF!=2,"сформирован",IF('Физическое развитие'!#REF!=0,"не сформирован", "в стадии формирования")))</f>
        <v>#REF!</v>
      </c>
      <c r="BK39" s="175" t="str">
        <f>IF('Физическое развитие'!I29="","",IF('Физическое развитие'!I29=2,"сформирован",IF('Физическое развитие'!I29=0,"не сформирован", "в стадии формирования")))</f>
        <v/>
      </c>
      <c r="BL39" s="175" t="str">
        <f>IF('Физическое развитие'!J29="","",IF('Физическое развитие'!J29=2,"сформирован",IF('Физическое развитие'!J29=0,"не сформирован", "в стадии формирования")))</f>
        <v/>
      </c>
      <c r="BM39" s="175" t="str">
        <f>IF('Физическое развитие'!K29="","",IF('Физическое развитие'!K29=2,"сформирован",IF('Физическое развитие'!K29=0,"не сформирован", "в стадии формирования")))</f>
        <v/>
      </c>
      <c r="BN39" s="175" t="str">
        <f>IF('Физическое развитие'!M29="","",IF('Физическое развитие'!M29=2,"сформирован",IF('Физическое развитие'!M29=0,"не сформирован", "в стадии формирования")))</f>
        <v/>
      </c>
      <c r="BO39" s="178" t="str">
        <f>IF('Художественно-эстетическое разв'!M30="","",IF('Художественно-эстетическое разв'!N30="","",IF('Художественно-эстетическое разв'!V30="","",IF('Физическое развитие'!D29="","",IF('Физическое развитие'!E29="","",IF('Физическое развитие'!F29="","",IF('Физическое развитие'!G29="","",IF('Физическое развитие'!H29="","",IF('Физическое развитие'!#REF!="","",IF('Физическое развитие'!I29="","",IF('Физическое развитие'!J29="","",IF('Физическое развитие'!K29="","",IF('Физическое развитие'!M29="","",('Художественно-эстетическое разв'!M30+'Художественно-эстетическое разв'!N30+'Художественно-эстетическое разв'!V30+'Физическое развитие'!D29+'Физическое развитие'!E29+'Физическое развитие'!F29+'Физическое развитие'!G29+'Физическое развитие'!H29+'Физическое развитие'!#REF!+'Физическое развитие'!I29+'Физическое развитие'!J29+'Физическое развитие'!K29+'Физическое развитие'!M29)/13)))))))))))))</f>
        <v/>
      </c>
      <c r="BP39" s="175">
        <f>'целевые ориентиры'!BJ40</f>
        <v>0</v>
      </c>
      <c r="BQ39" s="175" t="str">
        <f>IF('Социально-коммуникативное разви'!D30="","",IF('Социально-коммуникативное разви'!D30=2,"сформирован",IF('Социально-коммуникативное разви'!D30=0,"не сформирован", "в стадии формирования")))</f>
        <v/>
      </c>
      <c r="BR39" s="175" t="str">
        <f>IF('Социально-коммуникативное разви'!G30="","",IF('Социально-коммуникативное разви'!G30=2,"сформирован",IF('Социально-коммуникативное разви'!G30=0,"не сформирован", "в стадии формирования")))</f>
        <v/>
      </c>
      <c r="BS39" s="175" t="str">
        <f>IF('Социально-коммуникативное разви'!K30="","",IF('Социально-коммуникативное разви'!K30=2,"сформирован",IF('Социально-коммуникативное разви'!K30=0,"не сформирован", "в стадии формирования")))</f>
        <v/>
      </c>
      <c r="BT39" s="175" t="str">
        <f>IF('Социально-коммуникативное разви'!M30="","",IF('Социально-коммуникативное разви'!M30=2,"сформирован",IF('Социально-коммуникативное разви'!M30=0,"не сформирован", "в стадии формирования")))</f>
        <v/>
      </c>
      <c r="BU39" s="175" t="str">
        <f>IF('Социально-коммуникативное разви'!X30="","",IF('Социально-коммуникативное разви'!X30=2,"сформирован",IF('Социально-коммуникативное разви'!X30=0,"не сформирован", "в стадии формирования")))</f>
        <v/>
      </c>
      <c r="BV39" s="175" t="str">
        <f>IF('Социально-коммуникативное разви'!Y30="","",IF('Социально-коммуникативное разви'!Y30=2,"сформирован",IF('Социально-коммуникативное разви'!Y30=0,"не сформирован", "в стадии формирования")))</f>
        <v/>
      </c>
      <c r="BW39"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39" s="175" t="str">
        <f>IF('Социально-коммуникативное разви'!Z30="","",IF('Социально-коммуникативное разви'!Z30=2,"сформирован",IF('Социально-коммуникативное разви'!Z30=0,"не сформирован", "в стадии формирования")))</f>
        <v/>
      </c>
      <c r="BY39" s="175" t="str">
        <f>IF('Социально-коммуникативное разви'!AA30="","",IF('Социально-коммуникативное разви'!AA30=2,"сформирован",IF('Социально-коммуникативное разви'!AA30=0,"не сформирован", "в стадии формирования")))</f>
        <v/>
      </c>
      <c r="BZ39" s="175" t="str">
        <f>IF('Физическое развитие'!L29="","",IF('Физическое развитие'!L29=2,"сформирован",IF('Физическое развитие'!L29=0,"не сформирован", "в стадии формирования")))</f>
        <v/>
      </c>
      <c r="CA39" s="175" t="str">
        <f>IF('Физическое развитие'!P29="","",IF('Физическое развитие'!P29=2,"сформирован",IF('Физическое развитие'!P29=0,"не сформирован", "в стадии формирования")))</f>
        <v/>
      </c>
      <c r="CB39" s="175" t="e">
        <f>IF('Физическое развитие'!#REF!="","",IF('Физическое развитие'!#REF!=2,"сформирован",IF('Физическое развитие'!#REF!=0,"не сформирован", "в стадии формирования")))</f>
        <v>#REF!</v>
      </c>
      <c r="CC39" s="175" t="str">
        <f>IF('Физическое развитие'!Q29="","",IF('Физическое развитие'!Q29=2,"сформирован",IF('Физическое развитие'!Q29=0,"не сформирован", "в стадии формирования")))</f>
        <v/>
      </c>
      <c r="CD39" s="175" t="str">
        <f>IF('Физическое развитие'!R29="","",IF('Физическое развитие'!R29=2,"сформирован",IF('Физическое развитие'!R29=0,"не сформирован", "в стадии формирования")))</f>
        <v/>
      </c>
      <c r="CE39" s="175"/>
      <c r="CF39" s="175" t="str">
        <f>'целевые ориентиры'!BX29</f>
        <v/>
      </c>
      <c r="CG39" s="175" t="str">
        <f>IF('Социально-коммуникативное разви'!E30="","",IF('Социально-коммуникативное разви'!E30=2,"сформирован",IF('Социально-коммуникативное разви'!E30=0,"не сформирован", "в стадии формирования")))</f>
        <v/>
      </c>
      <c r="CH39" s="175" t="str">
        <f>IF('Социально-коммуникативное разви'!F30="","",IF('Социально-коммуникативное разви'!F30=2,"сформирован",IF('Социально-коммуникативное разви'!F30=0,"не сформирован", "в стадии формирования")))</f>
        <v/>
      </c>
      <c r="CI39" s="175" t="str">
        <f>IF('Социально-коммуникативное разви'!H30="","",IF('Социально-коммуникативное разви'!H30=2,"сформирован",IF('Социально-коммуникативное разви'!H30=0,"не сформирован", "в стадии формирования")))</f>
        <v/>
      </c>
      <c r="CJ39" s="175" t="str">
        <f>IF('Социально-коммуникативное разви'!I30="","",IF('Социально-коммуникативное разви'!I30=2,"сформирован",IF('Социально-коммуникативное разви'!I30=0,"не сформирован", "в стадии формирования")))</f>
        <v/>
      </c>
      <c r="CK39" s="175" t="str">
        <f>IF('Социально-коммуникативное разви'!AB30="","",IF('Социально-коммуникативное разви'!AB30=2,"сформирован",IF('Социально-коммуникативное разви'!AB30=0,"не сформирован", "в стадии формирования")))</f>
        <v/>
      </c>
      <c r="CL39" s="175" t="str">
        <f>IF('Социально-коммуникативное разви'!AC30="","",IF('Социально-коммуникативное разви'!AC30=2,"сформирован",IF('Социально-коммуникативное разви'!AC30=0,"не сформирован", "в стадии формирования")))</f>
        <v/>
      </c>
      <c r="CM39" s="175" t="str">
        <f>IF('Социально-коммуникативное разви'!AD30="","",IF('Социально-коммуникативное разви'!AD30=2,"сформирован",IF('Социально-коммуникативное разви'!AD30=0,"не сформирован", "в стадии формирования")))</f>
        <v/>
      </c>
      <c r="CN39" s="175" t="str">
        <f>IF('Социально-коммуникативное разви'!AE30="","",IF('Социально-коммуникативное разви'!AE30=2,"сформирован",IF('Социально-коммуникативное разви'!AE30=0,"не сформирован", "в стадии формирования")))</f>
        <v/>
      </c>
      <c r="CO39" s="175" t="str">
        <f>IF('Познавательное развитие'!D30="","",IF('Познавательное развитие'!D30=2,"сформирован",IF('Познавательное развитие'!D30=0,"не сформирован", "в стадии формирования")))</f>
        <v/>
      </c>
      <c r="CP39" s="175" t="str">
        <f>IF('Познавательное развитие'!E30="","",IF('Познавательное развитие'!E30=2,"сформирован",IF('Познавательное развитие'!E30=0,"не сформирован", "в стадии формирования")))</f>
        <v/>
      </c>
      <c r="CQ39" s="175" t="str">
        <f>IF('Познавательное развитие'!F30="","",IF('Познавательное развитие'!F30=2,"сформирован",IF('Познавательное развитие'!F30=0,"не сформирован", "в стадии формирования")))</f>
        <v/>
      </c>
      <c r="CR39" s="175" t="str">
        <f>IF('Познавательное развитие'!I30="","",IF('Познавательное развитие'!I30=2,"сформирован",IF('Познавательное развитие'!I30=0,"не сформирован", "в стадии формирования")))</f>
        <v/>
      </c>
      <c r="CS39" s="175" t="str">
        <f>IF('Познавательное развитие'!K30="","",IF('Познавательное развитие'!K30=2,"сформирован",IF('Познавательное развитие'!K30=0,"не сформирован", "в стадии формирования")))</f>
        <v/>
      </c>
      <c r="CT39" s="175" t="str">
        <f>IF('Познавательное развитие'!S30="","",IF('Познавательное развитие'!S30=2,"сформирован",IF('Познавательное развитие'!S30=0,"не сформирован", "в стадии формирования")))</f>
        <v/>
      </c>
      <c r="CU39" s="175" t="str">
        <f>IF('Познавательное развитие'!U30="","",IF('Познавательное развитие'!U30=2,"сформирован",IF('Познавательное развитие'!U30=0,"не сформирован", "в стадии формирования")))</f>
        <v/>
      </c>
      <c r="CV39" s="175" t="e">
        <f>IF('Познавательное развитие'!#REF!="","",IF('Познавательное развитие'!#REF!=2,"сформирован",IF('Познавательное развитие'!#REF!=0,"не сформирован", "в стадии формирования")))</f>
        <v>#REF!</v>
      </c>
      <c r="CW39" s="175" t="str">
        <f>IF('Познавательное развитие'!Y30="","",IF('Познавательное развитие'!Y30=2,"сформирован",IF('Познавательное развитие'!Y30=0,"не сформирован", "в стадии формирования")))</f>
        <v/>
      </c>
      <c r="CX39" s="175" t="str">
        <f>IF('Познавательное развитие'!Z30="","",IF('Познавательное развитие'!Z30=2,"сформирован",IF('Познавательное развитие'!Z30=0,"не сформирован", "в стадии формирования")))</f>
        <v/>
      </c>
      <c r="CY39" s="175" t="str">
        <f>IF('Познавательное развитие'!AA30="","",IF('Познавательное развитие'!AA30=2,"сформирован",IF('Познавательное развитие'!AA30=0,"не сформирован", "в стадии формирования")))</f>
        <v/>
      </c>
      <c r="CZ39" s="175" t="str">
        <f>IF('Познавательное развитие'!AB30="","",IF('Познавательное развитие'!AB30=2,"сформирован",IF('Познавательное развитие'!AB30=0,"не сформирован", "в стадии формирования")))</f>
        <v/>
      </c>
      <c r="DA39" s="175" t="str">
        <f>IF('Познавательное развитие'!AC30="","",IF('Познавательное развитие'!AC30=2,"сформирован",IF('Познавательное развитие'!AC30=0,"не сформирован", "в стадии формирования")))</f>
        <v/>
      </c>
      <c r="DB39" s="175" t="str">
        <f>IF('Познавательное развитие'!AD30="","",IF('Познавательное развитие'!AD30=2,"сформирован",IF('Познавательное развитие'!AD30=0,"не сформирован", "в стадии формирования")))</f>
        <v/>
      </c>
      <c r="DC39" s="175" t="str">
        <f>IF('Познавательное развитие'!AE30="","",IF('Познавательное развитие'!AE30=2,"сформирован",IF('Познавательное развитие'!AE30=0,"не сформирован", "в стадии формирования")))</f>
        <v/>
      </c>
      <c r="DD39" s="175" t="str">
        <f>IF('Речевое развитие'!J29="","",IF('Речевое развитие'!J29=2,"сформирован",IF('Речевое развитие'!J29=0,"не сформирован", "в стадии формирования")))</f>
        <v/>
      </c>
      <c r="DE39" s="175" t="str">
        <f>IF('Речевое развитие'!K29="","",IF('Речевое развитие'!K29=2,"сформирован",IF('Речевое развитие'!K29=0,"не сформирован", "в стадии формирования")))</f>
        <v/>
      </c>
      <c r="DF39" s="175" t="str">
        <f>IF('Речевое развитие'!L29="","",IF('Речевое развитие'!L29=2,"сформирован",IF('Речевое развитие'!L29=0,"не сформирован", "в стадии формирования")))</f>
        <v/>
      </c>
      <c r="DG39" s="177" t="str">
        <f>IF('Художественно-эстетическое разв'!AA30="","",IF('Художественно-эстетическое разв'!AA30=2,"сформирован",IF('Художественно-эстетическое разв'!AA30=0,"не сформирован", "в стадии формирования")))</f>
        <v/>
      </c>
      <c r="DH39" s="178" t="str">
        <f>IF('Социально-коммуникативное разви'!E30="","",IF('Социально-коммуникативное разви'!F30="","",IF('Социально-коммуникативное разви'!H30="","",IF('Социально-коммуникативное разви'!I30="","",IF('Социально-коммуникативное разви'!AB30="","",IF('Социально-коммуникативное разви'!AC30="","",IF('Социально-коммуникативное разви'!AD30="","",IF('Социально-коммуникативное разви'!AE30="","",IF('Познавательное развитие'!D30="","",IF('Познавательное развитие'!E30="","",IF('Познавательное развитие'!F30="","",IF('Познавательное развитие'!I30="","",IF('Познавательное развитие'!K30="","",IF('Познавательное развитие'!S30="","",IF('Познавательное развитие'!U30="","",IF('Познавательное развитие'!#REF!="","",IF('Познавательное развитие'!Y30="","",IF('Познавательное развитие'!Z30="","",IF('Познавательное развитие'!AA30="","",IF('Познавательное развитие'!AB30="","",IF('Познавательное развитие'!AC30="","",IF('Познавательное развитие'!AD30="","",IF('Познавательное развитие'!AE30="","",IF('Речевое развитие'!J29="","",IF('Речевое развитие'!K29="","",IF('Речевое развитие'!L29="","",IF('Художественно-эстетическое разв'!AA30="","",('Социально-коммуникативное разви'!E30+'Социально-коммуникативное разви'!F30+'Социально-коммуникативное разви'!H30+'Социально-коммуникативное разви'!I30+'Социально-коммуникативное разви'!AB30+'Социально-коммуникативное разви'!AC30+'Социально-коммуникативное разви'!AD30+'Социально-коммуникативное разви'!AE30+'Познавательное развитие'!D30+'Познавательное развитие'!E30+'Познавательное развитие'!F30+'Познавательное развитие'!I30+'Познавательное развитие'!K30+'Познавательное развитие'!S30+'Познавательное развитие'!U30+'Познавательное развитие'!#REF!+'Познавательное развитие'!Y30+'Познавательное развитие'!Z30+'Познавательное развитие'!AA30+'Познавательное развитие'!AB30+'Познавательное развитие'!AC30+'Познавательное развитие'!AD30+'Познавательное развитие'!AE30+'Речевое развитие'!J29+'Речевое развитие'!K29+'Речевое развитие'!L29+'Художественно-эстетическое разв'!AA30)/27)))))))))))))))))))))))))))</f>
        <v/>
      </c>
      <c r="DI39" s="175" t="str">
        <f>'целевые ориентиры'!CZ29</f>
        <v/>
      </c>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row>
    <row r="40" spans="1:150" s="121" customFormat="1" hidden="1">
      <c r="A40" s="97">
        <f>список!A28</f>
        <v>27</v>
      </c>
      <c r="B40" s="165" t="str">
        <f>IF(список!B28="","",список!B28)</f>
        <v/>
      </c>
      <c r="C40" s="98">
        <f>IF(список!C28="","",список!C28)</f>
        <v>0</v>
      </c>
      <c r="D40" s="81" t="str">
        <f>IF('Социально-коммуникативное разви'!J31="","",IF('Социально-коммуникативное разви'!J31=2,"сформирован",IF('Социально-коммуникативное разви'!J31=0,"не сформирован", "в стадии формирования")))</f>
        <v/>
      </c>
      <c r="E40" s="81" t="str">
        <f>IF('Социально-коммуникативное разви'!K31="","",IF('Социально-коммуникативное разви'!K31=2,"сформирован",IF('Социально-коммуникативное разви'!K31=0,"не сформирован", "в стадии формирования")))</f>
        <v/>
      </c>
      <c r="F40" s="81" t="str">
        <f>IF('Социально-коммуникативное разви'!L31="","",IF('Социально-коммуникативное разви'!L31=2,"сформирован",IF('Социально-коммуникативное разви'!L31=0,"не сформирован", "в стадии формирования")))</f>
        <v/>
      </c>
      <c r="G40" s="81" t="str">
        <f>IF('Социально-коммуникативное разви'!N31="","",IF('Социально-коммуникативное разви'!N31=2,"сформирован",IF('Социально-коммуникативное разви'!N31=0,"не сформирован", "в стадии формирования")))</f>
        <v/>
      </c>
      <c r="H40" s="81" t="str">
        <f>IF('Социально-коммуникативное разви'!O31="","",IF('Социально-коммуникативное разви'!O31=2,"сформирован",IF('Социально-коммуникативное разви'!O31=0,"не сформирован", "в стадии формирования")))</f>
        <v/>
      </c>
      <c r="I40" s="81" t="str">
        <f>IF('Познавательное развитие'!J31="","",IF('Познавательное развитие'!J31=2,"сформирован",IF('Познавательное развитие'!J31=0,"не сформирован", "в стадии формирования")))</f>
        <v/>
      </c>
      <c r="J40" s="81" t="str">
        <f>IF('Познавательное развитие'!K31="","",IF('Познавательное развитие'!K31=2,"сформирован",IF('Познавательное развитие'!K31=0,"не сформирован", "в стадии формирования")))</f>
        <v/>
      </c>
      <c r="K40" s="81" t="str">
        <f>IF('Познавательное развитие'!N31="","",IF('Познавательное развитие'!N31=2,"сформирован",IF('Познавательное развитие'!N31=0,"не сформирован", "в стадии формирования")))</f>
        <v/>
      </c>
      <c r="L40" s="81" t="str">
        <f>IF('Познавательное развитие'!O31="","",IF('Познавательное развитие'!O31=2,"сформирован",IF('Познавательное развитие'!O31=0,"не сформирован", "в стадии формирования")))</f>
        <v/>
      </c>
      <c r="M40" s="81" t="str">
        <f>IF('Познавательное развитие'!U31="","",IF('Познавательное развитие'!U31=2,"сформирован",IF('Познавательное развитие'!U31=0,"не сформирован", "в стадии формирования")))</f>
        <v/>
      </c>
      <c r="N40" s="81" t="str">
        <f>IF('Речевое развитие'!G30="","",IF('Речевое развитие'!G30=2,"сформирован",IF('Речевое развитие'!G30=0,"не сформирован", "в стадии формирования")))</f>
        <v/>
      </c>
      <c r="O40" s="81" t="str">
        <f>IF('Художественно-эстетическое разв'!D31="","",IF('Художественно-эстетическое разв'!D31=2,"сформирован",IF('Художественно-эстетическое разв'!D31=0,"не сформирован", "в стадии формирования")))</f>
        <v/>
      </c>
      <c r="P40"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40"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40" s="136" t="str">
        <f>IF('Социально-коммуникативное разви'!J31="","",IF('Социально-коммуникативное разви'!K31="","",IF('Социально-коммуникативное разви'!L31="","",IF('Социально-коммуникативное разви'!N31="","",IF('Социально-коммуникативное разви'!O31="","",IF('Познавательное развитие'!J31="","",IF('Познавательное развитие'!K31="","",IF('Познавательное развитие'!N31="","",IF('Познавательное развитие'!O31="","",IF('Познавательное развитие'!U31="","",IF('Речевое развитие'!G30="","",IF('Художественно-эстетическое разв'!D31="","",IF('Художественно-эстетическое разв'!#REF!="","",IF('Художественно-эстетическое разв'!#REF!="","",('Социально-коммуникативное разви'!J31+'Социально-коммуникативное разви'!K31+'Социально-коммуникативное разви'!L31+'Социально-коммуникативное разви'!N31+'Социально-коммуникативное разви'!O31+'Познавательное развитие'!J31+'Познавательное развитие'!K31+'Познавательное развитие'!N31+'Познавательное развитие'!O31+'Познавательное развитие'!U31+'Речевое развитие'!G30+'Художественно-эстетическое разв'!D31+'Художественно-эстетическое разв'!#REF!+'Художественно-эстетическое разв'!#REF!)/14))))))))))))))</f>
        <v/>
      </c>
      <c r="S40" s="175" t="str">
        <f>'целевые ориентиры'!Q30</f>
        <v/>
      </c>
      <c r="T40" s="175" t="str">
        <f>IF('Социально-коммуникативное разви'!H31="","",IF('Социально-коммуникативное разви'!H31=2,"сформирован",IF('Социально-коммуникативное разви'!H31=0,"не сформирован", "в стадии формирования")))</f>
        <v/>
      </c>
      <c r="U40" s="175" t="str">
        <f>IF('Социально-коммуникативное разви'!K31="","",IF('Социально-коммуникативное разви'!K31=2,"сформирован",IF('Социально-коммуникативное разви'!K31=0,"не сформирован", "в стадии формирования")))</f>
        <v/>
      </c>
      <c r="V40" s="175" t="str">
        <f>IF('Социально-коммуникативное разви'!L31="","",IF('Социально-коммуникативное разви'!L31=2,"сформирован",IF('Социально-коммуникативное разви'!L31=0,"не сформирован", "в стадии формирования")))</f>
        <v/>
      </c>
      <c r="W40" s="175" t="str">
        <f>IF('Социально-коммуникативное разви'!M31="","",IF('Социально-коммуникативное разви'!M31=2,"сформирован",IF('Социально-коммуникативное разви'!M31=0,"не сформирован", "в стадии формирования")))</f>
        <v/>
      </c>
      <c r="X40" s="175" t="str">
        <f>IF('Социально-коммуникативное разви'!S31="","",IF('Социально-коммуникативное разви'!S31=2,"сформирован",IF('Социально-коммуникативное разви'!S31=0,"не сформирован", "в стадии формирования")))</f>
        <v/>
      </c>
      <c r="Y40" s="175" t="str">
        <f>IF('Социально-коммуникативное разви'!T31="","",IF('Социально-коммуникативное разви'!T31=2,"сформирован",IF('Социально-коммуникативное разви'!T31=0,"не сформирован", "в стадии формирования")))</f>
        <v/>
      </c>
      <c r="Z40"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40" s="175" t="str">
        <f>IF('Социально-коммуникативное разви'!U31="","",IF('Социально-коммуникативное разви'!U31=2,"сформирован",IF('Социально-коммуникативное разви'!U31=0,"не сформирован", "в стадии формирования")))</f>
        <v/>
      </c>
      <c r="AB40" s="175" t="str">
        <f>IF('Познавательное развитие'!T31="","",IF('Познавательное развитие'!T31=2,"сформирован",IF('Познавательное развитие'!T31=0,"не сформирован", "в стадии формирования")))</f>
        <v/>
      </c>
      <c r="AC40" s="175" t="str">
        <f>IF('Речевое развитие'!G30="","",IF('Речевое развитие'!G30=2,"сформирован",IF('Речевое развитие'!G30=0,"не сформирован", "в стадии формирования")))</f>
        <v/>
      </c>
      <c r="AD40" s="175" t="str">
        <f>IF('Социально-коммуникативное разви'!H31="","",IF('Социально-коммуникативное разви'!K31="","",IF('Социально-коммуникативное разви'!L31="","",IF('Социально-коммуникативное разви'!M31="","",IF('Социально-коммуникативное разви'!S31="","",IF('Социально-коммуникативное разви'!T31="","",IF('Социально-коммуникативное разви'!#REF!="","",IF('Социально-коммуникативное разви'!U31="","",IF('Познавательное развитие'!T31="","",IF('Речевое развитие'!G30="","",('Социально-коммуникативное разви'!H31+'Социально-коммуникативное разви'!K31+'Социально-коммуникативное разви'!L31+'Социально-коммуникативное разви'!M31+'Социально-коммуникативное разви'!S31+'Социально-коммуникативное разви'!T31+'Социально-коммуникативное разви'!#REF!+'Социально-коммуникативное разви'!U31+'Познавательное развитие'!T31+'Речевое развитие'!G30)/10))))))))))</f>
        <v/>
      </c>
      <c r="AE40" s="175">
        <f>'целевые ориентиры'!AB41</f>
        <v>36</v>
      </c>
      <c r="AF40" s="175" t="str">
        <f>IF('Социально-коммуникативное разви'!P31="","",IF('Социально-коммуникативное разви'!P31=2,"сформирован",IF('Социально-коммуникативное разви'!P31=0,"не сформирован", "в стадии формирования")))</f>
        <v/>
      </c>
      <c r="AG40" s="175" t="str">
        <f>IF('Познавательное развитие'!P31="","",IF('Познавательное развитие'!P31=2,"сформирован",IF('Познавательное развитие'!P31=0,"не сформирован", "в стадии формирования")))</f>
        <v/>
      </c>
      <c r="AH40" s="175" t="str">
        <f>IF('Речевое развитие'!F30="","",IF('Речевое развитие'!F30=2,"сформирован",IF('Речевое развитие'!GG30=0,"не сформирован", "в стадии формирования")))</f>
        <v/>
      </c>
      <c r="AI40" s="175" t="str">
        <f>IF('Речевое развитие'!G30="","",IF('Речевое развитие'!G30=2,"сформирован",IF('Речевое развитие'!GH30=0,"не сформирован", "в стадии формирования")))</f>
        <v/>
      </c>
      <c r="AJ40" s="175" t="str">
        <f>IF('Речевое развитие'!M30="","",IF('Речевое развитие'!M30=2,"сформирован",IF('Речевое развитие'!M30=0,"не сформирован", "в стадии формирования")))</f>
        <v/>
      </c>
      <c r="AK40" s="175" t="str">
        <f>IF('Речевое развитие'!N30="","",IF('Речевое развитие'!N30=2,"сформирован",IF('Речевое развитие'!N30=0,"не сформирован", "в стадии формирования")))</f>
        <v/>
      </c>
      <c r="AL40" s="175" t="str">
        <f>IF('Художественно-эстетическое разв'!E31="","",IF('Художественно-эстетическое разв'!E31=2,"сформирован",IF('Художественно-эстетическое разв'!E31=0,"не сформирован", "в стадии формирования")))</f>
        <v/>
      </c>
      <c r="AM40" s="175" t="str">
        <f>IF('Художественно-эстетическое разв'!H31="","",IF('Художественно-эстетическое разв'!H31=2,"сформирован",IF('Художественно-эстетическое разв'!H31=0,"не сформирован", "в стадии формирования")))</f>
        <v/>
      </c>
      <c r="AN40"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40" s="175" t="str">
        <f>IF('Художественно-эстетическое разв'!AB31="","",IF('Художественно-эстетическое разв'!AB31=2,"сформирован",IF('Художественно-эстетическое разв'!AB31=0,"не сформирован", "в стадии формирования")))</f>
        <v/>
      </c>
      <c r="AP40" s="176" t="str">
        <f>IF('Социально-коммуникативное разви'!P31="","",IF('Познавательное развитие'!P31="","",IF('Речевое развитие'!F30="","",IF('Речевое развитие'!G30="","",IF('Речевое развитие'!M30="","",IF('Речевое развитие'!N30="","",IF('Художественно-эстетическое разв'!E31="","",IF('Художественно-эстетическое разв'!H31="","",IF('Художественно-эстетическое разв'!#REF!="","",IF('Художественно-эстетическое разв'!AB31="","",('Социально-коммуникативное разви'!P31+'Познавательное развитие'!P31+'Речевое развитие'!F30+'Речевое развитие'!G30+'Речевое развитие'!M30+'Речевое развитие'!N30+'Художественно-эстетическое разв'!E31+'Художественно-эстетическое разв'!H31+'Художественно-эстетическое разв'!#REF!+'Художественно-эстетическое разв'!AB31)/10))))))))))</f>
        <v/>
      </c>
      <c r="AQ40" s="175" t="str">
        <f>'целевые ориентиры'!AM30</f>
        <v/>
      </c>
      <c r="AR40" s="175" t="str">
        <f>'Речевое развитие'!I30</f>
        <v/>
      </c>
      <c r="AS40" s="175" t="str">
        <f>IF('Речевое развитие'!D30="","",IF('Речевое развитие'!D30=2,"сформирован",IF('Речевое развитие'!D30=0,"не сформирован", "в стадии формирования")))</f>
        <v/>
      </c>
      <c r="AT40" s="175" t="e">
        <f>IF('Речевое развитие'!#REF!="","",IF('Речевое развитие'!#REF!=2,"сформирован",IF('Речевое развитие'!#REF!=0,"не сформирован", "в стадии формирования")))</f>
        <v>#REF!</v>
      </c>
      <c r="AU40" s="175" t="str">
        <f>IF('Речевое развитие'!E30="","",IF('Речевое развитие'!E30=2,"сформирован",IF('Речевое развитие'!E30=0,"не сформирован", "в стадии формирования")))</f>
        <v/>
      </c>
      <c r="AV40" s="175" t="str">
        <f>IF('Речевое развитие'!F30="","",IF('Речевое развитие'!F30=2,"сформирован",IF('Речевое развитие'!F30=0,"не сформирован", "в стадии формирования")))</f>
        <v/>
      </c>
      <c r="AW40" s="175" t="str">
        <f>IF('Речевое развитие'!G30="","",IF('Речевое развитие'!G30=2,"сформирован",IF('Речевое развитие'!G30=0,"не сформирован", "в стадии формирования")))</f>
        <v/>
      </c>
      <c r="AX40" s="175"/>
      <c r="AY40" s="175" t="str">
        <f>IF('Речевое развитие'!M30="","",IF('Речевое развитие'!M30=2,"сформирован",IF('Речевое развитие'!M30=0,"не сформирован", "в стадии формирования")))</f>
        <v/>
      </c>
      <c r="AZ40" s="175" t="str">
        <f>IF('Познавательное развитие'!V31="","",IF('Речевое развитие'!D30="","",IF('Речевое развитие'!#REF!="","",IF('Речевое развитие'!E30="","",IF('Речевое развитие'!F30="","",IF('Речевое развитие'!G30="","",IF('Речевое развитие'!J30="","",IF('Речевое развитие'!M30="","",('Познавательное развитие'!V31+'Речевое развитие'!D30+'Речевое развитие'!#REF!+'Речевое развитие'!E30+'Речевое развитие'!F30+'Речевое развитие'!G30+'Речевое развитие'!J30+'Речевое развитие'!M30)/8))))))))</f>
        <v/>
      </c>
      <c r="BA40" s="175" t="str">
        <f>'целевые ориентиры'!AV30</f>
        <v/>
      </c>
      <c r="BB40" s="175" t="str">
        <f>IF('Художественно-эстетическое разв'!M31="","",IF('Художественно-эстетическое разв'!M31=2,"сформирован",IF('Художественно-эстетическое разв'!M31=0,"не сформирован", "в стадии формирования")))</f>
        <v/>
      </c>
      <c r="BC40" s="175" t="str">
        <f>IF('Художественно-эстетическое разв'!N31="","",IF('Художественно-эстетическое разв'!N31=2,"сформирован",IF('Художественно-эстетическое разв'!N31=0,"не сформирован", "в стадии формирования")))</f>
        <v/>
      </c>
      <c r="BD40" s="177" t="str">
        <f>IF('Художественно-эстетическое разв'!V31="","",IF('Художественно-эстетическое разв'!V31=2,"сформирован",IF('Художественно-эстетическое разв'!V31=0,"не сформирован", "в стадии формирования")))</f>
        <v/>
      </c>
      <c r="BE40" s="175" t="str">
        <f>IF('Физическое развитие'!D30="","",IF('Физическое развитие'!D30=2,"сформирован",IF('Физическое развитие'!D30=0,"не сформирован", "в стадии формирования")))</f>
        <v/>
      </c>
      <c r="BF40" s="175" t="str">
        <f>IF('Физическое развитие'!E30="","",IF('Физическое развитие'!E30=2,"сформирован",IF('Физическое развитие'!E30=0,"не сформирован", "в стадии формирования")))</f>
        <v/>
      </c>
      <c r="BG40" s="175" t="str">
        <f>IF('Физическое развитие'!F30="","",IF('Физическое развитие'!F30=2,"сформирован",IF('Физическое развитие'!F30=0,"не сформирован", "в стадии формирования")))</f>
        <v/>
      </c>
      <c r="BH40" s="175" t="str">
        <f>IF('Физическое развитие'!G30="","",IF('Физическое развитие'!G30=2,"сформирован",IF('Физическое развитие'!G30=0,"не сформирован", "в стадии формирования")))</f>
        <v/>
      </c>
      <c r="BI40" s="175" t="str">
        <f>IF('Физическое развитие'!H30="","",IF('Физическое развитие'!H30=2,"сформирован",IF('Физическое развитие'!H30=0,"не сформирован", "в стадии формирования")))</f>
        <v/>
      </c>
      <c r="BJ40" s="175" t="e">
        <f>IF('Физическое развитие'!#REF!="","",IF('Физическое развитие'!#REF!=2,"сформирован",IF('Физическое развитие'!#REF!=0,"не сформирован", "в стадии формирования")))</f>
        <v>#REF!</v>
      </c>
      <c r="BK40" s="175" t="str">
        <f>IF('Физическое развитие'!I30="","",IF('Физическое развитие'!I30=2,"сформирован",IF('Физическое развитие'!I30=0,"не сформирован", "в стадии формирования")))</f>
        <v/>
      </c>
      <c r="BL40" s="175" t="str">
        <f>IF('Физическое развитие'!J30="","",IF('Физическое развитие'!J30=2,"сформирован",IF('Физическое развитие'!J30=0,"не сформирован", "в стадии формирования")))</f>
        <v/>
      </c>
      <c r="BM40" s="175" t="str">
        <f>IF('Физическое развитие'!K30="","",IF('Физическое развитие'!K30=2,"сформирован",IF('Физическое развитие'!K30=0,"не сформирован", "в стадии формирования")))</f>
        <v/>
      </c>
      <c r="BN40" s="175" t="str">
        <f>IF('Физическое развитие'!M30="","",IF('Физическое развитие'!M30=2,"сформирован",IF('Физическое развитие'!M30=0,"не сформирован", "в стадии формирования")))</f>
        <v/>
      </c>
      <c r="BO40" s="178" t="str">
        <f>IF('Художественно-эстетическое разв'!M31="","",IF('Художественно-эстетическое разв'!N31="","",IF('Художественно-эстетическое разв'!V31="","",IF('Физическое развитие'!D30="","",IF('Физическое развитие'!E30="","",IF('Физическое развитие'!F30="","",IF('Физическое развитие'!G30="","",IF('Физическое развитие'!H30="","",IF('Физическое развитие'!#REF!="","",IF('Физическое развитие'!I30="","",IF('Физическое развитие'!J30="","",IF('Физическое развитие'!K30="","",IF('Физическое развитие'!M30="","",('Художественно-эстетическое разв'!M31+'Художественно-эстетическое разв'!N31+'Художественно-эстетическое разв'!V31+'Физическое развитие'!D30+'Физическое развитие'!E30+'Физическое развитие'!F30+'Физическое развитие'!G30+'Физическое развитие'!H30+'Физическое развитие'!#REF!+'Физическое развитие'!I30+'Физическое развитие'!J30+'Физическое развитие'!K30+'Физическое развитие'!M30)/13)))))))))))))</f>
        <v/>
      </c>
      <c r="BP40" s="175">
        <f>'целевые ориентиры'!BJ41</f>
        <v>0</v>
      </c>
      <c r="BQ40" s="175" t="str">
        <f>IF('Социально-коммуникативное разви'!D31="","",IF('Социально-коммуникативное разви'!D31=2,"сформирован",IF('Социально-коммуникативное разви'!D31=0,"не сформирован", "в стадии формирования")))</f>
        <v/>
      </c>
      <c r="BR40" s="175" t="str">
        <f>IF('Социально-коммуникативное разви'!G31="","",IF('Социально-коммуникативное разви'!G31=2,"сформирован",IF('Социально-коммуникативное разви'!G31=0,"не сформирован", "в стадии формирования")))</f>
        <v/>
      </c>
      <c r="BS40" s="175" t="str">
        <f>IF('Социально-коммуникативное разви'!K31="","",IF('Социально-коммуникативное разви'!K31=2,"сформирован",IF('Социально-коммуникативное разви'!K31=0,"не сформирован", "в стадии формирования")))</f>
        <v/>
      </c>
      <c r="BT40" s="175" t="str">
        <f>IF('Социально-коммуникативное разви'!M31="","",IF('Социально-коммуникативное разви'!M31=2,"сформирован",IF('Социально-коммуникативное разви'!M31=0,"не сформирован", "в стадии формирования")))</f>
        <v/>
      </c>
      <c r="BU40" s="175" t="str">
        <f>IF('Социально-коммуникативное разви'!X31="","",IF('Социально-коммуникативное разви'!X31=2,"сформирован",IF('Социально-коммуникативное разви'!X31=0,"не сформирован", "в стадии формирования")))</f>
        <v/>
      </c>
      <c r="BV40" s="175" t="str">
        <f>IF('Социально-коммуникативное разви'!Y31="","",IF('Социально-коммуникативное разви'!Y31=2,"сформирован",IF('Социально-коммуникативное разви'!Y31=0,"не сформирован", "в стадии формирования")))</f>
        <v/>
      </c>
      <c r="BW40"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40" s="175" t="str">
        <f>IF('Социально-коммуникативное разви'!Z31="","",IF('Социально-коммуникативное разви'!Z31=2,"сформирован",IF('Социально-коммуникативное разви'!Z31=0,"не сформирован", "в стадии формирования")))</f>
        <v/>
      </c>
      <c r="BY40" s="175" t="str">
        <f>IF('Социально-коммуникативное разви'!AA31="","",IF('Социально-коммуникативное разви'!AA31=2,"сформирован",IF('Социально-коммуникативное разви'!AA31=0,"не сформирован", "в стадии формирования")))</f>
        <v/>
      </c>
      <c r="BZ40" s="175" t="str">
        <f>IF('Физическое развитие'!L30="","",IF('Физическое развитие'!L30=2,"сформирован",IF('Физическое развитие'!L30=0,"не сформирован", "в стадии формирования")))</f>
        <v/>
      </c>
      <c r="CA40" s="175" t="str">
        <f>IF('Физическое развитие'!P30="","",IF('Физическое развитие'!P30=2,"сформирован",IF('Физическое развитие'!P30=0,"не сформирован", "в стадии формирования")))</f>
        <v/>
      </c>
      <c r="CB40" s="175" t="e">
        <f>IF('Физическое развитие'!#REF!="","",IF('Физическое развитие'!#REF!=2,"сформирован",IF('Физическое развитие'!#REF!=0,"не сформирован", "в стадии формирования")))</f>
        <v>#REF!</v>
      </c>
      <c r="CC40" s="175" t="str">
        <f>IF('Физическое развитие'!Q30="","",IF('Физическое развитие'!Q30=2,"сформирован",IF('Физическое развитие'!Q30=0,"не сформирован", "в стадии формирования")))</f>
        <v/>
      </c>
      <c r="CD40" s="175" t="str">
        <f>IF('Физическое развитие'!R30="","",IF('Физическое развитие'!R30=2,"сформирован",IF('Физическое развитие'!R30=0,"не сформирован", "в стадии формирования")))</f>
        <v/>
      </c>
      <c r="CE40" s="175"/>
      <c r="CF40" s="175" t="str">
        <f>'целевые ориентиры'!BX30</f>
        <v/>
      </c>
      <c r="CG40" s="175" t="str">
        <f>IF('Социально-коммуникативное разви'!E31="","",IF('Социально-коммуникативное разви'!E31=2,"сформирован",IF('Социально-коммуникативное разви'!E31=0,"не сформирован", "в стадии формирования")))</f>
        <v/>
      </c>
      <c r="CH40" s="175" t="str">
        <f>IF('Социально-коммуникативное разви'!F31="","",IF('Социально-коммуникативное разви'!F31=2,"сформирован",IF('Социально-коммуникативное разви'!F31=0,"не сформирован", "в стадии формирования")))</f>
        <v/>
      </c>
      <c r="CI40" s="175" t="str">
        <f>IF('Социально-коммуникативное разви'!H31="","",IF('Социально-коммуникативное разви'!H31=2,"сформирован",IF('Социально-коммуникативное разви'!H31=0,"не сформирован", "в стадии формирования")))</f>
        <v/>
      </c>
      <c r="CJ40" s="175" t="str">
        <f>IF('Социально-коммуникативное разви'!I31="","",IF('Социально-коммуникативное разви'!I31=2,"сформирован",IF('Социально-коммуникативное разви'!I31=0,"не сформирован", "в стадии формирования")))</f>
        <v/>
      </c>
      <c r="CK40" s="175" t="str">
        <f>IF('Социально-коммуникативное разви'!AB31="","",IF('Социально-коммуникативное разви'!AB31=2,"сформирован",IF('Социально-коммуникативное разви'!AB31=0,"не сформирован", "в стадии формирования")))</f>
        <v/>
      </c>
      <c r="CL40" s="175" t="str">
        <f>IF('Социально-коммуникативное разви'!AC31="","",IF('Социально-коммуникативное разви'!AC31=2,"сформирован",IF('Социально-коммуникативное разви'!AC31=0,"не сформирован", "в стадии формирования")))</f>
        <v/>
      </c>
      <c r="CM40" s="175" t="str">
        <f>IF('Социально-коммуникативное разви'!AD31="","",IF('Социально-коммуникативное разви'!AD31=2,"сформирован",IF('Социально-коммуникативное разви'!AD31=0,"не сформирован", "в стадии формирования")))</f>
        <v/>
      </c>
      <c r="CN40" s="175" t="str">
        <f>IF('Социально-коммуникативное разви'!AE31="","",IF('Социально-коммуникативное разви'!AE31=2,"сформирован",IF('Социально-коммуникативное разви'!AE31=0,"не сформирован", "в стадии формирования")))</f>
        <v/>
      </c>
      <c r="CO40" s="175" t="str">
        <f>IF('Познавательное развитие'!D31="","",IF('Познавательное развитие'!D31=2,"сформирован",IF('Познавательное развитие'!D31=0,"не сформирован", "в стадии формирования")))</f>
        <v/>
      </c>
      <c r="CP40" s="175" t="str">
        <f>IF('Познавательное развитие'!E31="","",IF('Познавательное развитие'!E31=2,"сформирован",IF('Познавательное развитие'!E31=0,"не сформирован", "в стадии формирования")))</f>
        <v/>
      </c>
      <c r="CQ40" s="175" t="str">
        <f>IF('Познавательное развитие'!F31="","",IF('Познавательное развитие'!F31=2,"сформирован",IF('Познавательное развитие'!F31=0,"не сформирован", "в стадии формирования")))</f>
        <v/>
      </c>
      <c r="CR40" s="175" t="str">
        <f>IF('Познавательное развитие'!I31="","",IF('Познавательное развитие'!I31=2,"сформирован",IF('Познавательное развитие'!I31=0,"не сформирован", "в стадии формирования")))</f>
        <v/>
      </c>
      <c r="CS40" s="175" t="str">
        <f>IF('Познавательное развитие'!K31="","",IF('Познавательное развитие'!K31=2,"сформирован",IF('Познавательное развитие'!K31=0,"не сформирован", "в стадии формирования")))</f>
        <v/>
      </c>
      <c r="CT40" s="175" t="str">
        <f>IF('Познавательное развитие'!S31="","",IF('Познавательное развитие'!S31=2,"сформирован",IF('Познавательное развитие'!S31=0,"не сформирован", "в стадии формирования")))</f>
        <v/>
      </c>
      <c r="CU40" s="175" t="str">
        <f>IF('Познавательное развитие'!U31="","",IF('Познавательное развитие'!U31=2,"сформирован",IF('Познавательное развитие'!U31=0,"не сформирован", "в стадии формирования")))</f>
        <v/>
      </c>
      <c r="CV40" s="175" t="e">
        <f>IF('Познавательное развитие'!#REF!="","",IF('Познавательное развитие'!#REF!=2,"сформирован",IF('Познавательное развитие'!#REF!=0,"не сформирован", "в стадии формирования")))</f>
        <v>#REF!</v>
      </c>
      <c r="CW40" s="175" t="str">
        <f>IF('Познавательное развитие'!Y31="","",IF('Познавательное развитие'!Y31=2,"сформирован",IF('Познавательное развитие'!Y31=0,"не сформирован", "в стадии формирования")))</f>
        <v/>
      </c>
      <c r="CX40" s="175" t="str">
        <f>IF('Познавательное развитие'!Z31="","",IF('Познавательное развитие'!Z31=2,"сформирован",IF('Познавательное развитие'!Z31=0,"не сформирован", "в стадии формирования")))</f>
        <v/>
      </c>
      <c r="CY40" s="175" t="str">
        <f>IF('Познавательное развитие'!AA31="","",IF('Познавательное развитие'!AA31=2,"сформирован",IF('Познавательное развитие'!AA31=0,"не сформирован", "в стадии формирования")))</f>
        <v/>
      </c>
      <c r="CZ40" s="175" t="str">
        <f>IF('Познавательное развитие'!AB31="","",IF('Познавательное развитие'!AB31=2,"сформирован",IF('Познавательное развитие'!AB31=0,"не сформирован", "в стадии формирования")))</f>
        <v/>
      </c>
      <c r="DA40" s="175" t="str">
        <f>IF('Познавательное развитие'!AC31="","",IF('Познавательное развитие'!AC31=2,"сформирован",IF('Познавательное развитие'!AC31=0,"не сформирован", "в стадии формирования")))</f>
        <v/>
      </c>
      <c r="DB40" s="175" t="str">
        <f>IF('Познавательное развитие'!AD31="","",IF('Познавательное развитие'!AD31=2,"сформирован",IF('Познавательное развитие'!AD31=0,"не сформирован", "в стадии формирования")))</f>
        <v/>
      </c>
      <c r="DC40" s="175" t="str">
        <f>IF('Познавательное развитие'!AE31="","",IF('Познавательное развитие'!AE31=2,"сформирован",IF('Познавательное развитие'!AE31=0,"не сформирован", "в стадии формирования")))</f>
        <v/>
      </c>
      <c r="DD40" s="175" t="str">
        <f>IF('Речевое развитие'!J30="","",IF('Речевое развитие'!J30=2,"сформирован",IF('Речевое развитие'!J30=0,"не сформирован", "в стадии формирования")))</f>
        <v/>
      </c>
      <c r="DE40" s="175" t="str">
        <f>IF('Речевое развитие'!K30="","",IF('Речевое развитие'!K30=2,"сформирован",IF('Речевое развитие'!K30=0,"не сформирован", "в стадии формирования")))</f>
        <v/>
      </c>
      <c r="DF40" s="175" t="str">
        <f>IF('Речевое развитие'!L30="","",IF('Речевое развитие'!L30=2,"сформирован",IF('Речевое развитие'!L30=0,"не сформирован", "в стадии формирования")))</f>
        <v/>
      </c>
      <c r="DG40" s="177" t="str">
        <f>IF('Художественно-эстетическое разв'!AA31="","",IF('Художественно-эстетическое разв'!AA31=2,"сформирован",IF('Художественно-эстетическое разв'!AA31=0,"не сформирован", "в стадии формирования")))</f>
        <v/>
      </c>
      <c r="DH40" s="178" t="str">
        <f>IF('Социально-коммуникативное разви'!E31="","",IF('Социально-коммуникативное разви'!F31="","",IF('Социально-коммуникативное разви'!H31="","",IF('Социально-коммуникативное разви'!I31="","",IF('Социально-коммуникативное разви'!AB31="","",IF('Социально-коммуникативное разви'!AC31="","",IF('Социально-коммуникативное разви'!AD31="","",IF('Социально-коммуникативное разви'!AE31="","",IF('Познавательное развитие'!D31="","",IF('Познавательное развитие'!E31="","",IF('Познавательное развитие'!F31="","",IF('Познавательное развитие'!I31="","",IF('Познавательное развитие'!K31="","",IF('Познавательное развитие'!S31="","",IF('Познавательное развитие'!U31="","",IF('Познавательное развитие'!#REF!="","",IF('Познавательное развитие'!Y31="","",IF('Познавательное развитие'!Z31="","",IF('Познавательное развитие'!AA31="","",IF('Познавательное развитие'!AB31="","",IF('Познавательное развитие'!AC31="","",IF('Познавательное развитие'!AD31="","",IF('Познавательное развитие'!AE31="","",IF('Речевое развитие'!J30="","",IF('Речевое развитие'!K30="","",IF('Речевое развитие'!L30="","",IF('Художественно-эстетическое разв'!AA31="","",('Социально-коммуникативное разви'!E31+'Социально-коммуникативное разви'!F31+'Социально-коммуникативное разви'!H31+'Социально-коммуникативное разви'!I31+'Социально-коммуникативное разви'!AB31+'Социально-коммуникативное разви'!AC31+'Социально-коммуникативное разви'!AD31+'Социально-коммуникативное разви'!AE31+'Познавательное развитие'!D31+'Познавательное развитие'!E31+'Познавательное развитие'!F31+'Познавательное развитие'!I31+'Познавательное развитие'!K31+'Познавательное развитие'!S31+'Познавательное развитие'!U31+'Познавательное развитие'!#REF!+'Познавательное развитие'!Y31+'Познавательное развитие'!Z31+'Познавательное развитие'!AA31+'Познавательное развитие'!AB31+'Познавательное развитие'!AC31+'Познавательное развитие'!AD31+'Познавательное развитие'!AE31+'Речевое развитие'!J30+'Речевое развитие'!K30+'Речевое развитие'!L30+'Художественно-эстетическое разв'!AA31)/27)))))))))))))))))))))))))))</f>
        <v/>
      </c>
      <c r="DI40" s="175" t="str">
        <f>'целевые ориентиры'!CZ30</f>
        <v/>
      </c>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row>
    <row r="41" spans="1:150" s="121" customFormat="1" hidden="1">
      <c r="A41" s="97">
        <f>список!A29</f>
        <v>28</v>
      </c>
      <c r="B41" s="165" t="str">
        <f>IF(список!B29="","",список!B29)</f>
        <v/>
      </c>
      <c r="C41" s="98">
        <f>IF(список!C29="","",список!C29)</f>
        <v>0</v>
      </c>
      <c r="D41" s="81" t="str">
        <f>IF('Социально-коммуникативное разви'!J32="","",IF('Социально-коммуникативное разви'!J32=2,"сформирован",IF('Социально-коммуникативное разви'!J32=0,"не сформирован", "в стадии формирования")))</f>
        <v/>
      </c>
      <c r="E41" s="81" t="str">
        <f>IF('Социально-коммуникативное разви'!K32="","",IF('Социально-коммуникативное разви'!K32=2,"сформирован",IF('Социально-коммуникативное разви'!K32=0,"не сформирован", "в стадии формирования")))</f>
        <v/>
      </c>
      <c r="F41" s="81" t="str">
        <f>IF('Социально-коммуникативное разви'!L32="","",IF('Социально-коммуникативное разви'!L32=2,"сформирован",IF('Социально-коммуникативное разви'!L32=0,"не сформирован", "в стадии формирования")))</f>
        <v/>
      </c>
      <c r="G41" s="81" t="str">
        <f>IF('Социально-коммуникативное разви'!N32="","",IF('Социально-коммуникативное разви'!N32=2,"сформирован",IF('Социально-коммуникативное разви'!N32=0,"не сформирован", "в стадии формирования")))</f>
        <v/>
      </c>
      <c r="H41" s="81" t="str">
        <f>IF('Социально-коммуникативное разви'!O32="","",IF('Социально-коммуникативное разви'!O32=2,"сформирован",IF('Социально-коммуникативное разви'!O32=0,"не сформирован", "в стадии формирования")))</f>
        <v/>
      </c>
      <c r="I41" s="81" t="str">
        <f>IF('Познавательное развитие'!J32="","",IF('Познавательное развитие'!J32=2,"сформирован",IF('Познавательное развитие'!J32=0,"не сформирован", "в стадии формирования")))</f>
        <v/>
      </c>
      <c r="J41" s="81" t="str">
        <f>IF('Познавательное развитие'!K32="","",IF('Познавательное развитие'!K32=2,"сформирован",IF('Познавательное развитие'!K32=0,"не сформирован", "в стадии формирования")))</f>
        <v/>
      </c>
      <c r="K41" s="81" t="str">
        <f>IF('Познавательное развитие'!N32="","",IF('Познавательное развитие'!N32=2,"сформирован",IF('Познавательное развитие'!N32=0,"не сформирован", "в стадии формирования")))</f>
        <v/>
      </c>
      <c r="L41" s="81" t="str">
        <f>IF('Познавательное развитие'!O32="","",IF('Познавательное развитие'!O32=2,"сформирован",IF('Познавательное развитие'!O32=0,"не сформирован", "в стадии формирования")))</f>
        <v/>
      </c>
      <c r="M41" s="81" t="str">
        <f>IF('Познавательное развитие'!U32="","",IF('Познавательное развитие'!U32=2,"сформирован",IF('Познавательное развитие'!U32=0,"не сформирован", "в стадии формирования")))</f>
        <v/>
      </c>
      <c r="N41" s="81" t="str">
        <f>IF('Речевое развитие'!G31="","",IF('Речевое развитие'!G31=2,"сформирован",IF('Речевое развитие'!G31=0,"не сформирован", "в стадии формирования")))</f>
        <v/>
      </c>
      <c r="O41" s="81" t="str">
        <f>IF('Художественно-эстетическое разв'!D32="","",IF('Художественно-эстетическое разв'!D32=2,"сформирован",IF('Художественно-эстетическое разв'!D32=0,"не сформирован", "в стадии формирования")))</f>
        <v/>
      </c>
      <c r="P41"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41"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41" s="136" t="str">
        <f>IF('Социально-коммуникативное разви'!J32="","",IF('Социально-коммуникативное разви'!K32="","",IF('Социально-коммуникативное разви'!L32="","",IF('Социально-коммуникативное разви'!N32="","",IF('Социально-коммуникативное разви'!O32="","",IF('Познавательное развитие'!J32="","",IF('Познавательное развитие'!K32="","",IF('Познавательное развитие'!N32="","",IF('Познавательное развитие'!O32="","",IF('Познавательное развитие'!U32="","",IF('Речевое развитие'!G31="","",IF('Художественно-эстетическое разв'!D32="","",IF('Художественно-эстетическое разв'!#REF!="","",IF('Художественно-эстетическое разв'!#REF!="","",('Социально-коммуникативное разви'!J32+'Социально-коммуникативное разви'!K32+'Социально-коммуникативное разви'!L32+'Социально-коммуникативное разви'!N32+'Социально-коммуникативное разви'!O32+'Познавательное развитие'!J32+'Познавательное развитие'!K32+'Познавательное развитие'!N32+'Познавательное развитие'!O32+'Познавательное развитие'!U32+'Речевое развитие'!G31+'Художественно-эстетическое разв'!D32+'Художественно-эстетическое разв'!#REF!+'Художественно-эстетическое разв'!#REF!)/14))))))))))))))</f>
        <v/>
      </c>
      <c r="S41" s="175" t="str">
        <f>'целевые ориентиры'!Q31</f>
        <v/>
      </c>
      <c r="T41" s="175" t="str">
        <f>IF('Социально-коммуникативное разви'!H32="","",IF('Социально-коммуникативное разви'!H32=2,"сформирован",IF('Социально-коммуникативное разви'!H32=0,"не сформирован", "в стадии формирования")))</f>
        <v/>
      </c>
      <c r="U41" s="175" t="str">
        <f>IF('Социально-коммуникативное разви'!K32="","",IF('Социально-коммуникативное разви'!K32=2,"сформирован",IF('Социально-коммуникативное разви'!K32=0,"не сформирован", "в стадии формирования")))</f>
        <v/>
      </c>
      <c r="V41" s="175" t="str">
        <f>IF('Социально-коммуникативное разви'!L32="","",IF('Социально-коммуникативное разви'!L32=2,"сформирован",IF('Социально-коммуникативное разви'!L32=0,"не сформирован", "в стадии формирования")))</f>
        <v/>
      </c>
      <c r="W41" s="175" t="str">
        <f>IF('Социально-коммуникативное разви'!M32="","",IF('Социально-коммуникативное разви'!M32=2,"сформирован",IF('Социально-коммуникативное разви'!M32=0,"не сформирован", "в стадии формирования")))</f>
        <v/>
      </c>
      <c r="X41" s="175" t="str">
        <f>IF('Социально-коммуникативное разви'!S32="","",IF('Социально-коммуникативное разви'!S32=2,"сформирован",IF('Социально-коммуникативное разви'!S32=0,"не сформирован", "в стадии формирования")))</f>
        <v/>
      </c>
      <c r="Y41" s="175" t="str">
        <f>IF('Социально-коммуникативное разви'!T32="","",IF('Социально-коммуникативное разви'!T32=2,"сформирован",IF('Социально-коммуникативное разви'!T32=0,"не сформирован", "в стадии формирования")))</f>
        <v/>
      </c>
      <c r="Z41"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41" s="175" t="str">
        <f>IF('Социально-коммуникативное разви'!U32="","",IF('Социально-коммуникативное разви'!U32=2,"сформирован",IF('Социально-коммуникативное разви'!U32=0,"не сформирован", "в стадии формирования")))</f>
        <v/>
      </c>
      <c r="AB41" s="175" t="str">
        <f>IF('Познавательное развитие'!T32="","",IF('Познавательное развитие'!T32=2,"сформирован",IF('Познавательное развитие'!T32=0,"не сформирован", "в стадии формирования")))</f>
        <v/>
      </c>
      <c r="AC41" s="175" t="str">
        <f>IF('Речевое развитие'!G31="","",IF('Речевое развитие'!G31=2,"сформирован",IF('Речевое развитие'!G31=0,"не сформирован", "в стадии формирования")))</f>
        <v/>
      </c>
      <c r="AD41" s="175" t="str">
        <f>IF('Социально-коммуникативное разви'!H32="","",IF('Социально-коммуникативное разви'!K32="","",IF('Социально-коммуникативное разви'!L32="","",IF('Социально-коммуникативное разви'!M32="","",IF('Социально-коммуникативное разви'!S32="","",IF('Социально-коммуникативное разви'!T32="","",IF('Социально-коммуникативное разви'!#REF!="","",IF('Социально-коммуникативное разви'!U32="","",IF('Познавательное развитие'!T32="","",IF('Речевое развитие'!G31="","",('Социально-коммуникативное разви'!H32+'Социально-коммуникативное разви'!K32+'Социально-коммуникативное разви'!L32+'Социально-коммуникативное разви'!M32+'Социально-коммуникативное разви'!S32+'Социально-коммуникативное разви'!T32+'Социально-коммуникативное разви'!#REF!+'Социально-коммуникативное разви'!U32+'Познавательное развитие'!T32+'Речевое развитие'!G31)/10))))))))))</f>
        <v/>
      </c>
      <c r="AE41" s="175">
        <f>'целевые ориентиры'!AB42</f>
        <v>36</v>
      </c>
      <c r="AF41" s="175" t="str">
        <f>IF('Социально-коммуникативное разви'!P32="","",IF('Социально-коммуникативное разви'!P32=2,"сформирован",IF('Социально-коммуникативное разви'!P32=0,"не сформирован", "в стадии формирования")))</f>
        <v/>
      </c>
      <c r="AG41" s="175" t="str">
        <f>IF('Познавательное развитие'!P32="","",IF('Познавательное развитие'!P32=2,"сформирован",IF('Познавательное развитие'!P32=0,"не сформирован", "в стадии формирования")))</f>
        <v/>
      </c>
      <c r="AH41" s="175" t="str">
        <f>IF('Речевое развитие'!F31="","",IF('Речевое развитие'!F31=2,"сформирован",IF('Речевое развитие'!GG31=0,"не сформирован", "в стадии формирования")))</f>
        <v/>
      </c>
      <c r="AI41" s="175" t="str">
        <f>IF('Речевое развитие'!G31="","",IF('Речевое развитие'!G31=2,"сформирован",IF('Речевое развитие'!GH31=0,"не сформирован", "в стадии формирования")))</f>
        <v/>
      </c>
      <c r="AJ41" s="175" t="str">
        <f>IF('Речевое развитие'!M31="","",IF('Речевое развитие'!M31=2,"сформирован",IF('Речевое развитие'!M31=0,"не сформирован", "в стадии формирования")))</f>
        <v/>
      </c>
      <c r="AK41" s="175" t="str">
        <f>IF('Речевое развитие'!N31="","",IF('Речевое развитие'!N31=2,"сформирован",IF('Речевое развитие'!N31=0,"не сформирован", "в стадии формирования")))</f>
        <v/>
      </c>
      <c r="AL41" s="175" t="str">
        <f>IF('Художественно-эстетическое разв'!E32="","",IF('Художественно-эстетическое разв'!E32=2,"сформирован",IF('Художественно-эстетическое разв'!E32=0,"не сформирован", "в стадии формирования")))</f>
        <v/>
      </c>
      <c r="AM41" s="175" t="str">
        <f>IF('Художественно-эстетическое разв'!H32="","",IF('Художественно-эстетическое разв'!H32=2,"сформирован",IF('Художественно-эстетическое разв'!H32=0,"не сформирован", "в стадии формирования")))</f>
        <v/>
      </c>
      <c r="AN41"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41" s="175" t="str">
        <f>IF('Художественно-эстетическое разв'!AB32="","",IF('Художественно-эстетическое разв'!AB32=2,"сформирован",IF('Художественно-эстетическое разв'!AB32=0,"не сформирован", "в стадии формирования")))</f>
        <v/>
      </c>
      <c r="AP41" s="176" t="str">
        <f>IF('Социально-коммуникативное разви'!P32="","",IF('Познавательное развитие'!P32="","",IF('Речевое развитие'!F31="","",IF('Речевое развитие'!G31="","",IF('Речевое развитие'!M31="","",IF('Речевое развитие'!N31="","",IF('Художественно-эстетическое разв'!E32="","",IF('Художественно-эстетическое разв'!H32="","",IF('Художественно-эстетическое разв'!#REF!="","",IF('Художественно-эстетическое разв'!AB32="","",('Социально-коммуникативное разви'!P32+'Познавательное развитие'!P32+'Речевое развитие'!F31+'Речевое развитие'!G31+'Речевое развитие'!M31+'Речевое развитие'!N31+'Художественно-эстетическое разв'!E32+'Художественно-эстетическое разв'!H32+'Художественно-эстетическое разв'!#REF!+'Художественно-эстетическое разв'!AB32)/10))))))))))</f>
        <v/>
      </c>
      <c r="AQ41" s="175" t="str">
        <f>'целевые ориентиры'!AM31</f>
        <v/>
      </c>
      <c r="AR41" s="175" t="str">
        <f>'Речевое развитие'!I31</f>
        <v/>
      </c>
      <c r="AS41" s="175" t="str">
        <f>IF('Речевое развитие'!D31="","",IF('Речевое развитие'!D31=2,"сформирован",IF('Речевое развитие'!D31=0,"не сформирован", "в стадии формирования")))</f>
        <v/>
      </c>
      <c r="AT41" s="175" t="e">
        <f>IF('Речевое развитие'!#REF!="","",IF('Речевое развитие'!#REF!=2,"сформирован",IF('Речевое развитие'!#REF!=0,"не сформирован", "в стадии формирования")))</f>
        <v>#REF!</v>
      </c>
      <c r="AU41" s="175" t="str">
        <f>IF('Речевое развитие'!E31="","",IF('Речевое развитие'!E31=2,"сформирован",IF('Речевое развитие'!E31=0,"не сформирован", "в стадии формирования")))</f>
        <v/>
      </c>
      <c r="AV41" s="175" t="str">
        <f>IF('Речевое развитие'!F31="","",IF('Речевое развитие'!F31=2,"сформирован",IF('Речевое развитие'!F31=0,"не сформирован", "в стадии формирования")))</f>
        <v/>
      </c>
      <c r="AW41" s="175" t="str">
        <f>IF('Речевое развитие'!G31="","",IF('Речевое развитие'!G31=2,"сформирован",IF('Речевое развитие'!G31=0,"не сформирован", "в стадии формирования")))</f>
        <v/>
      </c>
      <c r="AX41" s="175"/>
      <c r="AY41" s="175" t="str">
        <f>IF('Речевое развитие'!M31="","",IF('Речевое развитие'!M31=2,"сформирован",IF('Речевое развитие'!M31=0,"не сформирован", "в стадии формирования")))</f>
        <v/>
      </c>
      <c r="AZ41" s="175" t="str">
        <f>IF('Познавательное развитие'!V32="","",IF('Речевое развитие'!D31="","",IF('Речевое развитие'!#REF!="","",IF('Речевое развитие'!E31="","",IF('Речевое развитие'!F31="","",IF('Речевое развитие'!G31="","",IF('Речевое развитие'!J31="","",IF('Речевое развитие'!M31="","",('Познавательное развитие'!V32+'Речевое развитие'!D31+'Речевое развитие'!#REF!+'Речевое развитие'!E31+'Речевое развитие'!F31+'Речевое развитие'!G31+'Речевое развитие'!J31+'Речевое развитие'!M31)/8))))))))</f>
        <v/>
      </c>
      <c r="BA41" s="175" t="str">
        <f>'целевые ориентиры'!AV31</f>
        <v/>
      </c>
      <c r="BB41" s="175" t="str">
        <f>IF('Художественно-эстетическое разв'!M32="","",IF('Художественно-эстетическое разв'!M32=2,"сформирован",IF('Художественно-эстетическое разв'!M32=0,"не сформирован", "в стадии формирования")))</f>
        <v/>
      </c>
      <c r="BC41" s="175" t="str">
        <f>IF('Художественно-эстетическое разв'!N32="","",IF('Художественно-эстетическое разв'!N32=2,"сформирован",IF('Художественно-эстетическое разв'!N32=0,"не сформирован", "в стадии формирования")))</f>
        <v/>
      </c>
      <c r="BD41" s="177" t="str">
        <f>IF('Художественно-эстетическое разв'!V32="","",IF('Художественно-эстетическое разв'!V32=2,"сформирован",IF('Художественно-эстетическое разв'!V32=0,"не сформирован", "в стадии формирования")))</f>
        <v/>
      </c>
      <c r="BE41" s="175" t="str">
        <f>IF('Физическое развитие'!D31="","",IF('Физическое развитие'!D31=2,"сформирован",IF('Физическое развитие'!D31=0,"не сформирован", "в стадии формирования")))</f>
        <v/>
      </c>
      <c r="BF41" s="175" t="str">
        <f>IF('Физическое развитие'!E31="","",IF('Физическое развитие'!E31=2,"сформирован",IF('Физическое развитие'!E31=0,"не сформирован", "в стадии формирования")))</f>
        <v/>
      </c>
      <c r="BG41" s="175" t="str">
        <f>IF('Физическое развитие'!F31="","",IF('Физическое развитие'!F31=2,"сформирован",IF('Физическое развитие'!F31=0,"не сформирован", "в стадии формирования")))</f>
        <v/>
      </c>
      <c r="BH41" s="175" t="str">
        <f>IF('Физическое развитие'!G31="","",IF('Физическое развитие'!G31=2,"сформирован",IF('Физическое развитие'!G31=0,"не сформирован", "в стадии формирования")))</f>
        <v/>
      </c>
      <c r="BI41" s="175" t="str">
        <f>IF('Физическое развитие'!H31="","",IF('Физическое развитие'!H31=2,"сформирован",IF('Физическое развитие'!H31=0,"не сформирован", "в стадии формирования")))</f>
        <v/>
      </c>
      <c r="BJ41" s="175" t="e">
        <f>IF('Физическое развитие'!#REF!="","",IF('Физическое развитие'!#REF!=2,"сформирован",IF('Физическое развитие'!#REF!=0,"не сформирован", "в стадии формирования")))</f>
        <v>#REF!</v>
      </c>
      <c r="BK41" s="175" t="str">
        <f>IF('Физическое развитие'!I31="","",IF('Физическое развитие'!I31=2,"сформирован",IF('Физическое развитие'!I31=0,"не сформирован", "в стадии формирования")))</f>
        <v/>
      </c>
      <c r="BL41" s="175" t="str">
        <f>IF('Физическое развитие'!J31="","",IF('Физическое развитие'!J31=2,"сформирован",IF('Физическое развитие'!J31=0,"не сформирован", "в стадии формирования")))</f>
        <v/>
      </c>
      <c r="BM41" s="175" t="str">
        <f>IF('Физическое развитие'!K31="","",IF('Физическое развитие'!K31=2,"сформирован",IF('Физическое развитие'!K31=0,"не сформирован", "в стадии формирования")))</f>
        <v/>
      </c>
      <c r="BN41" s="175" t="str">
        <f>IF('Физическое развитие'!M31="","",IF('Физическое развитие'!M31=2,"сформирован",IF('Физическое развитие'!M31=0,"не сформирован", "в стадии формирования")))</f>
        <v/>
      </c>
      <c r="BO41" s="178" t="str">
        <f>IF('Художественно-эстетическое разв'!M32="","",IF('Художественно-эстетическое разв'!N32="","",IF('Художественно-эстетическое разв'!V32="","",IF('Физическое развитие'!D31="","",IF('Физическое развитие'!E31="","",IF('Физическое развитие'!F31="","",IF('Физическое развитие'!G31="","",IF('Физическое развитие'!H31="","",IF('Физическое развитие'!#REF!="","",IF('Физическое развитие'!I31="","",IF('Физическое развитие'!J31="","",IF('Физическое развитие'!K31="","",IF('Физическое развитие'!M31="","",('Художественно-эстетическое разв'!M32+'Художественно-эстетическое разв'!N32+'Художественно-эстетическое разв'!V32+'Физическое развитие'!D31+'Физическое развитие'!E31+'Физическое развитие'!F31+'Физическое развитие'!G31+'Физическое развитие'!H31+'Физическое развитие'!#REF!+'Физическое развитие'!I31+'Физическое развитие'!J31+'Физическое развитие'!K31+'Физическое развитие'!M31)/13)))))))))))))</f>
        <v/>
      </c>
      <c r="BP41" s="175">
        <f>'целевые ориентиры'!BJ42</f>
        <v>0</v>
      </c>
      <c r="BQ41" s="175" t="str">
        <f>IF('Социально-коммуникативное разви'!D32="","",IF('Социально-коммуникативное разви'!D32=2,"сформирован",IF('Социально-коммуникативное разви'!D32=0,"не сформирован", "в стадии формирования")))</f>
        <v/>
      </c>
      <c r="BR41" s="175" t="str">
        <f>IF('Социально-коммуникативное разви'!G32="","",IF('Социально-коммуникативное разви'!G32=2,"сформирован",IF('Социально-коммуникативное разви'!G32=0,"не сформирован", "в стадии формирования")))</f>
        <v/>
      </c>
      <c r="BS41" s="175" t="str">
        <f>IF('Социально-коммуникативное разви'!K32="","",IF('Социально-коммуникативное разви'!K32=2,"сформирован",IF('Социально-коммуникативное разви'!K32=0,"не сформирован", "в стадии формирования")))</f>
        <v/>
      </c>
      <c r="BT41" s="175" t="str">
        <f>IF('Социально-коммуникативное разви'!M32="","",IF('Социально-коммуникативное разви'!M32=2,"сформирован",IF('Социально-коммуникативное разви'!M32=0,"не сформирован", "в стадии формирования")))</f>
        <v/>
      </c>
      <c r="BU41" s="175" t="str">
        <f>IF('Социально-коммуникативное разви'!X32="","",IF('Социально-коммуникативное разви'!X32=2,"сформирован",IF('Социально-коммуникативное разви'!X32=0,"не сформирован", "в стадии формирования")))</f>
        <v/>
      </c>
      <c r="BV41" s="175" t="str">
        <f>IF('Социально-коммуникативное разви'!Y32="","",IF('Социально-коммуникативное разви'!Y32=2,"сформирован",IF('Социально-коммуникативное разви'!Y32=0,"не сформирован", "в стадии формирования")))</f>
        <v/>
      </c>
      <c r="BW41"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41" s="175" t="str">
        <f>IF('Социально-коммуникативное разви'!Z32="","",IF('Социально-коммуникативное разви'!Z32=2,"сформирован",IF('Социально-коммуникативное разви'!Z32=0,"не сформирован", "в стадии формирования")))</f>
        <v/>
      </c>
      <c r="BY41" s="175" t="str">
        <f>IF('Социально-коммуникативное разви'!AA32="","",IF('Социально-коммуникативное разви'!AA32=2,"сформирован",IF('Социально-коммуникативное разви'!AA32=0,"не сформирован", "в стадии формирования")))</f>
        <v/>
      </c>
      <c r="BZ41" s="175" t="str">
        <f>IF('Физическое развитие'!L31="","",IF('Физическое развитие'!L31=2,"сформирован",IF('Физическое развитие'!L31=0,"не сформирован", "в стадии формирования")))</f>
        <v/>
      </c>
      <c r="CA41" s="175" t="str">
        <f>IF('Физическое развитие'!P31="","",IF('Физическое развитие'!P31=2,"сформирован",IF('Физическое развитие'!P31=0,"не сформирован", "в стадии формирования")))</f>
        <v/>
      </c>
      <c r="CB41" s="175" t="e">
        <f>IF('Физическое развитие'!#REF!="","",IF('Физическое развитие'!#REF!=2,"сформирован",IF('Физическое развитие'!#REF!=0,"не сформирован", "в стадии формирования")))</f>
        <v>#REF!</v>
      </c>
      <c r="CC41" s="175" t="str">
        <f>IF('Физическое развитие'!Q31="","",IF('Физическое развитие'!Q31=2,"сформирован",IF('Физическое развитие'!Q31=0,"не сформирован", "в стадии формирования")))</f>
        <v/>
      </c>
      <c r="CD41" s="175" t="str">
        <f>IF('Физическое развитие'!R31="","",IF('Физическое развитие'!R31=2,"сформирован",IF('Физическое развитие'!R31=0,"не сформирован", "в стадии формирования")))</f>
        <v/>
      </c>
      <c r="CE41" s="175"/>
      <c r="CF41" s="175" t="str">
        <f>'целевые ориентиры'!BX31</f>
        <v/>
      </c>
      <c r="CG41" s="175" t="str">
        <f>IF('Социально-коммуникативное разви'!E32="","",IF('Социально-коммуникативное разви'!E32=2,"сформирован",IF('Социально-коммуникативное разви'!E32=0,"не сформирован", "в стадии формирования")))</f>
        <v/>
      </c>
      <c r="CH41" s="175" t="str">
        <f>IF('Социально-коммуникативное разви'!F32="","",IF('Социально-коммуникативное разви'!F32=2,"сформирован",IF('Социально-коммуникативное разви'!F32=0,"не сформирован", "в стадии формирования")))</f>
        <v/>
      </c>
      <c r="CI41" s="175" t="str">
        <f>IF('Социально-коммуникативное разви'!H32="","",IF('Социально-коммуникативное разви'!H32=2,"сформирован",IF('Социально-коммуникативное разви'!H32=0,"не сформирован", "в стадии формирования")))</f>
        <v/>
      </c>
      <c r="CJ41" s="175" t="str">
        <f>IF('Социально-коммуникативное разви'!I32="","",IF('Социально-коммуникативное разви'!I32=2,"сформирован",IF('Социально-коммуникативное разви'!I32=0,"не сформирован", "в стадии формирования")))</f>
        <v/>
      </c>
      <c r="CK41" s="175" t="str">
        <f>IF('Социально-коммуникативное разви'!AB32="","",IF('Социально-коммуникативное разви'!AB32=2,"сформирован",IF('Социально-коммуникативное разви'!AB32=0,"не сформирован", "в стадии формирования")))</f>
        <v/>
      </c>
      <c r="CL41" s="175" t="str">
        <f>IF('Социально-коммуникативное разви'!AC32="","",IF('Социально-коммуникативное разви'!AC32=2,"сформирован",IF('Социально-коммуникативное разви'!AC32=0,"не сформирован", "в стадии формирования")))</f>
        <v/>
      </c>
      <c r="CM41" s="175" t="str">
        <f>IF('Социально-коммуникативное разви'!AD32="","",IF('Социально-коммуникативное разви'!AD32=2,"сформирован",IF('Социально-коммуникативное разви'!AD32=0,"не сформирован", "в стадии формирования")))</f>
        <v/>
      </c>
      <c r="CN41" s="175" t="str">
        <f>IF('Социально-коммуникативное разви'!AE32="","",IF('Социально-коммуникативное разви'!AE32=2,"сформирован",IF('Социально-коммуникативное разви'!AE32=0,"не сформирован", "в стадии формирования")))</f>
        <v/>
      </c>
      <c r="CO41" s="175" t="str">
        <f>IF('Познавательное развитие'!D32="","",IF('Познавательное развитие'!D32=2,"сформирован",IF('Познавательное развитие'!D32=0,"не сформирован", "в стадии формирования")))</f>
        <v/>
      </c>
      <c r="CP41" s="175" t="str">
        <f>IF('Познавательное развитие'!E32="","",IF('Познавательное развитие'!E32=2,"сформирован",IF('Познавательное развитие'!E32=0,"не сформирован", "в стадии формирования")))</f>
        <v/>
      </c>
      <c r="CQ41" s="175" t="str">
        <f>IF('Познавательное развитие'!F32="","",IF('Познавательное развитие'!F32=2,"сформирован",IF('Познавательное развитие'!F32=0,"не сформирован", "в стадии формирования")))</f>
        <v/>
      </c>
      <c r="CR41" s="175" t="str">
        <f>IF('Познавательное развитие'!I32="","",IF('Познавательное развитие'!I32=2,"сформирован",IF('Познавательное развитие'!I32=0,"не сформирован", "в стадии формирования")))</f>
        <v/>
      </c>
      <c r="CS41" s="175" t="str">
        <f>IF('Познавательное развитие'!K32="","",IF('Познавательное развитие'!K32=2,"сформирован",IF('Познавательное развитие'!K32=0,"не сформирован", "в стадии формирования")))</f>
        <v/>
      </c>
      <c r="CT41" s="175" t="str">
        <f>IF('Познавательное развитие'!S32="","",IF('Познавательное развитие'!S32=2,"сформирован",IF('Познавательное развитие'!S32=0,"не сформирован", "в стадии формирования")))</f>
        <v/>
      </c>
      <c r="CU41" s="175" t="str">
        <f>IF('Познавательное развитие'!U32="","",IF('Познавательное развитие'!U32=2,"сформирован",IF('Познавательное развитие'!U32=0,"не сформирован", "в стадии формирования")))</f>
        <v/>
      </c>
      <c r="CV41" s="175" t="e">
        <f>IF('Познавательное развитие'!#REF!="","",IF('Познавательное развитие'!#REF!=2,"сформирован",IF('Познавательное развитие'!#REF!=0,"не сформирован", "в стадии формирования")))</f>
        <v>#REF!</v>
      </c>
      <c r="CW41" s="175" t="str">
        <f>IF('Познавательное развитие'!Y32="","",IF('Познавательное развитие'!Y32=2,"сформирован",IF('Познавательное развитие'!Y32=0,"не сформирован", "в стадии формирования")))</f>
        <v/>
      </c>
      <c r="CX41" s="175" t="str">
        <f>IF('Познавательное развитие'!Z32="","",IF('Познавательное развитие'!Z32=2,"сформирован",IF('Познавательное развитие'!Z32=0,"не сформирован", "в стадии формирования")))</f>
        <v/>
      </c>
      <c r="CY41" s="175" t="str">
        <f>IF('Познавательное развитие'!AA32="","",IF('Познавательное развитие'!AA32=2,"сформирован",IF('Познавательное развитие'!AA32=0,"не сформирован", "в стадии формирования")))</f>
        <v/>
      </c>
      <c r="CZ41" s="175" t="str">
        <f>IF('Познавательное развитие'!AB32="","",IF('Познавательное развитие'!AB32=2,"сформирован",IF('Познавательное развитие'!AB32=0,"не сформирован", "в стадии формирования")))</f>
        <v/>
      </c>
      <c r="DA41" s="175" t="str">
        <f>IF('Познавательное развитие'!AC32="","",IF('Познавательное развитие'!AC32=2,"сформирован",IF('Познавательное развитие'!AC32=0,"не сформирован", "в стадии формирования")))</f>
        <v/>
      </c>
      <c r="DB41" s="175" t="str">
        <f>IF('Познавательное развитие'!AD32="","",IF('Познавательное развитие'!AD32=2,"сформирован",IF('Познавательное развитие'!AD32=0,"не сформирован", "в стадии формирования")))</f>
        <v/>
      </c>
      <c r="DC41" s="175" t="str">
        <f>IF('Познавательное развитие'!AE32="","",IF('Познавательное развитие'!AE32=2,"сформирован",IF('Познавательное развитие'!AE32=0,"не сформирован", "в стадии формирования")))</f>
        <v/>
      </c>
      <c r="DD41" s="175" t="str">
        <f>IF('Речевое развитие'!J31="","",IF('Речевое развитие'!J31=2,"сформирован",IF('Речевое развитие'!J31=0,"не сформирован", "в стадии формирования")))</f>
        <v/>
      </c>
      <c r="DE41" s="175" t="str">
        <f>IF('Речевое развитие'!K31="","",IF('Речевое развитие'!K31=2,"сформирован",IF('Речевое развитие'!K31=0,"не сформирован", "в стадии формирования")))</f>
        <v/>
      </c>
      <c r="DF41" s="175" t="str">
        <f>IF('Речевое развитие'!L31="","",IF('Речевое развитие'!L31=2,"сформирован",IF('Речевое развитие'!L31=0,"не сформирован", "в стадии формирования")))</f>
        <v/>
      </c>
      <c r="DG41" s="177" t="str">
        <f>IF('Художественно-эстетическое разв'!AA32="","",IF('Художественно-эстетическое разв'!AA32=2,"сформирован",IF('Художественно-эстетическое разв'!AA32=0,"не сформирован", "в стадии формирования")))</f>
        <v/>
      </c>
      <c r="DH41" s="178" t="str">
        <f>IF('Социально-коммуникативное разви'!E32="","",IF('Социально-коммуникативное разви'!F32="","",IF('Социально-коммуникативное разви'!H32="","",IF('Социально-коммуникативное разви'!I32="","",IF('Социально-коммуникативное разви'!AB32="","",IF('Социально-коммуникативное разви'!AC32="","",IF('Социально-коммуникативное разви'!AD32="","",IF('Социально-коммуникативное разви'!AE32="","",IF('Познавательное развитие'!D32="","",IF('Познавательное развитие'!E32="","",IF('Познавательное развитие'!F32="","",IF('Познавательное развитие'!I32="","",IF('Познавательное развитие'!K32="","",IF('Познавательное развитие'!S32="","",IF('Познавательное развитие'!U32="","",IF('Познавательное развитие'!#REF!="","",IF('Познавательное развитие'!Y32="","",IF('Познавательное развитие'!Z32="","",IF('Познавательное развитие'!AA32="","",IF('Познавательное развитие'!AB32="","",IF('Познавательное развитие'!AC32="","",IF('Познавательное развитие'!AD32="","",IF('Познавательное развитие'!AE32="","",IF('Речевое развитие'!J31="","",IF('Речевое развитие'!K31="","",IF('Речевое развитие'!L31="","",IF('Художественно-эстетическое разв'!AA32="","",('Социально-коммуникативное разви'!E32+'Социально-коммуникативное разви'!F32+'Социально-коммуникативное разви'!H32+'Социально-коммуникативное разви'!I32+'Социально-коммуникативное разви'!AB32+'Социально-коммуникативное разви'!AC32+'Социально-коммуникативное разви'!AD32+'Социально-коммуникативное разви'!AE32+'Познавательное развитие'!D32+'Познавательное развитие'!E32+'Познавательное развитие'!F32+'Познавательное развитие'!I32+'Познавательное развитие'!K32+'Познавательное развитие'!S32+'Познавательное развитие'!U32+'Познавательное развитие'!#REF!+'Познавательное развитие'!Y32+'Познавательное развитие'!Z32+'Познавательное развитие'!AA32+'Познавательное развитие'!AB32+'Познавательное развитие'!AC32+'Познавательное развитие'!AD32+'Познавательное развитие'!AE32+'Речевое развитие'!J31+'Речевое развитие'!K31+'Речевое развитие'!L31+'Художественно-эстетическое разв'!AA32)/27)))))))))))))))))))))))))))</f>
        <v/>
      </c>
      <c r="DI41" s="175" t="str">
        <f>'целевые ориентиры'!CZ31</f>
        <v/>
      </c>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row>
    <row r="42" spans="1:150" s="121" customFormat="1" hidden="1">
      <c r="A42" s="97">
        <f>список!A30</f>
        <v>29</v>
      </c>
      <c r="B42" s="165" t="str">
        <f>IF(список!B30="","",список!B30)</f>
        <v/>
      </c>
      <c r="C42" s="98">
        <f>IF(список!C30="","",список!C30)</f>
        <v>0</v>
      </c>
      <c r="D42" s="81" t="str">
        <f>IF('Социально-коммуникативное разви'!J33="","",IF('Социально-коммуникативное разви'!J33=2,"сформирован",IF('Социально-коммуникативное разви'!J33=0,"не сформирован", "в стадии формирования")))</f>
        <v/>
      </c>
      <c r="E42" s="81" t="str">
        <f>IF('Социально-коммуникативное разви'!K33="","",IF('Социально-коммуникативное разви'!K33=2,"сформирован",IF('Социально-коммуникативное разви'!K33=0,"не сформирован", "в стадии формирования")))</f>
        <v/>
      </c>
      <c r="F42" s="81" t="str">
        <f>IF('Социально-коммуникативное разви'!L33="","",IF('Социально-коммуникативное разви'!L33=2,"сформирован",IF('Социально-коммуникативное разви'!L33=0,"не сформирован", "в стадии формирования")))</f>
        <v/>
      </c>
      <c r="G42" s="81" t="str">
        <f>IF('Социально-коммуникативное разви'!N33="","",IF('Социально-коммуникативное разви'!N33=2,"сформирован",IF('Социально-коммуникативное разви'!N33=0,"не сформирован", "в стадии формирования")))</f>
        <v/>
      </c>
      <c r="H42" s="81" t="str">
        <f>IF('Социально-коммуникативное разви'!O33="","",IF('Социально-коммуникативное разви'!O33=2,"сформирован",IF('Социально-коммуникативное разви'!O33=0,"не сформирован", "в стадии формирования")))</f>
        <v/>
      </c>
      <c r="I42" s="81" t="str">
        <f>IF('Познавательное развитие'!J33="","",IF('Познавательное развитие'!J33=2,"сформирован",IF('Познавательное развитие'!J33=0,"не сформирован", "в стадии формирования")))</f>
        <v/>
      </c>
      <c r="J42" s="81" t="str">
        <f>IF('Познавательное развитие'!K33="","",IF('Познавательное развитие'!K33=2,"сформирован",IF('Познавательное развитие'!K33=0,"не сформирован", "в стадии формирования")))</f>
        <v/>
      </c>
      <c r="K42" s="81" t="str">
        <f>IF('Познавательное развитие'!N33="","",IF('Познавательное развитие'!N33=2,"сформирован",IF('Познавательное развитие'!N33=0,"не сформирован", "в стадии формирования")))</f>
        <v/>
      </c>
      <c r="L42" s="81" t="str">
        <f>IF('Познавательное развитие'!O33="","",IF('Познавательное развитие'!O33=2,"сформирован",IF('Познавательное развитие'!O33=0,"не сформирован", "в стадии формирования")))</f>
        <v/>
      </c>
      <c r="M42" s="81" t="str">
        <f>IF('Познавательное развитие'!U33="","",IF('Познавательное развитие'!U33=2,"сформирован",IF('Познавательное развитие'!U33=0,"не сформирован", "в стадии формирования")))</f>
        <v/>
      </c>
      <c r="N42" s="81" t="str">
        <f>IF('Речевое развитие'!G32="","",IF('Речевое развитие'!G32=2,"сформирован",IF('Речевое развитие'!G32=0,"не сформирован", "в стадии формирования")))</f>
        <v/>
      </c>
      <c r="O42" s="81" t="str">
        <f>IF('Художественно-эстетическое разв'!D33="","",IF('Художественно-эстетическое разв'!D33=2,"сформирован",IF('Художественно-эстетическое разв'!D33=0,"не сформирован", "в стадии формирования")))</f>
        <v/>
      </c>
      <c r="P42"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42"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42" s="136" t="str">
        <f>IF('Социально-коммуникативное разви'!J33="","",IF('Социально-коммуникативное разви'!K33="","",IF('Социально-коммуникативное разви'!L33="","",IF('Социально-коммуникативное разви'!N33="","",IF('Социально-коммуникативное разви'!O33="","",IF('Познавательное развитие'!J33="","",IF('Познавательное развитие'!K33="","",IF('Познавательное развитие'!N33="","",IF('Познавательное развитие'!O33="","",IF('Познавательное развитие'!U33="","",IF('Речевое развитие'!G32="","",IF('Художественно-эстетическое разв'!D33="","",IF('Художественно-эстетическое разв'!#REF!="","",IF('Художественно-эстетическое разв'!#REF!="","",('Социально-коммуникативное разви'!J33+'Социально-коммуникативное разви'!K33+'Социально-коммуникативное разви'!L33+'Социально-коммуникативное разви'!N33+'Социально-коммуникативное разви'!O33+'Познавательное развитие'!J33+'Познавательное развитие'!K33+'Познавательное развитие'!N33+'Познавательное развитие'!O33+'Познавательное развитие'!U33+'Речевое развитие'!G32+'Художественно-эстетическое разв'!D33+'Художественно-эстетическое разв'!#REF!+'Художественно-эстетическое разв'!#REF!)/14))))))))))))))</f>
        <v/>
      </c>
      <c r="S42" s="175" t="str">
        <f>'целевые ориентиры'!Q32</f>
        <v/>
      </c>
      <c r="T42" s="175" t="str">
        <f>IF('Социально-коммуникативное разви'!H33="","",IF('Социально-коммуникативное разви'!H33=2,"сформирован",IF('Социально-коммуникативное разви'!H33=0,"не сформирован", "в стадии формирования")))</f>
        <v/>
      </c>
      <c r="U42" s="175" t="str">
        <f>IF('Социально-коммуникативное разви'!K33="","",IF('Социально-коммуникативное разви'!K33=2,"сформирован",IF('Социально-коммуникативное разви'!K33=0,"не сформирован", "в стадии формирования")))</f>
        <v/>
      </c>
      <c r="V42" s="175" t="str">
        <f>IF('Социально-коммуникативное разви'!L33="","",IF('Социально-коммуникативное разви'!L33=2,"сформирован",IF('Социально-коммуникативное разви'!L33=0,"не сформирован", "в стадии формирования")))</f>
        <v/>
      </c>
      <c r="W42" s="175" t="str">
        <f>IF('Социально-коммуникативное разви'!M33="","",IF('Социально-коммуникативное разви'!M33=2,"сформирован",IF('Социально-коммуникативное разви'!M33=0,"не сформирован", "в стадии формирования")))</f>
        <v/>
      </c>
      <c r="X42" s="175" t="str">
        <f>IF('Социально-коммуникативное разви'!S33="","",IF('Социально-коммуникативное разви'!S33=2,"сформирован",IF('Социально-коммуникативное разви'!S33=0,"не сформирован", "в стадии формирования")))</f>
        <v/>
      </c>
      <c r="Y42" s="175" t="str">
        <f>IF('Социально-коммуникативное разви'!T33="","",IF('Социально-коммуникативное разви'!T33=2,"сформирован",IF('Социально-коммуникативное разви'!T33=0,"не сформирован", "в стадии формирования")))</f>
        <v/>
      </c>
      <c r="Z42"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42" s="175" t="str">
        <f>IF('Социально-коммуникативное разви'!U33="","",IF('Социально-коммуникативное разви'!U33=2,"сформирован",IF('Социально-коммуникативное разви'!U33=0,"не сформирован", "в стадии формирования")))</f>
        <v/>
      </c>
      <c r="AB42" s="175" t="str">
        <f>IF('Познавательное развитие'!T33="","",IF('Познавательное развитие'!T33=2,"сформирован",IF('Познавательное развитие'!T33=0,"не сформирован", "в стадии формирования")))</f>
        <v/>
      </c>
      <c r="AC42" s="175" t="str">
        <f>IF('Речевое развитие'!G32="","",IF('Речевое развитие'!G32=2,"сформирован",IF('Речевое развитие'!G32=0,"не сформирован", "в стадии формирования")))</f>
        <v/>
      </c>
      <c r="AD42" s="175" t="str">
        <f>IF('Социально-коммуникативное разви'!H33="","",IF('Социально-коммуникативное разви'!K33="","",IF('Социально-коммуникативное разви'!L33="","",IF('Социально-коммуникативное разви'!M33="","",IF('Социально-коммуникативное разви'!S33="","",IF('Социально-коммуникативное разви'!T33="","",IF('Социально-коммуникативное разви'!#REF!="","",IF('Социально-коммуникативное разви'!U33="","",IF('Познавательное развитие'!T33="","",IF('Речевое развитие'!G32="","",('Социально-коммуникативное разви'!H33+'Социально-коммуникативное разви'!K33+'Социально-коммуникативное разви'!L33+'Социально-коммуникативное разви'!M33+'Социально-коммуникативное разви'!S33+'Социально-коммуникативное разви'!T33+'Социально-коммуникативное разви'!#REF!+'Социально-коммуникативное разви'!U33+'Познавательное развитие'!T33+'Речевое развитие'!G32)/10))))))))))</f>
        <v/>
      </c>
      <c r="AE42" s="175">
        <f>'целевые ориентиры'!AB43</f>
        <v>0</v>
      </c>
      <c r="AF42" s="175" t="str">
        <f>IF('Социально-коммуникативное разви'!P33="","",IF('Социально-коммуникативное разви'!P33=2,"сформирован",IF('Социально-коммуникативное разви'!P33=0,"не сформирован", "в стадии формирования")))</f>
        <v/>
      </c>
      <c r="AG42" s="175" t="str">
        <f>IF('Познавательное развитие'!P33="","",IF('Познавательное развитие'!P33=2,"сформирован",IF('Познавательное развитие'!P33=0,"не сформирован", "в стадии формирования")))</f>
        <v/>
      </c>
      <c r="AH42" s="175" t="str">
        <f>IF('Речевое развитие'!F32="","",IF('Речевое развитие'!F32=2,"сформирован",IF('Речевое развитие'!GG32=0,"не сформирован", "в стадии формирования")))</f>
        <v/>
      </c>
      <c r="AI42" s="175" t="str">
        <f>IF('Речевое развитие'!G32="","",IF('Речевое развитие'!G32=2,"сформирован",IF('Речевое развитие'!GH32=0,"не сформирован", "в стадии формирования")))</f>
        <v/>
      </c>
      <c r="AJ42" s="175" t="str">
        <f>IF('Речевое развитие'!M32="","",IF('Речевое развитие'!M32=2,"сформирован",IF('Речевое развитие'!M32=0,"не сформирован", "в стадии формирования")))</f>
        <v/>
      </c>
      <c r="AK42" s="175" t="str">
        <f>IF('Речевое развитие'!N32="","",IF('Речевое развитие'!N32=2,"сформирован",IF('Речевое развитие'!N32=0,"не сформирован", "в стадии формирования")))</f>
        <v/>
      </c>
      <c r="AL42" s="175" t="str">
        <f>IF('Художественно-эстетическое разв'!E33="","",IF('Художественно-эстетическое разв'!E33=2,"сформирован",IF('Художественно-эстетическое разв'!E33=0,"не сформирован", "в стадии формирования")))</f>
        <v/>
      </c>
      <c r="AM42" s="175" t="str">
        <f>IF('Художественно-эстетическое разв'!H33="","",IF('Художественно-эстетическое разв'!H33=2,"сформирован",IF('Художественно-эстетическое разв'!H33=0,"не сформирован", "в стадии формирования")))</f>
        <v/>
      </c>
      <c r="AN42"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42" s="175" t="str">
        <f>IF('Художественно-эстетическое разв'!AB33="","",IF('Художественно-эстетическое разв'!AB33=2,"сформирован",IF('Художественно-эстетическое разв'!AB33=0,"не сформирован", "в стадии формирования")))</f>
        <v/>
      </c>
      <c r="AP42" s="176" t="str">
        <f>IF('Социально-коммуникативное разви'!P33="","",IF('Познавательное развитие'!P33="","",IF('Речевое развитие'!F32="","",IF('Речевое развитие'!G32="","",IF('Речевое развитие'!M32="","",IF('Речевое развитие'!N32="","",IF('Художественно-эстетическое разв'!E33="","",IF('Художественно-эстетическое разв'!H33="","",IF('Художественно-эстетическое разв'!#REF!="","",IF('Художественно-эстетическое разв'!AB33="","",('Социально-коммуникативное разви'!P33+'Познавательное развитие'!P33+'Речевое развитие'!F32+'Речевое развитие'!G32+'Речевое развитие'!M32+'Речевое развитие'!N32+'Художественно-эстетическое разв'!E33+'Художественно-эстетическое разв'!H33+'Художественно-эстетическое разв'!#REF!+'Художественно-эстетическое разв'!AB33)/10))))))))))</f>
        <v/>
      </c>
      <c r="AQ42" s="175" t="str">
        <f>'целевые ориентиры'!AM32</f>
        <v/>
      </c>
      <c r="AR42" s="175" t="str">
        <f>'Речевое развитие'!I32</f>
        <v/>
      </c>
      <c r="AS42" s="175" t="str">
        <f>IF('Речевое развитие'!D32="","",IF('Речевое развитие'!D32=2,"сформирован",IF('Речевое развитие'!D32=0,"не сформирован", "в стадии формирования")))</f>
        <v/>
      </c>
      <c r="AT42" s="175" t="e">
        <f>IF('Речевое развитие'!#REF!="","",IF('Речевое развитие'!#REF!=2,"сформирован",IF('Речевое развитие'!#REF!=0,"не сформирован", "в стадии формирования")))</f>
        <v>#REF!</v>
      </c>
      <c r="AU42" s="175" t="str">
        <f>IF('Речевое развитие'!E32="","",IF('Речевое развитие'!E32=2,"сформирован",IF('Речевое развитие'!E32=0,"не сформирован", "в стадии формирования")))</f>
        <v/>
      </c>
      <c r="AV42" s="175" t="str">
        <f>IF('Речевое развитие'!F32="","",IF('Речевое развитие'!F32=2,"сформирован",IF('Речевое развитие'!F32=0,"не сформирован", "в стадии формирования")))</f>
        <v/>
      </c>
      <c r="AW42" s="175" t="str">
        <f>IF('Речевое развитие'!G32="","",IF('Речевое развитие'!G32=2,"сформирован",IF('Речевое развитие'!G32=0,"не сформирован", "в стадии формирования")))</f>
        <v/>
      </c>
      <c r="AX42" s="175"/>
      <c r="AY42" s="175" t="str">
        <f>IF('Речевое развитие'!M32="","",IF('Речевое развитие'!M32=2,"сформирован",IF('Речевое развитие'!M32=0,"не сформирован", "в стадии формирования")))</f>
        <v/>
      </c>
      <c r="AZ42" s="175" t="str">
        <f>IF('Познавательное развитие'!V33="","",IF('Речевое развитие'!D32="","",IF('Речевое развитие'!#REF!="","",IF('Речевое развитие'!E32="","",IF('Речевое развитие'!F32="","",IF('Речевое развитие'!G32="","",IF('Речевое развитие'!J32="","",IF('Речевое развитие'!M32="","",('Познавательное развитие'!V33+'Речевое развитие'!D32+'Речевое развитие'!#REF!+'Речевое развитие'!E32+'Речевое развитие'!F32+'Речевое развитие'!G32+'Речевое развитие'!J32+'Речевое развитие'!M32)/8))))))))</f>
        <v/>
      </c>
      <c r="BA42" s="175" t="str">
        <f>'целевые ориентиры'!AV32</f>
        <v/>
      </c>
      <c r="BB42" s="175" t="str">
        <f>IF('Художественно-эстетическое разв'!M33="","",IF('Художественно-эстетическое разв'!M33=2,"сформирован",IF('Художественно-эстетическое разв'!M33=0,"не сформирован", "в стадии формирования")))</f>
        <v/>
      </c>
      <c r="BC42" s="175" t="str">
        <f>IF('Художественно-эстетическое разв'!N33="","",IF('Художественно-эстетическое разв'!N33=2,"сформирован",IF('Художественно-эстетическое разв'!N33=0,"не сформирован", "в стадии формирования")))</f>
        <v/>
      </c>
      <c r="BD42" s="177" t="str">
        <f>IF('Художественно-эстетическое разв'!V33="","",IF('Художественно-эстетическое разв'!V33=2,"сформирован",IF('Художественно-эстетическое разв'!V33=0,"не сформирован", "в стадии формирования")))</f>
        <v/>
      </c>
      <c r="BE42" s="175" t="str">
        <f>IF('Физическое развитие'!D32="","",IF('Физическое развитие'!D32=2,"сформирован",IF('Физическое развитие'!D32=0,"не сформирован", "в стадии формирования")))</f>
        <v/>
      </c>
      <c r="BF42" s="175" t="str">
        <f>IF('Физическое развитие'!E32="","",IF('Физическое развитие'!E32=2,"сформирован",IF('Физическое развитие'!E32=0,"не сформирован", "в стадии формирования")))</f>
        <v/>
      </c>
      <c r="BG42" s="175" t="str">
        <f>IF('Физическое развитие'!F32="","",IF('Физическое развитие'!F32=2,"сформирован",IF('Физическое развитие'!F32=0,"не сформирован", "в стадии формирования")))</f>
        <v/>
      </c>
      <c r="BH42" s="175" t="str">
        <f>IF('Физическое развитие'!G32="","",IF('Физическое развитие'!G32=2,"сформирован",IF('Физическое развитие'!G32=0,"не сформирован", "в стадии формирования")))</f>
        <v/>
      </c>
      <c r="BI42" s="175" t="str">
        <f>IF('Физическое развитие'!H32="","",IF('Физическое развитие'!H32=2,"сформирован",IF('Физическое развитие'!H32=0,"не сформирован", "в стадии формирования")))</f>
        <v/>
      </c>
      <c r="BJ42" s="175" t="e">
        <f>IF('Физическое развитие'!#REF!="","",IF('Физическое развитие'!#REF!=2,"сформирован",IF('Физическое развитие'!#REF!=0,"не сформирован", "в стадии формирования")))</f>
        <v>#REF!</v>
      </c>
      <c r="BK42" s="175" t="str">
        <f>IF('Физическое развитие'!I32="","",IF('Физическое развитие'!I32=2,"сформирован",IF('Физическое развитие'!I32=0,"не сформирован", "в стадии формирования")))</f>
        <v/>
      </c>
      <c r="BL42" s="175" t="str">
        <f>IF('Физическое развитие'!J32="","",IF('Физическое развитие'!J32=2,"сформирован",IF('Физическое развитие'!J32=0,"не сформирован", "в стадии формирования")))</f>
        <v/>
      </c>
      <c r="BM42" s="175" t="str">
        <f>IF('Физическое развитие'!K32="","",IF('Физическое развитие'!K32=2,"сформирован",IF('Физическое развитие'!K32=0,"не сформирован", "в стадии формирования")))</f>
        <v/>
      </c>
      <c r="BN42" s="175" t="str">
        <f>IF('Физическое развитие'!M32="","",IF('Физическое развитие'!M32=2,"сформирован",IF('Физическое развитие'!M32=0,"не сформирован", "в стадии формирования")))</f>
        <v/>
      </c>
      <c r="BO42" s="178" t="str">
        <f>IF('Художественно-эстетическое разв'!M33="","",IF('Художественно-эстетическое разв'!N33="","",IF('Художественно-эстетическое разв'!V33="","",IF('Физическое развитие'!D32="","",IF('Физическое развитие'!E32="","",IF('Физическое развитие'!F32="","",IF('Физическое развитие'!G32="","",IF('Физическое развитие'!H32="","",IF('Физическое развитие'!#REF!="","",IF('Физическое развитие'!I32="","",IF('Физическое развитие'!J32="","",IF('Физическое развитие'!K32="","",IF('Физическое развитие'!M32="","",('Художественно-эстетическое разв'!M33+'Художественно-эстетическое разв'!N33+'Художественно-эстетическое разв'!V33+'Физическое развитие'!D32+'Физическое развитие'!E32+'Физическое развитие'!F32+'Физическое развитие'!G32+'Физическое развитие'!H32+'Физическое развитие'!#REF!+'Физическое развитие'!I32+'Физическое развитие'!J32+'Физическое развитие'!K32+'Физическое развитие'!M32)/13)))))))))))))</f>
        <v/>
      </c>
      <c r="BP42" s="175">
        <f>'целевые ориентиры'!BJ43</f>
        <v>0</v>
      </c>
      <c r="BQ42" s="175" t="str">
        <f>IF('Социально-коммуникативное разви'!D33="","",IF('Социально-коммуникативное разви'!D33=2,"сформирован",IF('Социально-коммуникативное разви'!D33=0,"не сформирован", "в стадии формирования")))</f>
        <v/>
      </c>
      <c r="BR42" s="175" t="str">
        <f>IF('Социально-коммуникативное разви'!G33="","",IF('Социально-коммуникативное разви'!G33=2,"сформирован",IF('Социально-коммуникативное разви'!G33=0,"не сформирован", "в стадии формирования")))</f>
        <v/>
      </c>
      <c r="BS42" s="175" t="str">
        <f>IF('Социально-коммуникативное разви'!K33="","",IF('Социально-коммуникативное разви'!K33=2,"сформирован",IF('Социально-коммуникативное разви'!K33=0,"не сформирован", "в стадии формирования")))</f>
        <v/>
      </c>
      <c r="BT42" s="175" t="str">
        <f>IF('Социально-коммуникативное разви'!M33="","",IF('Социально-коммуникативное разви'!M33=2,"сформирован",IF('Социально-коммуникативное разви'!M33=0,"не сформирован", "в стадии формирования")))</f>
        <v/>
      </c>
      <c r="BU42" s="175" t="str">
        <f>IF('Социально-коммуникативное разви'!X33="","",IF('Социально-коммуникативное разви'!X33=2,"сформирован",IF('Социально-коммуникативное разви'!X33=0,"не сформирован", "в стадии формирования")))</f>
        <v/>
      </c>
      <c r="BV42" s="175" t="str">
        <f>IF('Социально-коммуникативное разви'!Y33="","",IF('Социально-коммуникативное разви'!Y33=2,"сформирован",IF('Социально-коммуникативное разви'!Y33=0,"не сформирован", "в стадии формирования")))</f>
        <v/>
      </c>
      <c r="BW42"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42" s="175" t="str">
        <f>IF('Социально-коммуникативное разви'!Z33="","",IF('Социально-коммуникативное разви'!Z33=2,"сформирован",IF('Социально-коммуникативное разви'!Z33=0,"не сформирован", "в стадии формирования")))</f>
        <v/>
      </c>
      <c r="BY42" s="175" t="str">
        <f>IF('Социально-коммуникативное разви'!AA33="","",IF('Социально-коммуникативное разви'!AA33=2,"сформирован",IF('Социально-коммуникативное разви'!AA33=0,"не сформирован", "в стадии формирования")))</f>
        <v/>
      </c>
      <c r="BZ42" s="175" t="str">
        <f>IF('Физическое развитие'!L32="","",IF('Физическое развитие'!L32=2,"сформирован",IF('Физическое развитие'!L32=0,"не сформирован", "в стадии формирования")))</f>
        <v/>
      </c>
      <c r="CA42" s="175" t="str">
        <f>IF('Физическое развитие'!P32="","",IF('Физическое развитие'!P32=2,"сформирован",IF('Физическое развитие'!P32=0,"не сформирован", "в стадии формирования")))</f>
        <v/>
      </c>
      <c r="CB42" s="175" t="e">
        <f>IF('Физическое развитие'!#REF!="","",IF('Физическое развитие'!#REF!=2,"сформирован",IF('Физическое развитие'!#REF!=0,"не сформирован", "в стадии формирования")))</f>
        <v>#REF!</v>
      </c>
      <c r="CC42" s="175" t="str">
        <f>IF('Физическое развитие'!Q32="","",IF('Физическое развитие'!Q32=2,"сформирован",IF('Физическое развитие'!Q32=0,"не сформирован", "в стадии формирования")))</f>
        <v/>
      </c>
      <c r="CD42" s="175" t="str">
        <f>IF('Физическое развитие'!R32="","",IF('Физическое развитие'!R32=2,"сформирован",IF('Физическое развитие'!R32=0,"не сформирован", "в стадии формирования")))</f>
        <v/>
      </c>
      <c r="CE42" s="175"/>
      <c r="CF42" s="175" t="str">
        <f>'целевые ориентиры'!BX32</f>
        <v/>
      </c>
      <c r="CG42" s="175" t="str">
        <f>IF('Социально-коммуникативное разви'!E33="","",IF('Социально-коммуникативное разви'!E33=2,"сформирован",IF('Социально-коммуникативное разви'!E33=0,"не сформирован", "в стадии формирования")))</f>
        <v/>
      </c>
      <c r="CH42" s="175" t="str">
        <f>IF('Социально-коммуникативное разви'!F33="","",IF('Социально-коммуникативное разви'!F33=2,"сформирован",IF('Социально-коммуникативное разви'!F33=0,"не сформирован", "в стадии формирования")))</f>
        <v/>
      </c>
      <c r="CI42" s="175" t="str">
        <f>IF('Социально-коммуникативное разви'!H33="","",IF('Социально-коммуникативное разви'!H33=2,"сформирован",IF('Социально-коммуникативное разви'!H33=0,"не сформирован", "в стадии формирования")))</f>
        <v/>
      </c>
      <c r="CJ42" s="175" t="str">
        <f>IF('Социально-коммуникативное разви'!I33="","",IF('Социально-коммуникативное разви'!I33=2,"сформирован",IF('Социально-коммуникативное разви'!I33=0,"не сформирован", "в стадии формирования")))</f>
        <v/>
      </c>
      <c r="CK42" s="175" t="str">
        <f>IF('Социально-коммуникативное разви'!AB33="","",IF('Социально-коммуникативное разви'!AB33=2,"сформирован",IF('Социально-коммуникативное разви'!AB33=0,"не сформирован", "в стадии формирования")))</f>
        <v/>
      </c>
      <c r="CL42" s="175" t="str">
        <f>IF('Социально-коммуникативное разви'!AC33="","",IF('Социально-коммуникативное разви'!AC33=2,"сформирован",IF('Социально-коммуникативное разви'!AC33=0,"не сформирован", "в стадии формирования")))</f>
        <v/>
      </c>
      <c r="CM42" s="175" t="str">
        <f>IF('Социально-коммуникативное разви'!AD33="","",IF('Социально-коммуникативное разви'!AD33=2,"сформирован",IF('Социально-коммуникативное разви'!AD33=0,"не сформирован", "в стадии формирования")))</f>
        <v/>
      </c>
      <c r="CN42" s="175" t="str">
        <f>IF('Социально-коммуникативное разви'!AE33="","",IF('Социально-коммуникативное разви'!AE33=2,"сформирован",IF('Социально-коммуникативное разви'!AE33=0,"не сформирован", "в стадии формирования")))</f>
        <v/>
      </c>
      <c r="CO42" s="175" t="str">
        <f>IF('Познавательное развитие'!D33="","",IF('Познавательное развитие'!D33=2,"сформирован",IF('Познавательное развитие'!D33=0,"не сформирован", "в стадии формирования")))</f>
        <v/>
      </c>
      <c r="CP42" s="175" t="str">
        <f>IF('Познавательное развитие'!E33="","",IF('Познавательное развитие'!E33=2,"сформирован",IF('Познавательное развитие'!E33=0,"не сформирован", "в стадии формирования")))</f>
        <v/>
      </c>
      <c r="CQ42" s="175" t="str">
        <f>IF('Познавательное развитие'!F33="","",IF('Познавательное развитие'!F33=2,"сформирован",IF('Познавательное развитие'!F33=0,"не сформирован", "в стадии формирования")))</f>
        <v/>
      </c>
      <c r="CR42" s="175" t="str">
        <f>IF('Познавательное развитие'!I33="","",IF('Познавательное развитие'!I33=2,"сформирован",IF('Познавательное развитие'!I33=0,"не сформирован", "в стадии формирования")))</f>
        <v/>
      </c>
      <c r="CS42" s="175" t="str">
        <f>IF('Познавательное развитие'!K33="","",IF('Познавательное развитие'!K33=2,"сформирован",IF('Познавательное развитие'!K33=0,"не сформирован", "в стадии формирования")))</f>
        <v/>
      </c>
      <c r="CT42" s="175" t="str">
        <f>IF('Познавательное развитие'!S33="","",IF('Познавательное развитие'!S33=2,"сформирован",IF('Познавательное развитие'!S33=0,"не сформирован", "в стадии формирования")))</f>
        <v/>
      </c>
      <c r="CU42" s="175" t="str">
        <f>IF('Познавательное развитие'!U33="","",IF('Познавательное развитие'!U33=2,"сформирован",IF('Познавательное развитие'!U33=0,"не сформирован", "в стадии формирования")))</f>
        <v/>
      </c>
      <c r="CV42" s="175" t="e">
        <f>IF('Познавательное развитие'!#REF!="","",IF('Познавательное развитие'!#REF!=2,"сформирован",IF('Познавательное развитие'!#REF!=0,"не сформирован", "в стадии формирования")))</f>
        <v>#REF!</v>
      </c>
      <c r="CW42" s="175" t="str">
        <f>IF('Познавательное развитие'!Y33="","",IF('Познавательное развитие'!Y33=2,"сформирован",IF('Познавательное развитие'!Y33=0,"не сформирован", "в стадии формирования")))</f>
        <v/>
      </c>
      <c r="CX42" s="175" t="str">
        <f>IF('Познавательное развитие'!Z33="","",IF('Познавательное развитие'!Z33=2,"сформирован",IF('Познавательное развитие'!Z33=0,"не сформирован", "в стадии формирования")))</f>
        <v/>
      </c>
      <c r="CY42" s="175" t="str">
        <f>IF('Познавательное развитие'!AA33="","",IF('Познавательное развитие'!AA33=2,"сформирован",IF('Познавательное развитие'!AA33=0,"не сформирован", "в стадии формирования")))</f>
        <v/>
      </c>
      <c r="CZ42" s="175" t="str">
        <f>IF('Познавательное развитие'!AB33="","",IF('Познавательное развитие'!AB33=2,"сформирован",IF('Познавательное развитие'!AB33=0,"не сформирован", "в стадии формирования")))</f>
        <v/>
      </c>
      <c r="DA42" s="175" t="str">
        <f>IF('Познавательное развитие'!AC33="","",IF('Познавательное развитие'!AC33=2,"сформирован",IF('Познавательное развитие'!AC33=0,"не сформирован", "в стадии формирования")))</f>
        <v/>
      </c>
      <c r="DB42" s="175" t="str">
        <f>IF('Познавательное развитие'!AD33="","",IF('Познавательное развитие'!AD33=2,"сформирован",IF('Познавательное развитие'!AD33=0,"не сформирован", "в стадии формирования")))</f>
        <v/>
      </c>
      <c r="DC42" s="175" t="str">
        <f>IF('Познавательное развитие'!AE33="","",IF('Познавательное развитие'!AE33=2,"сформирован",IF('Познавательное развитие'!AE33=0,"не сформирован", "в стадии формирования")))</f>
        <v/>
      </c>
      <c r="DD42" s="175" t="str">
        <f>IF('Речевое развитие'!J32="","",IF('Речевое развитие'!J32=2,"сформирован",IF('Речевое развитие'!J32=0,"не сформирован", "в стадии формирования")))</f>
        <v/>
      </c>
      <c r="DE42" s="175" t="str">
        <f>IF('Речевое развитие'!K32="","",IF('Речевое развитие'!K32=2,"сформирован",IF('Речевое развитие'!K32=0,"не сформирован", "в стадии формирования")))</f>
        <v/>
      </c>
      <c r="DF42" s="175" t="str">
        <f>IF('Речевое развитие'!L32="","",IF('Речевое развитие'!L32=2,"сформирован",IF('Речевое развитие'!L32=0,"не сформирован", "в стадии формирования")))</f>
        <v/>
      </c>
      <c r="DG42" s="177" t="str">
        <f>IF('Художественно-эстетическое разв'!AA33="","",IF('Художественно-эстетическое разв'!AA33=2,"сформирован",IF('Художественно-эстетическое разв'!AA33=0,"не сформирован", "в стадии формирования")))</f>
        <v/>
      </c>
      <c r="DH42" s="178" t="str">
        <f>IF('Социально-коммуникативное разви'!E33="","",IF('Социально-коммуникативное разви'!F33="","",IF('Социально-коммуникативное разви'!H33="","",IF('Социально-коммуникативное разви'!I33="","",IF('Социально-коммуникативное разви'!AB33="","",IF('Социально-коммуникативное разви'!AC33="","",IF('Социально-коммуникативное разви'!AD33="","",IF('Социально-коммуникативное разви'!AE33="","",IF('Познавательное развитие'!D33="","",IF('Познавательное развитие'!E33="","",IF('Познавательное развитие'!F33="","",IF('Познавательное развитие'!I33="","",IF('Познавательное развитие'!K33="","",IF('Познавательное развитие'!S33="","",IF('Познавательное развитие'!U33="","",IF('Познавательное развитие'!#REF!="","",IF('Познавательное развитие'!Y33="","",IF('Познавательное развитие'!Z33="","",IF('Познавательное развитие'!AA33="","",IF('Познавательное развитие'!AB33="","",IF('Познавательное развитие'!AC33="","",IF('Познавательное развитие'!AD33="","",IF('Познавательное развитие'!AE33="","",IF('Речевое развитие'!J32="","",IF('Речевое развитие'!K32="","",IF('Речевое развитие'!L32="","",IF('Художественно-эстетическое разв'!AA33="","",('Социально-коммуникативное разви'!E33+'Социально-коммуникативное разви'!F33+'Социально-коммуникативное разви'!H33+'Социально-коммуникативное разви'!I33+'Социально-коммуникативное разви'!AB33+'Социально-коммуникативное разви'!AC33+'Социально-коммуникативное разви'!AD33+'Социально-коммуникативное разви'!AE33+'Познавательное развитие'!D33+'Познавательное развитие'!E33+'Познавательное развитие'!F33+'Познавательное развитие'!I33+'Познавательное развитие'!K33+'Познавательное развитие'!S33+'Познавательное развитие'!U33+'Познавательное развитие'!#REF!+'Познавательное развитие'!Y33+'Познавательное развитие'!Z33+'Познавательное развитие'!AA33+'Познавательное развитие'!AB33+'Познавательное развитие'!AC33+'Познавательное развитие'!AD33+'Познавательное развитие'!AE33+'Речевое развитие'!J32+'Речевое развитие'!K32+'Речевое развитие'!L32+'Художественно-эстетическое разв'!AA33)/27)))))))))))))))))))))))))))</f>
        <v/>
      </c>
      <c r="DI42" s="175" t="str">
        <f>'целевые ориентиры'!CZ32</f>
        <v/>
      </c>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c r="EO42" s="81"/>
      <c r="EP42" s="81"/>
      <c r="EQ42" s="81"/>
      <c r="ER42" s="81"/>
      <c r="ES42" s="81"/>
      <c r="ET42" s="81"/>
    </row>
    <row r="43" spans="1:150" s="121" customFormat="1" hidden="1">
      <c r="A43" s="97">
        <f>список!A31</f>
        <v>30</v>
      </c>
      <c r="B43" s="165" t="str">
        <f>IF(список!B31="","",список!B31)</f>
        <v/>
      </c>
      <c r="C43" s="98">
        <f>IF(список!C31="","",список!C31)</f>
        <v>0</v>
      </c>
      <c r="D43" s="81" t="str">
        <f>IF('Социально-коммуникативное разви'!J34="","",IF('Социально-коммуникативное разви'!J34=2,"сформирован",IF('Социально-коммуникативное разви'!J34=0,"не сформирован", "в стадии формирования")))</f>
        <v/>
      </c>
      <c r="E43" s="81" t="str">
        <f>IF('Социально-коммуникативное разви'!K34="","",IF('Социально-коммуникативное разви'!K34=2,"сформирован",IF('Социально-коммуникативное разви'!K34=0,"не сформирован", "в стадии формирования")))</f>
        <v/>
      </c>
      <c r="F43" s="81" t="str">
        <f>IF('Социально-коммуникативное разви'!L34="","",IF('Социально-коммуникативное разви'!L34=2,"сформирован",IF('Социально-коммуникативное разви'!L34=0,"не сформирован", "в стадии формирования")))</f>
        <v/>
      </c>
      <c r="G43" s="81" t="str">
        <f>IF('Социально-коммуникативное разви'!N34="","",IF('Социально-коммуникативное разви'!N34=2,"сформирован",IF('Социально-коммуникативное разви'!N34=0,"не сформирован", "в стадии формирования")))</f>
        <v/>
      </c>
      <c r="H43" s="81" t="str">
        <f>IF('Социально-коммуникативное разви'!O34="","",IF('Социально-коммуникативное разви'!O34=2,"сформирован",IF('Социально-коммуникативное разви'!O34=0,"не сформирован", "в стадии формирования")))</f>
        <v/>
      </c>
      <c r="I43" s="81" t="str">
        <f>IF('Познавательное развитие'!J34="","",IF('Познавательное развитие'!J34=2,"сформирован",IF('Познавательное развитие'!J34=0,"не сформирован", "в стадии формирования")))</f>
        <v/>
      </c>
      <c r="J43" s="81" t="str">
        <f>IF('Познавательное развитие'!K34="","",IF('Познавательное развитие'!K34=2,"сформирован",IF('Познавательное развитие'!K34=0,"не сформирован", "в стадии формирования")))</f>
        <v/>
      </c>
      <c r="K43" s="81" t="str">
        <f>IF('Познавательное развитие'!N34="","",IF('Познавательное развитие'!N34=2,"сформирован",IF('Познавательное развитие'!N34=0,"не сформирован", "в стадии формирования")))</f>
        <v/>
      </c>
      <c r="L43" s="81" t="str">
        <f>IF('Познавательное развитие'!O34="","",IF('Познавательное развитие'!O34=2,"сформирован",IF('Познавательное развитие'!O34=0,"не сформирован", "в стадии формирования")))</f>
        <v/>
      </c>
      <c r="M43" s="81" t="str">
        <f>IF('Познавательное развитие'!U34="","",IF('Познавательное развитие'!U34=2,"сформирован",IF('Познавательное развитие'!U34=0,"не сформирован", "в стадии формирования")))</f>
        <v/>
      </c>
      <c r="N43" s="81" t="str">
        <f>IF('Речевое развитие'!G33="","",IF('Речевое развитие'!G33=2,"сформирован",IF('Речевое развитие'!G33=0,"не сформирован", "в стадии формирования")))</f>
        <v/>
      </c>
      <c r="O43" s="81" t="str">
        <f>IF('Художественно-эстетическое разв'!D34="","",IF('Художественно-эстетическое разв'!D34=2,"сформирован",IF('Художественно-эстетическое разв'!D34=0,"не сформирован", "в стадии формирования")))</f>
        <v/>
      </c>
      <c r="P43"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43"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43" s="136" t="str">
        <f>IF('Социально-коммуникативное разви'!J34="","",IF('Социально-коммуникативное разви'!K34="","",IF('Социально-коммуникативное разви'!L34="","",IF('Социально-коммуникативное разви'!N34="","",IF('Социально-коммуникативное разви'!O34="","",IF('Познавательное развитие'!J34="","",IF('Познавательное развитие'!K34="","",IF('Познавательное развитие'!N34="","",IF('Познавательное развитие'!O34="","",IF('Познавательное развитие'!U34="","",IF('Речевое развитие'!G33="","",IF('Художественно-эстетическое разв'!D34="","",IF('Художественно-эстетическое разв'!#REF!="","",IF('Художественно-эстетическое разв'!#REF!="","",('Социально-коммуникативное разви'!J34+'Социально-коммуникативное разви'!K34+'Социально-коммуникативное разви'!L34+'Социально-коммуникативное разви'!N34+'Социально-коммуникативное разви'!O34+'Познавательное развитие'!J34+'Познавательное развитие'!K34+'Познавательное развитие'!N34+'Познавательное развитие'!O34+'Познавательное развитие'!U34+'Речевое развитие'!G33+'Художественно-эстетическое разв'!D34+'Художественно-эстетическое разв'!#REF!+'Художественно-эстетическое разв'!#REF!)/14))))))))))))))</f>
        <v/>
      </c>
      <c r="S43" s="175" t="str">
        <f>'целевые ориентиры'!Q33</f>
        <v/>
      </c>
      <c r="T43" s="175" t="str">
        <f>IF('Социально-коммуникативное разви'!H34="","",IF('Социально-коммуникативное разви'!H34=2,"сформирован",IF('Социально-коммуникативное разви'!H34=0,"не сформирован", "в стадии формирования")))</f>
        <v/>
      </c>
      <c r="U43" s="175" t="str">
        <f>IF('Социально-коммуникативное разви'!K34="","",IF('Социально-коммуникативное разви'!K34=2,"сформирован",IF('Социально-коммуникативное разви'!K34=0,"не сформирован", "в стадии формирования")))</f>
        <v/>
      </c>
      <c r="V43" s="175" t="str">
        <f>IF('Социально-коммуникативное разви'!L34="","",IF('Социально-коммуникативное разви'!L34=2,"сформирован",IF('Социально-коммуникативное разви'!L34=0,"не сформирован", "в стадии формирования")))</f>
        <v/>
      </c>
      <c r="W43" s="175" t="str">
        <f>IF('Социально-коммуникативное разви'!M34="","",IF('Социально-коммуникативное разви'!M34=2,"сформирован",IF('Социально-коммуникативное разви'!M34=0,"не сформирован", "в стадии формирования")))</f>
        <v/>
      </c>
      <c r="X43" s="175" t="str">
        <f>IF('Социально-коммуникативное разви'!S34="","",IF('Социально-коммуникативное разви'!S34=2,"сформирован",IF('Социально-коммуникативное разви'!S34=0,"не сформирован", "в стадии формирования")))</f>
        <v/>
      </c>
      <c r="Y43" s="175" t="str">
        <f>IF('Социально-коммуникативное разви'!T34="","",IF('Социально-коммуникативное разви'!T34=2,"сформирован",IF('Социально-коммуникативное разви'!T34=0,"не сформирован", "в стадии формирования")))</f>
        <v/>
      </c>
      <c r="Z43"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43" s="175" t="str">
        <f>IF('Социально-коммуникативное разви'!U34="","",IF('Социально-коммуникативное разви'!U34=2,"сформирован",IF('Социально-коммуникативное разви'!U34=0,"не сформирован", "в стадии формирования")))</f>
        <v/>
      </c>
      <c r="AB43" s="175" t="str">
        <f>IF('Познавательное развитие'!T34="","",IF('Познавательное развитие'!T34=2,"сформирован",IF('Познавательное развитие'!T34=0,"не сформирован", "в стадии формирования")))</f>
        <v/>
      </c>
      <c r="AC43" s="175" t="str">
        <f>IF('Речевое развитие'!G33="","",IF('Речевое развитие'!G33=2,"сформирован",IF('Речевое развитие'!G33=0,"не сформирован", "в стадии формирования")))</f>
        <v/>
      </c>
      <c r="AD43" s="175" t="str">
        <f>IF('Социально-коммуникативное разви'!H34="","",IF('Социально-коммуникативное разви'!K34="","",IF('Социально-коммуникативное разви'!L34="","",IF('Социально-коммуникативное разви'!M34="","",IF('Социально-коммуникативное разви'!S34="","",IF('Социально-коммуникативное разви'!T34="","",IF('Социально-коммуникативное разви'!#REF!="","",IF('Социально-коммуникативное разви'!U34="","",IF('Познавательное развитие'!T34="","",IF('Речевое развитие'!G33="","",('Социально-коммуникативное разви'!H34+'Социально-коммуникативное разви'!K34+'Социально-коммуникативное разви'!L34+'Социально-коммуникативное разви'!M34+'Социально-коммуникативное разви'!S34+'Социально-коммуникативное разви'!T34+'Социально-коммуникативное разви'!#REF!+'Социально-коммуникативное разви'!U34+'Познавательное развитие'!T34+'Речевое развитие'!G33)/10))))))))))</f>
        <v/>
      </c>
      <c r="AE43" s="175">
        <f>'целевые ориентиры'!AB44</f>
        <v>0</v>
      </c>
      <c r="AF43" s="175" t="str">
        <f>IF('Социально-коммуникативное разви'!P34="","",IF('Социально-коммуникативное разви'!P34=2,"сформирован",IF('Социально-коммуникативное разви'!P34=0,"не сформирован", "в стадии формирования")))</f>
        <v/>
      </c>
      <c r="AG43" s="175" t="str">
        <f>IF('Познавательное развитие'!P34="","",IF('Познавательное развитие'!P34=2,"сформирован",IF('Познавательное развитие'!P34=0,"не сформирован", "в стадии формирования")))</f>
        <v/>
      </c>
      <c r="AH43" s="175" t="str">
        <f>IF('Речевое развитие'!F33="","",IF('Речевое развитие'!F33=2,"сформирован",IF('Речевое развитие'!GG33=0,"не сформирован", "в стадии формирования")))</f>
        <v/>
      </c>
      <c r="AI43" s="175" t="str">
        <f>IF('Речевое развитие'!G33="","",IF('Речевое развитие'!G33=2,"сформирован",IF('Речевое развитие'!GH33=0,"не сформирован", "в стадии формирования")))</f>
        <v/>
      </c>
      <c r="AJ43" s="175" t="str">
        <f>IF('Речевое развитие'!M33="","",IF('Речевое развитие'!M33=2,"сформирован",IF('Речевое развитие'!M33=0,"не сформирован", "в стадии формирования")))</f>
        <v/>
      </c>
      <c r="AK43" s="175" t="str">
        <f>IF('Речевое развитие'!N33="","",IF('Речевое развитие'!N33=2,"сформирован",IF('Речевое развитие'!N33=0,"не сформирован", "в стадии формирования")))</f>
        <v/>
      </c>
      <c r="AL43" s="175" t="str">
        <f>IF('Художественно-эстетическое разв'!E34="","",IF('Художественно-эстетическое разв'!E34=2,"сформирован",IF('Художественно-эстетическое разв'!E34=0,"не сформирован", "в стадии формирования")))</f>
        <v/>
      </c>
      <c r="AM43" s="175" t="str">
        <f>IF('Художественно-эстетическое разв'!H34="","",IF('Художественно-эстетическое разв'!H34=2,"сформирован",IF('Художественно-эстетическое разв'!H34=0,"не сформирован", "в стадии формирования")))</f>
        <v/>
      </c>
      <c r="AN43"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43" s="175" t="str">
        <f>IF('Художественно-эстетическое разв'!AB34="","",IF('Художественно-эстетическое разв'!AB34=2,"сформирован",IF('Художественно-эстетическое разв'!AB34=0,"не сформирован", "в стадии формирования")))</f>
        <v/>
      </c>
      <c r="AP43" s="176" t="str">
        <f>IF('Социально-коммуникативное разви'!P34="","",IF('Познавательное развитие'!P34="","",IF('Речевое развитие'!F33="","",IF('Речевое развитие'!G33="","",IF('Речевое развитие'!M33="","",IF('Речевое развитие'!N33="","",IF('Художественно-эстетическое разв'!E34="","",IF('Художественно-эстетическое разв'!H34="","",IF('Художественно-эстетическое разв'!#REF!="","",IF('Художественно-эстетическое разв'!AB34="","",('Социально-коммуникативное разви'!P34+'Познавательное развитие'!P34+'Речевое развитие'!F33+'Речевое развитие'!G33+'Речевое развитие'!M33+'Речевое развитие'!N33+'Художественно-эстетическое разв'!E34+'Художественно-эстетическое разв'!H34+'Художественно-эстетическое разв'!#REF!+'Художественно-эстетическое разв'!AB34)/10))))))))))</f>
        <v/>
      </c>
      <c r="AQ43" s="175" t="str">
        <f>'целевые ориентиры'!AM33</f>
        <v/>
      </c>
      <c r="AR43" s="175" t="str">
        <f>'Речевое развитие'!I33</f>
        <v/>
      </c>
      <c r="AS43" s="175" t="str">
        <f>IF('Речевое развитие'!D33="","",IF('Речевое развитие'!D33=2,"сформирован",IF('Речевое развитие'!D33=0,"не сформирован", "в стадии формирования")))</f>
        <v/>
      </c>
      <c r="AT43" s="175" t="e">
        <f>IF('Речевое развитие'!#REF!="","",IF('Речевое развитие'!#REF!=2,"сформирован",IF('Речевое развитие'!#REF!=0,"не сформирован", "в стадии формирования")))</f>
        <v>#REF!</v>
      </c>
      <c r="AU43" s="175" t="str">
        <f>IF('Речевое развитие'!E33="","",IF('Речевое развитие'!E33=2,"сформирован",IF('Речевое развитие'!E33=0,"не сформирован", "в стадии формирования")))</f>
        <v/>
      </c>
      <c r="AV43" s="175" t="str">
        <f>IF('Речевое развитие'!F33="","",IF('Речевое развитие'!F33=2,"сформирован",IF('Речевое развитие'!F33=0,"не сформирован", "в стадии формирования")))</f>
        <v/>
      </c>
      <c r="AW43" s="175" t="str">
        <f>IF('Речевое развитие'!G33="","",IF('Речевое развитие'!G33=2,"сформирован",IF('Речевое развитие'!G33=0,"не сформирован", "в стадии формирования")))</f>
        <v/>
      </c>
      <c r="AX43" s="175"/>
      <c r="AY43" s="175" t="str">
        <f>IF('Речевое развитие'!M33="","",IF('Речевое развитие'!M33=2,"сформирован",IF('Речевое развитие'!M33=0,"не сформирован", "в стадии формирования")))</f>
        <v/>
      </c>
      <c r="AZ43" s="175" t="str">
        <f>IF('Познавательное развитие'!V34="","",IF('Речевое развитие'!D33="","",IF('Речевое развитие'!#REF!="","",IF('Речевое развитие'!E33="","",IF('Речевое развитие'!F33="","",IF('Речевое развитие'!G33="","",IF('Речевое развитие'!J33="","",IF('Речевое развитие'!M33="","",('Познавательное развитие'!V34+'Речевое развитие'!D33+'Речевое развитие'!#REF!+'Речевое развитие'!E33+'Речевое развитие'!F33+'Речевое развитие'!G33+'Речевое развитие'!J33+'Речевое развитие'!M33)/8))))))))</f>
        <v/>
      </c>
      <c r="BA43" s="175" t="str">
        <f>'целевые ориентиры'!AV33</f>
        <v/>
      </c>
      <c r="BB43" s="175" t="str">
        <f>IF('Художественно-эстетическое разв'!M34="","",IF('Художественно-эстетическое разв'!M34=2,"сформирован",IF('Художественно-эстетическое разв'!M34=0,"не сформирован", "в стадии формирования")))</f>
        <v/>
      </c>
      <c r="BC43" s="175" t="str">
        <f>IF('Художественно-эстетическое разв'!N34="","",IF('Художественно-эстетическое разв'!N34=2,"сформирован",IF('Художественно-эстетическое разв'!N34=0,"не сформирован", "в стадии формирования")))</f>
        <v/>
      </c>
      <c r="BD43" s="177" t="str">
        <f>IF('Художественно-эстетическое разв'!V34="","",IF('Художественно-эстетическое разв'!V34=2,"сформирован",IF('Художественно-эстетическое разв'!V34=0,"не сформирован", "в стадии формирования")))</f>
        <v/>
      </c>
      <c r="BE43" s="175" t="str">
        <f>IF('Физическое развитие'!D33="","",IF('Физическое развитие'!D33=2,"сформирован",IF('Физическое развитие'!D33=0,"не сформирован", "в стадии формирования")))</f>
        <v/>
      </c>
      <c r="BF43" s="175" t="str">
        <f>IF('Физическое развитие'!E33="","",IF('Физическое развитие'!E33=2,"сформирован",IF('Физическое развитие'!E33=0,"не сформирован", "в стадии формирования")))</f>
        <v/>
      </c>
      <c r="BG43" s="175" t="str">
        <f>IF('Физическое развитие'!F33="","",IF('Физическое развитие'!F33=2,"сформирован",IF('Физическое развитие'!F33=0,"не сформирован", "в стадии формирования")))</f>
        <v/>
      </c>
      <c r="BH43" s="175" t="str">
        <f>IF('Физическое развитие'!G33="","",IF('Физическое развитие'!G33=2,"сформирован",IF('Физическое развитие'!G33=0,"не сформирован", "в стадии формирования")))</f>
        <v/>
      </c>
      <c r="BI43" s="175" t="str">
        <f>IF('Физическое развитие'!H33="","",IF('Физическое развитие'!H33=2,"сформирован",IF('Физическое развитие'!H33=0,"не сформирован", "в стадии формирования")))</f>
        <v/>
      </c>
      <c r="BJ43" s="175" t="e">
        <f>IF('Физическое развитие'!#REF!="","",IF('Физическое развитие'!#REF!=2,"сформирован",IF('Физическое развитие'!#REF!=0,"не сформирован", "в стадии формирования")))</f>
        <v>#REF!</v>
      </c>
      <c r="BK43" s="175" t="str">
        <f>IF('Физическое развитие'!I33="","",IF('Физическое развитие'!I33=2,"сформирован",IF('Физическое развитие'!I33=0,"не сформирован", "в стадии формирования")))</f>
        <v/>
      </c>
      <c r="BL43" s="175" t="str">
        <f>IF('Физическое развитие'!J33="","",IF('Физическое развитие'!J33=2,"сформирован",IF('Физическое развитие'!J33=0,"не сформирован", "в стадии формирования")))</f>
        <v/>
      </c>
      <c r="BM43" s="175" t="str">
        <f>IF('Физическое развитие'!K33="","",IF('Физическое развитие'!K33=2,"сформирован",IF('Физическое развитие'!K33=0,"не сформирован", "в стадии формирования")))</f>
        <v/>
      </c>
      <c r="BN43" s="175" t="str">
        <f>IF('Физическое развитие'!M33="","",IF('Физическое развитие'!M33=2,"сформирован",IF('Физическое развитие'!M33=0,"не сформирован", "в стадии формирования")))</f>
        <v/>
      </c>
      <c r="BO43" s="178" t="str">
        <f>IF('Художественно-эстетическое разв'!M34="","",IF('Художественно-эстетическое разв'!N34="","",IF('Художественно-эстетическое разв'!V34="","",IF('Физическое развитие'!D33="","",IF('Физическое развитие'!E33="","",IF('Физическое развитие'!F33="","",IF('Физическое развитие'!G33="","",IF('Физическое развитие'!H33="","",IF('Физическое развитие'!#REF!="","",IF('Физическое развитие'!I33="","",IF('Физическое развитие'!J33="","",IF('Физическое развитие'!K33="","",IF('Физическое развитие'!M33="","",('Художественно-эстетическое разв'!M34+'Художественно-эстетическое разв'!N34+'Художественно-эстетическое разв'!V34+'Физическое развитие'!D33+'Физическое развитие'!E33+'Физическое развитие'!F33+'Физическое развитие'!G33+'Физическое развитие'!H33+'Физическое развитие'!#REF!+'Физическое развитие'!I33+'Физическое развитие'!J33+'Физическое развитие'!K33+'Физическое развитие'!M33)/13)))))))))))))</f>
        <v/>
      </c>
      <c r="BP43" s="175">
        <f>'целевые ориентиры'!BJ44</f>
        <v>0</v>
      </c>
      <c r="BQ43" s="175" t="str">
        <f>IF('Социально-коммуникативное разви'!D34="","",IF('Социально-коммуникативное разви'!D34=2,"сформирован",IF('Социально-коммуникативное разви'!D34=0,"не сформирован", "в стадии формирования")))</f>
        <v/>
      </c>
      <c r="BR43" s="175" t="str">
        <f>IF('Социально-коммуникативное разви'!G34="","",IF('Социально-коммуникативное разви'!G34=2,"сформирован",IF('Социально-коммуникативное разви'!G34=0,"не сформирован", "в стадии формирования")))</f>
        <v/>
      </c>
      <c r="BS43" s="175" t="str">
        <f>IF('Социально-коммуникативное разви'!K34="","",IF('Социально-коммуникативное разви'!K34=2,"сформирован",IF('Социально-коммуникативное разви'!K34=0,"не сформирован", "в стадии формирования")))</f>
        <v/>
      </c>
      <c r="BT43" s="175" t="str">
        <f>IF('Социально-коммуникативное разви'!M34="","",IF('Социально-коммуникативное разви'!M34=2,"сформирован",IF('Социально-коммуникативное разви'!M34=0,"не сформирован", "в стадии формирования")))</f>
        <v/>
      </c>
      <c r="BU43" s="175" t="str">
        <f>IF('Социально-коммуникативное разви'!X34="","",IF('Социально-коммуникативное разви'!X34=2,"сформирован",IF('Социально-коммуникативное разви'!X34=0,"не сформирован", "в стадии формирования")))</f>
        <v/>
      </c>
      <c r="BV43" s="175" t="str">
        <f>IF('Социально-коммуникативное разви'!Y34="","",IF('Социально-коммуникативное разви'!Y34=2,"сформирован",IF('Социально-коммуникативное разви'!Y34=0,"не сформирован", "в стадии формирования")))</f>
        <v/>
      </c>
      <c r="BW43"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43" s="175" t="str">
        <f>IF('Социально-коммуникативное разви'!Z34="","",IF('Социально-коммуникативное разви'!Z34=2,"сформирован",IF('Социально-коммуникативное разви'!Z34=0,"не сформирован", "в стадии формирования")))</f>
        <v/>
      </c>
      <c r="BY43" s="175" t="str">
        <f>IF('Социально-коммуникативное разви'!AA34="","",IF('Социально-коммуникативное разви'!AA34=2,"сформирован",IF('Социально-коммуникативное разви'!AA34=0,"не сформирован", "в стадии формирования")))</f>
        <v/>
      </c>
      <c r="BZ43" s="175" t="str">
        <f>IF('Физическое развитие'!L33="","",IF('Физическое развитие'!L33=2,"сформирован",IF('Физическое развитие'!L33=0,"не сформирован", "в стадии формирования")))</f>
        <v/>
      </c>
      <c r="CA43" s="175" t="str">
        <f>IF('Физическое развитие'!P33="","",IF('Физическое развитие'!P33=2,"сформирован",IF('Физическое развитие'!P33=0,"не сформирован", "в стадии формирования")))</f>
        <v/>
      </c>
      <c r="CB43" s="175" t="e">
        <f>IF('Физическое развитие'!#REF!="","",IF('Физическое развитие'!#REF!=2,"сформирован",IF('Физическое развитие'!#REF!=0,"не сформирован", "в стадии формирования")))</f>
        <v>#REF!</v>
      </c>
      <c r="CC43" s="175" t="str">
        <f>IF('Физическое развитие'!Q33="","",IF('Физическое развитие'!Q33=2,"сформирован",IF('Физическое развитие'!Q33=0,"не сформирован", "в стадии формирования")))</f>
        <v/>
      </c>
      <c r="CD43" s="175" t="str">
        <f>IF('Физическое развитие'!R33="","",IF('Физическое развитие'!R33=2,"сформирован",IF('Физическое развитие'!R33=0,"не сформирован", "в стадии формирования")))</f>
        <v/>
      </c>
      <c r="CE43" s="175"/>
      <c r="CF43" s="175" t="str">
        <f>'целевые ориентиры'!BX33</f>
        <v/>
      </c>
      <c r="CG43" s="175" t="str">
        <f>IF('Социально-коммуникативное разви'!E34="","",IF('Социально-коммуникативное разви'!E34=2,"сформирован",IF('Социально-коммуникативное разви'!E34=0,"не сформирован", "в стадии формирования")))</f>
        <v/>
      </c>
      <c r="CH43" s="175" t="str">
        <f>IF('Социально-коммуникативное разви'!F34="","",IF('Социально-коммуникативное разви'!F34=2,"сформирован",IF('Социально-коммуникативное разви'!F34=0,"не сформирован", "в стадии формирования")))</f>
        <v/>
      </c>
      <c r="CI43" s="175" t="str">
        <f>IF('Социально-коммуникативное разви'!H34="","",IF('Социально-коммуникативное разви'!H34=2,"сформирован",IF('Социально-коммуникативное разви'!H34=0,"не сформирован", "в стадии формирования")))</f>
        <v/>
      </c>
      <c r="CJ43" s="175" t="str">
        <f>IF('Социально-коммуникативное разви'!I34="","",IF('Социально-коммуникативное разви'!I34=2,"сформирован",IF('Социально-коммуникативное разви'!I34=0,"не сформирован", "в стадии формирования")))</f>
        <v/>
      </c>
      <c r="CK43" s="175" t="str">
        <f>IF('Социально-коммуникативное разви'!AB34="","",IF('Социально-коммуникативное разви'!AB34=2,"сформирован",IF('Социально-коммуникативное разви'!AB34=0,"не сформирован", "в стадии формирования")))</f>
        <v/>
      </c>
      <c r="CL43" s="175" t="str">
        <f>IF('Социально-коммуникативное разви'!AC34="","",IF('Социально-коммуникативное разви'!AC34=2,"сформирован",IF('Социально-коммуникативное разви'!AC34=0,"не сформирован", "в стадии формирования")))</f>
        <v/>
      </c>
      <c r="CM43" s="175" t="str">
        <f>IF('Социально-коммуникативное разви'!AD34="","",IF('Социально-коммуникативное разви'!AD34=2,"сформирован",IF('Социально-коммуникативное разви'!AD34=0,"не сформирован", "в стадии формирования")))</f>
        <v/>
      </c>
      <c r="CN43" s="175" t="str">
        <f>IF('Социально-коммуникативное разви'!AE34="","",IF('Социально-коммуникативное разви'!AE34=2,"сформирован",IF('Социально-коммуникативное разви'!AE34=0,"не сформирован", "в стадии формирования")))</f>
        <v/>
      </c>
      <c r="CO43" s="175" t="str">
        <f>IF('Познавательное развитие'!D34="","",IF('Познавательное развитие'!D34=2,"сформирован",IF('Познавательное развитие'!D34=0,"не сформирован", "в стадии формирования")))</f>
        <v/>
      </c>
      <c r="CP43" s="175" t="str">
        <f>IF('Познавательное развитие'!E34="","",IF('Познавательное развитие'!E34=2,"сформирован",IF('Познавательное развитие'!E34=0,"не сформирован", "в стадии формирования")))</f>
        <v/>
      </c>
      <c r="CQ43" s="175" t="str">
        <f>IF('Познавательное развитие'!F34="","",IF('Познавательное развитие'!F34=2,"сформирован",IF('Познавательное развитие'!F34=0,"не сформирован", "в стадии формирования")))</f>
        <v/>
      </c>
      <c r="CR43" s="175" t="str">
        <f>IF('Познавательное развитие'!I34="","",IF('Познавательное развитие'!I34=2,"сформирован",IF('Познавательное развитие'!I34=0,"не сформирован", "в стадии формирования")))</f>
        <v/>
      </c>
      <c r="CS43" s="175" t="str">
        <f>IF('Познавательное развитие'!K34="","",IF('Познавательное развитие'!K34=2,"сформирован",IF('Познавательное развитие'!K34=0,"не сформирован", "в стадии формирования")))</f>
        <v/>
      </c>
      <c r="CT43" s="175" t="str">
        <f>IF('Познавательное развитие'!S34="","",IF('Познавательное развитие'!S34=2,"сформирован",IF('Познавательное развитие'!S34=0,"не сформирован", "в стадии формирования")))</f>
        <v/>
      </c>
      <c r="CU43" s="175" t="str">
        <f>IF('Познавательное развитие'!U34="","",IF('Познавательное развитие'!U34=2,"сформирован",IF('Познавательное развитие'!U34=0,"не сформирован", "в стадии формирования")))</f>
        <v/>
      </c>
      <c r="CV43" s="175" t="e">
        <f>IF('Познавательное развитие'!#REF!="","",IF('Познавательное развитие'!#REF!=2,"сформирован",IF('Познавательное развитие'!#REF!=0,"не сформирован", "в стадии формирования")))</f>
        <v>#REF!</v>
      </c>
      <c r="CW43" s="175" t="str">
        <f>IF('Познавательное развитие'!Y34="","",IF('Познавательное развитие'!Y34=2,"сформирован",IF('Познавательное развитие'!Y34=0,"не сформирован", "в стадии формирования")))</f>
        <v/>
      </c>
      <c r="CX43" s="175" t="str">
        <f>IF('Познавательное развитие'!Z34="","",IF('Познавательное развитие'!Z34=2,"сформирован",IF('Познавательное развитие'!Z34=0,"не сформирован", "в стадии формирования")))</f>
        <v/>
      </c>
      <c r="CY43" s="175" t="str">
        <f>IF('Познавательное развитие'!AA34="","",IF('Познавательное развитие'!AA34=2,"сформирован",IF('Познавательное развитие'!AA34=0,"не сформирован", "в стадии формирования")))</f>
        <v/>
      </c>
      <c r="CZ43" s="175" t="str">
        <f>IF('Познавательное развитие'!AB34="","",IF('Познавательное развитие'!AB34=2,"сформирован",IF('Познавательное развитие'!AB34=0,"не сформирован", "в стадии формирования")))</f>
        <v/>
      </c>
      <c r="DA43" s="175" t="str">
        <f>IF('Познавательное развитие'!AC34="","",IF('Познавательное развитие'!AC34=2,"сформирован",IF('Познавательное развитие'!AC34=0,"не сформирован", "в стадии формирования")))</f>
        <v/>
      </c>
      <c r="DB43" s="175" t="str">
        <f>IF('Познавательное развитие'!AD34="","",IF('Познавательное развитие'!AD34=2,"сформирован",IF('Познавательное развитие'!AD34=0,"не сформирован", "в стадии формирования")))</f>
        <v/>
      </c>
      <c r="DC43" s="175" t="str">
        <f>IF('Познавательное развитие'!AE34="","",IF('Познавательное развитие'!AE34=2,"сформирован",IF('Познавательное развитие'!AE34=0,"не сформирован", "в стадии формирования")))</f>
        <v/>
      </c>
      <c r="DD43" s="175" t="str">
        <f>IF('Речевое развитие'!J33="","",IF('Речевое развитие'!J33=2,"сформирован",IF('Речевое развитие'!J33=0,"не сформирован", "в стадии формирования")))</f>
        <v/>
      </c>
      <c r="DE43" s="175" t="str">
        <f>IF('Речевое развитие'!K33="","",IF('Речевое развитие'!K33=2,"сформирован",IF('Речевое развитие'!K33=0,"не сформирован", "в стадии формирования")))</f>
        <v/>
      </c>
      <c r="DF43" s="175" t="str">
        <f>IF('Речевое развитие'!L33="","",IF('Речевое развитие'!L33=2,"сформирован",IF('Речевое развитие'!L33=0,"не сформирован", "в стадии формирования")))</f>
        <v/>
      </c>
      <c r="DG43" s="177" t="str">
        <f>IF('Художественно-эстетическое разв'!AA34="","",IF('Художественно-эстетическое разв'!AA34=2,"сформирован",IF('Художественно-эстетическое разв'!AA34=0,"не сформирован", "в стадии формирования")))</f>
        <v/>
      </c>
      <c r="DH43" s="178" t="str">
        <f>IF('Социально-коммуникативное разви'!E34="","",IF('Социально-коммуникативное разви'!F34="","",IF('Социально-коммуникативное разви'!H34="","",IF('Социально-коммуникативное разви'!I34="","",IF('Социально-коммуникативное разви'!AB34="","",IF('Социально-коммуникативное разви'!AC34="","",IF('Социально-коммуникативное разви'!AD34="","",IF('Социально-коммуникативное разви'!AE34="","",IF('Познавательное развитие'!D34="","",IF('Познавательное развитие'!E34="","",IF('Познавательное развитие'!F34="","",IF('Познавательное развитие'!I34="","",IF('Познавательное развитие'!K34="","",IF('Познавательное развитие'!S34="","",IF('Познавательное развитие'!U34="","",IF('Познавательное развитие'!#REF!="","",IF('Познавательное развитие'!Y34="","",IF('Познавательное развитие'!Z34="","",IF('Познавательное развитие'!AA34="","",IF('Познавательное развитие'!AB34="","",IF('Познавательное развитие'!AC34="","",IF('Познавательное развитие'!AD34="","",IF('Познавательное развитие'!AE34="","",IF('Речевое развитие'!J33="","",IF('Речевое развитие'!K33="","",IF('Речевое развитие'!L33="","",IF('Художественно-эстетическое разв'!AA34="","",('Социально-коммуникативное разви'!E34+'Социально-коммуникативное разви'!F34+'Социально-коммуникативное разви'!H34+'Социально-коммуникативное разви'!I34+'Социально-коммуникативное разви'!AB34+'Социально-коммуникативное разви'!AC34+'Социально-коммуникативное разви'!AD34+'Социально-коммуникативное разви'!AE34+'Познавательное развитие'!D34+'Познавательное развитие'!E34+'Познавательное развитие'!F34+'Познавательное развитие'!I34+'Познавательное развитие'!K34+'Познавательное развитие'!S34+'Познавательное развитие'!U34+'Познавательное развитие'!#REF!+'Познавательное развитие'!Y34+'Познавательное развитие'!Z34+'Познавательное развитие'!AA34+'Познавательное развитие'!AB34+'Познавательное развитие'!AC34+'Познавательное развитие'!AD34+'Познавательное развитие'!AE34+'Речевое развитие'!J33+'Речевое развитие'!K33+'Речевое развитие'!L33+'Художественно-эстетическое разв'!AA34)/27)))))))))))))))))))))))))))</f>
        <v/>
      </c>
      <c r="DI43" s="175" t="str">
        <f>'целевые ориентиры'!CZ33</f>
        <v/>
      </c>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81"/>
    </row>
    <row r="44" spans="1:150" s="121" customFormat="1" hidden="1">
      <c r="A44" s="97">
        <f>список!A32</f>
        <v>31</v>
      </c>
      <c r="B44" s="165" t="str">
        <f>IF(список!B32="","",список!B32)</f>
        <v/>
      </c>
      <c r="C44" s="98">
        <f>IF(список!C32="","",список!C32)</f>
        <v>0</v>
      </c>
      <c r="D44" s="81" t="str">
        <f>IF('Социально-коммуникативное разви'!J35="","",IF('Социально-коммуникативное разви'!J35=2,"сформирован",IF('Социально-коммуникативное разви'!J35=0,"не сформирован", "в стадии формирования")))</f>
        <v/>
      </c>
      <c r="E44" s="81" t="str">
        <f>IF('Социально-коммуникативное разви'!K35="","",IF('Социально-коммуникативное разви'!K35=2,"сформирован",IF('Социально-коммуникативное разви'!K35=0,"не сформирован", "в стадии формирования")))</f>
        <v/>
      </c>
      <c r="F44" s="81" t="str">
        <f>IF('Социально-коммуникативное разви'!L35="","",IF('Социально-коммуникативное разви'!L35=2,"сформирован",IF('Социально-коммуникативное разви'!L35=0,"не сформирован", "в стадии формирования")))</f>
        <v/>
      </c>
      <c r="G44" s="81" t="str">
        <f>IF('Социально-коммуникативное разви'!N35="","",IF('Социально-коммуникативное разви'!N35=2,"сформирован",IF('Социально-коммуникативное разви'!N35=0,"не сформирован", "в стадии формирования")))</f>
        <v/>
      </c>
      <c r="H44" s="81" t="str">
        <f>IF('Социально-коммуникативное разви'!O35="","",IF('Социально-коммуникативное разви'!O35=2,"сформирован",IF('Социально-коммуникативное разви'!O35=0,"не сформирован", "в стадии формирования")))</f>
        <v/>
      </c>
      <c r="I44" s="81" t="str">
        <f>IF('Познавательное развитие'!J35="","",IF('Познавательное развитие'!J35=2,"сформирован",IF('Познавательное развитие'!J35=0,"не сформирован", "в стадии формирования")))</f>
        <v/>
      </c>
      <c r="J44" s="81" t="str">
        <f>IF('Познавательное развитие'!K35="","",IF('Познавательное развитие'!K35=2,"сформирован",IF('Познавательное развитие'!K35=0,"не сформирован", "в стадии формирования")))</f>
        <v/>
      </c>
      <c r="K44" s="81" t="str">
        <f>IF('Познавательное развитие'!N35="","",IF('Познавательное развитие'!N35=2,"сформирован",IF('Познавательное развитие'!N35=0,"не сформирован", "в стадии формирования")))</f>
        <v/>
      </c>
      <c r="L44" s="81" t="str">
        <f>IF('Познавательное развитие'!O35="","",IF('Познавательное развитие'!O35=2,"сформирован",IF('Познавательное развитие'!O35=0,"не сформирован", "в стадии формирования")))</f>
        <v/>
      </c>
      <c r="M44" s="81" t="str">
        <f>IF('Познавательное развитие'!U35="","",IF('Познавательное развитие'!U35=2,"сформирован",IF('Познавательное развитие'!U35=0,"не сформирован", "в стадии формирования")))</f>
        <v/>
      </c>
      <c r="N44" s="81" t="str">
        <f>IF('Речевое развитие'!G34="","",IF('Речевое развитие'!G34=2,"сформирован",IF('Речевое развитие'!G34=0,"не сформирован", "в стадии формирования")))</f>
        <v/>
      </c>
      <c r="O44" s="81" t="str">
        <f>IF('Художественно-эстетическое разв'!D35="","",IF('Художественно-эстетическое разв'!D35=2,"сформирован",IF('Художественно-эстетическое разв'!D35=0,"не сформирован", "в стадии формирования")))</f>
        <v/>
      </c>
      <c r="P44"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44"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44" s="136" t="str">
        <f>IF('Социально-коммуникативное разви'!J35="","",IF('Социально-коммуникативное разви'!K35="","",IF('Социально-коммуникативное разви'!L35="","",IF('Социально-коммуникативное разви'!N35="","",IF('Социально-коммуникативное разви'!O35="","",IF('Познавательное развитие'!J35="","",IF('Познавательное развитие'!K35="","",IF('Познавательное развитие'!N35="","",IF('Познавательное развитие'!O35="","",IF('Познавательное развитие'!U35="","",IF('Речевое развитие'!G34="","",IF('Художественно-эстетическое разв'!D35="","",IF('Художественно-эстетическое разв'!#REF!="","",IF('Художественно-эстетическое разв'!#REF!="","",('Социально-коммуникативное разви'!J35+'Социально-коммуникативное разви'!K35+'Социально-коммуникативное разви'!L35+'Социально-коммуникативное разви'!N35+'Социально-коммуникативное разви'!O35+'Познавательное развитие'!J35+'Познавательное развитие'!K35+'Познавательное развитие'!N35+'Познавательное развитие'!O35+'Познавательное развитие'!U35+'Речевое развитие'!G34+'Художественно-эстетическое разв'!D35+'Художественно-эстетическое разв'!#REF!+'Художественно-эстетическое разв'!#REF!)/14))))))))))))))</f>
        <v/>
      </c>
      <c r="S44" s="175" t="str">
        <f>'целевые ориентиры'!Q34</f>
        <v/>
      </c>
      <c r="T44" s="175" t="str">
        <f>IF('Социально-коммуникативное разви'!H35="","",IF('Социально-коммуникативное разви'!H35=2,"сформирован",IF('Социально-коммуникативное разви'!H35=0,"не сформирован", "в стадии формирования")))</f>
        <v/>
      </c>
      <c r="U44" s="175" t="str">
        <f>IF('Социально-коммуникативное разви'!K35="","",IF('Социально-коммуникативное разви'!K35=2,"сформирован",IF('Социально-коммуникативное разви'!K35=0,"не сформирован", "в стадии формирования")))</f>
        <v/>
      </c>
      <c r="V44" s="175" t="str">
        <f>IF('Социально-коммуникативное разви'!L35="","",IF('Социально-коммуникативное разви'!L35=2,"сформирован",IF('Социально-коммуникативное разви'!L35=0,"не сформирован", "в стадии формирования")))</f>
        <v/>
      </c>
      <c r="W44" s="175" t="str">
        <f>IF('Социально-коммуникативное разви'!M35="","",IF('Социально-коммуникативное разви'!M35=2,"сформирован",IF('Социально-коммуникативное разви'!M35=0,"не сформирован", "в стадии формирования")))</f>
        <v/>
      </c>
      <c r="X44" s="175" t="str">
        <f>IF('Социально-коммуникативное разви'!S35="","",IF('Социально-коммуникативное разви'!S35=2,"сформирован",IF('Социально-коммуникативное разви'!S35=0,"не сформирован", "в стадии формирования")))</f>
        <v/>
      </c>
      <c r="Y44" s="175" t="str">
        <f>IF('Социально-коммуникативное разви'!T35="","",IF('Социально-коммуникативное разви'!T35=2,"сформирован",IF('Социально-коммуникативное разви'!T35=0,"не сформирован", "в стадии формирования")))</f>
        <v/>
      </c>
      <c r="Z44"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44" s="175" t="str">
        <f>IF('Социально-коммуникативное разви'!U35="","",IF('Социально-коммуникативное разви'!U35=2,"сформирован",IF('Социально-коммуникативное разви'!U35=0,"не сформирован", "в стадии формирования")))</f>
        <v/>
      </c>
      <c r="AB44" s="175" t="str">
        <f>IF('Познавательное развитие'!T35="","",IF('Познавательное развитие'!T35=2,"сформирован",IF('Познавательное развитие'!T35=0,"не сформирован", "в стадии формирования")))</f>
        <v/>
      </c>
      <c r="AC44" s="175" t="str">
        <f>IF('Речевое развитие'!G34="","",IF('Речевое развитие'!G34=2,"сформирован",IF('Речевое развитие'!G34=0,"не сформирован", "в стадии формирования")))</f>
        <v/>
      </c>
      <c r="AD44" s="175" t="str">
        <f>IF('Социально-коммуникативное разви'!H35="","",IF('Социально-коммуникативное разви'!K35="","",IF('Социально-коммуникативное разви'!L35="","",IF('Социально-коммуникативное разви'!M35="","",IF('Социально-коммуникативное разви'!S35="","",IF('Социально-коммуникативное разви'!T35="","",IF('Социально-коммуникативное разви'!#REF!="","",IF('Социально-коммуникативное разви'!U35="","",IF('Познавательное развитие'!T35="","",IF('Речевое развитие'!G34="","",('Социально-коммуникативное разви'!H35+'Социально-коммуникативное разви'!K35+'Социально-коммуникативное разви'!L35+'Социально-коммуникативное разви'!M35+'Социально-коммуникативное разви'!S35+'Социально-коммуникативное разви'!T35+'Социально-коммуникативное разви'!#REF!+'Социально-коммуникативное разви'!U35+'Познавательное развитие'!T35+'Речевое развитие'!G34)/10))))))))))</f>
        <v/>
      </c>
      <c r="AE44" s="175">
        <f>'целевые ориентиры'!AB45</f>
        <v>0</v>
      </c>
      <c r="AF44" s="175" t="str">
        <f>IF('Социально-коммуникативное разви'!P35="","",IF('Социально-коммуникативное разви'!P35=2,"сформирован",IF('Социально-коммуникативное разви'!P35=0,"не сформирован", "в стадии формирования")))</f>
        <v/>
      </c>
      <c r="AG44" s="175" t="str">
        <f>IF('Познавательное развитие'!P35="","",IF('Познавательное развитие'!P35=2,"сформирован",IF('Познавательное развитие'!P35=0,"не сформирован", "в стадии формирования")))</f>
        <v/>
      </c>
      <c r="AH44" s="175" t="str">
        <f>IF('Речевое развитие'!F34="","",IF('Речевое развитие'!F34=2,"сформирован",IF('Речевое развитие'!GG34=0,"не сформирован", "в стадии формирования")))</f>
        <v/>
      </c>
      <c r="AI44" s="175" t="str">
        <f>IF('Речевое развитие'!G34="","",IF('Речевое развитие'!G34=2,"сформирован",IF('Речевое развитие'!GH34=0,"не сформирован", "в стадии формирования")))</f>
        <v/>
      </c>
      <c r="AJ44" s="175" t="str">
        <f>IF('Речевое развитие'!M34="","",IF('Речевое развитие'!M34=2,"сформирован",IF('Речевое развитие'!M34=0,"не сформирован", "в стадии формирования")))</f>
        <v/>
      </c>
      <c r="AK44" s="175" t="str">
        <f>IF('Речевое развитие'!N34="","",IF('Речевое развитие'!N34=2,"сформирован",IF('Речевое развитие'!N34=0,"не сформирован", "в стадии формирования")))</f>
        <v/>
      </c>
      <c r="AL44" s="175" t="str">
        <f>IF('Художественно-эстетическое разв'!E35="","",IF('Художественно-эстетическое разв'!E35=2,"сформирован",IF('Художественно-эстетическое разв'!E35=0,"не сформирован", "в стадии формирования")))</f>
        <v/>
      </c>
      <c r="AM44" s="175" t="str">
        <f>IF('Художественно-эстетическое разв'!H35="","",IF('Художественно-эстетическое разв'!H35=2,"сформирован",IF('Художественно-эстетическое разв'!H35=0,"не сформирован", "в стадии формирования")))</f>
        <v/>
      </c>
      <c r="AN44"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44" s="175" t="str">
        <f>IF('Художественно-эстетическое разв'!AB35="","",IF('Художественно-эстетическое разв'!AB35=2,"сформирован",IF('Художественно-эстетическое разв'!AB35=0,"не сформирован", "в стадии формирования")))</f>
        <v/>
      </c>
      <c r="AP44" s="176" t="str">
        <f>IF('Социально-коммуникативное разви'!P35="","",IF('Познавательное развитие'!P35="","",IF('Речевое развитие'!F34="","",IF('Речевое развитие'!G34="","",IF('Речевое развитие'!M34="","",IF('Речевое развитие'!N34="","",IF('Художественно-эстетическое разв'!E35="","",IF('Художественно-эстетическое разв'!H35="","",IF('Художественно-эстетическое разв'!#REF!="","",IF('Художественно-эстетическое разв'!AB35="","",('Социально-коммуникативное разви'!P35+'Познавательное развитие'!P35+'Речевое развитие'!F34+'Речевое развитие'!G34+'Речевое развитие'!M34+'Речевое развитие'!N34+'Художественно-эстетическое разв'!E35+'Художественно-эстетическое разв'!H35+'Художественно-эстетическое разв'!#REF!+'Художественно-эстетическое разв'!AB35)/10))))))))))</f>
        <v/>
      </c>
      <c r="AQ44" s="175" t="str">
        <f>'целевые ориентиры'!AM34</f>
        <v/>
      </c>
      <c r="AR44" s="175" t="str">
        <f>'Речевое развитие'!I34</f>
        <v/>
      </c>
      <c r="AS44" s="175" t="str">
        <f>IF('Речевое развитие'!D34="","",IF('Речевое развитие'!D34=2,"сформирован",IF('Речевое развитие'!D34=0,"не сформирован", "в стадии формирования")))</f>
        <v/>
      </c>
      <c r="AT44" s="175" t="e">
        <f>IF('Речевое развитие'!#REF!="","",IF('Речевое развитие'!#REF!=2,"сформирован",IF('Речевое развитие'!#REF!=0,"не сформирован", "в стадии формирования")))</f>
        <v>#REF!</v>
      </c>
      <c r="AU44" s="175" t="str">
        <f>IF('Речевое развитие'!E34="","",IF('Речевое развитие'!E34=2,"сформирован",IF('Речевое развитие'!E34=0,"не сформирован", "в стадии формирования")))</f>
        <v/>
      </c>
      <c r="AV44" s="175" t="str">
        <f>IF('Речевое развитие'!F34="","",IF('Речевое развитие'!F34=2,"сформирован",IF('Речевое развитие'!F34=0,"не сформирован", "в стадии формирования")))</f>
        <v/>
      </c>
      <c r="AW44" s="175" t="str">
        <f>IF('Речевое развитие'!G34="","",IF('Речевое развитие'!G34=2,"сформирован",IF('Речевое развитие'!G34=0,"не сформирован", "в стадии формирования")))</f>
        <v/>
      </c>
      <c r="AX44" s="175"/>
      <c r="AY44" s="175" t="str">
        <f>IF('Речевое развитие'!M34="","",IF('Речевое развитие'!M34=2,"сформирован",IF('Речевое развитие'!M34=0,"не сформирован", "в стадии формирования")))</f>
        <v/>
      </c>
      <c r="AZ44" s="175" t="str">
        <f>IF('Познавательное развитие'!V35="","",IF('Речевое развитие'!D34="","",IF('Речевое развитие'!#REF!="","",IF('Речевое развитие'!E34="","",IF('Речевое развитие'!F34="","",IF('Речевое развитие'!G34="","",IF('Речевое развитие'!J34="","",IF('Речевое развитие'!M34="","",('Познавательное развитие'!V35+'Речевое развитие'!D34+'Речевое развитие'!#REF!+'Речевое развитие'!E34+'Речевое развитие'!F34+'Речевое развитие'!G34+'Речевое развитие'!J34+'Речевое развитие'!M34)/8))))))))</f>
        <v/>
      </c>
      <c r="BA44" s="175" t="str">
        <f>'целевые ориентиры'!AV34</f>
        <v/>
      </c>
      <c r="BB44" s="175" t="str">
        <f>IF('Художественно-эстетическое разв'!M35="","",IF('Художественно-эстетическое разв'!M35=2,"сформирован",IF('Художественно-эстетическое разв'!M35=0,"не сформирован", "в стадии формирования")))</f>
        <v/>
      </c>
      <c r="BC44" s="175" t="str">
        <f>IF('Художественно-эстетическое разв'!N35="","",IF('Художественно-эстетическое разв'!N35=2,"сформирован",IF('Художественно-эстетическое разв'!N35=0,"не сформирован", "в стадии формирования")))</f>
        <v/>
      </c>
      <c r="BD44" s="177" t="str">
        <f>IF('Художественно-эстетическое разв'!V35="","",IF('Художественно-эстетическое разв'!V35=2,"сформирован",IF('Художественно-эстетическое разв'!V35=0,"не сформирован", "в стадии формирования")))</f>
        <v/>
      </c>
      <c r="BE44" s="175" t="str">
        <f>IF('Физическое развитие'!D34="","",IF('Физическое развитие'!D34=2,"сформирован",IF('Физическое развитие'!D34=0,"не сформирован", "в стадии формирования")))</f>
        <v/>
      </c>
      <c r="BF44" s="175" t="str">
        <f>IF('Физическое развитие'!E34="","",IF('Физическое развитие'!E34=2,"сформирован",IF('Физическое развитие'!E34=0,"не сформирован", "в стадии формирования")))</f>
        <v/>
      </c>
      <c r="BG44" s="175" t="str">
        <f>IF('Физическое развитие'!F34="","",IF('Физическое развитие'!F34=2,"сформирован",IF('Физическое развитие'!F34=0,"не сформирован", "в стадии формирования")))</f>
        <v/>
      </c>
      <c r="BH44" s="175" t="str">
        <f>IF('Физическое развитие'!G34="","",IF('Физическое развитие'!G34=2,"сформирован",IF('Физическое развитие'!G34=0,"не сформирован", "в стадии формирования")))</f>
        <v/>
      </c>
      <c r="BI44" s="175" t="str">
        <f>IF('Физическое развитие'!H34="","",IF('Физическое развитие'!H34=2,"сформирован",IF('Физическое развитие'!H34=0,"не сформирован", "в стадии формирования")))</f>
        <v/>
      </c>
      <c r="BJ44" s="175" t="e">
        <f>IF('Физическое развитие'!#REF!="","",IF('Физическое развитие'!#REF!=2,"сформирован",IF('Физическое развитие'!#REF!=0,"не сформирован", "в стадии формирования")))</f>
        <v>#REF!</v>
      </c>
      <c r="BK44" s="175" t="str">
        <f>IF('Физическое развитие'!I34="","",IF('Физическое развитие'!I34=2,"сформирован",IF('Физическое развитие'!I34=0,"не сформирован", "в стадии формирования")))</f>
        <v/>
      </c>
      <c r="BL44" s="175" t="str">
        <f>IF('Физическое развитие'!J34="","",IF('Физическое развитие'!J34=2,"сформирован",IF('Физическое развитие'!J34=0,"не сформирован", "в стадии формирования")))</f>
        <v/>
      </c>
      <c r="BM44" s="175" t="str">
        <f>IF('Физическое развитие'!K34="","",IF('Физическое развитие'!K34=2,"сформирован",IF('Физическое развитие'!K34=0,"не сформирован", "в стадии формирования")))</f>
        <v/>
      </c>
      <c r="BN44" s="175" t="str">
        <f>IF('Физическое развитие'!M34="","",IF('Физическое развитие'!M34=2,"сформирован",IF('Физическое развитие'!M34=0,"не сформирован", "в стадии формирования")))</f>
        <v/>
      </c>
      <c r="BO44" s="178" t="str">
        <f>IF('Художественно-эстетическое разв'!M35="","",IF('Художественно-эстетическое разв'!N35="","",IF('Художественно-эстетическое разв'!V35="","",IF('Физическое развитие'!D34="","",IF('Физическое развитие'!E34="","",IF('Физическое развитие'!F34="","",IF('Физическое развитие'!G34="","",IF('Физическое развитие'!H34="","",IF('Физическое развитие'!#REF!="","",IF('Физическое развитие'!I34="","",IF('Физическое развитие'!J34="","",IF('Физическое развитие'!K34="","",IF('Физическое развитие'!M34="","",('Художественно-эстетическое разв'!M35+'Художественно-эстетическое разв'!N35+'Художественно-эстетическое разв'!V35+'Физическое развитие'!D34+'Физическое развитие'!E34+'Физическое развитие'!F34+'Физическое развитие'!G34+'Физическое развитие'!H34+'Физическое развитие'!#REF!+'Физическое развитие'!I34+'Физическое развитие'!J34+'Физическое развитие'!K34+'Физическое развитие'!M34)/13)))))))))))))</f>
        <v/>
      </c>
      <c r="BP44" s="175">
        <f>'целевые ориентиры'!BJ45</f>
        <v>0</v>
      </c>
      <c r="BQ44" s="175" t="str">
        <f>IF('Социально-коммуникативное разви'!D35="","",IF('Социально-коммуникативное разви'!D35=2,"сформирован",IF('Социально-коммуникативное разви'!D35=0,"не сформирован", "в стадии формирования")))</f>
        <v/>
      </c>
      <c r="BR44" s="175" t="str">
        <f>IF('Социально-коммуникативное разви'!G35="","",IF('Социально-коммуникативное разви'!G35=2,"сформирован",IF('Социально-коммуникативное разви'!G35=0,"не сформирован", "в стадии формирования")))</f>
        <v/>
      </c>
      <c r="BS44" s="175" t="str">
        <f>IF('Социально-коммуникативное разви'!K35="","",IF('Социально-коммуникативное разви'!K35=2,"сформирован",IF('Социально-коммуникативное разви'!K35=0,"не сформирован", "в стадии формирования")))</f>
        <v/>
      </c>
      <c r="BT44" s="175" t="str">
        <f>IF('Социально-коммуникативное разви'!M35="","",IF('Социально-коммуникативное разви'!M35=2,"сформирован",IF('Социально-коммуникативное разви'!M35=0,"не сформирован", "в стадии формирования")))</f>
        <v/>
      </c>
      <c r="BU44" s="175" t="str">
        <f>IF('Социально-коммуникативное разви'!X35="","",IF('Социально-коммуникативное разви'!X35=2,"сформирован",IF('Социально-коммуникативное разви'!X35=0,"не сформирован", "в стадии формирования")))</f>
        <v/>
      </c>
      <c r="BV44" s="175" t="str">
        <f>IF('Социально-коммуникативное разви'!Y35="","",IF('Социально-коммуникативное разви'!Y35=2,"сформирован",IF('Социально-коммуникативное разви'!Y35=0,"не сформирован", "в стадии формирования")))</f>
        <v/>
      </c>
      <c r="BW44"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44" s="175" t="str">
        <f>IF('Социально-коммуникативное разви'!Z35="","",IF('Социально-коммуникативное разви'!Z35=2,"сформирован",IF('Социально-коммуникативное разви'!Z35=0,"не сформирован", "в стадии формирования")))</f>
        <v/>
      </c>
      <c r="BY44" s="175" t="str">
        <f>IF('Социально-коммуникативное разви'!AA35="","",IF('Социально-коммуникативное разви'!AA35=2,"сформирован",IF('Социально-коммуникативное разви'!AA35=0,"не сформирован", "в стадии формирования")))</f>
        <v/>
      </c>
      <c r="BZ44" s="175" t="str">
        <f>IF('Физическое развитие'!L34="","",IF('Физическое развитие'!L34=2,"сформирован",IF('Физическое развитие'!L34=0,"не сформирован", "в стадии формирования")))</f>
        <v/>
      </c>
      <c r="CA44" s="175" t="str">
        <f>IF('Физическое развитие'!P34="","",IF('Физическое развитие'!P34=2,"сформирован",IF('Физическое развитие'!P34=0,"не сформирован", "в стадии формирования")))</f>
        <v/>
      </c>
      <c r="CB44" s="175" t="e">
        <f>IF('Физическое развитие'!#REF!="","",IF('Физическое развитие'!#REF!=2,"сформирован",IF('Физическое развитие'!#REF!=0,"не сформирован", "в стадии формирования")))</f>
        <v>#REF!</v>
      </c>
      <c r="CC44" s="175" t="str">
        <f>IF('Физическое развитие'!Q34="","",IF('Физическое развитие'!Q34=2,"сформирован",IF('Физическое развитие'!Q34=0,"не сформирован", "в стадии формирования")))</f>
        <v/>
      </c>
      <c r="CD44" s="175" t="str">
        <f>IF('Физическое развитие'!R34="","",IF('Физическое развитие'!R34=2,"сформирован",IF('Физическое развитие'!R34=0,"не сформирован", "в стадии формирования")))</f>
        <v/>
      </c>
      <c r="CE44" s="175"/>
      <c r="CF44" s="175" t="str">
        <f>'целевые ориентиры'!BX34</f>
        <v/>
      </c>
      <c r="CG44" s="175" t="str">
        <f>IF('Социально-коммуникативное разви'!E35="","",IF('Социально-коммуникативное разви'!E35=2,"сформирован",IF('Социально-коммуникативное разви'!E35=0,"не сформирован", "в стадии формирования")))</f>
        <v/>
      </c>
      <c r="CH44" s="175" t="str">
        <f>IF('Социально-коммуникативное разви'!F35="","",IF('Социально-коммуникативное разви'!F35=2,"сформирован",IF('Социально-коммуникативное разви'!F35=0,"не сформирован", "в стадии формирования")))</f>
        <v/>
      </c>
      <c r="CI44" s="175" t="str">
        <f>IF('Социально-коммуникативное разви'!H35="","",IF('Социально-коммуникативное разви'!H35=2,"сформирован",IF('Социально-коммуникативное разви'!H35=0,"не сформирован", "в стадии формирования")))</f>
        <v/>
      </c>
      <c r="CJ44" s="175" t="str">
        <f>IF('Социально-коммуникативное разви'!I35="","",IF('Социально-коммуникативное разви'!I35=2,"сформирован",IF('Социально-коммуникативное разви'!I35=0,"не сформирован", "в стадии формирования")))</f>
        <v/>
      </c>
      <c r="CK44" s="175" t="str">
        <f>IF('Социально-коммуникативное разви'!AB35="","",IF('Социально-коммуникативное разви'!AB35=2,"сформирован",IF('Социально-коммуникативное разви'!AB35=0,"не сформирован", "в стадии формирования")))</f>
        <v/>
      </c>
      <c r="CL44" s="175" t="str">
        <f>IF('Социально-коммуникативное разви'!AC35="","",IF('Социально-коммуникативное разви'!AC35=2,"сформирован",IF('Социально-коммуникативное разви'!AC35=0,"не сформирован", "в стадии формирования")))</f>
        <v/>
      </c>
      <c r="CM44" s="175" t="str">
        <f>IF('Социально-коммуникативное разви'!AD35="","",IF('Социально-коммуникативное разви'!AD35=2,"сформирован",IF('Социально-коммуникативное разви'!AD35=0,"не сформирован", "в стадии формирования")))</f>
        <v/>
      </c>
      <c r="CN44" s="175" t="str">
        <f>IF('Социально-коммуникативное разви'!AE35="","",IF('Социально-коммуникативное разви'!AE35=2,"сформирован",IF('Социально-коммуникативное разви'!AE35=0,"не сформирован", "в стадии формирования")))</f>
        <v/>
      </c>
      <c r="CO44" s="175" t="str">
        <f>IF('Познавательное развитие'!D35="","",IF('Познавательное развитие'!D35=2,"сформирован",IF('Познавательное развитие'!D35=0,"не сформирован", "в стадии формирования")))</f>
        <v/>
      </c>
      <c r="CP44" s="175" t="str">
        <f>IF('Познавательное развитие'!E35="","",IF('Познавательное развитие'!E35=2,"сформирован",IF('Познавательное развитие'!E35=0,"не сформирован", "в стадии формирования")))</f>
        <v/>
      </c>
      <c r="CQ44" s="175" t="str">
        <f>IF('Познавательное развитие'!F35="","",IF('Познавательное развитие'!F35=2,"сформирован",IF('Познавательное развитие'!F35=0,"не сформирован", "в стадии формирования")))</f>
        <v/>
      </c>
      <c r="CR44" s="175" t="str">
        <f>IF('Познавательное развитие'!I35="","",IF('Познавательное развитие'!I35=2,"сформирован",IF('Познавательное развитие'!I35=0,"не сформирован", "в стадии формирования")))</f>
        <v/>
      </c>
      <c r="CS44" s="175" t="str">
        <f>IF('Познавательное развитие'!K35="","",IF('Познавательное развитие'!K35=2,"сформирован",IF('Познавательное развитие'!K35=0,"не сформирован", "в стадии формирования")))</f>
        <v/>
      </c>
      <c r="CT44" s="175" t="str">
        <f>IF('Познавательное развитие'!S35="","",IF('Познавательное развитие'!S35=2,"сформирован",IF('Познавательное развитие'!S35=0,"не сформирован", "в стадии формирования")))</f>
        <v/>
      </c>
      <c r="CU44" s="175" t="str">
        <f>IF('Познавательное развитие'!U35="","",IF('Познавательное развитие'!U35=2,"сформирован",IF('Познавательное развитие'!U35=0,"не сформирован", "в стадии формирования")))</f>
        <v/>
      </c>
      <c r="CV44" s="175" t="e">
        <f>IF('Познавательное развитие'!#REF!="","",IF('Познавательное развитие'!#REF!=2,"сформирован",IF('Познавательное развитие'!#REF!=0,"не сформирован", "в стадии формирования")))</f>
        <v>#REF!</v>
      </c>
      <c r="CW44" s="175" t="str">
        <f>IF('Познавательное развитие'!Y35="","",IF('Познавательное развитие'!Y35=2,"сформирован",IF('Познавательное развитие'!Y35=0,"не сформирован", "в стадии формирования")))</f>
        <v/>
      </c>
      <c r="CX44" s="175" t="str">
        <f>IF('Познавательное развитие'!Z35="","",IF('Познавательное развитие'!Z35=2,"сформирован",IF('Познавательное развитие'!Z35=0,"не сформирован", "в стадии формирования")))</f>
        <v/>
      </c>
      <c r="CY44" s="175" t="str">
        <f>IF('Познавательное развитие'!AA35="","",IF('Познавательное развитие'!AA35=2,"сформирован",IF('Познавательное развитие'!AA35=0,"не сформирован", "в стадии формирования")))</f>
        <v/>
      </c>
      <c r="CZ44" s="175" t="str">
        <f>IF('Познавательное развитие'!AB35="","",IF('Познавательное развитие'!AB35=2,"сформирован",IF('Познавательное развитие'!AB35=0,"не сформирован", "в стадии формирования")))</f>
        <v/>
      </c>
      <c r="DA44" s="175" t="str">
        <f>IF('Познавательное развитие'!AC35="","",IF('Познавательное развитие'!AC35=2,"сформирован",IF('Познавательное развитие'!AC35=0,"не сформирован", "в стадии формирования")))</f>
        <v/>
      </c>
      <c r="DB44" s="175" t="str">
        <f>IF('Познавательное развитие'!AD35="","",IF('Познавательное развитие'!AD35=2,"сформирован",IF('Познавательное развитие'!AD35=0,"не сформирован", "в стадии формирования")))</f>
        <v/>
      </c>
      <c r="DC44" s="175" t="str">
        <f>IF('Познавательное развитие'!AE35="","",IF('Познавательное развитие'!AE35=2,"сформирован",IF('Познавательное развитие'!AE35=0,"не сформирован", "в стадии формирования")))</f>
        <v/>
      </c>
      <c r="DD44" s="175" t="str">
        <f>IF('Речевое развитие'!J34="","",IF('Речевое развитие'!J34=2,"сформирован",IF('Речевое развитие'!J34=0,"не сформирован", "в стадии формирования")))</f>
        <v/>
      </c>
      <c r="DE44" s="175" t="str">
        <f>IF('Речевое развитие'!K34="","",IF('Речевое развитие'!K34=2,"сформирован",IF('Речевое развитие'!K34=0,"не сформирован", "в стадии формирования")))</f>
        <v/>
      </c>
      <c r="DF44" s="175" t="str">
        <f>IF('Речевое развитие'!L34="","",IF('Речевое развитие'!L34=2,"сформирован",IF('Речевое развитие'!L34=0,"не сформирован", "в стадии формирования")))</f>
        <v/>
      </c>
      <c r="DG44" s="177" t="str">
        <f>IF('Художественно-эстетическое разв'!AA35="","",IF('Художественно-эстетическое разв'!AA35=2,"сформирован",IF('Художественно-эстетическое разв'!AA35=0,"не сформирован", "в стадии формирования")))</f>
        <v/>
      </c>
      <c r="DH44" s="178" t="str">
        <f>IF('Социально-коммуникативное разви'!E35="","",IF('Социально-коммуникативное разви'!F35="","",IF('Социально-коммуникативное разви'!H35="","",IF('Социально-коммуникативное разви'!I35="","",IF('Социально-коммуникативное разви'!AB35="","",IF('Социально-коммуникативное разви'!AC35="","",IF('Социально-коммуникативное разви'!AD35="","",IF('Социально-коммуникативное разви'!AE35="","",IF('Познавательное развитие'!D35="","",IF('Познавательное развитие'!E35="","",IF('Познавательное развитие'!F35="","",IF('Познавательное развитие'!I35="","",IF('Познавательное развитие'!K35="","",IF('Познавательное развитие'!S35="","",IF('Познавательное развитие'!U35="","",IF('Познавательное развитие'!#REF!="","",IF('Познавательное развитие'!Y35="","",IF('Познавательное развитие'!Z35="","",IF('Познавательное развитие'!AA35="","",IF('Познавательное развитие'!AB35="","",IF('Познавательное развитие'!AC35="","",IF('Познавательное развитие'!AD35="","",IF('Познавательное развитие'!AE35="","",IF('Речевое развитие'!J34="","",IF('Речевое развитие'!K34="","",IF('Речевое развитие'!L34="","",IF('Художественно-эстетическое разв'!AA35="","",('Социально-коммуникативное разви'!E35+'Социально-коммуникативное разви'!F35+'Социально-коммуникативное разви'!H35+'Социально-коммуникативное разви'!I35+'Социально-коммуникативное разви'!AB35+'Социально-коммуникативное разви'!AC35+'Социально-коммуникативное разви'!AD35+'Социально-коммуникативное разви'!AE35+'Познавательное развитие'!D35+'Познавательное развитие'!E35+'Познавательное развитие'!F35+'Познавательное развитие'!I35+'Познавательное развитие'!K35+'Познавательное развитие'!S35+'Познавательное развитие'!U35+'Познавательное развитие'!#REF!+'Познавательное развитие'!Y35+'Познавательное развитие'!Z35+'Познавательное развитие'!AA35+'Познавательное развитие'!AB35+'Познавательное развитие'!AC35+'Познавательное развитие'!AD35+'Познавательное развитие'!AE35+'Речевое развитие'!J34+'Речевое развитие'!K34+'Речевое развитие'!L34+'Художественно-эстетическое разв'!AA35)/27)))))))))))))))))))))))))))</f>
        <v/>
      </c>
      <c r="DI44" s="175" t="str">
        <f>'целевые ориентиры'!CZ34</f>
        <v/>
      </c>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c r="EO44" s="81"/>
      <c r="EP44" s="81"/>
      <c r="EQ44" s="81"/>
      <c r="ER44" s="81"/>
      <c r="ES44" s="81"/>
      <c r="ET44" s="81"/>
    </row>
    <row r="45" spans="1:150" s="121" customFormat="1" hidden="1">
      <c r="A45" s="97">
        <f>список!A33</f>
        <v>32</v>
      </c>
      <c r="B45" s="165" t="str">
        <f>IF(список!B33="","",список!B33)</f>
        <v/>
      </c>
      <c r="C45" s="98">
        <f>IF(список!C33="","",список!C33)</f>
        <v>0</v>
      </c>
      <c r="D45" s="81" t="str">
        <f>IF('Социально-коммуникативное разви'!J36="","",IF('Социально-коммуникативное разви'!J36=2,"сформирован",IF('Социально-коммуникативное разви'!J36=0,"не сформирован", "в стадии формирования")))</f>
        <v/>
      </c>
      <c r="E45" s="81" t="str">
        <f>IF('Социально-коммуникативное разви'!K36="","",IF('Социально-коммуникативное разви'!K36=2,"сформирован",IF('Социально-коммуникативное разви'!K36=0,"не сформирован", "в стадии формирования")))</f>
        <v/>
      </c>
      <c r="F45" s="81" t="str">
        <f>IF('Социально-коммуникативное разви'!L36="","",IF('Социально-коммуникативное разви'!L36=2,"сформирован",IF('Социально-коммуникативное разви'!L36=0,"не сформирован", "в стадии формирования")))</f>
        <v/>
      </c>
      <c r="G45" s="81" t="str">
        <f>IF('Социально-коммуникативное разви'!N36="","",IF('Социально-коммуникативное разви'!N36=2,"сформирован",IF('Социально-коммуникативное разви'!N36=0,"не сформирован", "в стадии формирования")))</f>
        <v/>
      </c>
      <c r="H45" s="81" t="str">
        <f>IF('Социально-коммуникативное разви'!O36="","",IF('Социально-коммуникативное разви'!O36=2,"сформирован",IF('Социально-коммуникативное разви'!O36=0,"не сформирован", "в стадии формирования")))</f>
        <v/>
      </c>
      <c r="I45" s="81" t="str">
        <f>IF('Познавательное развитие'!J36="","",IF('Познавательное развитие'!J36=2,"сформирован",IF('Познавательное развитие'!J36=0,"не сформирован", "в стадии формирования")))</f>
        <v/>
      </c>
      <c r="J45" s="81" t="str">
        <f>IF('Познавательное развитие'!K36="","",IF('Познавательное развитие'!K36=2,"сформирован",IF('Познавательное развитие'!K36=0,"не сформирован", "в стадии формирования")))</f>
        <v/>
      </c>
      <c r="K45" s="81" t="str">
        <f>IF('Познавательное развитие'!N36="","",IF('Познавательное развитие'!N36=2,"сформирован",IF('Познавательное развитие'!N36=0,"не сформирован", "в стадии формирования")))</f>
        <v/>
      </c>
      <c r="L45" s="81" t="str">
        <f>IF('Познавательное развитие'!O36="","",IF('Познавательное развитие'!O36=2,"сформирован",IF('Познавательное развитие'!O36=0,"не сформирован", "в стадии формирования")))</f>
        <v/>
      </c>
      <c r="M45" s="81" t="str">
        <f>IF('Познавательное развитие'!U36="","",IF('Познавательное развитие'!U36=2,"сформирован",IF('Познавательное развитие'!U36=0,"не сформирован", "в стадии формирования")))</f>
        <v/>
      </c>
      <c r="N45" s="81" t="str">
        <f>IF('Речевое развитие'!G35="","",IF('Речевое развитие'!G35=2,"сформирован",IF('Речевое развитие'!G35=0,"не сформирован", "в стадии формирования")))</f>
        <v/>
      </c>
      <c r="O45" s="81" t="str">
        <f>IF('Художественно-эстетическое разв'!D36="","",IF('Художественно-эстетическое разв'!D36=2,"сформирован",IF('Художественно-эстетическое разв'!D36=0,"не сформирован", "в стадии формирования")))</f>
        <v/>
      </c>
      <c r="P45"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45"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45" s="136" t="str">
        <f>IF('Социально-коммуникативное разви'!J36="","",IF('Социально-коммуникативное разви'!K36="","",IF('Социально-коммуникативное разви'!L36="","",IF('Социально-коммуникативное разви'!N36="","",IF('Социально-коммуникативное разви'!O36="","",IF('Познавательное развитие'!J36="","",IF('Познавательное развитие'!K36="","",IF('Познавательное развитие'!N36="","",IF('Познавательное развитие'!O36="","",IF('Познавательное развитие'!U36="","",IF('Речевое развитие'!G35="","",IF('Художественно-эстетическое разв'!D36="","",IF('Художественно-эстетическое разв'!#REF!="","",IF('Художественно-эстетическое разв'!#REF!="","",('Социально-коммуникативное разви'!J36+'Социально-коммуникативное разви'!K36+'Социально-коммуникативное разви'!L36+'Социально-коммуникативное разви'!N36+'Социально-коммуникативное разви'!O36+'Познавательное развитие'!J36+'Познавательное развитие'!K36+'Познавательное развитие'!N36+'Познавательное развитие'!O36+'Познавательное развитие'!U36+'Речевое развитие'!G35+'Художественно-эстетическое разв'!D36+'Художественно-эстетическое разв'!#REF!+'Художественно-эстетическое разв'!#REF!)/14))))))))))))))</f>
        <v/>
      </c>
      <c r="S45" s="175" t="str">
        <f>'целевые ориентиры'!Q35</f>
        <v/>
      </c>
      <c r="T45" s="175" t="str">
        <f>IF('Социально-коммуникативное разви'!H36="","",IF('Социально-коммуникативное разви'!H36=2,"сформирован",IF('Социально-коммуникативное разви'!H36=0,"не сформирован", "в стадии формирования")))</f>
        <v/>
      </c>
      <c r="U45" s="175" t="str">
        <f>IF('Социально-коммуникативное разви'!K36="","",IF('Социально-коммуникативное разви'!K36=2,"сформирован",IF('Социально-коммуникативное разви'!K36=0,"не сформирован", "в стадии формирования")))</f>
        <v/>
      </c>
      <c r="V45" s="175" t="str">
        <f>IF('Социально-коммуникативное разви'!L36="","",IF('Социально-коммуникативное разви'!L36=2,"сформирован",IF('Социально-коммуникативное разви'!L36=0,"не сформирован", "в стадии формирования")))</f>
        <v/>
      </c>
      <c r="W45" s="175" t="str">
        <f>IF('Социально-коммуникативное разви'!M36="","",IF('Социально-коммуникативное разви'!M36=2,"сформирован",IF('Социально-коммуникативное разви'!M36=0,"не сформирован", "в стадии формирования")))</f>
        <v/>
      </c>
      <c r="X45" s="175" t="str">
        <f>IF('Социально-коммуникативное разви'!S36="","",IF('Социально-коммуникативное разви'!S36=2,"сформирован",IF('Социально-коммуникативное разви'!S36=0,"не сформирован", "в стадии формирования")))</f>
        <v/>
      </c>
      <c r="Y45" s="175" t="str">
        <f>IF('Социально-коммуникативное разви'!T36="","",IF('Социально-коммуникативное разви'!T36=2,"сформирован",IF('Социально-коммуникативное разви'!T36=0,"не сформирован", "в стадии формирования")))</f>
        <v/>
      </c>
      <c r="Z45"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AA45" s="175" t="str">
        <f>IF('Социально-коммуникативное разви'!U36="","",IF('Социально-коммуникативное разви'!U36=2,"сформирован",IF('Социально-коммуникативное разви'!U36=0,"не сформирован", "в стадии формирования")))</f>
        <v/>
      </c>
      <c r="AB45" s="175" t="str">
        <f>IF('Познавательное развитие'!T36="","",IF('Познавательное развитие'!T36=2,"сформирован",IF('Познавательное развитие'!T36=0,"не сформирован", "в стадии формирования")))</f>
        <v/>
      </c>
      <c r="AC45" s="175" t="str">
        <f>IF('Речевое развитие'!G35="","",IF('Речевое развитие'!G35=2,"сформирован",IF('Речевое развитие'!G35=0,"не сформирован", "в стадии формирования")))</f>
        <v/>
      </c>
      <c r="AD45" s="175" t="str">
        <f>IF('Социально-коммуникативное разви'!H36="","",IF('Социально-коммуникативное разви'!K36="","",IF('Социально-коммуникативное разви'!L36="","",IF('Социально-коммуникативное разви'!M36="","",IF('Социально-коммуникативное разви'!S36="","",IF('Социально-коммуникативное разви'!T36="","",IF('Социально-коммуникативное разви'!#REF!="","",IF('Социально-коммуникативное разви'!U36="","",IF('Познавательное развитие'!T36="","",IF('Речевое развитие'!G35="","",('Социально-коммуникативное разви'!H36+'Социально-коммуникативное разви'!K36+'Социально-коммуникативное разви'!L36+'Социально-коммуникативное разви'!M36+'Социально-коммуникативное разви'!S36+'Социально-коммуникативное разви'!T36+'Социально-коммуникативное разви'!#REF!+'Социально-коммуникативное разви'!U36+'Познавательное развитие'!T36+'Речевое развитие'!G35)/10))))))))))</f>
        <v/>
      </c>
      <c r="AE45" s="175">
        <f>'целевые ориентиры'!AB46</f>
        <v>0</v>
      </c>
      <c r="AF45" s="175" t="str">
        <f>IF('Социально-коммуникативное разви'!P36="","",IF('Социально-коммуникативное разви'!P36=2,"сформирован",IF('Социально-коммуникативное разви'!P36=0,"не сформирован", "в стадии формирования")))</f>
        <v/>
      </c>
      <c r="AG45" s="175" t="str">
        <f>IF('Познавательное развитие'!P36="","",IF('Познавательное развитие'!P36=2,"сформирован",IF('Познавательное развитие'!P36=0,"не сформирован", "в стадии формирования")))</f>
        <v/>
      </c>
      <c r="AH45" s="175" t="str">
        <f>IF('Речевое развитие'!F35="","",IF('Речевое развитие'!F35=2,"сформирован",IF('Речевое развитие'!GG35=0,"не сформирован", "в стадии формирования")))</f>
        <v/>
      </c>
      <c r="AI45" s="175" t="str">
        <f>IF('Речевое развитие'!G35="","",IF('Речевое развитие'!G35=2,"сформирован",IF('Речевое развитие'!GH35=0,"не сформирован", "в стадии формирования")))</f>
        <v/>
      </c>
      <c r="AJ45" s="175" t="str">
        <f>IF('Речевое развитие'!M35="","",IF('Речевое развитие'!M35=2,"сформирован",IF('Речевое развитие'!M35=0,"не сформирован", "в стадии формирования")))</f>
        <v/>
      </c>
      <c r="AK45" s="175" t="str">
        <f>IF('Речевое развитие'!N35="","",IF('Речевое развитие'!N35=2,"сформирован",IF('Речевое развитие'!N35=0,"не сформирован", "в стадии формирования")))</f>
        <v/>
      </c>
      <c r="AL45" s="175" t="str">
        <f>IF('Художественно-эстетическое разв'!E36="","",IF('Художественно-эстетическое разв'!E36=2,"сформирован",IF('Художественно-эстетическое разв'!E36=0,"не сформирован", "в стадии формирования")))</f>
        <v/>
      </c>
      <c r="AM45" s="175" t="str">
        <f>IF('Художественно-эстетическое разв'!H36="","",IF('Художественно-эстетическое разв'!H36=2,"сформирован",IF('Художественно-эстетическое разв'!H36=0,"не сформирован", "в стадии формирования")))</f>
        <v/>
      </c>
      <c r="AN45" s="175"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AO45" s="175" t="str">
        <f>IF('Художественно-эстетическое разв'!AB36="","",IF('Художественно-эстетическое разв'!AB36=2,"сформирован",IF('Художественно-эстетическое разв'!AB36=0,"не сформирован", "в стадии формирования")))</f>
        <v/>
      </c>
      <c r="AP45" s="176" t="str">
        <f>IF('Социально-коммуникативное разви'!P36="","",IF('Познавательное развитие'!P36="","",IF('Речевое развитие'!F35="","",IF('Речевое развитие'!G35="","",IF('Речевое развитие'!M35="","",IF('Речевое развитие'!N35="","",IF('Художественно-эстетическое разв'!E36="","",IF('Художественно-эстетическое разв'!H36="","",IF('Художественно-эстетическое разв'!#REF!="","",IF('Художественно-эстетическое разв'!AB36="","",('Социально-коммуникативное разви'!P36+'Познавательное развитие'!P36+'Речевое развитие'!F35+'Речевое развитие'!G35+'Речевое развитие'!M35+'Речевое развитие'!N35+'Художественно-эстетическое разв'!E36+'Художественно-эстетическое разв'!H36+'Художественно-эстетическое разв'!#REF!+'Художественно-эстетическое разв'!AB36)/10))))))))))</f>
        <v/>
      </c>
      <c r="AQ45" s="175" t="str">
        <f>'целевые ориентиры'!AM35</f>
        <v/>
      </c>
      <c r="AR45" s="175" t="str">
        <f>'Речевое развитие'!I35</f>
        <v/>
      </c>
      <c r="AS45" s="175" t="str">
        <f>IF('Речевое развитие'!D35="","",IF('Речевое развитие'!D35=2,"сформирован",IF('Речевое развитие'!D35=0,"не сформирован", "в стадии формирования")))</f>
        <v/>
      </c>
      <c r="AT45" s="175" t="e">
        <f>IF('Речевое развитие'!#REF!="","",IF('Речевое развитие'!#REF!=2,"сформирован",IF('Речевое развитие'!#REF!=0,"не сформирован", "в стадии формирования")))</f>
        <v>#REF!</v>
      </c>
      <c r="AU45" s="175" t="str">
        <f>IF('Речевое развитие'!E35="","",IF('Речевое развитие'!E35=2,"сформирован",IF('Речевое развитие'!E35=0,"не сформирован", "в стадии формирования")))</f>
        <v/>
      </c>
      <c r="AV45" s="175" t="str">
        <f>IF('Речевое развитие'!F35="","",IF('Речевое развитие'!F35=2,"сформирован",IF('Речевое развитие'!F35=0,"не сформирован", "в стадии формирования")))</f>
        <v/>
      </c>
      <c r="AW45" s="175" t="str">
        <f>IF('Речевое развитие'!G35="","",IF('Речевое развитие'!G35=2,"сформирован",IF('Речевое развитие'!G35=0,"не сформирован", "в стадии формирования")))</f>
        <v/>
      </c>
      <c r="AX45" s="175"/>
      <c r="AY45" s="175" t="str">
        <f>IF('Речевое развитие'!M35="","",IF('Речевое развитие'!M35=2,"сформирован",IF('Речевое развитие'!M35=0,"не сформирован", "в стадии формирования")))</f>
        <v/>
      </c>
      <c r="AZ45" s="175" t="str">
        <f>IF('Познавательное развитие'!V36="","",IF('Речевое развитие'!D35="","",IF('Речевое развитие'!#REF!="","",IF('Речевое развитие'!E35="","",IF('Речевое развитие'!F35="","",IF('Речевое развитие'!G35="","",IF('Речевое развитие'!J35="","",IF('Речевое развитие'!M35="","",('Познавательное развитие'!V36+'Речевое развитие'!D35+'Речевое развитие'!#REF!+'Речевое развитие'!E35+'Речевое развитие'!F35+'Речевое развитие'!G35+'Речевое развитие'!J35+'Речевое развитие'!M35)/8))))))))</f>
        <v/>
      </c>
      <c r="BA45" s="175" t="str">
        <f>'целевые ориентиры'!AV35</f>
        <v/>
      </c>
      <c r="BB45" s="175" t="str">
        <f>IF('Художественно-эстетическое разв'!M36="","",IF('Художественно-эстетическое разв'!M36=2,"сформирован",IF('Художественно-эстетическое разв'!M36=0,"не сформирован", "в стадии формирования")))</f>
        <v/>
      </c>
      <c r="BC45" s="175" t="str">
        <f>IF('Художественно-эстетическое разв'!N36="","",IF('Художественно-эстетическое разв'!N36=2,"сформирован",IF('Художественно-эстетическое разв'!N36=0,"не сформирован", "в стадии формирования")))</f>
        <v/>
      </c>
      <c r="BD45" s="177" t="str">
        <f>IF('Художественно-эстетическое разв'!V36="","",IF('Художественно-эстетическое разв'!V36=2,"сформирован",IF('Художественно-эстетическое разв'!V36=0,"не сформирован", "в стадии формирования")))</f>
        <v/>
      </c>
      <c r="BE45" s="175" t="str">
        <f>IF('Физическое развитие'!D35="","",IF('Физическое развитие'!D35=2,"сформирован",IF('Физическое развитие'!D35=0,"не сформирован", "в стадии формирования")))</f>
        <v/>
      </c>
      <c r="BF45" s="175" t="str">
        <f>IF('Физическое развитие'!E35="","",IF('Физическое развитие'!E35=2,"сформирован",IF('Физическое развитие'!E35=0,"не сформирован", "в стадии формирования")))</f>
        <v/>
      </c>
      <c r="BG45" s="175" t="str">
        <f>IF('Физическое развитие'!F35="","",IF('Физическое развитие'!F35=2,"сформирован",IF('Физическое развитие'!F35=0,"не сформирован", "в стадии формирования")))</f>
        <v/>
      </c>
      <c r="BH45" s="175" t="str">
        <f>IF('Физическое развитие'!G35="","",IF('Физическое развитие'!G35=2,"сформирован",IF('Физическое развитие'!G35=0,"не сформирован", "в стадии формирования")))</f>
        <v/>
      </c>
      <c r="BI45" s="175" t="str">
        <f>IF('Физическое развитие'!H35="","",IF('Физическое развитие'!H35=2,"сформирован",IF('Физическое развитие'!H35=0,"не сформирован", "в стадии формирования")))</f>
        <v/>
      </c>
      <c r="BJ45" s="175" t="e">
        <f>IF('Физическое развитие'!#REF!="","",IF('Физическое развитие'!#REF!=2,"сформирован",IF('Физическое развитие'!#REF!=0,"не сформирован", "в стадии формирования")))</f>
        <v>#REF!</v>
      </c>
      <c r="BK45" s="175" t="str">
        <f>IF('Физическое развитие'!I35="","",IF('Физическое развитие'!I35=2,"сформирован",IF('Физическое развитие'!I35=0,"не сформирован", "в стадии формирования")))</f>
        <v/>
      </c>
      <c r="BL45" s="175" t="str">
        <f>IF('Физическое развитие'!J35="","",IF('Физическое развитие'!J35=2,"сформирован",IF('Физическое развитие'!J35=0,"не сформирован", "в стадии формирования")))</f>
        <v/>
      </c>
      <c r="BM45" s="175" t="str">
        <f>IF('Физическое развитие'!K35="","",IF('Физическое развитие'!K35=2,"сформирован",IF('Физическое развитие'!K35=0,"не сформирован", "в стадии формирования")))</f>
        <v/>
      </c>
      <c r="BN45" s="175" t="str">
        <f>IF('Физическое развитие'!M35="","",IF('Физическое развитие'!M35=2,"сформирован",IF('Физическое развитие'!M35=0,"не сформирован", "в стадии формирования")))</f>
        <v/>
      </c>
      <c r="BO45" s="178" t="str">
        <f>IF('Художественно-эстетическое разв'!M36="","",IF('Художественно-эстетическое разв'!N36="","",IF('Художественно-эстетическое разв'!V36="","",IF('Физическое развитие'!D35="","",IF('Физическое развитие'!E35="","",IF('Физическое развитие'!F35="","",IF('Физическое развитие'!G35="","",IF('Физическое развитие'!H35="","",IF('Физическое развитие'!#REF!="","",IF('Физическое развитие'!I35="","",IF('Физическое развитие'!J35="","",IF('Физическое развитие'!K35="","",IF('Физическое развитие'!M35="","",('Художественно-эстетическое разв'!M36+'Художественно-эстетическое разв'!N36+'Художественно-эстетическое разв'!V36+'Физическое развитие'!D35+'Физическое развитие'!E35+'Физическое развитие'!F35+'Физическое развитие'!G35+'Физическое развитие'!H35+'Физическое развитие'!#REF!+'Физическое развитие'!I35+'Физическое развитие'!J35+'Физическое развитие'!K35+'Физическое развитие'!M35)/13)))))))))))))</f>
        <v/>
      </c>
      <c r="BP45" s="175">
        <f>'целевые ориентиры'!BJ46</f>
        <v>0</v>
      </c>
      <c r="BQ45" s="175" t="str">
        <f>IF('Социально-коммуникативное разви'!D36="","",IF('Социально-коммуникативное разви'!D36=2,"сформирован",IF('Социально-коммуникативное разви'!D36=0,"не сформирован", "в стадии формирования")))</f>
        <v/>
      </c>
      <c r="BR45" s="175" t="str">
        <f>IF('Социально-коммуникативное разви'!G36="","",IF('Социально-коммуникативное разви'!G36=2,"сформирован",IF('Социально-коммуникативное разви'!G36=0,"не сформирован", "в стадии формирования")))</f>
        <v/>
      </c>
      <c r="BS45" s="175" t="str">
        <f>IF('Социально-коммуникативное разви'!K36="","",IF('Социально-коммуникативное разви'!K36=2,"сформирован",IF('Социально-коммуникативное разви'!K36=0,"не сформирован", "в стадии формирования")))</f>
        <v/>
      </c>
      <c r="BT45" s="175" t="str">
        <f>IF('Социально-коммуникативное разви'!M36="","",IF('Социально-коммуникативное разви'!M36=2,"сформирован",IF('Социально-коммуникативное разви'!M36=0,"не сформирован", "в стадии формирования")))</f>
        <v/>
      </c>
      <c r="BU45" s="175" t="str">
        <f>IF('Социально-коммуникативное разви'!X36="","",IF('Социально-коммуникативное разви'!X36=2,"сформирован",IF('Социально-коммуникативное разви'!X36=0,"не сформирован", "в стадии формирования")))</f>
        <v/>
      </c>
      <c r="BV45" s="175" t="str">
        <f>IF('Социально-коммуникативное разви'!Y36="","",IF('Социально-коммуникативное разви'!Y36=2,"сформирован",IF('Социально-коммуникативное разви'!Y36=0,"не сформирован", "в стадии формирования")))</f>
        <v/>
      </c>
      <c r="BW45" s="175"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45" s="175" t="str">
        <f>IF('Социально-коммуникативное разви'!Z36="","",IF('Социально-коммуникативное разви'!Z36=2,"сформирован",IF('Социально-коммуникативное разви'!Z36=0,"не сформирован", "в стадии формирования")))</f>
        <v/>
      </c>
      <c r="BY45" s="175" t="str">
        <f>IF('Социально-коммуникативное разви'!AA36="","",IF('Социально-коммуникативное разви'!AA36=2,"сформирован",IF('Социально-коммуникативное разви'!AA36=0,"не сформирован", "в стадии формирования")))</f>
        <v/>
      </c>
      <c r="BZ45" s="175" t="str">
        <f>IF('Физическое развитие'!L35="","",IF('Физическое развитие'!L35=2,"сформирован",IF('Физическое развитие'!L35=0,"не сформирован", "в стадии формирования")))</f>
        <v/>
      </c>
      <c r="CA45" s="175" t="str">
        <f>IF('Физическое развитие'!P35="","",IF('Физическое развитие'!P35=2,"сформирован",IF('Физическое развитие'!P35=0,"не сформирован", "в стадии формирования")))</f>
        <v/>
      </c>
      <c r="CB45" s="175" t="e">
        <f>IF('Физическое развитие'!#REF!="","",IF('Физическое развитие'!#REF!=2,"сформирован",IF('Физическое развитие'!#REF!=0,"не сформирован", "в стадии формирования")))</f>
        <v>#REF!</v>
      </c>
      <c r="CC45" s="175" t="str">
        <f>IF('Физическое развитие'!Q35="","",IF('Физическое развитие'!Q35=2,"сформирован",IF('Физическое развитие'!Q35=0,"не сформирован", "в стадии формирования")))</f>
        <v/>
      </c>
      <c r="CD45" s="175" t="str">
        <f>IF('Физическое развитие'!R35="","",IF('Физическое развитие'!R35=2,"сформирован",IF('Физическое развитие'!R35=0,"не сформирован", "в стадии формирования")))</f>
        <v/>
      </c>
      <c r="CE45" s="175"/>
      <c r="CF45" s="175" t="str">
        <f>'целевые ориентиры'!BX35</f>
        <v/>
      </c>
      <c r="CG45" s="175" t="str">
        <f>IF('Социально-коммуникативное разви'!E36="","",IF('Социально-коммуникативное разви'!E36=2,"сформирован",IF('Социально-коммуникативное разви'!E36=0,"не сформирован", "в стадии формирования")))</f>
        <v/>
      </c>
      <c r="CH45" s="175" t="str">
        <f>IF('Социально-коммуникативное разви'!F36="","",IF('Социально-коммуникативное разви'!F36=2,"сформирован",IF('Социально-коммуникативное разви'!F36=0,"не сформирован", "в стадии формирования")))</f>
        <v/>
      </c>
      <c r="CI45" s="175" t="str">
        <f>IF('Социально-коммуникативное разви'!H36="","",IF('Социально-коммуникативное разви'!H36=2,"сформирован",IF('Социально-коммуникативное разви'!H36=0,"не сформирован", "в стадии формирования")))</f>
        <v/>
      </c>
      <c r="CJ45" s="175" t="str">
        <f>IF('Социально-коммуникативное разви'!I36="","",IF('Социально-коммуникативное разви'!I36=2,"сформирован",IF('Социально-коммуникативное разви'!I36=0,"не сформирован", "в стадии формирования")))</f>
        <v/>
      </c>
      <c r="CK45" s="175" t="str">
        <f>IF('Социально-коммуникативное разви'!AB36="","",IF('Социально-коммуникативное разви'!AB36=2,"сформирован",IF('Социально-коммуникативное разви'!AB36=0,"не сформирован", "в стадии формирования")))</f>
        <v/>
      </c>
      <c r="CL45" s="175" t="str">
        <f>IF('Социально-коммуникативное разви'!AC36="","",IF('Социально-коммуникативное разви'!AC36=2,"сформирован",IF('Социально-коммуникативное разви'!AC36=0,"не сформирован", "в стадии формирования")))</f>
        <v/>
      </c>
      <c r="CM45" s="175" t="str">
        <f>IF('Социально-коммуникативное разви'!AD36="","",IF('Социально-коммуникативное разви'!AD36=2,"сформирован",IF('Социально-коммуникативное разви'!AD36=0,"не сформирован", "в стадии формирования")))</f>
        <v/>
      </c>
      <c r="CN45" s="175" t="str">
        <f>IF('Социально-коммуникативное разви'!AE36="","",IF('Социально-коммуникативное разви'!AE36=2,"сформирован",IF('Социально-коммуникативное разви'!AE36=0,"не сформирован", "в стадии формирования")))</f>
        <v/>
      </c>
      <c r="CO45" s="175" t="str">
        <f>IF('Познавательное развитие'!D36="","",IF('Познавательное развитие'!D36=2,"сформирован",IF('Познавательное развитие'!D36=0,"не сформирован", "в стадии формирования")))</f>
        <v/>
      </c>
      <c r="CP45" s="175" t="str">
        <f>IF('Познавательное развитие'!E36="","",IF('Познавательное развитие'!E36=2,"сформирован",IF('Познавательное развитие'!E36=0,"не сформирован", "в стадии формирования")))</f>
        <v/>
      </c>
      <c r="CQ45" s="175" t="str">
        <f>IF('Познавательное развитие'!F36="","",IF('Познавательное развитие'!F36=2,"сформирован",IF('Познавательное развитие'!F36=0,"не сформирован", "в стадии формирования")))</f>
        <v/>
      </c>
      <c r="CR45" s="175" t="str">
        <f>IF('Познавательное развитие'!I36="","",IF('Познавательное развитие'!I36=2,"сформирован",IF('Познавательное развитие'!I36=0,"не сформирован", "в стадии формирования")))</f>
        <v/>
      </c>
      <c r="CS45" s="175" t="str">
        <f>IF('Познавательное развитие'!K36="","",IF('Познавательное развитие'!K36=2,"сформирован",IF('Познавательное развитие'!K36=0,"не сформирован", "в стадии формирования")))</f>
        <v/>
      </c>
      <c r="CT45" s="175" t="str">
        <f>IF('Познавательное развитие'!S36="","",IF('Познавательное развитие'!S36=2,"сформирован",IF('Познавательное развитие'!S36=0,"не сформирован", "в стадии формирования")))</f>
        <v/>
      </c>
      <c r="CU45" s="175" t="str">
        <f>IF('Познавательное развитие'!U36="","",IF('Познавательное развитие'!U36=2,"сформирован",IF('Познавательное развитие'!U36=0,"не сформирован", "в стадии формирования")))</f>
        <v/>
      </c>
      <c r="CV45" s="175" t="e">
        <f>IF('Познавательное развитие'!#REF!="","",IF('Познавательное развитие'!#REF!=2,"сформирован",IF('Познавательное развитие'!#REF!=0,"не сформирован", "в стадии формирования")))</f>
        <v>#REF!</v>
      </c>
      <c r="CW45" s="175" t="str">
        <f>IF('Познавательное развитие'!Y36="","",IF('Познавательное развитие'!Y36=2,"сформирован",IF('Познавательное развитие'!Y36=0,"не сформирован", "в стадии формирования")))</f>
        <v/>
      </c>
      <c r="CX45" s="175" t="str">
        <f>IF('Познавательное развитие'!Z36="","",IF('Познавательное развитие'!Z36=2,"сформирован",IF('Познавательное развитие'!Z36=0,"не сформирован", "в стадии формирования")))</f>
        <v/>
      </c>
      <c r="CY45" s="175" t="str">
        <f>IF('Познавательное развитие'!AA36="","",IF('Познавательное развитие'!AA36=2,"сформирован",IF('Познавательное развитие'!AA36=0,"не сформирован", "в стадии формирования")))</f>
        <v/>
      </c>
      <c r="CZ45" s="175" t="str">
        <f>IF('Познавательное развитие'!AB36="","",IF('Познавательное развитие'!AB36=2,"сформирован",IF('Познавательное развитие'!AB36=0,"не сформирован", "в стадии формирования")))</f>
        <v/>
      </c>
      <c r="DA45" s="175" t="str">
        <f>IF('Познавательное развитие'!AC36="","",IF('Познавательное развитие'!AC36=2,"сформирован",IF('Познавательное развитие'!AC36=0,"не сформирован", "в стадии формирования")))</f>
        <v/>
      </c>
      <c r="DB45" s="175" t="str">
        <f>IF('Познавательное развитие'!AD36="","",IF('Познавательное развитие'!AD36=2,"сформирован",IF('Познавательное развитие'!AD36=0,"не сформирован", "в стадии формирования")))</f>
        <v/>
      </c>
      <c r="DC45" s="175" t="str">
        <f>IF('Познавательное развитие'!AE36="","",IF('Познавательное развитие'!AE36=2,"сформирован",IF('Познавательное развитие'!AE36=0,"не сформирован", "в стадии формирования")))</f>
        <v/>
      </c>
      <c r="DD45" s="175" t="str">
        <f>IF('Речевое развитие'!J35="","",IF('Речевое развитие'!J35=2,"сформирован",IF('Речевое развитие'!J35=0,"не сформирован", "в стадии формирования")))</f>
        <v/>
      </c>
      <c r="DE45" s="175" t="str">
        <f>IF('Речевое развитие'!K35="","",IF('Речевое развитие'!K35=2,"сформирован",IF('Речевое развитие'!K35=0,"не сформирован", "в стадии формирования")))</f>
        <v/>
      </c>
      <c r="DF45" s="175" t="str">
        <f>IF('Речевое развитие'!L35="","",IF('Речевое развитие'!L35=2,"сформирован",IF('Речевое развитие'!L35=0,"не сформирован", "в стадии формирования")))</f>
        <v/>
      </c>
      <c r="DG45" s="177" t="str">
        <f>IF('Художественно-эстетическое разв'!AA36="","",IF('Художественно-эстетическое разв'!AA36=2,"сформирован",IF('Художественно-эстетическое разв'!AA36=0,"не сформирован", "в стадии формирования")))</f>
        <v/>
      </c>
      <c r="DH45" s="178" t="str">
        <f>IF('Социально-коммуникативное разви'!E36="","",IF('Социально-коммуникативное разви'!F36="","",IF('Социально-коммуникативное разви'!H36="","",IF('Социально-коммуникативное разви'!I36="","",IF('Социально-коммуникативное разви'!AB36="","",IF('Социально-коммуникативное разви'!AC36="","",IF('Социально-коммуникативное разви'!AD36="","",IF('Социально-коммуникативное разви'!AE36="","",IF('Познавательное развитие'!D36="","",IF('Познавательное развитие'!E36="","",IF('Познавательное развитие'!F36="","",IF('Познавательное развитие'!I36="","",IF('Познавательное развитие'!K36="","",IF('Познавательное развитие'!S36="","",IF('Познавательное развитие'!U36="","",IF('Познавательное развитие'!#REF!="","",IF('Познавательное развитие'!Y36="","",IF('Познавательное развитие'!Z36="","",IF('Познавательное развитие'!AA36="","",IF('Познавательное развитие'!AB36="","",IF('Познавательное развитие'!AC36="","",IF('Познавательное развитие'!AD36="","",IF('Познавательное развитие'!AE36="","",IF('Речевое развитие'!J35="","",IF('Речевое развитие'!K35="","",IF('Речевое развитие'!L35="","",IF('Художественно-эстетическое разв'!AA36="","",('Социально-коммуникативное разви'!E36+'Социально-коммуникативное разви'!F36+'Социально-коммуникативное разви'!H36+'Социально-коммуникативное разви'!I36+'Социально-коммуникативное разви'!AB36+'Социально-коммуникативное разви'!AC36+'Социально-коммуникативное разви'!AD36+'Социально-коммуникативное разви'!AE36+'Познавательное развитие'!D36+'Познавательное развитие'!E36+'Познавательное развитие'!F36+'Познавательное развитие'!I36+'Познавательное развитие'!K36+'Познавательное развитие'!S36+'Познавательное развитие'!U36+'Познавательное развитие'!#REF!+'Познавательное развитие'!Y36+'Познавательное развитие'!Z36+'Познавательное развитие'!AA36+'Познавательное развитие'!AB36+'Познавательное развитие'!AC36+'Познавательное развитие'!AD36+'Познавательное развитие'!AE36+'Речевое развитие'!J35+'Речевое развитие'!K35+'Речевое развитие'!L35+'Художественно-эстетическое разв'!AA36)/27)))))))))))))))))))))))))))</f>
        <v/>
      </c>
      <c r="DI45" s="175" t="str">
        <f>'целевые ориентиры'!CZ35</f>
        <v/>
      </c>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c r="EO45" s="81"/>
      <c r="EP45" s="81"/>
      <c r="EQ45" s="81"/>
      <c r="ER45" s="81"/>
      <c r="ES45" s="81"/>
      <c r="ET45" s="81"/>
    </row>
    <row r="46" spans="1:150" s="121" customFormat="1" hidden="1">
      <c r="A46" s="97">
        <f>список!A34</f>
        <v>33</v>
      </c>
      <c r="B46" s="165" t="str">
        <f>IF(список!B34="","",список!B34)</f>
        <v/>
      </c>
      <c r="C46" s="98">
        <f>IF(список!C34="","",список!C34)</f>
        <v>0</v>
      </c>
      <c r="D46" s="81"/>
      <c r="E46" s="81"/>
      <c r="F46" s="81"/>
      <c r="G46" s="81"/>
      <c r="H46" s="81"/>
      <c r="I46" s="81"/>
      <c r="J46" s="81"/>
      <c r="K46" s="81"/>
      <c r="L46" s="81"/>
      <c r="M46" s="81"/>
      <c r="N46" s="81"/>
      <c r="O46" s="81"/>
      <c r="P46" s="81"/>
      <c r="Q46" s="81"/>
      <c r="R46" s="136"/>
      <c r="S46" s="175"/>
      <c r="T46" s="175"/>
      <c r="U46" s="175"/>
      <c r="V46" s="175"/>
      <c r="W46" s="175"/>
      <c r="X46" s="175"/>
      <c r="Y46" s="175"/>
      <c r="Z46" s="175"/>
      <c r="AA46" s="175"/>
      <c r="AB46" s="175"/>
      <c r="AC46" s="175"/>
      <c r="AD46" s="175"/>
      <c r="AE46" s="175">
        <f>'целевые ориентиры'!AB47</f>
        <v>0</v>
      </c>
      <c r="AF46" s="175"/>
      <c r="AG46" s="175"/>
      <c r="AH46" s="175"/>
      <c r="AI46" s="175"/>
      <c r="AJ46" s="175"/>
      <c r="AK46" s="175"/>
      <c r="AL46" s="175"/>
      <c r="AM46" s="175"/>
      <c r="AN46" s="175"/>
      <c r="AO46" s="175"/>
      <c r="AP46" s="176"/>
      <c r="AQ46" s="175"/>
      <c r="AR46" s="175"/>
      <c r="AS46" s="175"/>
      <c r="AT46" s="175"/>
      <c r="AU46" s="175"/>
      <c r="AV46" s="175"/>
      <c r="AW46" s="175"/>
      <c r="AX46" s="175"/>
      <c r="AY46" s="175"/>
      <c r="AZ46" s="175"/>
      <c r="BA46" s="175"/>
      <c r="BB46" s="175"/>
      <c r="BC46" s="175"/>
      <c r="BD46" s="177"/>
      <c r="BE46" s="175"/>
      <c r="BF46" s="175"/>
      <c r="BG46" s="175"/>
      <c r="BH46" s="175"/>
      <c r="BI46" s="175"/>
      <c r="BJ46" s="175"/>
      <c r="BK46" s="175"/>
      <c r="BL46" s="175"/>
      <c r="BM46" s="175"/>
      <c r="BN46" s="175"/>
      <c r="BO46" s="178"/>
      <c r="BP46" s="175">
        <f>'целевые ориентиры'!BJ47</f>
        <v>0</v>
      </c>
      <c r="BQ46" s="175"/>
      <c r="BR46" s="175"/>
      <c r="BS46" s="175"/>
      <c r="BT46" s="175"/>
      <c r="BU46" s="175"/>
      <c r="BV46" s="175"/>
      <c r="BW46" s="175"/>
      <c r="BX46" s="175"/>
      <c r="BY46" s="175"/>
      <c r="BZ46" s="175"/>
      <c r="CA46" s="175"/>
      <c r="CB46" s="175"/>
      <c r="CC46" s="175"/>
      <c r="CD46" s="175"/>
      <c r="CE46" s="175"/>
      <c r="CF46" s="175"/>
      <c r="CG46" s="175"/>
      <c r="CH46" s="175"/>
      <c r="CI46" s="175"/>
      <c r="CJ46" s="175"/>
      <c r="CK46" s="175"/>
      <c r="CL46" s="175"/>
      <c r="CM46" s="175"/>
      <c r="CN46" s="175"/>
      <c r="CO46" s="175"/>
      <c r="CP46" s="175"/>
      <c r="CQ46" s="175"/>
      <c r="CR46" s="175"/>
      <c r="CS46" s="175"/>
      <c r="CT46" s="175"/>
      <c r="CU46" s="175"/>
      <c r="CV46" s="175"/>
      <c r="CW46" s="175"/>
      <c r="CX46" s="175"/>
      <c r="CY46" s="175"/>
      <c r="CZ46" s="175"/>
      <c r="DA46" s="175"/>
      <c r="DB46" s="175"/>
      <c r="DC46" s="175"/>
      <c r="DD46" s="175"/>
      <c r="DE46" s="175"/>
      <c r="DF46" s="175"/>
      <c r="DG46" s="177"/>
      <c r="DH46" s="178"/>
      <c r="DI46" s="175"/>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c r="EO46" s="81"/>
      <c r="EP46" s="81"/>
      <c r="EQ46" s="81"/>
      <c r="ER46" s="81"/>
      <c r="ES46" s="81"/>
      <c r="ET46" s="81"/>
    </row>
    <row r="47" spans="1:150" s="121" customFormat="1" hidden="1">
      <c r="A47" s="97">
        <f>список!A35</f>
        <v>34</v>
      </c>
      <c r="B47" s="165" t="str">
        <f>IF(список!B35="","",список!B35)</f>
        <v/>
      </c>
      <c r="C47" s="98">
        <f>IF(список!C35="","",список!C35)</f>
        <v>0</v>
      </c>
      <c r="D47" s="81"/>
      <c r="E47" s="81"/>
      <c r="F47" s="81"/>
      <c r="G47" s="81"/>
      <c r="H47" s="81"/>
      <c r="I47" s="81"/>
      <c r="J47" s="81"/>
      <c r="K47" s="81"/>
      <c r="L47" s="81"/>
      <c r="M47" s="81"/>
      <c r="N47" s="81"/>
      <c r="O47" s="81"/>
      <c r="P47" s="81"/>
      <c r="Q47" s="81"/>
      <c r="R47" s="136"/>
      <c r="S47" s="175"/>
      <c r="T47" s="175"/>
      <c r="U47" s="175"/>
      <c r="V47" s="175"/>
      <c r="W47" s="175"/>
      <c r="X47" s="175"/>
      <c r="Y47" s="175"/>
      <c r="Z47" s="175"/>
      <c r="AA47" s="175"/>
      <c r="AB47" s="175"/>
      <c r="AC47" s="175"/>
      <c r="AD47" s="175"/>
      <c r="AE47" s="175">
        <f>'целевые ориентиры'!AB48</f>
        <v>0</v>
      </c>
      <c r="AF47" s="175"/>
      <c r="AG47" s="175"/>
      <c r="AH47" s="175"/>
      <c r="AI47" s="175"/>
      <c r="AJ47" s="175"/>
      <c r="AK47" s="175"/>
      <c r="AL47" s="175"/>
      <c r="AM47" s="175"/>
      <c r="AN47" s="175"/>
      <c r="AO47" s="175"/>
      <c r="AP47" s="176"/>
      <c r="AQ47" s="175"/>
      <c r="AR47" s="175"/>
      <c r="AS47" s="175"/>
      <c r="AT47" s="175"/>
      <c r="AU47" s="175"/>
      <c r="AV47" s="175"/>
      <c r="AW47" s="175"/>
      <c r="AX47" s="175"/>
      <c r="AY47" s="175"/>
      <c r="AZ47" s="175"/>
      <c r="BA47" s="175"/>
      <c r="BB47" s="175"/>
      <c r="BC47" s="175"/>
      <c r="BD47" s="177"/>
      <c r="BE47" s="175"/>
      <c r="BF47" s="175"/>
      <c r="BG47" s="175"/>
      <c r="BH47" s="175"/>
      <c r="BI47" s="175"/>
      <c r="BJ47" s="175"/>
      <c r="BK47" s="175"/>
      <c r="BL47" s="175"/>
      <c r="BM47" s="175"/>
      <c r="BN47" s="175"/>
      <c r="BO47" s="178"/>
      <c r="BP47" s="175">
        <f>'целевые ориентиры'!BJ48</f>
        <v>0</v>
      </c>
      <c r="BQ47" s="175"/>
      <c r="BR47" s="175"/>
      <c r="BS47" s="175"/>
      <c r="BT47" s="175"/>
      <c r="BU47" s="175"/>
      <c r="BV47" s="175"/>
      <c r="BW47" s="175"/>
      <c r="BX47" s="175"/>
      <c r="BY47" s="175"/>
      <c r="BZ47" s="175"/>
      <c r="CA47" s="175"/>
      <c r="CB47" s="175"/>
      <c r="CC47" s="175"/>
      <c r="CD47" s="175"/>
      <c r="CE47" s="175"/>
      <c r="CF47" s="175"/>
      <c r="CG47" s="175"/>
      <c r="CH47" s="175"/>
      <c r="CI47" s="175"/>
      <c r="CJ47" s="175"/>
      <c r="CK47" s="175"/>
      <c r="CL47" s="175"/>
      <c r="CM47" s="175"/>
      <c r="CN47" s="175"/>
      <c r="CO47" s="175"/>
      <c r="CP47" s="175"/>
      <c r="CQ47" s="175"/>
      <c r="CR47" s="175"/>
      <c r="CS47" s="175"/>
      <c r="CT47" s="175"/>
      <c r="CU47" s="175"/>
      <c r="CV47" s="175"/>
      <c r="CW47" s="175"/>
      <c r="CX47" s="175"/>
      <c r="CY47" s="175"/>
      <c r="CZ47" s="175"/>
      <c r="DA47" s="175"/>
      <c r="DB47" s="175"/>
      <c r="DC47" s="175"/>
      <c r="DD47" s="175"/>
      <c r="DE47" s="175"/>
      <c r="DF47" s="175"/>
      <c r="DG47" s="177"/>
      <c r="DH47" s="178"/>
      <c r="DI47" s="175"/>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c r="EO47" s="81"/>
      <c r="EP47" s="81"/>
      <c r="EQ47" s="81"/>
      <c r="ER47" s="81"/>
      <c r="ES47" s="81"/>
      <c r="ET47" s="81"/>
    </row>
    <row r="48" spans="1:150" s="121" customFormat="1" hidden="1">
      <c r="A48" s="97">
        <f>список!A36</f>
        <v>35</v>
      </c>
      <c r="B48" s="165" t="str">
        <f>IF(список!B36="","",список!B36)</f>
        <v/>
      </c>
      <c r="C48" s="98">
        <f>IF(список!C36="","",список!C36)</f>
        <v>0</v>
      </c>
      <c r="D48" s="81"/>
      <c r="E48" s="81"/>
      <c r="F48" s="81"/>
      <c r="G48" s="81"/>
      <c r="H48" s="81"/>
      <c r="I48" s="81"/>
      <c r="J48" s="81"/>
      <c r="K48" s="81"/>
      <c r="L48" s="81"/>
      <c r="M48" s="81"/>
      <c r="N48" s="81"/>
      <c r="O48" s="81"/>
      <c r="P48" s="81"/>
      <c r="Q48" s="81"/>
      <c r="R48" s="136"/>
      <c r="S48" s="175"/>
      <c r="T48" s="175"/>
      <c r="U48" s="175"/>
      <c r="V48" s="175"/>
      <c r="W48" s="175"/>
      <c r="X48" s="175"/>
      <c r="Y48" s="175"/>
      <c r="Z48" s="175"/>
      <c r="AA48" s="175"/>
      <c r="AB48" s="175"/>
      <c r="AC48" s="175"/>
      <c r="AD48" s="175"/>
      <c r="AE48" s="175">
        <f>'целевые ориентиры'!AB49</f>
        <v>0</v>
      </c>
      <c r="AF48" s="175"/>
      <c r="AG48" s="175"/>
      <c r="AH48" s="175"/>
      <c r="AI48" s="175"/>
      <c r="AJ48" s="175"/>
      <c r="AK48" s="175"/>
      <c r="AL48" s="175"/>
      <c r="AM48" s="175"/>
      <c r="AN48" s="175"/>
      <c r="AO48" s="175"/>
      <c r="AP48" s="176"/>
      <c r="AQ48" s="175"/>
      <c r="AR48" s="175"/>
      <c r="AS48" s="175"/>
      <c r="AT48" s="175"/>
      <c r="AU48" s="175"/>
      <c r="AV48" s="175"/>
      <c r="AW48" s="175"/>
      <c r="AX48" s="175"/>
      <c r="AY48" s="175"/>
      <c r="AZ48" s="175"/>
      <c r="BA48" s="175"/>
      <c r="BB48" s="175"/>
      <c r="BC48" s="175"/>
      <c r="BD48" s="177"/>
      <c r="BE48" s="175"/>
      <c r="BF48" s="175"/>
      <c r="BG48" s="175"/>
      <c r="BH48" s="175"/>
      <c r="BI48" s="175"/>
      <c r="BJ48" s="175"/>
      <c r="BK48" s="175"/>
      <c r="BL48" s="175"/>
      <c r="BM48" s="175"/>
      <c r="BN48" s="175"/>
      <c r="BO48" s="178"/>
      <c r="BP48" s="175">
        <f>'целевые ориентиры'!BJ49</f>
        <v>0</v>
      </c>
      <c r="BQ48" s="175"/>
      <c r="BR48" s="175"/>
      <c r="BS48" s="175"/>
      <c r="BT48" s="175"/>
      <c r="BU48" s="175"/>
      <c r="BV48" s="175"/>
      <c r="BW48" s="175"/>
      <c r="BX48" s="175"/>
      <c r="BY48" s="175"/>
      <c r="BZ48" s="175"/>
      <c r="CA48" s="175"/>
      <c r="CB48" s="175"/>
      <c r="CC48" s="175"/>
      <c r="CD48" s="175"/>
      <c r="CE48" s="175"/>
      <c r="CF48" s="175"/>
      <c r="CG48" s="175"/>
      <c r="CH48" s="175"/>
      <c r="CI48" s="175"/>
      <c r="CJ48" s="175"/>
      <c r="CK48" s="175"/>
      <c r="CL48" s="175"/>
      <c r="CM48" s="175"/>
      <c r="CN48" s="175"/>
      <c r="CO48" s="175"/>
      <c r="CP48" s="175"/>
      <c r="CQ48" s="175"/>
      <c r="CR48" s="175"/>
      <c r="CS48" s="175"/>
      <c r="CT48" s="175"/>
      <c r="CU48" s="175"/>
      <c r="CV48" s="175"/>
      <c r="CW48" s="175"/>
      <c r="CX48" s="175"/>
      <c r="CY48" s="175"/>
      <c r="CZ48" s="175"/>
      <c r="DA48" s="175"/>
      <c r="DB48" s="175"/>
      <c r="DC48" s="175"/>
      <c r="DD48" s="175"/>
      <c r="DE48" s="175"/>
      <c r="DF48" s="175"/>
      <c r="DG48" s="177"/>
      <c r="DH48" s="178"/>
      <c r="DI48" s="175"/>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c r="EO48" s="81"/>
      <c r="EP48" s="81"/>
      <c r="EQ48" s="81"/>
      <c r="ER48" s="81"/>
      <c r="ES48" s="81"/>
      <c r="ET48" s="81"/>
    </row>
    <row r="49" spans="1:150" s="121" customFormat="1" ht="29.25">
      <c r="A49" s="97"/>
      <c r="B49" s="228" t="s">
        <v>259</v>
      </c>
      <c r="C49" s="237">
        <f>'сводная по группе'!C39</f>
        <v>0</v>
      </c>
      <c r="D49" s="81"/>
      <c r="E49" s="81"/>
      <c r="F49" s="81"/>
      <c r="G49" s="81"/>
      <c r="H49" s="81"/>
      <c r="I49" s="81"/>
      <c r="J49" s="81"/>
      <c r="K49" s="81"/>
      <c r="L49" s="81"/>
      <c r="M49" s="81"/>
      <c r="N49" s="81"/>
      <c r="O49" s="81"/>
      <c r="P49" s="81"/>
      <c r="Q49" s="81"/>
      <c r="R49" s="136"/>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6"/>
      <c r="AQ49" s="175"/>
      <c r="AR49" s="175"/>
      <c r="AS49" s="175"/>
      <c r="AT49" s="175"/>
      <c r="AU49" s="175"/>
      <c r="AV49" s="175"/>
      <c r="AW49" s="175"/>
      <c r="AX49" s="175"/>
      <c r="AY49" s="175"/>
      <c r="AZ49" s="175"/>
      <c r="BA49" s="175"/>
      <c r="BB49" s="175"/>
      <c r="BC49" s="175"/>
      <c r="BD49" s="177"/>
      <c r="BE49" s="175"/>
      <c r="BF49" s="175"/>
      <c r="BG49" s="175"/>
      <c r="BH49" s="175"/>
      <c r="BI49" s="175"/>
      <c r="BJ49" s="175"/>
      <c r="BK49" s="175"/>
      <c r="BL49" s="175"/>
      <c r="BM49" s="175"/>
      <c r="BN49" s="175"/>
      <c r="BO49" s="178"/>
      <c r="BP49" s="175"/>
      <c r="BQ49" s="175"/>
      <c r="BR49" s="175"/>
      <c r="BS49" s="175"/>
      <c r="BT49" s="175"/>
      <c r="BU49" s="175"/>
      <c r="BV49" s="175"/>
      <c r="BW49" s="175"/>
      <c r="BX49" s="175"/>
      <c r="BY49" s="175"/>
      <c r="BZ49" s="175"/>
      <c r="CA49" s="175"/>
      <c r="CB49" s="175"/>
      <c r="CC49" s="175"/>
      <c r="CD49" s="175"/>
      <c r="CE49" s="175"/>
      <c r="CF49" s="175"/>
      <c r="CG49" s="175"/>
      <c r="CH49" s="175"/>
      <c r="CI49" s="175"/>
      <c r="CJ49" s="175"/>
      <c r="CK49" s="175"/>
      <c r="CL49" s="175"/>
      <c r="CM49" s="175"/>
      <c r="CN49" s="175"/>
      <c r="CO49" s="175"/>
      <c r="CP49" s="175"/>
      <c r="CQ49" s="175"/>
      <c r="CR49" s="175"/>
      <c r="CS49" s="175"/>
      <c r="CT49" s="175"/>
      <c r="CU49" s="175"/>
      <c r="CV49" s="175"/>
      <c r="CW49" s="175"/>
      <c r="CX49" s="175"/>
      <c r="CY49" s="175"/>
      <c r="CZ49" s="175"/>
      <c r="DA49" s="175"/>
      <c r="DB49" s="175"/>
      <c r="DC49" s="175"/>
      <c r="DD49" s="175"/>
      <c r="DE49" s="175"/>
      <c r="DF49" s="175"/>
      <c r="DG49" s="177"/>
      <c r="DH49" s="178"/>
      <c r="DI49" s="175"/>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c r="EO49" s="81"/>
      <c r="EP49" s="81"/>
      <c r="EQ49" s="81"/>
      <c r="ER49" s="81"/>
      <c r="ES49" s="81"/>
      <c r="ET49" s="81"/>
    </row>
    <row r="50" spans="1:150" s="121" customFormat="1">
      <c r="A50" s="97"/>
      <c r="B50" s="221" t="s">
        <v>228</v>
      </c>
      <c r="C50" s="98"/>
      <c r="D50" s="81"/>
      <c r="E50" s="81"/>
      <c r="F50" s="81"/>
      <c r="G50" s="81"/>
      <c r="H50" s="81"/>
      <c r="I50" s="81"/>
      <c r="J50" s="81"/>
      <c r="K50" s="81"/>
      <c r="L50" s="81"/>
      <c r="M50" s="81"/>
      <c r="N50" s="81"/>
      <c r="O50" s="81"/>
      <c r="P50" s="81"/>
      <c r="Q50" s="81"/>
      <c r="R50" s="136"/>
      <c r="S50" s="223">
        <f>COUNTIF(S$3:S$37,$B$50)</f>
        <v>0</v>
      </c>
      <c r="T50" s="223">
        <f t="shared" ref="T50:CE50" si="0">COUNTIF(T$3:T$37,$B$50)</f>
        <v>0</v>
      </c>
      <c r="U50" s="223">
        <f t="shared" si="0"/>
        <v>0</v>
      </c>
      <c r="V50" s="223">
        <f t="shared" si="0"/>
        <v>0</v>
      </c>
      <c r="W50" s="223">
        <f t="shared" si="0"/>
        <v>0</v>
      </c>
      <c r="X50" s="223">
        <f t="shared" si="0"/>
        <v>0</v>
      </c>
      <c r="Y50" s="223">
        <f t="shared" si="0"/>
        <v>0</v>
      </c>
      <c r="Z50" s="223">
        <f t="shared" si="0"/>
        <v>0</v>
      </c>
      <c r="AA50" s="223">
        <f t="shared" si="0"/>
        <v>0</v>
      </c>
      <c r="AB50" s="223">
        <f t="shared" si="0"/>
        <v>0</v>
      </c>
      <c r="AC50" s="223">
        <f t="shared" si="0"/>
        <v>0</v>
      </c>
      <c r="AD50" s="223">
        <f t="shared" si="0"/>
        <v>0</v>
      </c>
      <c r="AE50" s="223">
        <f t="shared" si="0"/>
        <v>0</v>
      </c>
      <c r="AF50" s="223">
        <f t="shared" si="0"/>
        <v>0</v>
      </c>
      <c r="AG50" s="223">
        <f t="shared" si="0"/>
        <v>0</v>
      </c>
      <c r="AH50" s="223">
        <f t="shared" si="0"/>
        <v>0</v>
      </c>
      <c r="AI50" s="223">
        <f t="shared" si="0"/>
        <v>0</v>
      </c>
      <c r="AJ50" s="223">
        <f t="shared" si="0"/>
        <v>0</v>
      </c>
      <c r="AK50" s="223">
        <f t="shared" si="0"/>
        <v>0</v>
      </c>
      <c r="AL50" s="223">
        <f t="shared" si="0"/>
        <v>0</v>
      </c>
      <c r="AM50" s="223">
        <f t="shared" si="0"/>
        <v>0</v>
      </c>
      <c r="AN50" s="223">
        <f t="shared" si="0"/>
        <v>0</v>
      </c>
      <c r="AO50" s="223">
        <f t="shared" si="0"/>
        <v>0</v>
      </c>
      <c r="AP50" s="223">
        <f t="shared" si="0"/>
        <v>0</v>
      </c>
      <c r="AQ50" s="223">
        <f t="shared" si="0"/>
        <v>0</v>
      </c>
      <c r="AR50" s="223">
        <f t="shared" si="0"/>
        <v>0</v>
      </c>
      <c r="AS50" s="223">
        <f t="shared" si="0"/>
        <v>0</v>
      </c>
      <c r="AT50" s="223">
        <f t="shared" si="0"/>
        <v>0</v>
      </c>
      <c r="AU50" s="223">
        <f t="shared" si="0"/>
        <v>0</v>
      </c>
      <c r="AV50" s="223">
        <f t="shared" si="0"/>
        <v>0</v>
      </c>
      <c r="AW50" s="223">
        <f t="shared" si="0"/>
        <v>0</v>
      </c>
      <c r="AX50" s="223">
        <f t="shared" si="0"/>
        <v>0</v>
      </c>
      <c r="AY50" s="223">
        <f t="shared" si="0"/>
        <v>0</v>
      </c>
      <c r="AZ50" s="223">
        <f t="shared" si="0"/>
        <v>0</v>
      </c>
      <c r="BA50" s="223">
        <f t="shared" si="0"/>
        <v>0</v>
      </c>
      <c r="BB50" s="223">
        <f t="shared" si="0"/>
        <v>0</v>
      </c>
      <c r="BC50" s="223">
        <f t="shared" si="0"/>
        <v>0</v>
      </c>
      <c r="BD50" s="223">
        <f t="shared" si="0"/>
        <v>0</v>
      </c>
      <c r="BE50" s="223">
        <f t="shared" si="0"/>
        <v>0</v>
      </c>
      <c r="BF50" s="223">
        <f t="shared" si="0"/>
        <v>0</v>
      </c>
      <c r="BG50" s="223">
        <f t="shared" si="0"/>
        <v>0</v>
      </c>
      <c r="BH50" s="223">
        <f t="shared" si="0"/>
        <v>0</v>
      </c>
      <c r="BI50" s="223">
        <f t="shared" si="0"/>
        <v>0</v>
      </c>
      <c r="BJ50" s="223">
        <f t="shared" si="0"/>
        <v>0</v>
      </c>
      <c r="BK50" s="223">
        <f t="shared" si="0"/>
        <v>0</v>
      </c>
      <c r="BL50" s="223">
        <f t="shared" si="0"/>
        <v>0</v>
      </c>
      <c r="BM50" s="223">
        <f t="shared" si="0"/>
        <v>0</v>
      </c>
      <c r="BN50" s="223">
        <f t="shared" si="0"/>
        <v>0</v>
      </c>
      <c r="BO50" s="223">
        <f t="shared" si="0"/>
        <v>0</v>
      </c>
      <c r="BP50" s="223">
        <f t="shared" si="0"/>
        <v>0</v>
      </c>
      <c r="BQ50" s="223">
        <f t="shared" si="0"/>
        <v>0</v>
      </c>
      <c r="BR50" s="223">
        <f t="shared" si="0"/>
        <v>0</v>
      </c>
      <c r="BS50" s="223">
        <f t="shared" si="0"/>
        <v>0</v>
      </c>
      <c r="BT50" s="223">
        <f t="shared" si="0"/>
        <v>0</v>
      </c>
      <c r="BU50" s="223">
        <f t="shared" si="0"/>
        <v>0</v>
      </c>
      <c r="BV50" s="223">
        <f t="shared" si="0"/>
        <v>0</v>
      </c>
      <c r="BW50" s="223">
        <f t="shared" si="0"/>
        <v>0</v>
      </c>
      <c r="BX50" s="223">
        <f t="shared" si="0"/>
        <v>0</v>
      </c>
      <c r="BY50" s="223">
        <f t="shared" si="0"/>
        <v>0</v>
      </c>
      <c r="BZ50" s="223">
        <f t="shared" si="0"/>
        <v>0</v>
      </c>
      <c r="CA50" s="223">
        <f t="shared" si="0"/>
        <v>0</v>
      </c>
      <c r="CB50" s="223">
        <f t="shared" si="0"/>
        <v>0</v>
      </c>
      <c r="CC50" s="223">
        <f t="shared" si="0"/>
        <v>0</v>
      </c>
      <c r="CD50" s="223">
        <f t="shared" si="0"/>
        <v>0</v>
      </c>
      <c r="CE50" s="223">
        <f t="shared" si="0"/>
        <v>0</v>
      </c>
      <c r="CF50" s="223">
        <f t="shared" ref="CF50:DI50" si="1">COUNTIF(CF$3:CF$37,$B$50)</f>
        <v>0</v>
      </c>
      <c r="CG50" s="223">
        <f t="shared" si="1"/>
        <v>0</v>
      </c>
      <c r="CH50" s="223">
        <f t="shared" si="1"/>
        <v>0</v>
      </c>
      <c r="CI50" s="223">
        <f t="shared" si="1"/>
        <v>0</v>
      </c>
      <c r="CJ50" s="223">
        <f t="shared" si="1"/>
        <v>0</v>
      </c>
      <c r="CK50" s="223">
        <f t="shared" si="1"/>
        <v>0</v>
      </c>
      <c r="CL50" s="223">
        <f t="shared" si="1"/>
        <v>0</v>
      </c>
      <c r="CM50" s="223">
        <f t="shared" si="1"/>
        <v>0</v>
      </c>
      <c r="CN50" s="223">
        <f t="shared" si="1"/>
        <v>0</v>
      </c>
      <c r="CO50" s="223">
        <f t="shared" si="1"/>
        <v>0</v>
      </c>
      <c r="CP50" s="223">
        <f t="shared" si="1"/>
        <v>0</v>
      </c>
      <c r="CQ50" s="223">
        <f t="shared" si="1"/>
        <v>0</v>
      </c>
      <c r="CR50" s="223">
        <f t="shared" si="1"/>
        <v>0</v>
      </c>
      <c r="CS50" s="223">
        <f t="shared" si="1"/>
        <v>0</v>
      </c>
      <c r="CT50" s="223">
        <f t="shared" si="1"/>
        <v>0</v>
      </c>
      <c r="CU50" s="223">
        <f t="shared" si="1"/>
        <v>0</v>
      </c>
      <c r="CV50" s="223">
        <f t="shared" si="1"/>
        <v>0</v>
      </c>
      <c r="CW50" s="223">
        <f t="shared" si="1"/>
        <v>0</v>
      </c>
      <c r="CX50" s="223">
        <f t="shared" si="1"/>
        <v>0</v>
      </c>
      <c r="CY50" s="223">
        <f t="shared" si="1"/>
        <v>0</v>
      </c>
      <c r="CZ50" s="223">
        <f t="shared" si="1"/>
        <v>0</v>
      </c>
      <c r="DA50" s="223">
        <f t="shared" si="1"/>
        <v>0</v>
      </c>
      <c r="DB50" s="223">
        <f t="shared" si="1"/>
        <v>0</v>
      </c>
      <c r="DC50" s="223">
        <f t="shared" si="1"/>
        <v>0</v>
      </c>
      <c r="DD50" s="223">
        <f t="shared" si="1"/>
        <v>0</v>
      </c>
      <c r="DE50" s="223">
        <f t="shared" si="1"/>
        <v>0</v>
      </c>
      <c r="DF50" s="223">
        <f t="shared" si="1"/>
        <v>0</v>
      </c>
      <c r="DG50" s="223">
        <f t="shared" si="1"/>
        <v>0</v>
      </c>
      <c r="DH50" s="223">
        <f t="shared" si="1"/>
        <v>0</v>
      </c>
      <c r="DI50" s="223">
        <f t="shared" si="1"/>
        <v>0</v>
      </c>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c r="EO50" s="81"/>
      <c r="EP50" s="81"/>
      <c r="EQ50" s="81"/>
      <c r="ER50" s="81"/>
      <c r="ES50" s="81"/>
      <c r="ET50" s="81"/>
    </row>
    <row r="51" spans="1:150" s="121" customFormat="1">
      <c r="A51" s="97"/>
      <c r="B51" s="222" t="s">
        <v>229</v>
      </c>
      <c r="C51" s="98"/>
      <c r="D51" s="81"/>
      <c r="E51" s="81"/>
      <c r="F51" s="81"/>
      <c r="G51" s="81"/>
      <c r="H51" s="81"/>
      <c r="I51" s="81"/>
      <c r="J51" s="81"/>
      <c r="K51" s="81"/>
      <c r="L51" s="81"/>
      <c r="M51" s="81"/>
      <c r="N51" s="81"/>
      <c r="O51" s="81"/>
      <c r="P51" s="81"/>
      <c r="Q51" s="81"/>
      <c r="R51" s="136"/>
      <c r="S51" s="223">
        <f>COUNTIF(S$3:S$37,$B$51)</f>
        <v>0</v>
      </c>
      <c r="T51" s="223">
        <f t="shared" ref="T51:CE51" si="2">COUNTIF(T$3:T$37,$B$51)</f>
        <v>0</v>
      </c>
      <c r="U51" s="223">
        <f t="shared" si="2"/>
        <v>0</v>
      </c>
      <c r="V51" s="223">
        <f t="shared" si="2"/>
        <v>0</v>
      </c>
      <c r="W51" s="223">
        <f t="shared" si="2"/>
        <v>0</v>
      </c>
      <c r="X51" s="223">
        <f t="shared" si="2"/>
        <v>0</v>
      </c>
      <c r="Y51" s="223">
        <f t="shared" si="2"/>
        <v>0</v>
      </c>
      <c r="Z51" s="223">
        <f t="shared" si="2"/>
        <v>0</v>
      </c>
      <c r="AA51" s="223">
        <f t="shared" si="2"/>
        <v>0</v>
      </c>
      <c r="AB51" s="223">
        <f t="shared" si="2"/>
        <v>0</v>
      </c>
      <c r="AC51" s="223">
        <f t="shared" si="2"/>
        <v>0</v>
      </c>
      <c r="AD51" s="223">
        <f t="shared" si="2"/>
        <v>0</v>
      </c>
      <c r="AE51" s="223">
        <f t="shared" si="2"/>
        <v>0</v>
      </c>
      <c r="AF51" s="223">
        <f t="shared" si="2"/>
        <v>0</v>
      </c>
      <c r="AG51" s="223">
        <f t="shared" si="2"/>
        <v>0</v>
      </c>
      <c r="AH51" s="223">
        <f t="shared" si="2"/>
        <v>0</v>
      </c>
      <c r="AI51" s="223">
        <f t="shared" si="2"/>
        <v>0</v>
      </c>
      <c r="AJ51" s="223">
        <f t="shared" si="2"/>
        <v>0</v>
      </c>
      <c r="AK51" s="223">
        <f t="shared" si="2"/>
        <v>0</v>
      </c>
      <c r="AL51" s="223">
        <f t="shared" si="2"/>
        <v>0</v>
      </c>
      <c r="AM51" s="223">
        <f t="shared" si="2"/>
        <v>0</v>
      </c>
      <c r="AN51" s="223">
        <f t="shared" si="2"/>
        <v>0</v>
      </c>
      <c r="AO51" s="223">
        <f t="shared" si="2"/>
        <v>0</v>
      </c>
      <c r="AP51" s="223">
        <f t="shared" si="2"/>
        <v>0</v>
      </c>
      <c r="AQ51" s="223">
        <f t="shared" si="2"/>
        <v>0</v>
      </c>
      <c r="AR51" s="223">
        <f t="shared" si="2"/>
        <v>0</v>
      </c>
      <c r="AS51" s="223">
        <f t="shared" si="2"/>
        <v>0</v>
      </c>
      <c r="AT51" s="223">
        <f t="shared" si="2"/>
        <v>0</v>
      </c>
      <c r="AU51" s="223">
        <f t="shared" si="2"/>
        <v>0</v>
      </c>
      <c r="AV51" s="223">
        <f t="shared" si="2"/>
        <v>0</v>
      </c>
      <c r="AW51" s="223">
        <f t="shared" si="2"/>
        <v>0</v>
      </c>
      <c r="AX51" s="223">
        <f t="shared" si="2"/>
        <v>0</v>
      </c>
      <c r="AY51" s="223">
        <f t="shared" si="2"/>
        <v>0</v>
      </c>
      <c r="AZ51" s="223">
        <f t="shared" si="2"/>
        <v>0</v>
      </c>
      <c r="BA51" s="223">
        <f t="shared" si="2"/>
        <v>0</v>
      </c>
      <c r="BB51" s="223">
        <f t="shared" si="2"/>
        <v>0</v>
      </c>
      <c r="BC51" s="223">
        <f t="shared" si="2"/>
        <v>0</v>
      </c>
      <c r="BD51" s="223">
        <f t="shared" si="2"/>
        <v>0</v>
      </c>
      <c r="BE51" s="223">
        <f t="shared" si="2"/>
        <v>0</v>
      </c>
      <c r="BF51" s="223">
        <f t="shared" si="2"/>
        <v>0</v>
      </c>
      <c r="BG51" s="223">
        <f t="shared" si="2"/>
        <v>0</v>
      </c>
      <c r="BH51" s="223">
        <f t="shared" si="2"/>
        <v>0</v>
      </c>
      <c r="BI51" s="223">
        <f t="shared" si="2"/>
        <v>0</v>
      </c>
      <c r="BJ51" s="223">
        <f t="shared" si="2"/>
        <v>0</v>
      </c>
      <c r="BK51" s="223">
        <f t="shared" si="2"/>
        <v>0</v>
      </c>
      <c r="BL51" s="223">
        <f t="shared" si="2"/>
        <v>0</v>
      </c>
      <c r="BM51" s="223">
        <f t="shared" si="2"/>
        <v>0</v>
      </c>
      <c r="BN51" s="223">
        <f t="shared" si="2"/>
        <v>0</v>
      </c>
      <c r="BO51" s="223">
        <f t="shared" si="2"/>
        <v>0</v>
      </c>
      <c r="BP51" s="223">
        <f t="shared" si="2"/>
        <v>0</v>
      </c>
      <c r="BQ51" s="223">
        <f t="shared" si="2"/>
        <v>0</v>
      </c>
      <c r="BR51" s="223">
        <f t="shared" si="2"/>
        <v>0</v>
      </c>
      <c r="BS51" s="223">
        <f t="shared" si="2"/>
        <v>0</v>
      </c>
      <c r="BT51" s="223">
        <f t="shared" si="2"/>
        <v>0</v>
      </c>
      <c r="BU51" s="223">
        <f t="shared" si="2"/>
        <v>0</v>
      </c>
      <c r="BV51" s="223">
        <f t="shared" si="2"/>
        <v>0</v>
      </c>
      <c r="BW51" s="223">
        <f t="shared" si="2"/>
        <v>0</v>
      </c>
      <c r="BX51" s="223">
        <f t="shared" si="2"/>
        <v>0</v>
      </c>
      <c r="BY51" s="223">
        <f t="shared" si="2"/>
        <v>0</v>
      </c>
      <c r="BZ51" s="223">
        <f t="shared" si="2"/>
        <v>0</v>
      </c>
      <c r="CA51" s="223">
        <f t="shared" si="2"/>
        <v>0</v>
      </c>
      <c r="CB51" s="223">
        <f t="shared" si="2"/>
        <v>0</v>
      </c>
      <c r="CC51" s="223">
        <f t="shared" si="2"/>
        <v>0</v>
      </c>
      <c r="CD51" s="223">
        <f t="shared" si="2"/>
        <v>0</v>
      </c>
      <c r="CE51" s="223">
        <f t="shared" si="2"/>
        <v>0</v>
      </c>
      <c r="CF51" s="223">
        <f t="shared" ref="CF51:DI51" si="3">COUNTIF(CF$3:CF$37,$B$51)</f>
        <v>0</v>
      </c>
      <c r="CG51" s="223">
        <f t="shared" si="3"/>
        <v>0</v>
      </c>
      <c r="CH51" s="223">
        <f t="shared" si="3"/>
        <v>0</v>
      </c>
      <c r="CI51" s="223">
        <f t="shared" si="3"/>
        <v>0</v>
      </c>
      <c r="CJ51" s="223">
        <f t="shared" si="3"/>
        <v>0</v>
      </c>
      <c r="CK51" s="223">
        <f t="shared" si="3"/>
        <v>0</v>
      </c>
      <c r="CL51" s="223">
        <f t="shared" si="3"/>
        <v>0</v>
      </c>
      <c r="CM51" s="223">
        <f t="shared" si="3"/>
        <v>0</v>
      </c>
      <c r="CN51" s="223">
        <f t="shared" si="3"/>
        <v>0</v>
      </c>
      <c r="CO51" s="223">
        <f t="shared" si="3"/>
        <v>0</v>
      </c>
      <c r="CP51" s="223">
        <f t="shared" si="3"/>
        <v>0</v>
      </c>
      <c r="CQ51" s="223">
        <f t="shared" si="3"/>
        <v>0</v>
      </c>
      <c r="CR51" s="223">
        <f t="shared" si="3"/>
        <v>0</v>
      </c>
      <c r="CS51" s="223">
        <f t="shared" si="3"/>
        <v>0</v>
      </c>
      <c r="CT51" s="223">
        <f t="shared" si="3"/>
        <v>0</v>
      </c>
      <c r="CU51" s="223">
        <f t="shared" si="3"/>
        <v>0</v>
      </c>
      <c r="CV51" s="223">
        <f t="shared" si="3"/>
        <v>0</v>
      </c>
      <c r="CW51" s="223">
        <f t="shared" si="3"/>
        <v>0</v>
      </c>
      <c r="CX51" s="223">
        <f t="shared" si="3"/>
        <v>0</v>
      </c>
      <c r="CY51" s="223">
        <f t="shared" si="3"/>
        <v>0</v>
      </c>
      <c r="CZ51" s="223">
        <f t="shared" si="3"/>
        <v>0</v>
      </c>
      <c r="DA51" s="223">
        <f t="shared" si="3"/>
        <v>0</v>
      </c>
      <c r="DB51" s="223">
        <f t="shared" si="3"/>
        <v>0</v>
      </c>
      <c r="DC51" s="223">
        <f t="shared" si="3"/>
        <v>0</v>
      </c>
      <c r="DD51" s="223">
        <f t="shared" si="3"/>
        <v>0</v>
      </c>
      <c r="DE51" s="223">
        <f t="shared" si="3"/>
        <v>0</v>
      </c>
      <c r="DF51" s="223">
        <f t="shared" si="3"/>
        <v>0</v>
      </c>
      <c r="DG51" s="223">
        <f t="shared" si="3"/>
        <v>0</v>
      </c>
      <c r="DH51" s="223">
        <f t="shared" si="3"/>
        <v>0</v>
      </c>
      <c r="DI51" s="223">
        <f t="shared" si="3"/>
        <v>0</v>
      </c>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c r="EO51" s="81"/>
      <c r="EP51" s="81"/>
      <c r="EQ51" s="81"/>
      <c r="ER51" s="81"/>
      <c r="ES51" s="81"/>
      <c r="ET51" s="81"/>
    </row>
    <row r="52" spans="1:150" s="121" customFormat="1">
      <c r="A52" s="97"/>
      <c r="B52" s="222" t="s">
        <v>230</v>
      </c>
      <c r="C52" s="98"/>
      <c r="D52" s="81" t="str">
        <f>IF('Социально-коммуникативное разви'!J37="","",IF('Социально-коммуникативное разви'!J37=2,"сформирован",IF('Социально-коммуникативное разви'!J37=0,"не сформирован", "в стадии формирования")))</f>
        <v/>
      </c>
      <c r="E52" s="81" t="str">
        <f>IF('Социально-коммуникативное разви'!K37="","",IF('Социально-коммуникативное разви'!K37=2,"сформирован",IF('Социально-коммуникативное разви'!K37=0,"не сформирован", "в стадии формирования")))</f>
        <v/>
      </c>
      <c r="F52" s="81" t="str">
        <f>IF('Социально-коммуникативное разви'!L37="","",IF('Социально-коммуникативное разви'!L37=2,"сформирован",IF('Социально-коммуникативное разви'!L37=0,"не сформирован", "в стадии формирования")))</f>
        <v/>
      </c>
      <c r="G52" s="81" t="str">
        <f>IF('Социально-коммуникативное разви'!N37="","",IF('Социально-коммуникативное разви'!N37=2,"сформирован",IF('Социально-коммуникативное разви'!N37=0,"не сформирован", "в стадии формирования")))</f>
        <v/>
      </c>
      <c r="H52" s="81" t="str">
        <f>IF('Социально-коммуникативное разви'!O37="","",IF('Социально-коммуникативное разви'!O37=2,"сформирован",IF('Социально-коммуникативное разви'!O37=0,"не сформирован", "в стадии формирования")))</f>
        <v/>
      </c>
      <c r="I52" s="81" t="str">
        <f>IF('Познавательное развитие'!J37="","",IF('Познавательное развитие'!J37=2,"сформирован",IF('Познавательное развитие'!J37=0,"не сформирован", "в стадии формирования")))</f>
        <v/>
      </c>
      <c r="J52" s="81" t="str">
        <f>IF('Познавательное развитие'!K37="","",IF('Познавательное развитие'!K37=2,"сформирован",IF('Познавательное развитие'!K37=0,"не сформирован", "в стадии формирования")))</f>
        <v/>
      </c>
      <c r="K52" s="81" t="str">
        <f>IF('Познавательное развитие'!N37="","",IF('Познавательное развитие'!N37=2,"сформирован",IF('Познавательное развитие'!N37=0,"не сформирован", "в стадии формирования")))</f>
        <v/>
      </c>
      <c r="L52" s="81" t="str">
        <f>IF('Познавательное развитие'!O37="","",IF('Познавательное развитие'!O37=2,"сформирован",IF('Познавательное развитие'!O37=0,"не сформирован", "в стадии формирования")))</f>
        <v/>
      </c>
      <c r="M52" s="81" t="str">
        <f>IF('Познавательное развитие'!U37="","",IF('Познавательное развитие'!U37=2,"сформирован",IF('Познавательное развитие'!U37=0,"не сформирован", "в стадии формирования")))</f>
        <v/>
      </c>
      <c r="N52" s="81" t="str">
        <f>IF('Речевое развитие'!G36="","",IF('Речевое развитие'!G36=2,"сформирован",IF('Речевое развитие'!G36=0,"не сформирован", "в стадии формирования")))</f>
        <v/>
      </c>
      <c r="O52" s="81" t="str">
        <f>IF('Художественно-эстетическое разв'!D37="","",IF('Художественно-эстетическое разв'!D37=2,"сформирован",IF('Художественно-эстетическое разв'!D37=0,"не сформирован", "в стадии формирования")))</f>
        <v/>
      </c>
      <c r="P52"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Q52" s="81" t="e">
        <f>IF('Художественно-эстетическое разв'!#REF!="","",IF('Художественно-эстетическое разв'!#REF!=2,"сформирован",IF('Художественно-эстетическое разв'!#REF!=0,"не сформирован", "в стадии формирования")))</f>
        <v>#REF!</v>
      </c>
      <c r="R52" s="136" t="str">
        <f>IF('Социально-коммуникативное разви'!J37="","",IF('Социально-коммуникативное разви'!K37="","",IF('Социально-коммуникативное разви'!L37="","",IF('Социально-коммуникативное разви'!N37="","",IF('Социально-коммуникативное разви'!O37="","",IF('Познавательное развитие'!J37="","",IF('Познавательное развитие'!K37="","",IF('Познавательное развитие'!N37="","",IF('Познавательное развитие'!O37="","",IF('Познавательное развитие'!U37="","",IF('Речевое развитие'!G36="","",IF('Художественно-эстетическое разв'!D37="","",IF('Художественно-эстетическое разв'!#REF!="","",IF('Художественно-эстетическое разв'!#REF!="","",('Социально-коммуникативное разви'!J37+'Социально-коммуникативное разви'!K37+'Социально-коммуникативное разви'!L37+'Социально-коммуникативное разви'!N37+'Социально-коммуникативное разви'!O37+'Познавательное развитие'!J37+'Познавательное развитие'!K37+'Познавательное развитие'!N37+'Познавательное развитие'!O37+'Познавательное развитие'!U37+'Речевое развитие'!G36+'Художественно-эстетическое разв'!D37+'Художественно-эстетическое разв'!#REF!+'Художественно-эстетическое разв'!#REF!)/14))))))))))))))</f>
        <v/>
      </c>
      <c r="S52" s="223">
        <f>COUNTIF(S$4:S$37,$B$52)</f>
        <v>0</v>
      </c>
      <c r="T52" s="223">
        <f t="shared" ref="T52:CE52" si="4">COUNTIF(T$4:T$37,$B$52)</f>
        <v>0</v>
      </c>
      <c r="U52" s="223">
        <f t="shared" si="4"/>
        <v>0</v>
      </c>
      <c r="V52" s="223">
        <f t="shared" si="4"/>
        <v>0</v>
      </c>
      <c r="W52" s="223">
        <f t="shared" si="4"/>
        <v>0</v>
      </c>
      <c r="X52" s="223">
        <f t="shared" si="4"/>
        <v>0</v>
      </c>
      <c r="Y52" s="223">
        <f t="shared" si="4"/>
        <v>0</v>
      </c>
      <c r="Z52" s="223">
        <f t="shared" si="4"/>
        <v>0</v>
      </c>
      <c r="AA52" s="223">
        <f t="shared" si="4"/>
        <v>0</v>
      </c>
      <c r="AB52" s="223">
        <f t="shared" si="4"/>
        <v>0</v>
      </c>
      <c r="AC52" s="223">
        <f t="shared" si="4"/>
        <v>0</v>
      </c>
      <c r="AD52" s="223">
        <f t="shared" si="4"/>
        <v>0</v>
      </c>
      <c r="AE52" s="223">
        <f t="shared" si="4"/>
        <v>0</v>
      </c>
      <c r="AF52" s="223">
        <f t="shared" si="4"/>
        <v>0</v>
      </c>
      <c r="AG52" s="223">
        <f t="shared" si="4"/>
        <v>0</v>
      </c>
      <c r="AH52" s="223">
        <f t="shared" si="4"/>
        <v>0</v>
      </c>
      <c r="AI52" s="223">
        <f t="shared" si="4"/>
        <v>0</v>
      </c>
      <c r="AJ52" s="223">
        <f t="shared" si="4"/>
        <v>0</v>
      </c>
      <c r="AK52" s="223">
        <f t="shared" si="4"/>
        <v>0</v>
      </c>
      <c r="AL52" s="223">
        <f t="shared" si="4"/>
        <v>0</v>
      </c>
      <c r="AM52" s="223">
        <f t="shared" si="4"/>
        <v>0</v>
      </c>
      <c r="AN52" s="223">
        <f t="shared" si="4"/>
        <v>0</v>
      </c>
      <c r="AO52" s="223">
        <f t="shared" si="4"/>
        <v>0</v>
      </c>
      <c r="AP52" s="223">
        <f t="shared" si="4"/>
        <v>0</v>
      </c>
      <c r="AQ52" s="223">
        <f t="shared" si="4"/>
        <v>0</v>
      </c>
      <c r="AR52" s="223">
        <f t="shared" si="4"/>
        <v>0</v>
      </c>
      <c r="AS52" s="223">
        <f t="shared" si="4"/>
        <v>0</v>
      </c>
      <c r="AT52" s="223">
        <f t="shared" si="4"/>
        <v>0</v>
      </c>
      <c r="AU52" s="223">
        <f t="shared" si="4"/>
        <v>0</v>
      </c>
      <c r="AV52" s="223">
        <f t="shared" si="4"/>
        <v>0</v>
      </c>
      <c r="AW52" s="223">
        <f t="shared" si="4"/>
        <v>0</v>
      </c>
      <c r="AX52" s="223">
        <f t="shared" si="4"/>
        <v>0</v>
      </c>
      <c r="AY52" s="223">
        <f t="shared" si="4"/>
        <v>0</v>
      </c>
      <c r="AZ52" s="223">
        <f t="shared" si="4"/>
        <v>0</v>
      </c>
      <c r="BA52" s="223">
        <f t="shared" si="4"/>
        <v>0</v>
      </c>
      <c r="BB52" s="223">
        <f t="shared" si="4"/>
        <v>0</v>
      </c>
      <c r="BC52" s="223">
        <f t="shared" si="4"/>
        <v>0</v>
      </c>
      <c r="BD52" s="223">
        <f t="shared" si="4"/>
        <v>0</v>
      </c>
      <c r="BE52" s="223">
        <f t="shared" si="4"/>
        <v>0</v>
      </c>
      <c r="BF52" s="223">
        <f t="shared" si="4"/>
        <v>0</v>
      </c>
      <c r="BG52" s="223">
        <f t="shared" si="4"/>
        <v>0</v>
      </c>
      <c r="BH52" s="223">
        <f t="shared" si="4"/>
        <v>0</v>
      </c>
      <c r="BI52" s="223">
        <f t="shared" si="4"/>
        <v>0</v>
      </c>
      <c r="BJ52" s="223">
        <f t="shared" si="4"/>
        <v>0</v>
      </c>
      <c r="BK52" s="223">
        <f t="shared" si="4"/>
        <v>0</v>
      </c>
      <c r="BL52" s="223">
        <f t="shared" si="4"/>
        <v>0</v>
      </c>
      <c r="BM52" s="223">
        <f t="shared" si="4"/>
        <v>0</v>
      </c>
      <c r="BN52" s="223">
        <f t="shared" si="4"/>
        <v>0</v>
      </c>
      <c r="BO52" s="223">
        <f t="shared" si="4"/>
        <v>0</v>
      </c>
      <c r="BP52" s="223">
        <f t="shared" si="4"/>
        <v>0</v>
      </c>
      <c r="BQ52" s="223">
        <f t="shared" si="4"/>
        <v>0</v>
      </c>
      <c r="BR52" s="223">
        <f t="shared" si="4"/>
        <v>0</v>
      </c>
      <c r="BS52" s="223">
        <f t="shared" si="4"/>
        <v>0</v>
      </c>
      <c r="BT52" s="223">
        <f t="shared" si="4"/>
        <v>0</v>
      </c>
      <c r="BU52" s="223">
        <f t="shared" si="4"/>
        <v>0</v>
      </c>
      <c r="BV52" s="223">
        <f t="shared" si="4"/>
        <v>0</v>
      </c>
      <c r="BW52" s="223">
        <f t="shared" si="4"/>
        <v>0</v>
      </c>
      <c r="BX52" s="223">
        <f t="shared" si="4"/>
        <v>0</v>
      </c>
      <c r="BY52" s="223">
        <f t="shared" si="4"/>
        <v>0</v>
      </c>
      <c r="BZ52" s="223">
        <f t="shared" si="4"/>
        <v>0</v>
      </c>
      <c r="CA52" s="223">
        <f t="shared" si="4"/>
        <v>0</v>
      </c>
      <c r="CB52" s="223">
        <f t="shared" si="4"/>
        <v>0</v>
      </c>
      <c r="CC52" s="223">
        <f t="shared" si="4"/>
        <v>0</v>
      </c>
      <c r="CD52" s="223">
        <f t="shared" si="4"/>
        <v>0</v>
      </c>
      <c r="CE52" s="223">
        <f t="shared" si="4"/>
        <v>0</v>
      </c>
      <c r="CF52" s="223">
        <f t="shared" ref="CF52:DI52" si="5">COUNTIF(CF$4:CF$37,$B$52)</f>
        <v>0</v>
      </c>
      <c r="CG52" s="223">
        <f t="shared" si="5"/>
        <v>0</v>
      </c>
      <c r="CH52" s="223">
        <f t="shared" si="5"/>
        <v>0</v>
      </c>
      <c r="CI52" s="223">
        <f t="shared" si="5"/>
        <v>0</v>
      </c>
      <c r="CJ52" s="223">
        <f t="shared" si="5"/>
        <v>0</v>
      </c>
      <c r="CK52" s="223">
        <f t="shared" si="5"/>
        <v>0</v>
      </c>
      <c r="CL52" s="223">
        <f t="shared" si="5"/>
        <v>0</v>
      </c>
      <c r="CM52" s="223">
        <f t="shared" si="5"/>
        <v>0</v>
      </c>
      <c r="CN52" s="223">
        <f t="shared" si="5"/>
        <v>0</v>
      </c>
      <c r="CO52" s="223">
        <f t="shared" si="5"/>
        <v>0</v>
      </c>
      <c r="CP52" s="223">
        <f t="shared" si="5"/>
        <v>0</v>
      </c>
      <c r="CQ52" s="223">
        <f t="shared" si="5"/>
        <v>0</v>
      </c>
      <c r="CR52" s="223">
        <f t="shared" si="5"/>
        <v>0</v>
      </c>
      <c r="CS52" s="223">
        <f t="shared" si="5"/>
        <v>0</v>
      </c>
      <c r="CT52" s="223">
        <f t="shared" si="5"/>
        <v>0</v>
      </c>
      <c r="CU52" s="223">
        <f t="shared" si="5"/>
        <v>0</v>
      </c>
      <c r="CV52" s="223">
        <f t="shared" si="5"/>
        <v>0</v>
      </c>
      <c r="CW52" s="223">
        <f t="shared" si="5"/>
        <v>0</v>
      </c>
      <c r="CX52" s="223">
        <f t="shared" si="5"/>
        <v>0</v>
      </c>
      <c r="CY52" s="223">
        <f t="shared" si="5"/>
        <v>0</v>
      </c>
      <c r="CZ52" s="223">
        <f t="shared" si="5"/>
        <v>0</v>
      </c>
      <c r="DA52" s="223">
        <f t="shared" si="5"/>
        <v>0</v>
      </c>
      <c r="DB52" s="223">
        <f t="shared" si="5"/>
        <v>0</v>
      </c>
      <c r="DC52" s="223">
        <f t="shared" si="5"/>
        <v>0</v>
      </c>
      <c r="DD52" s="223">
        <f t="shared" si="5"/>
        <v>0</v>
      </c>
      <c r="DE52" s="223">
        <f t="shared" si="5"/>
        <v>0</v>
      </c>
      <c r="DF52" s="223">
        <f t="shared" si="5"/>
        <v>0</v>
      </c>
      <c r="DG52" s="223">
        <f t="shared" si="5"/>
        <v>0</v>
      </c>
      <c r="DH52" s="223">
        <f t="shared" si="5"/>
        <v>0</v>
      </c>
      <c r="DI52" s="223">
        <f t="shared" si="5"/>
        <v>0</v>
      </c>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c r="EO52" s="81"/>
      <c r="EP52" s="81"/>
      <c r="EQ52" s="81"/>
      <c r="ER52" s="81"/>
      <c r="ES52" s="81"/>
      <c r="ET52" s="81"/>
    </row>
    <row r="53" spans="1:150" s="121" customFormat="1" hidden="1">
      <c r="A53" s="81"/>
      <c r="B53" s="81"/>
      <c r="C53" s="98" t="s">
        <v>228</v>
      </c>
      <c r="D53" s="81">
        <f>COUNTIF(D$3:D$52,$C$53)</f>
        <v>0</v>
      </c>
      <c r="E53" s="81">
        <f>COUNTIF(E$3:E$52,$C$53)</f>
        <v>0</v>
      </c>
      <c r="F53" s="81">
        <f>COUNTIF(F$3:F$52,$C$53)</f>
        <v>0</v>
      </c>
      <c r="G53" s="81">
        <f>'Социально-коммуникативное разви'!N38</f>
        <v>0</v>
      </c>
      <c r="H53" s="81">
        <f>'Социально-коммуникативное разви'!O38</f>
        <v>0</v>
      </c>
      <c r="I53" s="81"/>
      <c r="J53" s="81"/>
      <c r="K53" s="81"/>
      <c r="L53" s="81"/>
      <c r="M53" s="81"/>
      <c r="N53" s="81"/>
      <c r="O53" s="81"/>
      <c r="P53" s="81"/>
      <c r="Q53" s="81"/>
      <c r="R53" s="138">
        <f>AVERAGE(D53:F53)</f>
        <v>0</v>
      </c>
      <c r="S53" s="138"/>
      <c r="T53" s="81">
        <f>COUNTIF(T$3:T$52,$C$53)</f>
        <v>0</v>
      </c>
      <c r="U53" s="81"/>
      <c r="V53" s="81"/>
      <c r="W53" s="81"/>
      <c r="X53" s="81"/>
      <c r="Y53" s="81">
        <f>COUNTIF(Y$3:Y$52,$C$53)</f>
        <v>0</v>
      </c>
      <c r="Z53" s="81">
        <f>COUNTIF(Z$3:Z$52,$C$53)</f>
        <v>0</v>
      </c>
      <c r="AA53" s="81">
        <f>COUNTIF(AA$3:AA$52,$C$53)</f>
        <v>0</v>
      </c>
      <c r="AB53" s="81"/>
      <c r="AC53" s="81"/>
      <c r="AD53" s="81"/>
      <c r="AE53" s="137">
        <f>AVERAGE(T53:AC53)</f>
        <v>0</v>
      </c>
      <c r="AF53" s="81">
        <f>COUNTIF(AF$3:AF$52,$C$53)</f>
        <v>0</v>
      </c>
      <c r="AG53" s="81">
        <f>COUNTIF(AG$3:AG$52,$C$53)</f>
        <v>0</v>
      </c>
      <c r="AH53" s="81" t="str">
        <f>IF('Речевое развитие'!F37="","",IF('Речевое развитие'!F37=2,"сформирован",IF('Речевое развитие'!GG37=0,"не сформирован", "в стадии формирования")))</f>
        <v/>
      </c>
      <c r="AI53" s="81"/>
      <c r="AJ53" s="81"/>
      <c r="AK53" s="81"/>
      <c r="AL53" s="81"/>
      <c r="AM53" s="81"/>
      <c r="AN53" s="81"/>
      <c r="AO53" s="81"/>
      <c r="AP53" s="81"/>
      <c r="AQ53" s="138">
        <f>AVERAGE(AF53:AH53)</f>
        <v>0</v>
      </c>
      <c r="AR53" s="81">
        <f>COUNTIF(AR$3:AR$52,$C$53)</f>
        <v>0</v>
      </c>
      <c r="AS53" s="81">
        <f>COUNTIF(AS$3:AS$52,$C$53)</f>
        <v>0</v>
      </c>
      <c r="AT53" s="81">
        <f>COUNTIF(AT$3:AT$52,$C$53)</f>
        <v>0</v>
      </c>
      <c r="AU53" s="81">
        <f>COUNTIF(AU$3:AU$52,$C$53)</f>
        <v>0</v>
      </c>
      <c r="AV53" s="81">
        <f>AVERAGE(AT53:AU53)</f>
        <v>0</v>
      </c>
      <c r="AW53" s="81"/>
      <c r="AX53" s="81"/>
      <c r="AY53" s="138">
        <f>AVERAGE(AU53:AV53)</f>
        <v>0</v>
      </c>
      <c r="AZ53" s="138"/>
      <c r="BA53" s="81">
        <f>'целевые ориентиры'!AV40</f>
        <v>0</v>
      </c>
      <c r="BB53" s="81"/>
      <c r="BC53" s="81"/>
      <c r="BD53" s="81"/>
      <c r="BE53" s="81"/>
      <c r="BF53" s="81"/>
      <c r="BG53" s="81"/>
      <c r="BH53" s="81"/>
      <c r="BI53" s="81"/>
      <c r="BJ53" s="81"/>
      <c r="BK53" s="81"/>
      <c r="BL53" s="81"/>
      <c r="BM53" s="81"/>
      <c r="BN53" s="81"/>
      <c r="BO53" s="81"/>
      <c r="BP53" s="81">
        <f>'целевые ориентиры'!BJ40</f>
        <v>0</v>
      </c>
      <c r="BQ53" s="81" t="str">
        <f>IF('Социально-коммуникативное разви'!D38="","",IF('Социально-коммуникативное разви'!D38=2,"сформирован",IF('Социально-коммуникативное разви'!D38=0,"не сформирован", "в стадии формирования")))</f>
        <v/>
      </c>
      <c r="BR53" s="81" t="str">
        <f>IF('Социально-коммуникативное разви'!G38="","",IF('Социально-коммуникативное разви'!G38=2,"сформирован",IF('Социально-коммуникативное разви'!G38=0,"не сформирован", "в стадии формирования")))</f>
        <v/>
      </c>
      <c r="BS53" s="81" t="str">
        <f>IF('Социально-коммуникативное разви'!K38="","",IF('Социально-коммуникативное разви'!K38=2,"сформирован",IF('Социально-коммуникативное разви'!K38=0,"не сформирован", "в стадии формирования")))</f>
        <v/>
      </c>
      <c r="BT53" s="81" t="str">
        <f>IF('Социально-коммуникативное разви'!M38="","",IF('Социально-коммуникативное разви'!M38=2,"сформирован",IF('Социально-коммуникативное разви'!M38=0,"не сформирован", "в стадии формирования")))</f>
        <v/>
      </c>
      <c r="BU53" s="81" t="str">
        <f>IF('Социально-коммуникативное разви'!X38="","",IF('Социально-коммуникативное разви'!X38=2,"сформирован",IF('Социально-коммуникативное разви'!X38=0,"не сформирован", "в стадии формирования")))</f>
        <v/>
      </c>
      <c r="BV53" s="81" t="str">
        <f>IF('Социально-коммуникативное разви'!Y38="","",IF('Социально-коммуникативное разви'!Y38=2,"сформирован",IF('Социально-коммуникативное разви'!Y38=0,"не сформирован", "в стадии формирования")))</f>
        <v/>
      </c>
      <c r="BW53" s="81"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53" s="81" t="str">
        <f>IF('Социально-коммуникативное разви'!Z38="","",IF('Социально-коммуникативное разви'!Z38=2,"сформирован",IF('Социально-коммуникативное разви'!Z38=0,"не сформирован", "в стадии формирования")))</f>
        <v/>
      </c>
      <c r="BY53" s="81" t="str">
        <f>IF('Социально-коммуникативное разви'!AA38="","",IF('Социально-коммуникативное разви'!AA38=2,"сформирован",IF('Социально-коммуникативное разви'!AA38=0,"не сформирован", "в стадии формирования")))</f>
        <v/>
      </c>
      <c r="BZ53" s="81" t="str">
        <f>IF('Физическое развитие'!L37="","",IF('Физическое развитие'!L37=2,"сформирован",IF('Физическое развитие'!L37=0,"не сформирован", "в стадии формирования")))</f>
        <v/>
      </c>
      <c r="CA53" s="81" t="str">
        <f>IF('Физическое развитие'!P37="","",IF('Физическое развитие'!P37=2,"сформирован",IF('Физическое развитие'!P37=0,"не сформирован", "в стадии формирования")))</f>
        <v/>
      </c>
      <c r="CB53" s="81" t="e">
        <f>IF('Физическое развитие'!#REF!="","",IF('Физическое развитие'!#REF!=2,"сформирован",IF('Физическое развитие'!#REF!=0,"не сформирован", "в стадии формирования")))</f>
        <v>#REF!</v>
      </c>
      <c r="CC53" s="81" t="str">
        <f>IF('Физическое развитие'!Q37="","",IF('Физическое развитие'!Q37=2,"сформирован",IF('Физическое развитие'!Q37=0,"не сформирован", "в стадии формирования")))</f>
        <v/>
      </c>
      <c r="CD53" s="81" t="str">
        <f>IF('Физическое развитие'!R37="","",IF('Физическое развитие'!R37=2,"сформирован",IF('Физическое развитие'!R37=0,"не сформирован", "в стадии формирования")))</f>
        <v/>
      </c>
      <c r="CE53" s="81"/>
      <c r="CF53" s="175" t="str">
        <f>'целевые ориентиры'!BX40</f>
        <v/>
      </c>
      <c r="CG53" s="81"/>
      <c r="CH53" s="81"/>
      <c r="CI53" s="81"/>
      <c r="CJ53" s="81" t="str">
        <f>IF('Социально-коммуникативное разви'!I38="","",IF('Социально-коммуникативное разви'!I38=2,"сформирован",IF('Социально-коммуникативное разви'!I38=0,"не сформирован", "в стадии формирования")))</f>
        <v/>
      </c>
      <c r="CK53" s="81" t="str">
        <f>IF('Социально-коммуникативное разви'!AB38="","",IF('Социально-коммуникативное разви'!AB38=2,"сформирован",IF('Социально-коммуникативное разви'!AB38=0,"не сформирован", "в стадии формирования")))</f>
        <v/>
      </c>
      <c r="CL53" s="81" t="str">
        <f>IF('Социально-коммуникативное разви'!AC38="","",IF('Социально-коммуникативное разви'!AC38=2,"сформирован",IF('Социально-коммуникативное разви'!AC38=0,"не сформирован", "в стадии формирования")))</f>
        <v/>
      </c>
      <c r="CM53" s="81" t="str">
        <f>IF('Социально-коммуникативное разви'!AD38="","",IF('Социально-коммуникативное разви'!AD38=2,"сформирован",IF('Социально-коммуникативное разви'!AD38=0,"не сформирован", "в стадии формирования")))</f>
        <v/>
      </c>
      <c r="CN53" s="81" t="str">
        <f>IF('Социально-коммуникативное разви'!AE38="","",IF('Социально-коммуникативное разви'!AE38=2,"сформирован",IF('Социально-коммуникативное разви'!AE38=0,"не сформирован", "в стадии формирования")))</f>
        <v/>
      </c>
      <c r="CO53" s="81"/>
      <c r="CP53" s="81"/>
      <c r="CQ53" s="81"/>
      <c r="CR53" s="81"/>
      <c r="CS53" s="81"/>
      <c r="CT53" s="81" t="str">
        <f>IF('Познавательное развитие'!S38="","",IF('Познавательное развитие'!S38=2,"сформирован",IF('Познавательное развитие'!S38=0,"не сформирован", "в стадии формирования")))</f>
        <v/>
      </c>
      <c r="CU53" s="81"/>
      <c r="CV53" s="81"/>
      <c r="CW53" s="81"/>
      <c r="CX53" s="81"/>
      <c r="CY53" s="81"/>
      <c r="CZ53" s="81"/>
      <c r="DA53" s="81"/>
      <c r="DB53" s="81"/>
      <c r="DC53" s="81"/>
      <c r="DD53" s="81"/>
      <c r="DE53" s="81"/>
      <c r="DF53" s="81"/>
      <c r="DG53" s="81"/>
      <c r="DH53" s="81"/>
      <c r="DI53" s="81">
        <f>'целевые ориентиры'!CZ40</f>
        <v>0</v>
      </c>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c r="EO53" s="81"/>
      <c r="EP53" s="81"/>
      <c r="EQ53" s="81"/>
      <c r="ER53" s="81"/>
      <c r="ES53" s="81"/>
      <c r="ET53" s="81"/>
    </row>
    <row r="54" spans="1:150" s="121" customFormat="1" hidden="1">
      <c r="A54" s="81"/>
      <c r="B54" s="81"/>
      <c r="C54" s="98" t="s">
        <v>229</v>
      </c>
      <c r="D54" s="81">
        <f>COUNTIF(D$3:D$52,$C$54)</f>
        <v>0</v>
      </c>
      <c r="E54" s="81">
        <f>COUNTIF(E$3:E$52,$C$54)</f>
        <v>0</v>
      </c>
      <c r="F54" s="81">
        <f>COUNTIF(F$3:F$52,$C$54)</f>
        <v>0</v>
      </c>
      <c r="G54" s="81">
        <f>'Социально-коммуникативное разви'!N39</f>
        <v>0</v>
      </c>
      <c r="H54" s="81">
        <f>'Социально-коммуникативное разви'!O39</f>
        <v>0</v>
      </c>
      <c r="I54" s="81"/>
      <c r="J54" s="81"/>
      <c r="K54" s="81"/>
      <c r="L54" s="81"/>
      <c r="M54" s="81"/>
      <c r="N54" s="81"/>
      <c r="O54" s="81"/>
      <c r="P54" s="81"/>
      <c r="Q54" s="81"/>
      <c r="R54" s="138">
        <f>AVERAGE(D54:F54)</f>
        <v>0</v>
      </c>
      <c r="S54" s="138"/>
      <c r="T54" s="81">
        <f>COUNTIF(T$3:T$52,$C$54)</f>
        <v>0</v>
      </c>
      <c r="U54" s="81"/>
      <c r="V54" s="81"/>
      <c r="W54" s="81"/>
      <c r="X54" s="81"/>
      <c r="Y54" s="81">
        <f>COUNTIF(Y$3:Y$52,$C$54)</f>
        <v>0</v>
      </c>
      <c r="Z54" s="81">
        <f>COUNTIF(Z$3:Z$52,$C$54)</f>
        <v>0</v>
      </c>
      <c r="AA54" s="81">
        <f>COUNTIF(AA$3:AA$52,$C$54)</f>
        <v>0</v>
      </c>
      <c r="AB54" s="81"/>
      <c r="AC54" s="81"/>
      <c r="AD54" s="81"/>
      <c r="AE54" s="137">
        <f>AVERAGE(T54:AC54)</f>
        <v>0</v>
      </c>
      <c r="AF54" s="81">
        <f>COUNTIF(AF$3:AF$52,$C$54)</f>
        <v>0</v>
      </c>
      <c r="AG54" s="81">
        <f>COUNTIF(AG$3:AG$52,$C$54)</f>
        <v>0</v>
      </c>
      <c r="AH54" s="81" t="str">
        <f>IF('Речевое развитие'!F38="","",IF('Речевое развитие'!F38=2,"сформирован",IF('Речевое развитие'!GG38=0,"не сформирован", "в стадии формирования")))</f>
        <v/>
      </c>
      <c r="AI54" s="81"/>
      <c r="AJ54" s="81"/>
      <c r="AK54" s="81"/>
      <c r="AL54" s="81"/>
      <c r="AM54" s="81"/>
      <c r="AN54" s="81"/>
      <c r="AO54" s="81"/>
      <c r="AP54" s="81"/>
      <c r="AQ54" s="138">
        <f>AVERAGE(AF54:AH54)</f>
        <v>0</v>
      </c>
      <c r="AR54" s="81">
        <f>COUNTIF(AR$3:AR$52,$C$54)</f>
        <v>0</v>
      </c>
      <c r="AS54" s="81">
        <f>COUNTIF(AS$3:AS$52,$C$54)</f>
        <v>0</v>
      </c>
      <c r="AT54" s="138">
        <f t="shared" ref="AT54:AT55" si="6">AVERAGE(AR54:AS54)</f>
        <v>0</v>
      </c>
      <c r="AU54" s="81">
        <f>COUNTIF(AU$3:AU$52,$C$54)</f>
        <v>0</v>
      </c>
      <c r="AV54" s="81">
        <f t="shared" ref="AV54:AV55" si="7">AVERAGE(AT54:AU54)</f>
        <v>0</v>
      </c>
      <c r="AW54" s="81"/>
      <c r="AX54" s="81"/>
      <c r="AY54" s="138">
        <f>AVERAGE(AU54:AV54)</f>
        <v>0</v>
      </c>
      <c r="AZ54" s="138"/>
      <c r="BA54" s="81">
        <f>'целевые ориентиры'!AV41</f>
        <v>0</v>
      </c>
      <c r="BB54" s="81"/>
      <c r="BC54" s="81"/>
      <c r="BD54" s="81"/>
      <c r="BE54" s="81"/>
      <c r="BF54" s="81"/>
      <c r="BG54" s="81"/>
      <c r="BH54" s="81"/>
      <c r="BI54" s="81"/>
      <c r="BJ54" s="81"/>
      <c r="BK54" s="81"/>
      <c r="BL54" s="81"/>
      <c r="BM54" s="81"/>
      <c r="BN54" s="81"/>
      <c r="BO54" s="81"/>
      <c r="BP54" s="81">
        <f>'целевые ориентиры'!BJ41</f>
        <v>0</v>
      </c>
      <c r="BQ54" s="81" t="str">
        <f>IF('Социально-коммуникативное разви'!D39="","",IF('Социально-коммуникативное разви'!D39=2,"сформирован",IF('Социально-коммуникативное разви'!D39=0,"не сформирован", "в стадии формирования")))</f>
        <v/>
      </c>
      <c r="BR54" s="81" t="str">
        <f>IF('Социально-коммуникативное разви'!G39="","",IF('Социально-коммуникативное разви'!G39=2,"сформирован",IF('Социально-коммуникативное разви'!G39=0,"не сформирован", "в стадии формирования")))</f>
        <v/>
      </c>
      <c r="BS54" s="81" t="str">
        <f>IF('Социально-коммуникативное разви'!K39="","",IF('Социально-коммуникативное разви'!K39=2,"сформирован",IF('Социально-коммуникативное разви'!K39=0,"не сформирован", "в стадии формирования")))</f>
        <v/>
      </c>
      <c r="BT54" s="81" t="str">
        <f>IF('Социально-коммуникативное разви'!M39="","",IF('Социально-коммуникативное разви'!M39=2,"сформирован",IF('Социально-коммуникативное разви'!M39=0,"не сформирован", "в стадии формирования")))</f>
        <v/>
      </c>
      <c r="BU54" s="81" t="str">
        <f>IF('Социально-коммуникативное разви'!X39="","",IF('Социально-коммуникативное разви'!X39=2,"сформирован",IF('Социально-коммуникативное разви'!X39=0,"не сформирован", "в стадии формирования")))</f>
        <v/>
      </c>
      <c r="BV54" s="81" t="str">
        <f>IF('Социально-коммуникативное разви'!Y39="","",IF('Социально-коммуникативное разви'!Y39=2,"сформирован",IF('Социально-коммуникативное разви'!Y39=0,"не сформирован", "в стадии формирования")))</f>
        <v/>
      </c>
      <c r="BW54" s="81"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54" s="81" t="str">
        <f>IF('Социально-коммуникативное разви'!Z39="","",IF('Социально-коммуникативное разви'!Z39=2,"сформирован",IF('Социально-коммуникативное разви'!Z39=0,"не сформирован", "в стадии формирования")))</f>
        <v/>
      </c>
      <c r="BY54" s="81" t="str">
        <f>IF('Социально-коммуникативное разви'!AA39="","",IF('Социально-коммуникативное разви'!AA39=2,"сформирован",IF('Социально-коммуникативное разви'!AA39=0,"не сформирован", "в стадии формирования")))</f>
        <v/>
      </c>
      <c r="BZ54" s="81" t="str">
        <f>IF('Физическое развитие'!L38="","",IF('Физическое развитие'!L38=2,"сформирован",IF('Физическое развитие'!L38=0,"не сформирован", "в стадии формирования")))</f>
        <v/>
      </c>
      <c r="CA54" s="81" t="str">
        <f>IF('Физическое развитие'!P38="","",IF('Физическое развитие'!P38=2,"сформирован",IF('Физическое развитие'!P38=0,"не сформирован", "в стадии формирования")))</f>
        <v/>
      </c>
      <c r="CB54" s="81" t="e">
        <f>IF('Физическое развитие'!#REF!="","",IF('Физическое развитие'!#REF!=2,"сформирован",IF('Физическое развитие'!#REF!=0,"не сформирован", "в стадии формирования")))</f>
        <v>#REF!</v>
      </c>
      <c r="CC54" s="81" t="str">
        <f>IF('Физическое развитие'!Q38="","",IF('Физическое развитие'!Q38=2,"сформирован",IF('Физическое развитие'!Q38=0,"не сформирован", "в стадии формирования")))</f>
        <v/>
      </c>
      <c r="CD54" s="81" t="str">
        <f>IF('Физическое развитие'!R38="","",IF('Физическое развитие'!R38=2,"сформирован",IF('Физическое развитие'!R38=0,"не сформирован", "в стадии формирования")))</f>
        <v/>
      </c>
      <c r="CE54" s="81"/>
      <c r="CF54" s="175" t="str">
        <f>'целевые ориентиры'!BX41</f>
        <v/>
      </c>
      <c r="CG54" s="81"/>
      <c r="CH54" s="81"/>
      <c r="CI54" s="81"/>
      <c r="CJ54" s="81" t="str">
        <f>IF('Социально-коммуникативное разви'!I39="","",IF('Социально-коммуникативное разви'!I39=2,"сформирован",IF('Социально-коммуникативное разви'!I39=0,"не сформирован", "в стадии формирования")))</f>
        <v/>
      </c>
      <c r="CK54" s="81" t="str">
        <f>IF('Социально-коммуникативное разви'!AB39="","",IF('Социально-коммуникативное разви'!AB39=2,"сформирован",IF('Социально-коммуникативное разви'!AB39=0,"не сформирован", "в стадии формирования")))</f>
        <v/>
      </c>
      <c r="CL54" s="81" t="str">
        <f>IF('Социально-коммуникативное разви'!AC39="","",IF('Социально-коммуникативное разви'!AC39=2,"сформирован",IF('Социально-коммуникативное разви'!AC39=0,"не сформирован", "в стадии формирования")))</f>
        <v/>
      </c>
      <c r="CM54" s="81" t="str">
        <f>IF('Социально-коммуникативное разви'!AD39="","",IF('Социально-коммуникативное разви'!AD39=2,"сформирован",IF('Социально-коммуникативное разви'!AD39=0,"не сформирован", "в стадии формирования")))</f>
        <v/>
      </c>
      <c r="CN54" s="81" t="str">
        <f>IF('Социально-коммуникативное разви'!AE39="","",IF('Социально-коммуникативное разви'!AE39=2,"сформирован",IF('Социально-коммуникативное разви'!AE39=0,"не сформирован", "в стадии формирования")))</f>
        <v/>
      </c>
      <c r="CO54" s="81"/>
      <c r="CP54" s="81"/>
      <c r="CQ54" s="81"/>
      <c r="CR54" s="81"/>
      <c r="CS54" s="81"/>
      <c r="CT54" s="81" t="str">
        <f>IF('Познавательное развитие'!S39="","",IF('Познавательное развитие'!S39=2,"сформирован",IF('Познавательное развитие'!S39=0,"не сформирован", "в стадии формирования")))</f>
        <v/>
      </c>
      <c r="CU54" s="81"/>
      <c r="CV54" s="81"/>
      <c r="CW54" s="81"/>
      <c r="CX54" s="81"/>
      <c r="CY54" s="81"/>
      <c r="CZ54" s="81"/>
      <c r="DA54" s="81"/>
      <c r="DB54" s="81"/>
      <c r="DC54" s="81"/>
      <c r="DD54" s="81"/>
      <c r="DE54" s="81"/>
      <c r="DF54" s="81"/>
      <c r="DG54" s="81"/>
      <c r="DH54" s="81"/>
      <c r="DI54" s="81">
        <f>'целевые ориентиры'!CZ41</f>
        <v>0</v>
      </c>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c r="EO54" s="81"/>
      <c r="EP54" s="81"/>
      <c r="EQ54" s="81"/>
      <c r="ER54" s="81"/>
      <c r="ES54" s="81"/>
      <c r="ET54" s="81"/>
    </row>
    <row r="55" spans="1:150" s="121" customFormat="1" hidden="1">
      <c r="A55" s="81"/>
      <c r="B55" s="81"/>
      <c r="C55" s="98" t="s">
        <v>230</v>
      </c>
      <c r="D55" s="81">
        <f>COUNTIF(D$3:D$52,$C$55)</f>
        <v>0</v>
      </c>
      <c r="E55" s="81">
        <f>COUNTIF(E$3:E$52,$C$55)</f>
        <v>0</v>
      </c>
      <c r="F55" s="81">
        <f>COUNTIF(F$3:F$52,$C$55)</f>
        <v>0</v>
      </c>
      <c r="G55" s="81">
        <f>'Социально-коммуникативное разви'!N40</f>
        <v>0</v>
      </c>
      <c r="H55" s="81">
        <f>'Социально-коммуникативное разви'!O40</f>
        <v>0</v>
      </c>
      <c r="I55" s="81"/>
      <c r="J55" s="81"/>
      <c r="K55" s="81"/>
      <c r="L55" s="81"/>
      <c r="M55" s="81"/>
      <c r="N55" s="81"/>
      <c r="O55" s="81"/>
      <c r="P55" s="81"/>
      <c r="Q55" s="81"/>
      <c r="R55" s="136">
        <f>AVERAGE(D55:F55)</f>
        <v>0</v>
      </c>
      <c r="S55" s="136"/>
      <c r="T55" s="81">
        <f>COUNTIF(T$3:T$52,$C$55)</f>
        <v>0</v>
      </c>
      <c r="U55" s="81"/>
      <c r="V55" s="81"/>
      <c r="W55" s="81"/>
      <c r="X55" s="81"/>
      <c r="Y55" s="81">
        <f>COUNTIF(Y$3:Y$52,$C$55)</f>
        <v>0</v>
      </c>
      <c r="Z55" s="81">
        <f>COUNTIF(Z$3:Z$52,$C$55)</f>
        <v>0</v>
      </c>
      <c r="AA55" s="81">
        <f>COUNTIF(AA$3:AA$52,$C$55)</f>
        <v>0</v>
      </c>
      <c r="AB55" s="81"/>
      <c r="AC55" s="81"/>
      <c r="AD55" s="81"/>
      <c r="AE55" s="137">
        <f>AVERAGE(T55:AC55)</f>
        <v>0</v>
      </c>
      <c r="AF55" s="81">
        <f>COUNTIF(AF$3:AF$52,$C$55)</f>
        <v>0</v>
      </c>
      <c r="AG55" s="81">
        <f>COUNTIF(AG$3:AG$52,$C$55)</f>
        <v>0</v>
      </c>
      <c r="AH55" s="81" t="str">
        <f>IF('Речевое развитие'!F39="","",IF('Речевое развитие'!F39=2,"сформирован",IF('Речевое развитие'!GG39=0,"не сформирован", "в стадии формирования")))</f>
        <v/>
      </c>
      <c r="AI55" s="81"/>
      <c r="AJ55" s="81"/>
      <c r="AK55" s="81"/>
      <c r="AL55" s="81"/>
      <c r="AM55" s="81"/>
      <c r="AN55" s="81"/>
      <c r="AO55" s="81"/>
      <c r="AP55" s="81"/>
      <c r="AQ55" s="138">
        <f>AVERAGE(AF55:AH55)</f>
        <v>0</v>
      </c>
      <c r="AR55" s="81">
        <f>COUNTIF(AR$3:AR$52,$C$55)</f>
        <v>0</v>
      </c>
      <c r="AS55" s="81">
        <f>COUNTIF(AS$3:AS$52,$C$55)</f>
        <v>0</v>
      </c>
      <c r="AT55" s="138">
        <f t="shared" si="6"/>
        <v>0</v>
      </c>
      <c r="AU55" s="81">
        <f>COUNTIF(AU$3:AU$52,$C$55)</f>
        <v>0</v>
      </c>
      <c r="AV55" s="81">
        <f t="shared" si="7"/>
        <v>0</v>
      </c>
      <c r="AW55" s="81"/>
      <c r="AX55" s="81"/>
      <c r="AY55" s="138">
        <f>AVERAGE(AU55:AV55)</f>
        <v>0</v>
      </c>
      <c r="AZ55" s="138"/>
      <c r="BA55" s="81">
        <f>'целевые ориентиры'!AV42</f>
        <v>0</v>
      </c>
      <c r="BB55" s="81"/>
      <c r="BC55" s="81"/>
      <c r="BD55" s="81"/>
      <c r="BE55" s="81"/>
      <c r="BF55" s="81"/>
      <c r="BG55" s="81"/>
      <c r="BH55" s="81"/>
      <c r="BI55" s="81"/>
      <c r="BJ55" s="81"/>
      <c r="BK55" s="81"/>
      <c r="BL55" s="81"/>
      <c r="BM55" s="81"/>
      <c r="BN55" s="81"/>
      <c r="BO55" s="81"/>
      <c r="BP55" s="81">
        <f>'целевые ориентиры'!BJ42</f>
        <v>0</v>
      </c>
      <c r="BQ55" s="81" t="str">
        <f>IF('Социально-коммуникативное разви'!D40="","",IF('Социально-коммуникативное разви'!D40=2,"сформирован",IF('Социально-коммуникативное разви'!D40=0,"не сформирован", "в стадии формирования")))</f>
        <v/>
      </c>
      <c r="BR55" s="81" t="str">
        <f>IF('Социально-коммуникативное разви'!G40="","",IF('Социально-коммуникативное разви'!G40=2,"сформирован",IF('Социально-коммуникативное разви'!G40=0,"не сформирован", "в стадии формирования")))</f>
        <v/>
      </c>
      <c r="BS55" s="81" t="str">
        <f>IF('Социально-коммуникативное разви'!K40="","",IF('Социально-коммуникативное разви'!K40=2,"сформирован",IF('Социально-коммуникативное разви'!K40=0,"не сформирован", "в стадии формирования")))</f>
        <v/>
      </c>
      <c r="BT55" s="81" t="str">
        <f>IF('Социально-коммуникативное разви'!M40="","",IF('Социально-коммуникативное разви'!M40=2,"сформирован",IF('Социально-коммуникативное разви'!M40=0,"не сформирован", "в стадии формирования")))</f>
        <v/>
      </c>
      <c r="BU55" s="81" t="str">
        <f>IF('Социально-коммуникативное разви'!X40="","",IF('Социально-коммуникативное разви'!X40=2,"сформирован",IF('Социально-коммуникативное разви'!X40=0,"не сформирован", "в стадии формирования")))</f>
        <v/>
      </c>
      <c r="BV55" s="81" t="str">
        <f>IF('Социально-коммуникативное разви'!Y40="","",IF('Социально-коммуникативное разви'!Y40=2,"сформирован",IF('Социально-коммуникативное разви'!Y40=0,"не сформирован", "в стадии формирования")))</f>
        <v/>
      </c>
      <c r="BW55" s="81" t="e">
        <f>IF('Социально-коммуникативное разви'!#REF!="","",IF('Социально-коммуникативное разви'!#REF!=2,"сформирован",IF('Социально-коммуникативное разви'!#REF!=0,"не сформирован", "в стадии формирования")))</f>
        <v>#REF!</v>
      </c>
      <c r="BX55" s="81" t="str">
        <f>IF('Социально-коммуникативное разви'!Z40="","",IF('Социально-коммуникативное разви'!Z40=2,"сформирован",IF('Социально-коммуникативное разви'!Z40=0,"не сформирован", "в стадии формирования")))</f>
        <v/>
      </c>
      <c r="BY55" s="81" t="str">
        <f>IF('Социально-коммуникативное разви'!AA40="","",IF('Социально-коммуникативное разви'!AA40=2,"сформирован",IF('Социально-коммуникативное разви'!AA40=0,"не сформирован", "в стадии формирования")))</f>
        <v/>
      </c>
      <c r="BZ55" s="81" t="str">
        <f>IF('Физическое развитие'!L39="","",IF('Физическое развитие'!L39=2,"сформирован",IF('Физическое развитие'!L39=0,"не сформирован", "в стадии формирования")))</f>
        <v/>
      </c>
      <c r="CA55" s="81" t="str">
        <f>IF('Физическое развитие'!P39="","",IF('Физическое развитие'!P39=2,"сформирован",IF('Физическое развитие'!P39=0,"не сформирован", "в стадии формирования")))</f>
        <v/>
      </c>
      <c r="CB55" s="81" t="e">
        <f>IF('Физическое развитие'!#REF!="","",IF('Физическое развитие'!#REF!=2,"сформирован",IF('Физическое развитие'!#REF!=0,"не сформирован", "в стадии формирования")))</f>
        <v>#REF!</v>
      </c>
      <c r="CC55" s="81" t="str">
        <f>IF('Физическое развитие'!Q39="","",IF('Физическое развитие'!Q39=2,"сформирован",IF('Физическое развитие'!Q39=0,"не сформирован", "в стадии формирования")))</f>
        <v/>
      </c>
      <c r="CD55" s="81" t="str">
        <f>IF('Физическое развитие'!R39="","",IF('Физическое развитие'!R39=2,"сформирован",IF('Физическое развитие'!R39=0,"не сформирован", "в стадии формирования")))</f>
        <v/>
      </c>
      <c r="CE55" s="81"/>
      <c r="CF55" s="175" t="str">
        <f>'целевые ориентиры'!BX42</f>
        <v/>
      </c>
      <c r="CG55" s="81"/>
      <c r="CH55" s="81"/>
      <c r="CI55" s="81"/>
      <c r="CJ55" s="81" t="str">
        <f>IF('Социально-коммуникативное разви'!I40="","",IF('Социально-коммуникативное разви'!I40=2,"сформирован",IF('Социально-коммуникативное разви'!I40=0,"не сформирован", "в стадии формирования")))</f>
        <v/>
      </c>
      <c r="CK55" s="81" t="str">
        <f>IF('Социально-коммуникативное разви'!AB40="","",IF('Социально-коммуникативное разви'!AB40=2,"сформирован",IF('Социально-коммуникативное разви'!AB40=0,"не сформирован", "в стадии формирования")))</f>
        <v/>
      </c>
      <c r="CL55" s="81" t="str">
        <f>IF('Социально-коммуникативное разви'!AC40="","",IF('Социально-коммуникативное разви'!AC40=2,"сформирован",IF('Социально-коммуникативное разви'!AC40=0,"не сформирован", "в стадии формирования")))</f>
        <v/>
      </c>
      <c r="CM55" s="81" t="str">
        <f>IF('Социально-коммуникативное разви'!AD40="","",IF('Социально-коммуникативное разви'!AD40=2,"сформирован",IF('Социально-коммуникативное разви'!AD40=0,"не сформирован", "в стадии формирования")))</f>
        <v/>
      </c>
      <c r="CN55" s="81" t="str">
        <f>IF('Социально-коммуникативное разви'!AE40="","",IF('Социально-коммуникативное разви'!AE40=2,"сформирован",IF('Социально-коммуникативное разви'!AE40=0,"не сформирован", "в стадии формирования")))</f>
        <v/>
      </c>
      <c r="CO55" s="81"/>
      <c r="CP55" s="81"/>
      <c r="CQ55" s="81"/>
      <c r="CR55" s="81"/>
      <c r="CS55" s="81"/>
      <c r="CT55" s="81" t="str">
        <f>IF('Познавательное развитие'!S40="","",IF('Познавательное развитие'!S40=2,"сформирован",IF('Познавательное развитие'!S40=0,"не сформирован", "в стадии формирования")))</f>
        <v/>
      </c>
      <c r="CU55" s="81"/>
      <c r="CV55" s="81"/>
      <c r="CW55" s="81"/>
      <c r="CX55" s="81"/>
      <c r="CY55" s="81"/>
      <c r="CZ55" s="81"/>
      <c r="DA55" s="81"/>
      <c r="DB55" s="81"/>
      <c r="DC55" s="81"/>
      <c r="DD55" s="81"/>
      <c r="DE55" s="81"/>
      <c r="DF55" s="81"/>
      <c r="DG55" s="81"/>
      <c r="DH55" s="81"/>
      <c r="DI55" s="81">
        <f>'целевые ориентиры'!CZ42</f>
        <v>0</v>
      </c>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c r="EO55" s="81"/>
      <c r="EP55" s="81"/>
      <c r="EQ55" s="81"/>
      <c r="ER55" s="81"/>
      <c r="ES55" s="81"/>
      <c r="ET55" s="81"/>
    </row>
    <row r="56" spans="1:150" s="121" customFormat="1">
      <c r="A56" s="81"/>
      <c r="B56" s="86"/>
      <c r="C56" s="98"/>
      <c r="D56" s="81"/>
      <c r="E56" s="81"/>
      <c r="F56" s="81"/>
      <c r="G56" s="81"/>
      <c r="H56" s="81"/>
      <c r="I56" s="81"/>
      <c r="J56" s="81"/>
      <c r="K56" s="81"/>
      <c r="L56" s="81"/>
      <c r="M56" s="81"/>
      <c r="N56" s="81"/>
      <c r="O56" s="81"/>
      <c r="P56" s="81"/>
      <c r="Q56" s="81"/>
      <c r="R56" s="136"/>
      <c r="S56" s="136"/>
      <c r="T56" s="81"/>
      <c r="U56" s="81"/>
      <c r="V56" s="81"/>
      <c r="W56" s="81"/>
      <c r="X56" s="81"/>
      <c r="Y56" s="81"/>
      <c r="Z56" s="81"/>
      <c r="AA56" s="81"/>
      <c r="AB56" s="81"/>
      <c r="AC56" s="81"/>
      <c r="AD56" s="81"/>
      <c r="AE56" s="137"/>
      <c r="AF56" s="81"/>
      <c r="AG56" s="81"/>
      <c r="AH56" s="81"/>
      <c r="AI56" s="81"/>
      <c r="AJ56" s="81"/>
      <c r="AK56" s="81"/>
      <c r="AL56" s="81"/>
      <c r="AM56" s="81"/>
      <c r="AN56" s="81"/>
      <c r="AO56" s="81"/>
      <c r="AP56" s="81"/>
      <c r="AQ56" s="138"/>
      <c r="AR56" s="81"/>
      <c r="AS56" s="81"/>
      <c r="AT56" s="138"/>
      <c r="AU56" s="81"/>
      <c r="AV56" s="81"/>
      <c r="AW56" s="81"/>
      <c r="AX56" s="81"/>
      <c r="AY56" s="138"/>
      <c r="AZ56" s="138"/>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175"/>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row>
    <row r="57" spans="1:150" s="121" customFormat="1">
      <c r="A57" s="81"/>
      <c r="B57" s="221" t="s">
        <v>228</v>
      </c>
      <c r="C57" s="98"/>
      <c r="D57" s="81"/>
      <c r="E57" s="81"/>
      <c r="F57" s="81"/>
      <c r="G57" s="81"/>
      <c r="H57" s="81"/>
      <c r="I57" s="81"/>
      <c r="J57" s="81"/>
      <c r="K57" s="81"/>
      <c r="L57" s="81"/>
      <c r="M57" s="81"/>
      <c r="N57" s="81"/>
      <c r="O57" s="81"/>
      <c r="P57" s="81"/>
      <c r="Q57" s="81"/>
      <c r="R57" s="136"/>
      <c r="S57" s="236" t="e">
        <f>S50/$C$49</f>
        <v>#DIV/0!</v>
      </c>
      <c r="T57" s="236" t="e">
        <f t="shared" ref="T57:CE59" si="8">T50/$C$49</f>
        <v>#DIV/0!</v>
      </c>
      <c r="U57" s="236" t="e">
        <f t="shared" si="8"/>
        <v>#DIV/0!</v>
      </c>
      <c r="V57" s="236" t="e">
        <f t="shared" si="8"/>
        <v>#DIV/0!</v>
      </c>
      <c r="W57" s="236" t="e">
        <f t="shared" si="8"/>
        <v>#DIV/0!</v>
      </c>
      <c r="X57" s="236" t="e">
        <f t="shared" si="8"/>
        <v>#DIV/0!</v>
      </c>
      <c r="Y57" s="236" t="e">
        <f t="shared" si="8"/>
        <v>#DIV/0!</v>
      </c>
      <c r="Z57" s="236" t="e">
        <f t="shared" si="8"/>
        <v>#DIV/0!</v>
      </c>
      <c r="AA57" s="236" t="e">
        <f t="shared" si="8"/>
        <v>#DIV/0!</v>
      </c>
      <c r="AB57" s="236" t="e">
        <f t="shared" si="8"/>
        <v>#DIV/0!</v>
      </c>
      <c r="AC57" s="236" t="e">
        <f t="shared" si="8"/>
        <v>#DIV/0!</v>
      </c>
      <c r="AD57" s="236" t="e">
        <f t="shared" si="8"/>
        <v>#DIV/0!</v>
      </c>
      <c r="AE57" s="236" t="e">
        <f t="shared" si="8"/>
        <v>#DIV/0!</v>
      </c>
      <c r="AF57" s="236" t="e">
        <f t="shared" si="8"/>
        <v>#DIV/0!</v>
      </c>
      <c r="AG57" s="236" t="e">
        <f t="shared" si="8"/>
        <v>#DIV/0!</v>
      </c>
      <c r="AH57" s="236" t="e">
        <f t="shared" si="8"/>
        <v>#DIV/0!</v>
      </c>
      <c r="AI57" s="236" t="e">
        <f t="shared" si="8"/>
        <v>#DIV/0!</v>
      </c>
      <c r="AJ57" s="236" t="e">
        <f t="shared" si="8"/>
        <v>#DIV/0!</v>
      </c>
      <c r="AK57" s="236" t="e">
        <f t="shared" si="8"/>
        <v>#DIV/0!</v>
      </c>
      <c r="AL57" s="236" t="e">
        <f t="shared" si="8"/>
        <v>#DIV/0!</v>
      </c>
      <c r="AM57" s="236" t="e">
        <f t="shared" si="8"/>
        <v>#DIV/0!</v>
      </c>
      <c r="AN57" s="236" t="e">
        <f t="shared" si="8"/>
        <v>#DIV/0!</v>
      </c>
      <c r="AO57" s="236" t="e">
        <f t="shared" si="8"/>
        <v>#DIV/0!</v>
      </c>
      <c r="AP57" s="236" t="e">
        <f t="shared" si="8"/>
        <v>#DIV/0!</v>
      </c>
      <c r="AQ57" s="236" t="e">
        <f t="shared" si="8"/>
        <v>#DIV/0!</v>
      </c>
      <c r="AR57" s="236" t="e">
        <f t="shared" si="8"/>
        <v>#DIV/0!</v>
      </c>
      <c r="AS57" s="236" t="e">
        <f t="shared" si="8"/>
        <v>#DIV/0!</v>
      </c>
      <c r="AT57" s="236" t="e">
        <f t="shared" si="8"/>
        <v>#DIV/0!</v>
      </c>
      <c r="AU57" s="236" t="e">
        <f t="shared" si="8"/>
        <v>#DIV/0!</v>
      </c>
      <c r="AV57" s="236" t="e">
        <f t="shared" si="8"/>
        <v>#DIV/0!</v>
      </c>
      <c r="AW57" s="236" t="e">
        <f t="shared" si="8"/>
        <v>#DIV/0!</v>
      </c>
      <c r="AX57" s="236" t="e">
        <f t="shared" si="8"/>
        <v>#DIV/0!</v>
      </c>
      <c r="AY57" s="236" t="e">
        <f t="shared" si="8"/>
        <v>#DIV/0!</v>
      </c>
      <c r="AZ57" s="236" t="e">
        <f t="shared" si="8"/>
        <v>#DIV/0!</v>
      </c>
      <c r="BA57" s="236" t="e">
        <f t="shared" si="8"/>
        <v>#DIV/0!</v>
      </c>
      <c r="BB57" s="236" t="e">
        <f t="shared" si="8"/>
        <v>#DIV/0!</v>
      </c>
      <c r="BC57" s="236" t="e">
        <f t="shared" si="8"/>
        <v>#DIV/0!</v>
      </c>
      <c r="BD57" s="236" t="e">
        <f t="shared" si="8"/>
        <v>#DIV/0!</v>
      </c>
      <c r="BE57" s="236" t="e">
        <f t="shared" si="8"/>
        <v>#DIV/0!</v>
      </c>
      <c r="BF57" s="236" t="e">
        <f t="shared" si="8"/>
        <v>#DIV/0!</v>
      </c>
      <c r="BG57" s="236" t="e">
        <f t="shared" si="8"/>
        <v>#DIV/0!</v>
      </c>
      <c r="BH57" s="236" t="e">
        <f t="shared" si="8"/>
        <v>#DIV/0!</v>
      </c>
      <c r="BI57" s="236" t="e">
        <f t="shared" si="8"/>
        <v>#DIV/0!</v>
      </c>
      <c r="BJ57" s="236" t="e">
        <f t="shared" si="8"/>
        <v>#DIV/0!</v>
      </c>
      <c r="BK57" s="236" t="e">
        <f t="shared" si="8"/>
        <v>#DIV/0!</v>
      </c>
      <c r="BL57" s="236" t="e">
        <f t="shared" si="8"/>
        <v>#DIV/0!</v>
      </c>
      <c r="BM57" s="236" t="e">
        <f t="shared" si="8"/>
        <v>#DIV/0!</v>
      </c>
      <c r="BN57" s="236" t="e">
        <f t="shared" si="8"/>
        <v>#DIV/0!</v>
      </c>
      <c r="BO57" s="236" t="e">
        <f t="shared" si="8"/>
        <v>#DIV/0!</v>
      </c>
      <c r="BP57" s="236" t="e">
        <f t="shared" si="8"/>
        <v>#DIV/0!</v>
      </c>
      <c r="BQ57" s="236" t="e">
        <f t="shared" si="8"/>
        <v>#DIV/0!</v>
      </c>
      <c r="BR57" s="236" t="e">
        <f t="shared" si="8"/>
        <v>#DIV/0!</v>
      </c>
      <c r="BS57" s="236" t="e">
        <f t="shared" si="8"/>
        <v>#DIV/0!</v>
      </c>
      <c r="BT57" s="236" t="e">
        <f t="shared" si="8"/>
        <v>#DIV/0!</v>
      </c>
      <c r="BU57" s="236" t="e">
        <f t="shared" si="8"/>
        <v>#DIV/0!</v>
      </c>
      <c r="BV57" s="236" t="e">
        <f t="shared" si="8"/>
        <v>#DIV/0!</v>
      </c>
      <c r="BW57" s="236" t="e">
        <f t="shared" si="8"/>
        <v>#DIV/0!</v>
      </c>
      <c r="BX57" s="236" t="e">
        <f t="shared" si="8"/>
        <v>#DIV/0!</v>
      </c>
      <c r="BY57" s="236" t="e">
        <f t="shared" si="8"/>
        <v>#DIV/0!</v>
      </c>
      <c r="BZ57" s="236" t="e">
        <f t="shared" si="8"/>
        <v>#DIV/0!</v>
      </c>
      <c r="CA57" s="236" t="e">
        <f t="shared" si="8"/>
        <v>#DIV/0!</v>
      </c>
      <c r="CB57" s="236" t="e">
        <f t="shared" si="8"/>
        <v>#DIV/0!</v>
      </c>
      <c r="CC57" s="236" t="e">
        <f t="shared" si="8"/>
        <v>#DIV/0!</v>
      </c>
      <c r="CD57" s="236" t="e">
        <f t="shared" si="8"/>
        <v>#DIV/0!</v>
      </c>
      <c r="CE57" s="236" t="e">
        <f t="shared" si="8"/>
        <v>#DIV/0!</v>
      </c>
      <c r="CF57" s="236" t="e">
        <f t="shared" ref="CF57:DI59" si="9">CF50/$C$49</f>
        <v>#DIV/0!</v>
      </c>
      <c r="CG57" s="236" t="e">
        <f t="shared" si="9"/>
        <v>#DIV/0!</v>
      </c>
      <c r="CH57" s="236" t="e">
        <f t="shared" si="9"/>
        <v>#DIV/0!</v>
      </c>
      <c r="CI57" s="236" t="e">
        <f t="shared" si="9"/>
        <v>#DIV/0!</v>
      </c>
      <c r="CJ57" s="236" t="e">
        <f t="shared" si="9"/>
        <v>#DIV/0!</v>
      </c>
      <c r="CK57" s="236" t="e">
        <f t="shared" si="9"/>
        <v>#DIV/0!</v>
      </c>
      <c r="CL57" s="236" t="e">
        <f t="shared" si="9"/>
        <v>#DIV/0!</v>
      </c>
      <c r="CM57" s="236" t="e">
        <f t="shared" si="9"/>
        <v>#DIV/0!</v>
      </c>
      <c r="CN57" s="236" t="e">
        <f t="shared" si="9"/>
        <v>#DIV/0!</v>
      </c>
      <c r="CO57" s="236" t="e">
        <f t="shared" si="9"/>
        <v>#DIV/0!</v>
      </c>
      <c r="CP57" s="236" t="e">
        <f t="shared" si="9"/>
        <v>#DIV/0!</v>
      </c>
      <c r="CQ57" s="236" t="e">
        <f t="shared" si="9"/>
        <v>#DIV/0!</v>
      </c>
      <c r="CR57" s="236" t="e">
        <f t="shared" si="9"/>
        <v>#DIV/0!</v>
      </c>
      <c r="CS57" s="236" t="e">
        <f t="shared" si="9"/>
        <v>#DIV/0!</v>
      </c>
      <c r="CT57" s="236" t="e">
        <f t="shared" si="9"/>
        <v>#DIV/0!</v>
      </c>
      <c r="CU57" s="236" t="e">
        <f t="shared" si="9"/>
        <v>#DIV/0!</v>
      </c>
      <c r="CV57" s="236" t="e">
        <f t="shared" si="9"/>
        <v>#DIV/0!</v>
      </c>
      <c r="CW57" s="236" t="e">
        <f t="shared" si="9"/>
        <v>#DIV/0!</v>
      </c>
      <c r="CX57" s="236" t="e">
        <f t="shared" si="9"/>
        <v>#DIV/0!</v>
      </c>
      <c r="CY57" s="236" t="e">
        <f t="shared" si="9"/>
        <v>#DIV/0!</v>
      </c>
      <c r="CZ57" s="236" t="e">
        <f t="shared" si="9"/>
        <v>#DIV/0!</v>
      </c>
      <c r="DA57" s="236" t="e">
        <f t="shared" si="9"/>
        <v>#DIV/0!</v>
      </c>
      <c r="DB57" s="236" t="e">
        <f t="shared" si="9"/>
        <v>#DIV/0!</v>
      </c>
      <c r="DC57" s="236" t="e">
        <f t="shared" si="9"/>
        <v>#DIV/0!</v>
      </c>
      <c r="DD57" s="236" t="e">
        <f t="shared" si="9"/>
        <v>#DIV/0!</v>
      </c>
      <c r="DE57" s="236" t="e">
        <f t="shared" si="9"/>
        <v>#DIV/0!</v>
      </c>
      <c r="DF57" s="236" t="e">
        <f t="shared" si="9"/>
        <v>#DIV/0!</v>
      </c>
      <c r="DG57" s="236" t="e">
        <f t="shared" si="9"/>
        <v>#DIV/0!</v>
      </c>
      <c r="DH57" s="236" t="e">
        <f t="shared" si="9"/>
        <v>#DIV/0!</v>
      </c>
      <c r="DI57" s="236" t="e">
        <f t="shared" si="9"/>
        <v>#DIV/0!</v>
      </c>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row>
    <row r="58" spans="1:150" s="121" customFormat="1">
      <c r="A58" s="81"/>
      <c r="B58" s="222" t="s">
        <v>229</v>
      </c>
      <c r="C58" s="98"/>
      <c r="D58" s="81"/>
      <c r="E58" s="81"/>
      <c r="F58" s="81"/>
      <c r="G58" s="81"/>
      <c r="H58" s="81"/>
      <c r="I58" s="81"/>
      <c r="J58" s="81"/>
      <c r="K58" s="81"/>
      <c r="L58" s="81"/>
      <c r="M58" s="81"/>
      <c r="N58" s="81"/>
      <c r="O58" s="81"/>
      <c r="P58" s="81"/>
      <c r="Q58" s="81"/>
      <c r="R58" s="136"/>
      <c r="S58" s="236" t="e">
        <f t="shared" ref="S58:AH59" si="10">S51/$C$49</f>
        <v>#DIV/0!</v>
      </c>
      <c r="T58" s="236" t="e">
        <f t="shared" si="10"/>
        <v>#DIV/0!</v>
      </c>
      <c r="U58" s="236" t="e">
        <f t="shared" si="10"/>
        <v>#DIV/0!</v>
      </c>
      <c r="V58" s="236" t="e">
        <f t="shared" si="10"/>
        <v>#DIV/0!</v>
      </c>
      <c r="W58" s="236" t="e">
        <f t="shared" si="10"/>
        <v>#DIV/0!</v>
      </c>
      <c r="X58" s="236" t="e">
        <f t="shared" si="10"/>
        <v>#DIV/0!</v>
      </c>
      <c r="Y58" s="236" t="e">
        <f t="shared" si="10"/>
        <v>#DIV/0!</v>
      </c>
      <c r="Z58" s="236" t="e">
        <f t="shared" si="10"/>
        <v>#DIV/0!</v>
      </c>
      <c r="AA58" s="236" t="e">
        <f t="shared" si="10"/>
        <v>#DIV/0!</v>
      </c>
      <c r="AB58" s="236" t="e">
        <f t="shared" si="10"/>
        <v>#DIV/0!</v>
      </c>
      <c r="AC58" s="236" t="e">
        <f t="shared" si="10"/>
        <v>#DIV/0!</v>
      </c>
      <c r="AD58" s="236" t="e">
        <f t="shared" si="10"/>
        <v>#DIV/0!</v>
      </c>
      <c r="AE58" s="236" t="e">
        <f t="shared" si="10"/>
        <v>#DIV/0!</v>
      </c>
      <c r="AF58" s="236" t="e">
        <f t="shared" si="10"/>
        <v>#DIV/0!</v>
      </c>
      <c r="AG58" s="236" t="e">
        <f t="shared" si="10"/>
        <v>#DIV/0!</v>
      </c>
      <c r="AH58" s="236" t="e">
        <f t="shared" si="10"/>
        <v>#DIV/0!</v>
      </c>
      <c r="AI58" s="236" t="e">
        <f t="shared" si="8"/>
        <v>#DIV/0!</v>
      </c>
      <c r="AJ58" s="236" t="e">
        <f t="shared" si="8"/>
        <v>#DIV/0!</v>
      </c>
      <c r="AK58" s="236" t="e">
        <f t="shared" si="8"/>
        <v>#DIV/0!</v>
      </c>
      <c r="AL58" s="236" t="e">
        <f t="shared" si="8"/>
        <v>#DIV/0!</v>
      </c>
      <c r="AM58" s="236" t="e">
        <f t="shared" si="8"/>
        <v>#DIV/0!</v>
      </c>
      <c r="AN58" s="236" t="e">
        <f t="shared" si="8"/>
        <v>#DIV/0!</v>
      </c>
      <c r="AO58" s="236" t="e">
        <f t="shared" si="8"/>
        <v>#DIV/0!</v>
      </c>
      <c r="AP58" s="236" t="e">
        <f t="shared" si="8"/>
        <v>#DIV/0!</v>
      </c>
      <c r="AQ58" s="236" t="e">
        <f t="shared" si="8"/>
        <v>#DIV/0!</v>
      </c>
      <c r="AR58" s="236" t="e">
        <f t="shared" si="8"/>
        <v>#DIV/0!</v>
      </c>
      <c r="AS58" s="236" t="e">
        <f t="shared" si="8"/>
        <v>#DIV/0!</v>
      </c>
      <c r="AT58" s="236" t="e">
        <f t="shared" si="8"/>
        <v>#DIV/0!</v>
      </c>
      <c r="AU58" s="236" t="e">
        <f t="shared" si="8"/>
        <v>#DIV/0!</v>
      </c>
      <c r="AV58" s="236" t="e">
        <f t="shared" si="8"/>
        <v>#DIV/0!</v>
      </c>
      <c r="AW58" s="236" t="e">
        <f t="shared" si="8"/>
        <v>#DIV/0!</v>
      </c>
      <c r="AX58" s="236" t="e">
        <f t="shared" si="8"/>
        <v>#DIV/0!</v>
      </c>
      <c r="AY58" s="236" t="e">
        <f t="shared" si="8"/>
        <v>#DIV/0!</v>
      </c>
      <c r="AZ58" s="236" t="e">
        <f t="shared" si="8"/>
        <v>#DIV/0!</v>
      </c>
      <c r="BA58" s="236" t="e">
        <f t="shared" si="8"/>
        <v>#DIV/0!</v>
      </c>
      <c r="BB58" s="236" t="e">
        <f t="shared" si="8"/>
        <v>#DIV/0!</v>
      </c>
      <c r="BC58" s="236" t="e">
        <f t="shared" si="8"/>
        <v>#DIV/0!</v>
      </c>
      <c r="BD58" s="236" t="e">
        <f t="shared" si="8"/>
        <v>#DIV/0!</v>
      </c>
      <c r="BE58" s="236" t="e">
        <f t="shared" si="8"/>
        <v>#DIV/0!</v>
      </c>
      <c r="BF58" s="236" t="e">
        <f t="shared" si="8"/>
        <v>#DIV/0!</v>
      </c>
      <c r="BG58" s="236" t="e">
        <f t="shared" si="8"/>
        <v>#DIV/0!</v>
      </c>
      <c r="BH58" s="236" t="e">
        <f t="shared" si="8"/>
        <v>#DIV/0!</v>
      </c>
      <c r="BI58" s="236" t="e">
        <f t="shared" si="8"/>
        <v>#DIV/0!</v>
      </c>
      <c r="BJ58" s="236" t="e">
        <f t="shared" si="8"/>
        <v>#DIV/0!</v>
      </c>
      <c r="BK58" s="236" t="e">
        <f t="shared" si="8"/>
        <v>#DIV/0!</v>
      </c>
      <c r="BL58" s="236" t="e">
        <f t="shared" si="8"/>
        <v>#DIV/0!</v>
      </c>
      <c r="BM58" s="236" t="e">
        <f t="shared" si="8"/>
        <v>#DIV/0!</v>
      </c>
      <c r="BN58" s="236" t="e">
        <f t="shared" si="8"/>
        <v>#DIV/0!</v>
      </c>
      <c r="BO58" s="236" t="e">
        <f t="shared" si="8"/>
        <v>#DIV/0!</v>
      </c>
      <c r="BP58" s="236" t="e">
        <f t="shared" si="8"/>
        <v>#DIV/0!</v>
      </c>
      <c r="BQ58" s="236" t="e">
        <f t="shared" si="8"/>
        <v>#DIV/0!</v>
      </c>
      <c r="BR58" s="236" t="e">
        <f t="shared" si="8"/>
        <v>#DIV/0!</v>
      </c>
      <c r="BS58" s="236" t="e">
        <f t="shared" si="8"/>
        <v>#DIV/0!</v>
      </c>
      <c r="BT58" s="236" t="e">
        <f t="shared" si="8"/>
        <v>#DIV/0!</v>
      </c>
      <c r="BU58" s="236" t="e">
        <f t="shared" si="8"/>
        <v>#DIV/0!</v>
      </c>
      <c r="BV58" s="236" t="e">
        <f t="shared" si="8"/>
        <v>#DIV/0!</v>
      </c>
      <c r="BW58" s="236" t="e">
        <f t="shared" si="8"/>
        <v>#DIV/0!</v>
      </c>
      <c r="BX58" s="236" t="e">
        <f t="shared" si="8"/>
        <v>#DIV/0!</v>
      </c>
      <c r="BY58" s="236" t="e">
        <f t="shared" si="8"/>
        <v>#DIV/0!</v>
      </c>
      <c r="BZ58" s="236" t="e">
        <f t="shared" si="8"/>
        <v>#DIV/0!</v>
      </c>
      <c r="CA58" s="236" t="e">
        <f t="shared" si="8"/>
        <v>#DIV/0!</v>
      </c>
      <c r="CB58" s="236" t="e">
        <f t="shared" si="8"/>
        <v>#DIV/0!</v>
      </c>
      <c r="CC58" s="236" t="e">
        <f t="shared" si="8"/>
        <v>#DIV/0!</v>
      </c>
      <c r="CD58" s="236" t="e">
        <f t="shared" si="8"/>
        <v>#DIV/0!</v>
      </c>
      <c r="CE58" s="236" t="e">
        <f t="shared" si="8"/>
        <v>#DIV/0!</v>
      </c>
      <c r="CF58" s="236" t="e">
        <f t="shared" si="9"/>
        <v>#DIV/0!</v>
      </c>
      <c r="CG58" s="236" t="e">
        <f t="shared" si="9"/>
        <v>#DIV/0!</v>
      </c>
      <c r="CH58" s="236" t="e">
        <f t="shared" si="9"/>
        <v>#DIV/0!</v>
      </c>
      <c r="CI58" s="236" t="e">
        <f t="shared" si="9"/>
        <v>#DIV/0!</v>
      </c>
      <c r="CJ58" s="236" t="e">
        <f t="shared" si="9"/>
        <v>#DIV/0!</v>
      </c>
      <c r="CK58" s="236" t="e">
        <f t="shared" si="9"/>
        <v>#DIV/0!</v>
      </c>
      <c r="CL58" s="236" t="e">
        <f t="shared" si="9"/>
        <v>#DIV/0!</v>
      </c>
      <c r="CM58" s="236" t="e">
        <f t="shared" si="9"/>
        <v>#DIV/0!</v>
      </c>
      <c r="CN58" s="236" t="e">
        <f t="shared" si="9"/>
        <v>#DIV/0!</v>
      </c>
      <c r="CO58" s="236" t="e">
        <f t="shared" si="9"/>
        <v>#DIV/0!</v>
      </c>
      <c r="CP58" s="236" t="e">
        <f t="shared" si="9"/>
        <v>#DIV/0!</v>
      </c>
      <c r="CQ58" s="236" t="e">
        <f t="shared" si="9"/>
        <v>#DIV/0!</v>
      </c>
      <c r="CR58" s="236" t="e">
        <f t="shared" si="9"/>
        <v>#DIV/0!</v>
      </c>
      <c r="CS58" s="236" t="e">
        <f t="shared" si="9"/>
        <v>#DIV/0!</v>
      </c>
      <c r="CT58" s="236" t="e">
        <f t="shared" si="9"/>
        <v>#DIV/0!</v>
      </c>
      <c r="CU58" s="236" t="e">
        <f t="shared" si="9"/>
        <v>#DIV/0!</v>
      </c>
      <c r="CV58" s="236" t="e">
        <f t="shared" si="9"/>
        <v>#DIV/0!</v>
      </c>
      <c r="CW58" s="236" t="e">
        <f t="shared" si="9"/>
        <v>#DIV/0!</v>
      </c>
      <c r="CX58" s="236" t="e">
        <f t="shared" si="9"/>
        <v>#DIV/0!</v>
      </c>
      <c r="CY58" s="236" t="e">
        <f t="shared" si="9"/>
        <v>#DIV/0!</v>
      </c>
      <c r="CZ58" s="236" t="e">
        <f t="shared" si="9"/>
        <v>#DIV/0!</v>
      </c>
      <c r="DA58" s="236" t="e">
        <f t="shared" si="9"/>
        <v>#DIV/0!</v>
      </c>
      <c r="DB58" s="236" t="e">
        <f t="shared" si="9"/>
        <v>#DIV/0!</v>
      </c>
      <c r="DC58" s="236" t="e">
        <f t="shared" si="9"/>
        <v>#DIV/0!</v>
      </c>
      <c r="DD58" s="236" t="e">
        <f t="shared" si="9"/>
        <v>#DIV/0!</v>
      </c>
      <c r="DE58" s="236" t="e">
        <f t="shared" si="9"/>
        <v>#DIV/0!</v>
      </c>
      <c r="DF58" s="236" t="e">
        <f t="shared" si="9"/>
        <v>#DIV/0!</v>
      </c>
      <c r="DG58" s="236" t="e">
        <f t="shared" si="9"/>
        <v>#DIV/0!</v>
      </c>
      <c r="DH58" s="236" t="e">
        <f t="shared" si="9"/>
        <v>#DIV/0!</v>
      </c>
      <c r="DI58" s="236" t="e">
        <f t="shared" si="9"/>
        <v>#DIV/0!</v>
      </c>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row>
    <row r="59" spans="1:150" s="121" customFormat="1">
      <c r="A59" s="81"/>
      <c r="B59" s="222" t="s">
        <v>230</v>
      </c>
      <c r="C59" s="98"/>
      <c r="D59" s="81"/>
      <c r="E59" s="81"/>
      <c r="F59" s="81"/>
      <c r="G59" s="81"/>
      <c r="H59" s="81"/>
      <c r="I59" s="81"/>
      <c r="J59" s="81"/>
      <c r="K59" s="81"/>
      <c r="L59" s="81"/>
      <c r="M59" s="81"/>
      <c r="N59" s="81"/>
      <c r="O59" s="81"/>
      <c r="P59" s="81"/>
      <c r="Q59" s="81"/>
      <c r="R59" s="136"/>
      <c r="S59" s="236" t="e">
        <f t="shared" si="10"/>
        <v>#DIV/0!</v>
      </c>
      <c r="T59" s="236" t="e">
        <f t="shared" si="10"/>
        <v>#DIV/0!</v>
      </c>
      <c r="U59" s="236" t="e">
        <f t="shared" si="10"/>
        <v>#DIV/0!</v>
      </c>
      <c r="V59" s="236" t="e">
        <f t="shared" si="10"/>
        <v>#DIV/0!</v>
      </c>
      <c r="W59" s="236" t="e">
        <f t="shared" si="10"/>
        <v>#DIV/0!</v>
      </c>
      <c r="X59" s="236" t="e">
        <f t="shared" si="10"/>
        <v>#DIV/0!</v>
      </c>
      <c r="Y59" s="236" t="e">
        <f t="shared" si="10"/>
        <v>#DIV/0!</v>
      </c>
      <c r="Z59" s="236" t="e">
        <f t="shared" si="10"/>
        <v>#DIV/0!</v>
      </c>
      <c r="AA59" s="236" t="e">
        <f t="shared" si="10"/>
        <v>#DIV/0!</v>
      </c>
      <c r="AB59" s="236" t="e">
        <f t="shared" si="10"/>
        <v>#DIV/0!</v>
      </c>
      <c r="AC59" s="236" t="e">
        <f t="shared" si="10"/>
        <v>#DIV/0!</v>
      </c>
      <c r="AD59" s="236" t="e">
        <f t="shared" si="10"/>
        <v>#DIV/0!</v>
      </c>
      <c r="AE59" s="236" t="e">
        <f t="shared" si="10"/>
        <v>#DIV/0!</v>
      </c>
      <c r="AF59" s="236" t="e">
        <f t="shared" si="10"/>
        <v>#DIV/0!</v>
      </c>
      <c r="AG59" s="236" t="e">
        <f t="shared" si="10"/>
        <v>#DIV/0!</v>
      </c>
      <c r="AH59" s="236" t="e">
        <f t="shared" si="10"/>
        <v>#DIV/0!</v>
      </c>
      <c r="AI59" s="236" t="e">
        <f t="shared" si="8"/>
        <v>#DIV/0!</v>
      </c>
      <c r="AJ59" s="236" t="e">
        <f t="shared" si="8"/>
        <v>#DIV/0!</v>
      </c>
      <c r="AK59" s="236" t="e">
        <f t="shared" si="8"/>
        <v>#DIV/0!</v>
      </c>
      <c r="AL59" s="236" t="e">
        <f t="shared" si="8"/>
        <v>#DIV/0!</v>
      </c>
      <c r="AM59" s="236" t="e">
        <f t="shared" si="8"/>
        <v>#DIV/0!</v>
      </c>
      <c r="AN59" s="236" t="e">
        <f t="shared" si="8"/>
        <v>#DIV/0!</v>
      </c>
      <c r="AO59" s="236" t="e">
        <f t="shared" si="8"/>
        <v>#DIV/0!</v>
      </c>
      <c r="AP59" s="236" t="e">
        <f t="shared" si="8"/>
        <v>#DIV/0!</v>
      </c>
      <c r="AQ59" s="236" t="e">
        <f t="shared" si="8"/>
        <v>#DIV/0!</v>
      </c>
      <c r="AR59" s="236" t="e">
        <f t="shared" si="8"/>
        <v>#DIV/0!</v>
      </c>
      <c r="AS59" s="236" t="e">
        <f t="shared" si="8"/>
        <v>#DIV/0!</v>
      </c>
      <c r="AT59" s="236" t="e">
        <f t="shared" si="8"/>
        <v>#DIV/0!</v>
      </c>
      <c r="AU59" s="236" t="e">
        <f t="shared" si="8"/>
        <v>#DIV/0!</v>
      </c>
      <c r="AV59" s="236" t="e">
        <f t="shared" si="8"/>
        <v>#DIV/0!</v>
      </c>
      <c r="AW59" s="236" t="e">
        <f t="shared" si="8"/>
        <v>#DIV/0!</v>
      </c>
      <c r="AX59" s="236" t="e">
        <f t="shared" si="8"/>
        <v>#DIV/0!</v>
      </c>
      <c r="AY59" s="236" t="e">
        <f t="shared" si="8"/>
        <v>#DIV/0!</v>
      </c>
      <c r="AZ59" s="236" t="e">
        <f t="shared" si="8"/>
        <v>#DIV/0!</v>
      </c>
      <c r="BA59" s="236" t="e">
        <f t="shared" si="8"/>
        <v>#DIV/0!</v>
      </c>
      <c r="BB59" s="236" t="e">
        <f t="shared" si="8"/>
        <v>#DIV/0!</v>
      </c>
      <c r="BC59" s="236" t="e">
        <f t="shared" si="8"/>
        <v>#DIV/0!</v>
      </c>
      <c r="BD59" s="236" t="e">
        <f t="shared" si="8"/>
        <v>#DIV/0!</v>
      </c>
      <c r="BE59" s="236" t="e">
        <f t="shared" si="8"/>
        <v>#DIV/0!</v>
      </c>
      <c r="BF59" s="236" t="e">
        <f t="shared" si="8"/>
        <v>#DIV/0!</v>
      </c>
      <c r="BG59" s="236" t="e">
        <f t="shared" si="8"/>
        <v>#DIV/0!</v>
      </c>
      <c r="BH59" s="236" t="e">
        <f t="shared" si="8"/>
        <v>#DIV/0!</v>
      </c>
      <c r="BI59" s="236" t="e">
        <f t="shared" si="8"/>
        <v>#DIV/0!</v>
      </c>
      <c r="BJ59" s="236" t="e">
        <f t="shared" si="8"/>
        <v>#DIV/0!</v>
      </c>
      <c r="BK59" s="236" t="e">
        <f t="shared" si="8"/>
        <v>#DIV/0!</v>
      </c>
      <c r="BL59" s="236" t="e">
        <f t="shared" si="8"/>
        <v>#DIV/0!</v>
      </c>
      <c r="BM59" s="236" t="e">
        <f t="shared" si="8"/>
        <v>#DIV/0!</v>
      </c>
      <c r="BN59" s="236" t="e">
        <f t="shared" si="8"/>
        <v>#DIV/0!</v>
      </c>
      <c r="BO59" s="236" t="e">
        <f t="shared" si="8"/>
        <v>#DIV/0!</v>
      </c>
      <c r="BP59" s="236" t="e">
        <f t="shared" si="8"/>
        <v>#DIV/0!</v>
      </c>
      <c r="BQ59" s="236" t="e">
        <f t="shared" si="8"/>
        <v>#DIV/0!</v>
      </c>
      <c r="BR59" s="236" t="e">
        <f t="shared" si="8"/>
        <v>#DIV/0!</v>
      </c>
      <c r="BS59" s="236" t="e">
        <f t="shared" si="8"/>
        <v>#DIV/0!</v>
      </c>
      <c r="BT59" s="236" t="e">
        <f t="shared" si="8"/>
        <v>#DIV/0!</v>
      </c>
      <c r="BU59" s="236" t="e">
        <f t="shared" si="8"/>
        <v>#DIV/0!</v>
      </c>
      <c r="BV59" s="236" t="e">
        <f t="shared" si="8"/>
        <v>#DIV/0!</v>
      </c>
      <c r="BW59" s="236" t="e">
        <f t="shared" si="8"/>
        <v>#DIV/0!</v>
      </c>
      <c r="BX59" s="236" t="e">
        <f t="shared" si="8"/>
        <v>#DIV/0!</v>
      </c>
      <c r="BY59" s="236" t="e">
        <f t="shared" si="8"/>
        <v>#DIV/0!</v>
      </c>
      <c r="BZ59" s="236" t="e">
        <f t="shared" si="8"/>
        <v>#DIV/0!</v>
      </c>
      <c r="CA59" s="236" t="e">
        <f t="shared" si="8"/>
        <v>#DIV/0!</v>
      </c>
      <c r="CB59" s="236" t="e">
        <f t="shared" si="8"/>
        <v>#DIV/0!</v>
      </c>
      <c r="CC59" s="236" t="e">
        <f t="shared" si="8"/>
        <v>#DIV/0!</v>
      </c>
      <c r="CD59" s="236" t="e">
        <f t="shared" si="8"/>
        <v>#DIV/0!</v>
      </c>
      <c r="CE59" s="236" t="e">
        <f t="shared" si="8"/>
        <v>#DIV/0!</v>
      </c>
      <c r="CF59" s="236" t="e">
        <f t="shared" si="9"/>
        <v>#DIV/0!</v>
      </c>
      <c r="CG59" s="236" t="e">
        <f t="shared" si="9"/>
        <v>#DIV/0!</v>
      </c>
      <c r="CH59" s="236" t="e">
        <f t="shared" si="9"/>
        <v>#DIV/0!</v>
      </c>
      <c r="CI59" s="236" t="e">
        <f t="shared" si="9"/>
        <v>#DIV/0!</v>
      </c>
      <c r="CJ59" s="236" t="e">
        <f t="shared" si="9"/>
        <v>#DIV/0!</v>
      </c>
      <c r="CK59" s="236" t="e">
        <f t="shared" si="9"/>
        <v>#DIV/0!</v>
      </c>
      <c r="CL59" s="236" t="e">
        <f t="shared" si="9"/>
        <v>#DIV/0!</v>
      </c>
      <c r="CM59" s="236" t="e">
        <f t="shared" si="9"/>
        <v>#DIV/0!</v>
      </c>
      <c r="CN59" s="236" t="e">
        <f t="shared" si="9"/>
        <v>#DIV/0!</v>
      </c>
      <c r="CO59" s="236" t="e">
        <f t="shared" si="9"/>
        <v>#DIV/0!</v>
      </c>
      <c r="CP59" s="236" t="e">
        <f t="shared" si="9"/>
        <v>#DIV/0!</v>
      </c>
      <c r="CQ59" s="236" t="e">
        <f t="shared" si="9"/>
        <v>#DIV/0!</v>
      </c>
      <c r="CR59" s="236" t="e">
        <f t="shared" si="9"/>
        <v>#DIV/0!</v>
      </c>
      <c r="CS59" s="236" t="e">
        <f t="shared" si="9"/>
        <v>#DIV/0!</v>
      </c>
      <c r="CT59" s="236" t="e">
        <f t="shared" si="9"/>
        <v>#DIV/0!</v>
      </c>
      <c r="CU59" s="236" t="e">
        <f t="shared" si="9"/>
        <v>#DIV/0!</v>
      </c>
      <c r="CV59" s="236" t="e">
        <f t="shared" si="9"/>
        <v>#DIV/0!</v>
      </c>
      <c r="CW59" s="236" t="e">
        <f t="shared" si="9"/>
        <v>#DIV/0!</v>
      </c>
      <c r="CX59" s="236" t="e">
        <f t="shared" si="9"/>
        <v>#DIV/0!</v>
      </c>
      <c r="CY59" s="236" t="e">
        <f t="shared" si="9"/>
        <v>#DIV/0!</v>
      </c>
      <c r="CZ59" s="236" t="e">
        <f t="shared" si="9"/>
        <v>#DIV/0!</v>
      </c>
      <c r="DA59" s="236" t="e">
        <f t="shared" si="9"/>
        <v>#DIV/0!</v>
      </c>
      <c r="DB59" s="236" t="e">
        <f t="shared" si="9"/>
        <v>#DIV/0!</v>
      </c>
      <c r="DC59" s="236" t="e">
        <f t="shared" si="9"/>
        <v>#DIV/0!</v>
      </c>
      <c r="DD59" s="236" t="e">
        <f t="shared" si="9"/>
        <v>#DIV/0!</v>
      </c>
      <c r="DE59" s="236" t="e">
        <f t="shared" si="9"/>
        <v>#DIV/0!</v>
      </c>
      <c r="DF59" s="236" t="e">
        <f t="shared" si="9"/>
        <v>#DIV/0!</v>
      </c>
      <c r="DG59" s="236" t="e">
        <f t="shared" si="9"/>
        <v>#DIV/0!</v>
      </c>
      <c r="DH59" s="236" t="e">
        <f t="shared" si="9"/>
        <v>#DIV/0!</v>
      </c>
      <c r="DI59" s="236" t="e">
        <f t="shared" si="9"/>
        <v>#DIV/0!</v>
      </c>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row>
    <row r="60" spans="1:150" s="121" customFormat="1">
      <c r="A60" s="81"/>
      <c r="C60" s="98"/>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81"/>
      <c r="CF60" s="81"/>
      <c r="CG60" s="81"/>
      <c r="CH60" s="81"/>
      <c r="CI60" s="81"/>
      <c r="CJ60" s="81" t="str">
        <f>IF('Социально-коммуникативное разви'!I41="","",IF('Социально-коммуникативное разви'!I41=2,"сформирован",IF('Социально-коммуникативное разви'!I41=0,"не сформирован", "в стадии формирования")))</f>
        <v/>
      </c>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c r="EO60" s="81"/>
      <c r="EP60" s="81"/>
      <c r="EQ60" s="81"/>
      <c r="ER60" s="81"/>
      <c r="ES60" s="81"/>
      <c r="ET60" s="81"/>
    </row>
  </sheetData>
  <sheetProtection selectLockedCells="1"/>
  <mergeCells count="1">
    <mergeCell ref="A1:DI1"/>
  </mergeCells>
  <conditionalFormatting sqref="AQ54:AQ59 G4:H59 D4:F53 AI53:AQ53 D3:AO3 I53:AG53 AH53:AH59 I4:AO49 AQ3:AQ49 I50:DI52">
    <cfRule type="containsText" dxfId="97" priority="67" operator="containsText" text="норма, средний, 3 уровень">
      <formula>NOT(ISERROR(SEARCH("норма, средний, 3 уровень",D3)))</formula>
    </cfRule>
  </conditionalFormatting>
  <conditionalFormatting sqref="AQ54:AQ59 G4:H59 D4:F53 AI53:AQ53 D3:AO3 I53:AG53 AH53:AH59 I4:AO49 AQ3:AQ49 I50:DI52">
    <cfRule type="containsText" dxfId="96" priority="60" operator="containsText" text="низкий">
      <formula>NOT(ISERROR(SEARCH("низкий",D3)))</formula>
    </cfRule>
    <cfRule type="containsText" dxfId="95" priority="61" operator="containsText" text="сниженный">
      <formula>NOT(ISERROR(SEARCH("сниженный",D3)))</formula>
    </cfRule>
    <cfRule type="containsText" dxfId="94" priority="62" operator="containsText" text="очень высокий">
      <formula>NOT(ISERROR(SEARCH("очень высокий",D3)))</formula>
    </cfRule>
    <cfRule type="containsText" dxfId="93" priority="63" operator="containsText" text="высокий">
      <formula>NOT(ISERROR(SEARCH("высокий",D3)))</formula>
    </cfRule>
    <cfRule type="containsText" dxfId="92" priority="64" operator="containsText" text="средний">
      <formula>NOT(ISERROR(SEARCH("средний",D3)))</formula>
    </cfRule>
    <cfRule type="containsText" dxfId="91" priority="65" operator="containsText" text="3 уровень">
      <formula>NOT(ISERROR(SEARCH("3 уровень",D3)))</formula>
    </cfRule>
    <cfRule type="containsText" dxfId="90" priority="66" operator="containsText" text="норма">
      <formula>NOT(ISERROR(SEARCH("норма",D3)))</formula>
    </cfRule>
  </conditionalFormatting>
  <conditionalFormatting sqref="G4:H59 D4:F54 AI53:AP54 D3:AO3 AQ53:AQ59 I53:AG54 AH53:AH59 B53:B56 I4:AO49 AQ3:AQ49 I50:DI52">
    <cfRule type="containsText" dxfId="89" priority="59" operator="containsText" text="очень высокий">
      <formula>NOT(ISERROR(SEARCH("очень высокий",B3)))</formula>
    </cfRule>
  </conditionalFormatting>
  <conditionalFormatting sqref="AQ54:AQ59 AI53:AQ53 AF3:AO49 AH53:AH59 AF53:AG53 AQ3:AQ49">
    <cfRule type="containsText" dxfId="88" priority="58" stopIfTrue="1" operator="containsText" text="ниже среднего">
      <formula>NOT(ISERROR(SEARCH("ниже среднего",AF3)))</formula>
    </cfRule>
  </conditionalFormatting>
  <conditionalFormatting sqref="AQ54:AQ59 G4:H59 D4:F53 AI53:AQ53 D3:AO3 I53:AG53 AH53:AH59 I4:AO49 AQ3:AQ49 I50:DI52">
    <cfRule type="containsText" dxfId="87" priority="55" operator="containsText" text="низкий">
      <formula>NOT(ISERROR(SEARCH("низкий",D3)))</formula>
    </cfRule>
    <cfRule type="containsText" dxfId="86" priority="56" operator="containsText" text="норма">
      <formula>NOT(ISERROR(SEARCH("норма",D3)))</formula>
    </cfRule>
    <cfRule type="containsText" dxfId="85" priority="57" operator="containsText" text="низкий">
      <formula>NOT(ISERROR(SEARCH("низкий",D3)))</formula>
    </cfRule>
  </conditionalFormatting>
  <conditionalFormatting sqref="D53:AQ100 T57:DI59 D3:AO49 AQ3:AQ49 D50:DI52">
    <cfRule type="containsText" dxfId="84" priority="52" operator="containsText" text="очень высокий">
      <formula>NOT(ISERROR(SEARCH("очень высокий",D3)))</formula>
    </cfRule>
    <cfRule type="containsText" dxfId="83" priority="53" operator="containsText" text="ниже нормы">
      <formula>NOT(ISERROR(SEARCH("ниже нормы",D3)))</formula>
    </cfRule>
    <cfRule type="containsText" dxfId="82" priority="54" operator="containsText" text="сниженный">
      <formula>NOT(ISERROR(SEARCH("сниженный",D3)))</formula>
    </cfRule>
  </conditionalFormatting>
  <conditionalFormatting sqref="AQ54:AQ59 G4:H59 D4:F53 AI53:AQ53 D3:AO3 I53:AG53 AH53:AH59 I4:AO49 AQ3:AQ49 I50:DI52">
    <cfRule type="containsText" dxfId="81" priority="50" operator="containsText" text="высокий">
      <formula>NOT(ISERROR(SEARCH("высокий",D3)))</formula>
    </cfRule>
    <cfRule type="containsText" dxfId="80" priority="51" operator="containsText" text="низкий">
      <formula>NOT(ISERROR(SEARCH("низкий",D3)))</formula>
    </cfRule>
  </conditionalFormatting>
  <conditionalFormatting sqref="G3:H59 D3:F52 I3:Q52 T3:AD49">
    <cfRule type="containsText" dxfId="79" priority="37" operator="containsText" text="не сформирован">
      <formula>NOT(ISERROR(SEARCH("не сформирован",D3)))</formula>
    </cfRule>
    <cfRule type="containsText" dxfId="78" priority="47" operator="containsText" text="сформирован">
      <formula>NOT(ISERROR(SEARCH("сформирован",D3)))</formula>
    </cfRule>
    <cfRule type="containsText" dxfId="77" priority="48" operator="containsText" text="в стадии формирования">
      <formula>NOT(ISERROR(SEARCH("в стадии формирования",D3)))</formula>
    </cfRule>
    <cfRule type="containsText" dxfId="76" priority="49" operator="containsText" text="не сформирован">
      <formula>NOT(ISERROR(SEARCH("не сформирован",D3)))</formula>
    </cfRule>
  </conditionalFormatting>
  <conditionalFormatting sqref="AF3:AO49 AH53:AH59">
    <cfRule type="containsText" dxfId="75" priority="36" operator="containsText" text="не сформирован">
      <formula>NOT(ISERROR(SEARCH("не сформирован",AF3)))</formula>
    </cfRule>
    <cfRule type="containsText" dxfId="74" priority="44" operator="containsText" text="сформирован">
      <formula>NOT(ISERROR(SEARCH("сформирован",AF3)))</formula>
    </cfRule>
    <cfRule type="containsText" dxfId="73" priority="45" operator="containsText" text="в стадии формирования">
      <formula>NOT(ISERROR(SEARCH("в стадии формирования",AF3)))</formula>
    </cfRule>
    <cfRule type="containsText" dxfId="72" priority="46" operator="containsText" text="не сформирован">
      <formula>NOT(ISERROR(SEARCH("не сформирован",AF3)))</formula>
    </cfRule>
  </conditionalFormatting>
  <conditionalFormatting sqref="AR3:AW49">
    <cfRule type="containsText" dxfId="71" priority="35" operator="containsText" text="не сформирован">
      <formula>NOT(ISERROR(SEARCH("не сформирован",AR3)))</formula>
    </cfRule>
    <cfRule type="containsText" dxfId="70" priority="41" operator="containsText" text="сформирован">
      <formula>NOT(ISERROR(SEARCH("сформирован",AR3)))</formula>
    </cfRule>
    <cfRule type="containsText" dxfId="69" priority="42" operator="containsText" text="в стадии формирования">
      <formula>NOT(ISERROR(SEARCH("в стадии формирования",AR3)))</formula>
    </cfRule>
    <cfRule type="containsText" dxfId="68" priority="43" operator="containsText" text="не сформирован">
      <formula>NOT(ISERROR(SEARCH("не сформирован",AR3)))</formula>
    </cfRule>
  </conditionalFormatting>
  <conditionalFormatting sqref="AX3:AX49">
    <cfRule type="containsText" dxfId="67" priority="34" operator="containsText" text="не сформирован">
      <formula>NOT(ISERROR(SEARCH("не сформирован",AX3)))</formula>
    </cfRule>
    <cfRule type="containsText" dxfId="66" priority="38" operator="containsText" text="сформирован">
      <formula>NOT(ISERROR(SEARCH("сформирован",AX3)))</formula>
    </cfRule>
    <cfRule type="containsText" dxfId="65" priority="39" operator="containsText" text="в стадии формирования">
      <formula>NOT(ISERROR(SEARCH("в стадии формирования",AX3)))</formula>
    </cfRule>
    <cfRule type="containsText" dxfId="64" priority="40" operator="containsText" text="не сформирован">
      <formula>NOT(ISERROR(SEARCH("не сформирован",AX3)))</formula>
    </cfRule>
  </conditionalFormatting>
  <conditionalFormatting sqref="S3:S52 T50:DI52">
    <cfRule type="cellIs" dxfId="63" priority="31" operator="equal">
      <formula>"в стадии формирования"</formula>
    </cfRule>
    <cfRule type="cellIs" dxfId="62" priority="32" operator="equal">
      <formula>"сформирован"</formula>
    </cfRule>
    <cfRule type="cellIs" dxfId="61" priority="33" operator="equal">
      <formula>"не сформирован"</formula>
    </cfRule>
  </conditionalFormatting>
  <conditionalFormatting sqref="AE3:AE49">
    <cfRule type="cellIs" dxfId="60" priority="28" operator="equal">
      <formula>"в стадии формирования"</formula>
    </cfRule>
    <cfRule type="cellIs" dxfId="59" priority="29" operator="equal">
      <formula>"сформирован"</formula>
    </cfRule>
    <cfRule type="cellIs" dxfId="58" priority="30" operator="equal">
      <formula>"не сформирован"</formula>
    </cfRule>
  </conditionalFormatting>
  <conditionalFormatting sqref="AQ3:AQ49">
    <cfRule type="cellIs" dxfId="57" priority="25" operator="equal">
      <formula>"сформирован"</formula>
    </cfRule>
    <cfRule type="cellIs" dxfId="56" priority="26" operator="equal">
      <formula>"в стадии формирования"</formula>
    </cfRule>
    <cfRule type="cellIs" dxfId="55" priority="27" operator="equal">
      <formula>"не сформирован"</formula>
    </cfRule>
  </conditionalFormatting>
  <conditionalFormatting sqref="AY3:AY49">
    <cfRule type="cellIs" dxfId="54" priority="22" operator="equal">
      <formula>"в стадии формирования"</formula>
    </cfRule>
    <cfRule type="cellIs" dxfId="53" priority="23" operator="equal">
      <formula>"сформирован"</formula>
    </cfRule>
    <cfRule type="cellIs" dxfId="52" priority="24" operator="equal">
      <formula>"не сформирован"</formula>
    </cfRule>
  </conditionalFormatting>
  <conditionalFormatting sqref="BA53:BA59 BA3:BA49">
    <cfRule type="cellIs" dxfId="51" priority="19" operator="equal">
      <formula>"сформирован"</formula>
    </cfRule>
    <cfRule type="cellIs" dxfId="50" priority="20" operator="equal">
      <formula>"в стадии формирования"</formula>
    </cfRule>
    <cfRule type="cellIs" dxfId="49" priority="21" operator="equal">
      <formula>"не сформирован"</formula>
    </cfRule>
  </conditionalFormatting>
  <conditionalFormatting sqref="BB3:BN49">
    <cfRule type="cellIs" dxfId="48" priority="16" operator="equal">
      <formula>"сформирован"</formula>
    </cfRule>
    <cfRule type="cellIs" dxfId="47" priority="17" operator="equal">
      <formula>"в стадии формирования"</formula>
    </cfRule>
    <cfRule type="cellIs" dxfId="46" priority="18" operator="equal">
      <formula>"не сформирован"</formula>
    </cfRule>
  </conditionalFormatting>
  <conditionalFormatting sqref="BP53:BP59 BP3:BP49">
    <cfRule type="cellIs" dxfId="45" priority="13" operator="equal">
      <formula>"сформирован"</formula>
    </cfRule>
    <cfRule type="cellIs" dxfId="44" priority="14" operator="equal">
      <formula>"в стадии формирования"</formula>
    </cfRule>
    <cfRule type="cellIs" dxfId="43" priority="15" operator="equal">
      <formula>"не сформирован"</formula>
    </cfRule>
  </conditionalFormatting>
  <conditionalFormatting sqref="CF53:CF59 CF3:CF49">
    <cfRule type="cellIs" dxfId="42" priority="10" operator="equal">
      <formula>"в стадии формирования"</formula>
    </cfRule>
    <cfRule type="cellIs" dxfId="41" priority="11" operator="equal">
      <formula>"сформирован"</formula>
    </cfRule>
    <cfRule type="cellIs" dxfId="40" priority="12" operator="equal">
      <formula>"не сформирован"</formula>
    </cfRule>
  </conditionalFormatting>
  <conditionalFormatting sqref="BQ3:CD49 BQ53:CD59">
    <cfRule type="cellIs" dxfId="39" priority="7" operator="equal">
      <formula>"сформирован"</formula>
    </cfRule>
    <cfRule type="cellIs" dxfId="38" priority="8" operator="equal">
      <formula>"в стадии формирования"</formula>
    </cfRule>
    <cfRule type="cellIs" dxfId="37" priority="9" operator="equal">
      <formula>"не сформирован"</formula>
    </cfRule>
  </conditionalFormatting>
  <conditionalFormatting sqref="CG3:DG49 CT53:CT59 CK53:CN59 CJ53:CJ60">
    <cfRule type="cellIs" dxfId="36" priority="4" operator="equal">
      <formula>"в стадии формирования"</formula>
    </cfRule>
    <cfRule type="cellIs" dxfId="35" priority="5" operator="equal">
      <formula>"сформирован"</formula>
    </cfRule>
    <cfRule type="cellIs" dxfId="34" priority="6" operator="equal">
      <formula>"не сформирован"</formula>
    </cfRule>
  </conditionalFormatting>
  <conditionalFormatting sqref="DI53:DI59 DI3:DI49">
    <cfRule type="cellIs" dxfId="33" priority="1" operator="equal">
      <formula>"в стадии формирования"</formula>
    </cfRule>
    <cfRule type="cellIs" dxfId="32" priority="2" operator="equal">
      <formula>"сформирован"</formula>
    </cfRule>
    <cfRule type="cellIs" dxfId="31" priority="3" operator="equal">
      <formula>"не сформирован"</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dimension ref="A1:U52"/>
  <sheetViews>
    <sheetView view="pageBreakPreview" zoomScale="80" zoomScaleSheetLayoutView="80" workbookViewId="0">
      <selection activeCell="H3" sqref="H3"/>
    </sheetView>
  </sheetViews>
  <sheetFormatPr defaultColWidth="9.140625" defaultRowHeight="15"/>
  <cols>
    <col min="1" max="1" width="8.5703125" style="81" customWidth="1"/>
    <col min="2" max="2" width="44.140625" style="81" customWidth="1"/>
    <col min="3" max="3" width="7.42578125" style="81" customWidth="1"/>
    <col min="4" max="4" width="15.140625" style="81" hidden="1" customWidth="1"/>
    <col min="5" max="5" width="29.42578125" style="81" customWidth="1"/>
    <col min="6" max="6" width="7.7109375" style="81" customWidth="1"/>
    <col min="7" max="7" width="5.28515625" style="81" customWidth="1"/>
    <col min="8" max="8" width="10.42578125" style="81" customWidth="1"/>
    <col min="9" max="9" width="22" style="81" customWidth="1"/>
    <col min="10" max="10" width="40.5703125" style="81" customWidth="1"/>
    <col min="11" max="11" width="36.85546875" style="81" customWidth="1"/>
    <col min="12" max="12" width="41.85546875" style="81" customWidth="1"/>
    <col min="13" max="13" width="37.7109375" style="81" customWidth="1"/>
    <col min="14" max="14" width="37.140625" style="81" customWidth="1"/>
    <col min="15" max="15" width="39.28515625" style="81" customWidth="1"/>
    <col min="16" max="16" width="36.140625" style="81" customWidth="1"/>
    <col min="17" max="17" width="27.7109375" style="81" customWidth="1"/>
    <col min="18" max="18" width="37.140625" style="81" customWidth="1"/>
    <col min="19" max="19" width="36.28515625" style="81" customWidth="1"/>
    <col min="20" max="20" width="34.140625" style="81" customWidth="1"/>
    <col min="21" max="21" width="32.7109375" style="81" customWidth="1"/>
    <col min="22" max="16384" width="9.140625" style="81"/>
  </cols>
  <sheetData>
    <row r="1" spans="1:21" ht="18" customHeight="1">
      <c r="A1" s="448"/>
      <c r="B1" s="448"/>
      <c r="C1" s="448"/>
      <c r="D1" s="448"/>
      <c r="E1" s="448"/>
      <c r="F1" s="448"/>
      <c r="G1" s="448"/>
      <c r="H1" s="448"/>
      <c r="I1" s="120"/>
      <c r="J1" s="121"/>
    </row>
    <row r="2" spans="1:21" ht="23.25" customHeight="1">
      <c r="A2" s="120"/>
      <c r="B2" s="504" t="s">
        <v>155</v>
      </c>
      <c r="C2" s="504"/>
      <c r="D2" s="504"/>
      <c r="E2" s="504"/>
      <c r="F2" s="504"/>
      <c r="G2" s="122"/>
      <c r="H2" s="131">
        <v>1</v>
      </c>
      <c r="I2" s="124"/>
      <c r="J2" s="121"/>
      <c r="P2" s="344"/>
      <c r="Q2" s="344"/>
      <c r="R2" s="344"/>
      <c r="S2" s="344"/>
      <c r="T2" s="344"/>
      <c r="U2" s="344"/>
    </row>
    <row r="3" spans="1:21" ht="24.75" customHeight="1">
      <c r="A3" s="451">
        <f>INDEX(список!B2:B36,H2,1)</f>
        <v>0</v>
      </c>
      <c r="B3" s="451"/>
      <c r="C3" s="451"/>
      <c r="D3" s="451"/>
      <c r="E3" s="451"/>
      <c r="F3" s="451"/>
      <c r="G3" s="451"/>
      <c r="H3" s="123"/>
      <c r="I3" s="124"/>
      <c r="J3" s="121"/>
      <c r="P3" s="118"/>
      <c r="Q3" s="118"/>
      <c r="R3" s="118"/>
      <c r="S3" s="118"/>
      <c r="T3" s="118"/>
      <c r="U3" s="118"/>
    </row>
    <row r="4" spans="1:21" ht="18.75">
      <c r="A4" s="324"/>
      <c r="B4" s="324"/>
      <c r="C4" s="324"/>
      <c r="D4" s="324"/>
      <c r="E4" s="325" t="str">
        <f>список!D2</f>
        <v>средняя группа</v>
      </c>
      <c r="F4" s="324"/>
      <c r="G4" s="324"/>
      <c r="H4" s="125"/>
      <c r="I4" s="126"/>
      <c r="J4" s="121"/>
      <c r="P4" s="20"/>
      <c r="Q4" s="20"/>
      <c r="R4" s="20"/>
      <c r="S4" s="20"/>
      <c r="T4" s="21"/>
      <c r="U4" s="21"/>
    </row>
    <row r="5" spans="1:21" s="185" customFormat="1" ht="38.25" customHeight="1">
      <c r="A5" s="128"/>
      <c r="B5" s="446">
        <f>список!C2</f>
        <v>0</v>
      </c>
      <c r="C5" s="446"/>
      <c r="D5" s="446"/>
      <c r="E5" s="446"/>
      <c r="F5" s="127"/>
      <c r="G5" s="128"/>
      <c r="H5" s="128"/>
      <c r="I5" s="126"/>
      <c r="J5" s="184"/>
      <c r="P5" s="186"/>
      <c r="Q5" s="187"/>
      <c r="R5" s="186"/>
      <c r="S5" s="187"/>
      <c r="T5" s="187"/>
      <c r="U5" s="187"/>
    </row>
    <row r="6" spans="1:21" s="120" customFormat="1" ht="86.25" customHeight="1">
      <c r="A6" s="436" t="s">
        <v>236</v>
      </c>
      <c r="B6" s="436"/>
      <c r="C6" s="436"/>
      <c r="D6" s="316" t="str">
        <f>INDEX('Социально-коммуникативное разви'!Q5:Q37,H2,1)</f>
        <v/>
      </c>
      <c r="E6" s="193" t="str">
        <f>INDEX('целевые ориентиры_сводная'!S3:S37,H2,1)</f>
        <v/>
      </c>
      <c r="F6" s="468"/>
      <c r="G6" s="468"/>
      <c r="H6" s="468"/>
      <c r="I6" s="468"/>
      <c r="M6" s="78"/>
      <c r="N6" s="190"/>
      <c r="O6" s="190"/>
      <c r="P6" s="78"/>
      <c r="Q6" s="78"/>
      <c r="R6" s="78"/>
    </row>
    <row r="7" spans="1:21" s="120" customFormat="1" ht="123.75" customHeight="1">
      <c r="A7" s="436" t="s">
        <v>238</v>
      </c>
      <c r="B7" s="436"/>
      <c r="C7" s="436"/>
      <c r="D7" s="317" t="str">
        <f>INDEX('Социально-коммуникативное разви'!V5:V37,H2,1)</f>
        <v/>
      </c>
      <c r="E7" s="193" t="str">
        <f>INDEX('целевые ориентиры_сводная'!AE3:AE37,H2,1)</f>
        <v/>
      </c>
      <c r="F7" s="468"/>
      <c r="G7" s="468"/>
      <c r="H7" s="468"/>
      <c r="I7" s="468"/>
      <c r="M7" s="190"/>
      <c r="N7" s="190"/>
      <c r="O7" s="190"/>
      <c r="P7" s="78"/>
      <c r="Q7" s="78"/>
      <c r="R7" s="78"/>
    </row>
    <row r="8" spans="1:21" s="120" customFormat="1" ht="78" customHeight="1">
      <c r="A8" s="436" t="s">
        <v>239</v>
      </c>
      <c r="B8" s="436"/>
      <c r="C8" s="436"/>
      <c r="D8" s="316" t="str">
        <f>INDEX('Социально-коммуникативное разви'!AF5:AF37,H2,1)</f>
        <v/>
      </c>
      <c r="E8" s="193" t="str">
        <f>INDEX('целевые ориентиры_сводная'!AQ3:AQ37,H2,1)</f>
        <v/>
      </c>
      <c r="F8" s="468"/>
      <c r="G8" s="468"/>
      <c r="H8" s="468"/>
      <c r="I8" s="468"/>
      <c r="M8" s="190"/>
      <c r="N8" s="190"/>
      <c r="O8" s="190"/>
      <c r="P8" s="78"/>
      <c r="Q8" s="78"/>
      <c r="R8" s="78"/>
    </row>
    <row r="9" spans="1:21" s="120" customFormat="1" ht="91.5" customHeight="1">
      <c r="A9" s="503" t="s">
        <v>241</v>
      </c>
      <c r="B9" s="503"/>
      <c r="C9" s="503"/>
      <c r="D9" s="316" t="str">
        <f>INDEX('Познавательное развитие'!G5:G37,H2,1)</f>
        <v/>
      </c>
      <c r="E9" s="193" t="str">
        <f>INDEX('целевые ориентиры_сводная'!BA3:BA37,H2,1)</f>
        <v/>
      </c>
      <c r="F9" s="474"/>
      <c r="G9" s="474"/>
      <c r="H9" s="474"/>
      <c r="I9" s="474"/>
    </row>
    <row r="10" spans="1:21" s="120" customFormat="1" ht="52.5" customHeight="1">
      <c r="A10" s="436" t="s">
        <v>242</v>
      </c>
      <c r="B10" s="436"/>
      <c r="C10" s="436"/>
      <c r="D10" s="316" t="str">
        <f>INDEX('Познавательное развитие'!L5:L37,H2,1)</f>
        <v/>
      </c>
      <c r="E10" s="193" t="str">
        <f>INDEX('целевые ориентиры_сводная'!BP3:BP37,H2,1)</f>
        <v/>
      </c>
      <c r="F10" s="474"/>
      <c r="G10" s="474"/>
      <c r="H10" s="474"/>
      <c r="I10" s="474"/>
    </row>
    <row r="11" spans="1:21" s="120" customFormat="1" ht="76.5" customHeight="1">
      <c r="A11" s="436" t="s">
        <v>243</v>
      </c>
      <c r="B11" s="436"/>
      <c r="C11" s="436"/>
      <c r="D11" s="316" t="str">
        <f>INDEX('Познавательное развитие'!Q5:Q37,H2,1)</f>
        <v/>
      </c>
      <c r="E11" s="193" t="str">
        <f>INDEX('целевые ориентиры_сводная'!CF3:CF37,H2,1)</f>
        <v/>
      </c>
      <c r="F11" s="474"/>
      <c r="G11" s="474"/>
      <c r="H11" s="474"/>
      <c r="I11" s="474"/>
    </row>
    <row r="12" spans="1:21" s="120" customFormat="1" ht="161.25" customHeight="1">
      <c r="A12" s="503" t="s">
        <v>244</v>
      </c>
      <c r="B12" s="503"/>
      <c r="C12" s="503"/>
      <c r="D12" s="317" t="str">
        <f>INDEX('Познавательное развитие'!W5:W37,H2,1)</f>
        <v/>
      </c>
      <c r="E12" s="193" t="str">
        <f>INDEX('целевые ориентиры_сводная'!DI3:DI37,H2,1)</f>
        <v/>
      </c>
      <c r="F12" s="474"/>
      <c r="G12" s="474"/>
      <c r="H12" s="474"/>
      <c r="I12" s="474"/>
    </row>
    <row r="13" spans="1:21" s="120" customFormat="1" ht="15.75">
      <c r="A13" s="462"/>
      <c r="B13" s="462"/>
      <c r="C13" s="79"/>
      <c r="D13" s="79"/>
      <c r="E13" s="77"/>
      <c r="F13" s="80"/>
      <c r="G13" s="80"/>
      <c r="H13" s="80"/>
      <c r="I13" s="192"/>
    </row>
    <row r="14" spans="1:21" s="120" customFormat="1" ht="15.75">
      <c r="A14" s="462"/>
      <c r="B14" s="462"/>
      <c r="C14" s="79"/>
      <c r="D14" s="79"/>
      <c r="E14" s="80"/>
      <c r="F14" s="80"/>
      <c r="G14" s="80"/>
      <c r="H14" s="80"/>
      <c r="I14" s="80"/>
    </row>
    <row r="15" spans="1:21" s="120" customFormat="1" ht="15.75">
      <c r="A15" s="462"/>
      <c r="B15" s="462"/>
      <c r="C15" s="79"/>
      <c r="D15" s="79"/>
      <c r="E15" s="80"/>
      <c r="F15" s="80"/>
      <c r="G15" s="80"/>
      <c r="H15" s="80"/>
      <c r="I15" s="80"/>
    </row>
    <row r="16" spans="1:21" s="120" customFormat="1" ht="15.75">
      <c r="A16" s="463"/>
      <c r="B16" s="463"/>
      <c r="C16" s="79"/>
      <c r="D16" s="80"/>
      <c r="E16" s="80"/>
      <c r="F16" s="180"/>
      <c r="G16" s="180"/>
      <c r="H16" s="80"/>
      <c r="I16" s="80"/>
    </row>
    <row r="17" spans="1:9" s="120" customFormat="1" ht="15.75">
      <c r="A17" s="459"/>
      <c r="B17" s="459"/>
      <c r="C17" s="79"/>
      <c r="D17" s="180"/>
      <c r="E17" s="180"/>
      <c r="F17" s="181"/>
      <c r="G17" s="181"/>
      <c r="H17" s="80"/>
      <c r="I17" s="80"/>
    </row>
    <row r="18" spans="1:9" s="120" customFormat="1" ht="15.75">
      <c r="A18" s="459"/>
      <c r="B18" s="459"/>
      <c r="C18" s="79"/>
      <c r="D18" s="78"/>
      <c r="E18" s="181"/>
      <c r="F18" s="78"/>
      <c r="G18" s="78"/>
      <c r="H18" s="80"/>
      <c r="I18" s="80"/>
    </row>
    <row r="19" spans="1:9" s="120" customFormat="1" ht="15.75">
      <c r="A19" s="459"/>
      <c r="B19" s="459"/>
      <c r="C19" s="80"/>
      <c r="D19" s="78"/>
      <c r="E19" s="78"/>
      <c r="F19" s="78"/>
      <c r="G19" s="78"/>
      <c r="H19" s="80"/>
      <c r="I19" s="80"/>
    </row>
    <row r="20" spans="1:9" s="120" customFormat="1" ht="15.75">
      <c r="A20" s="459"/>
      <c r="B20" s="459"/>
      <c r="C20" s="459"/>
      <c r="D20" s="78"/>
      <c r="E20" s="78"/>
      <c r="F20" s="78"/>
      <c r="G20" s="78"/>
      <c r="H20" s="80"/>
      <c r="I20" s="80"/>
    </row>
    <row r="21" spans="1:9" s="120" customFormat="1" ht="15.75">
      <c r="A21" s="473"/>
      <c r="B21" s="473"/>
      <c r="C21" s="78"/>
      <c r="D21" s="78"/>
      <c r="E21" s="78"/>
      <c r="F21" s="78"/>
      <c r="G21" s="78"/>
      <c r="H21" s="80"/>
      <c r="I21" s="80"/>
    </row>
    <row r="22" spans="1:9" s="120" customFormat="1" ht="15.75">
      <c r="A22" s="78"/>
      <c r="B22" s="78"/>
      <c r="C22" s="78"/>
      <c r="D22" s="78"/>
      <c r="E22" s="78"/>
      <c r="F22" s="78"/>
      <c r="G22" s="78"/>
      <c r="H22" s="80"/>
      <c r="I22" s="80"/>
    </row>
    <row r="23" spans="1:9" s="120" customFormat="1" ht="15.75">
      <c r="A23" s="78"/>
      <c r="B23" s="78"/>
      <c r="C23" s="78"/>
      <c r="D23" s="78"/>
      <c r="E23" s="78"/>
      <c r="F23" s="80"/>
      <c r="G23" s="80"/>
      <c r="H23" s="80"/>
      <c r="I23" s="80"/>
    </row>
    <row r="24" spans="1:9" s="120" customFormat="1" ht="15.75">
      <c r="A24" s="78"/>
      <c r="B24" s="78"/>
      <c r="C24" s="78"/>
      <c r="D24" s="78"/>
      <c r="E24" s="80"/>
      <c r="F24" s="80"/>
      <c r="G24" s="80"/>
      <c r="H24" s="80"/>
      <c r="I24" s="80"/>
    </row>
    <row r="25" spans="1:9" s="120" customFormat="1" ht="15.75">
      <c r="A25" s="78"/>
      <c r="B25" s="78"/>
      <c r="C25" s="78"/>
      <c r="D25" s="182"/>
      <c r="E25" s="80"/>
      <c r="F25" s="80"/>
      <c r="G25" s="80"/>
      <c r="H25" s="80"/>
      <c r="I25" s="80"/>
    </row>
    <row r="26" spans="1:9" s="120" customFormat="1" ht="15.75">
      <c r="A26" s="78"/>
      <c r="B26" s="78"/>
      <c r="C26" s="78"/>
      <c r="D26" s="181"/>
      <c r="E26" s="80"/>
      <c r="F26" s="80"/>
      <c r="G26" s="80"/>
      <c r="H26" s="80"/>
      <c r="I26" s="80"/>
    </row>
    <row r="27" spans="1:9" s="120" customFormat="1" ht="15.75">
      <c r="A27" s="78"/>
      <c r="B27" s="78"/>
      <c r="C27" s="78"/>
      <c r="D27" s="78"/>
      <c r="E27" s="80"/>
      <c r="F27" s="80"/>
      <c r="G27" s="80"/>
      <c r="H27" s="80"/>
      <c r="I27" s="80"/>
    </row>
    <row r="28" spans="1:9" s="120" customFormat="1" ht="15.75">
      <c r="A28" s="453"/>
      <c r="B28" s="453"/>
      <c r="C28" s="453"/>
      <c r="D28" s="78"/>
    </row>
    <row r="29" spans="1:9" s="120" customFormat="1" ht="15.75">
      <c r="A29" s="181"/>
      <c r="B29" s="181"/>
      <c r="C29" s="181"/>
      <c r="D29" s="78"/>
    </row>
    <row r="30" spans="1:9" s="120" customFormat="1" ht="15.75">
      <c r="A30" s="78"/>
      <c r="B30" s="78"/>
      <c r="C30" s="78"/>
      <c r="D30" s="78"/>
    </row>
    <row r="31" spans="1:9" s="120" customFormat="1" ht="15.75">
      <c r="A31" s="78"/>
      <c r="B31" s="78"/>
      <c r="C31" s="78"/>
      <c r="D31" s="78"/>
    </row>
    <row r="32" spans="1:9" s="120" customFormat="1" ht="15.75">
      <c r="A32" s="78"/>
      <c r="B32" s="78"/>
      <c r="C32" s="78"/>
      <c r="D32" s="183"/>
    </row>
    <row r="33" spans="1:6" s="120" customFormat="1" ht="15.75">
      <c r="A33" s="78"/>
      <c r="B33" s="78"/>
      <c r="C33" s="78"/>
      <c r="D33" s="181"/>
    </row>
    <row r="34" spans="1:6" s="120" customFormat="1" ht="15.75">
      <c r="A34" s="78"/>
      <c r="B34" s="78"/>
      <c r="C34" s="78"/>
      <c r="D34" s="190"/>
    </row>
    <row r="35" spans="1:6" s="120" customFormat="1" ht="15.75">
      <c r="A35" s="448"/>
      <c r="B35" s="448"/>
      <c r="C35" s="448"/>
      <c r="D35" s="190"/>
    </row>
    <row r="36" spans="1:6" s="120" customFormat="1" ht="15.75">
      <c r="A36" s="181"/>
      <c r="B36" s="181"/>
      <c r="C36" s="181"/>
      <c r="D36" s="190"/>
      <c r="F36" s="190"/>
    </row>
    <row r="37" spans="1:6" s="120" customFormat="1" ht="15.75">
      <c r="A37" s="190"/>
      <c r="B37" s="190"/>
      <c r="C37" s="190"/>
      <c r="D37" s="78"/>
      <c r="E37" s="190"/>
      <c r="F37" s="190"/>
    </row>
    <row r="38" spans="1:6" s="120" customFormat="1" ht="15.75">
      <c r="A38" s="190"/>
      <c r="B38" s="78"/>
      <c r="C38" s="190"/>
      <c r="D38" s="190"/>
      <c r="E38" s="190"/>
      <c r="F38" s="190"/>
    </row>
    <row r="39" spans="1:6" s="120" customFormat="1" ht="15.75">
      <c r="A39" s="190"/>
      <c r="B39" s="190"/>
      <c r="C39" s="190"/>
      <c r="D39" s="190"/>
      <c r="E39" s="190"/>
      <c r="F39" s="183"/>
    </row>
    <row r="40" spans="1:6" s="84" customFormat="1" ht="15.75">
      <c r="C40" s="129"/>
      <c r="D40" s="179"/>
      <c r="E40" s="179"/>
      <c r="F40" s="129"/>
    </row>
    <row r="41" spans="1:6" ht="15.75">
      <c r="C41" s="22"/>
      <c r="D41" s="20"/>
      <c r="E41" s="21"/>
    </row>
    <row r="42" spans="1:6" ht="15.75">
      <c r="C42" s="22"/>
      <c r="D42" s="21"/>
    </row>
    <row r="43" spans="1:6" ht="15.75">
      <c r="C43" s="118"/>
      <c r="D43" s="21"/>
    </row>
    <row r="44" spans="1:6" ht="15.75">
      <c r="C44" s="20"/>
      <c r="D44" s="21"/>
    </row>
    <row r="45" spans="1:6" ht="15.75">
      <c r="A45" s="21"/>
      <c r="B45" s="21"/>
      <c r="C45" s="21"/>
      <c r="D45" s="21"/>
    </row>
    <row r="46" spans="1:6" ht="15.75">
      <c r="A46" s="21"/>
      <c r="B46" s="21"/>
      <c r="C46" s="21"/>
      <c r="D46" s="21"/>
    </row>
    <row r="47" spans="1:6" ht="15.75">
      <c r="A47" s="21"/>
      <c r="B47" s="21"/>
      <c r="C47" s="21"/>
      <c r="D47" s="21"/>
    </row>
    <row r="48" spans="1:6" ht="15.75">
      <c r="A48" s="21"/>
      <c r="B48" s="21"/>
      <c r="C48" s="21"/>
      <c r="D48" s="118"/>
    </row>
    <row r="49" spans="1:3" ht="15.75">
      <c r="A49" s="21"/>
      <c r="B49" s="21"/>
      <c r="C49" s="21"/>
    </row>
    <row r="50" spans="1:3" ht="15.75">
      <c r="A50" s="21"/>
      <c r="B50" s="21"/>
      <c r="C50" s="21"/>
    </row>
    <row r="51" spans="1:3">
      <c r="A51" s="344"/>
      <c r="B51" s="344"/>
      <c r="C51" s="344"/>
    </row>
    <row r="52" spans="1:3">
      <c r="A52" s="130"/>
      <c r="B52" s="130"/>
    </row>
  </sheetData>
  <sheetProtection password="CC6F" sheet="1" objects="1" scenarios="1" selectLockedCells="1"/>
  <mergeCells count="27">
    <mergeCell ref="F9:I12"/>
    <mergeCell ref="A9:C9"/>
    <mergeCell ref="A7:C7"/>
    <mergeCell ref="A12:C12"/>
    <mergeCell ref="S2:U2"/>
    <mergeCell ref="P2:R2"/>
    <mergeCell ref="A8:C8"/>
    <mergeCell ref="B2:F2"/>
    <mergeCell ref="B5:E5"/>
    <mergeCell ref="A3:G3"/>
    <mergeCell ref="F6:I8"/>
    <mergeCell ref="A1:H1"/>
    <mergeCell ref="A6:C6"/>
    <mergeCell ref="A51:C51"/>
    <mergeCell ref="A20:C20"/>
    <mergeCell ref="A15:B15"/>
    <mergeCell ref="A16:B16"/>
    <mergeCell ref="A17:B17"/>
    <mergeCell ref="A19:B19"/>
    <mergeCell ref="A21:B21"/>
    <mergeCell ref="A13:B13"/>
    <mergeCell ref="A14:B14"/>
    <mergeCell ref="A35:C35"/>
    <mergeCell ref="A28:C28"/>
    <mergeCell ref="A18:B18"/>
    <mergeCell ref="A10:C10"/>
    <mergeCell ref="A11:C11"/>
  </mergeCells>
  <phoneticPr fontId="0" type="noConversion"/>
  <conditionalFormatting sqref="E9:E12">
    <cfRule type="containsText" dxfId="30" priority="22" operator="containsText" text="сниженный">
      <formula>NOT(ISERROR(SEARCH("сниженный",E9)))</formula>
    </cfRule>
    <cfRule type="containsText" dxfId="29" priority="23" operator="containsText" text="высокий">
      <formula>NOT(ISERROR(SEARCH("высокий",E9)))</formula>
    </cfRule>
    <cfRule type="containsText" dxfId="28" priority="24" operator="containsText" text="норма">
      <formula>NOT(ISERROR(SEARCH("норма",E9)))</formula>
    </cfRule>
    <cfRule type="containsText" dxfId="27" priority="25" operator="containsText" text="низкий">
      <formula>NOT(ISERROR(SEARCH("низкий",E9)))</formula>
    </cfRule>
    <cfRule type="containsText" dxfId="26" priority="29" stopIfTrue="1" operator="containsText" text="ниже среднего">
      <formula>NOT(ISERROR(SEARCH("ниже среднего",E9)))</formula>
    </cfRule>
    <cfRule type="containsText" dxfId="25" priority="103" operator="containsText" text="низкий">
      <formula>NOT(ISERROR(SEARCH("низкий",E9)))</formula>
    </cfRule>
    <cfRule type="containsText" dxfId="24" priority="104" operator="containsText" text="норма">
      <formula>NOT(ISERROR(SEARCH("норма",E9)))</formula>
    </cfRule>
    <cfRule type="containsText" dxfId="23" priority="105" operator="containsText" text="высокий">
      <formula>NOT(ISERROR(SEARCH("высокий",E9)))</formula>
    </cfRule>
    <cfRule type="containsText" dxfId="22" priority="106" operator="containsText" text="норма">
      <formula>NOT(ISERROR(SEARCH("норма",E9)))</formula>
    </cfRule>
  </conditionalFormatting>
  <conditionalFormatting sqref="E9:E12">
    <cfRule type="containsText" dxfId="21" priority="78" operator="containsText" text="низкий">
      <formula>NOT(ISERROR(SEARCH("низкий",E9)))</formula>
    </cfRule>
    <cfRule type="containsText" dxfId="20" priority="79" operator="containsText" text="низкий">
      <formula>NOT(ISERROR(SEARCH("низкий",E9)))</formula>
    </cfRule>
    <cfRule type="containsText" dxfId="19" priority="80" operator="containsText" text="норма">
      <formula>NOT(ISERROR(SEARCH("норма",E9)))</formula>
    </cfRule>
    <cfRule type="containsText" dxfId="18" priority="81" operator="containsText" text="высокий">
      <formula>NOT(ISERROR(SEARCH("высокий",E9)))</formula>
    </cfRule>
  </conditionalFormatting>
  <conditionalFormatting sqref="A6:A8 D6:E12 A10:A11">
    <cfRule type="containsText" dxfId="17" priority="41" stopIfTrue="1" operator="containsText" text="низкий">
      <formula>NOT(ISERROR(SEARCH("низкий",A6)))</formula>
    </cfRule>
    <cfRule type="containsText" dxfId="16" priority="42" stopIfTrue="1" operator="containsText" text="средний">
      <formula>NOT(ISERROR(SEARCH("средний",A6)))</formula>
    </cfRule>
    <cfRule type="containsText" dxfId="15" priority="43" stopIfTrue="1" operator="containsText" text="высокий">
      <formula>NOT(ISERROR(SEARCH("высокий",A6)))</formula>
    </cfRule>
  </conditionalFormatting>
  <conditionalFormatting sqref="E6:E8">
    <cfRule type="containsText" dxfId="14" priority="26" operator="containsText" text="высокий">
      <formula>NOT(ISERROR(SEARCH("высокий",E6)))</formula>
    </cfRule>
    <cfRule type="containsText" dxfId="13" priority="27" operator="containsText" text="норма">
      <formula>NOT(ISERROR(SEARCH("норма",E6)))</formula>
    </cfRule>
    <cfRule type="containsText" dxfId="12" priority="28" operator="containsText" text="низкий">
      <formula>NOT(ISERROR(SEARCH("низкий",E6)))</formula>
    </cfRule>
    <cfRule type="containsText" dxfId="11" priority="34" stopIfTrue="1" operator="containsText" text="норма">
      <formula>NOT(ISERROR(SEARCH("норма",E6)))</formula>
    </cfRule>
    <cfRule type="containsText" dxfId="10" priority="39" stopIfTrue="1" operator="containsText" text="низкий">
      <formula>NOT(ISERROR(SEARCH("низкий",E6)))</formula>
    </cfRule>
    <cfRule type="containsText" dxfId="9" priority="40" stopIfTrue="1" operator="containsText" text="норма">
      <formula>NOT(ISERROR(SEARCH("норма",E6)))</formula>
    </cfRule>
  </conditionalFormatting>
  <conditionalFormatting sqref="E6:E12">
    <cfRule type="containsText" dxfId="8" priority="1" operator="containsText" text="не сформирован">
      <formula>NOT(ISERROR(SEARCH("не сформирован",E6)))</formula>
    </cfRule>
    <cfRule type="containsText" dxfId="7" priority="2" operator="containsText" text="в стадии формирования">
      <formula>NOT(ISERROR(SEARCH("в стадии формирования",E6)))</formula>
    </cfRule>
    <cfRule type="containsText" dxfId="6" priority="3" operator="containsText" text="сформирован">
      <formula>NOT(ISERROR(SEARCH("сформирован",E6)))</formula>
    </cfRule>
    <cfRule type="containsText" dxfId="5" priority="4" operator="containsText" text="не сформирован">
      <formula>NOT(ISERROR(SEARCH("не сформирован",E6)))</formula>
    </cfRule>
    <cfRule type="containsText" dxfId="4" priority="5" operator="containsText" text="в стадии формирования">
      <formula>NOT(ISERROR(SEARCH("в стадии формирования",E6)))</formula>
    </cfRule>
    <cfRule type="containsText" dxfId="3" priority="6" operator="containsText" text="сформирован">
      <formula>NOT(ISERROR(SEARCH("сформирован",E6)))</formula>
    </cfRule>
    <cfRule type="containsText" dxfId="2" priority="7" operator="containsText" text="сформирован">
      <formula>NOT(ISERROR(SEARCH("сформирован",E6)))</formula>
    </cfRule>
    <cfRule type="containsText" dxfId="1" priority="8" operator="containsText" text="в стадии формирования">
      <formula>NOT(ISERROR(SEARCH("в стадии формирования",E6)))</formula>
    </cfRule>
    <cfRule type="containsText" dxfId="0" priority="9" operator="containsText" text="не сформирован">
      <formula>NOT(ISERROR(SEARCH("не сформирован",E6)))</formula>
    </cfRule>
  </conditionalFormatting>
  <pageMargins left="0.61" right="0.31496062992125984" top="0.52" bottom="0.35433070866141736" header="0" footer="0"/>
  <pageSetup paperSize="9" orientation="portrait" r:id="rId1"/>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dimension ref="A1:P9"/>
  <sheetViews>
    <sheetView topLeftCell="E1" workbookViewId="0">
      <selection activeCell="I3" sqref="I3"/>
    </sheetView>
  </sheetViews>
  <sheetFormatPr defaultColWidth="9.140625" defaultRowHeight="15"/>
  <cols>
    <col min="1" max="1" width="26.85546875" style="1" customWidth="1"/>
    <col min="2" max="2" width="22.42578125" style="1" customWidth="1"/>
    <col min="3" max="3" width="27" style="1" customWidth="1"/>
    <col min="4" max="4" width="25.42578125" style="1" customWidth="1"/>
    <col min="5" max="5" width="27.140625" style="1" customWidth="1"/>
    <col min="6" max="6" width="26.5703125" style="1" customWidth="1"/>
    <col min="7" max="7" width="21.140625" style="1" customWidth="1"/>
    <col min="8" max="8" width="25.85546875" style="1" customWidth="1"/>
    <col min="9" max="9" width="36.28515625" style="1" customWidth="1"/>
    <col min="10" max="10" width="23.5703125" style="1" customWidth="1"/>
    <col min="11" max="11" width="27.5703125" style="1" customWidth="1"/>
    <col min="12" max="12" width="30" style="1" customWidth="1"/>
    <col min="13" max="13" width="21.85546875" style="1" customWidth="1"/>
    <col min="14" max="14" width="33.140625" style="1" customWidth="1"/>
    <col min="15" max="15" width="36.140625" style="1" customWidth="1"/>
    <col min="16" max="16384" width="9.140625" style="1"/>
  </cols>
  <sheetData>
    <row r="1" spans="1:16" ht="15.75" thickBot="1">
      <c r="A1" s="508" t="s">
        <v>12</v>
      </c>
      <c r="B1" s="508"/>
      <c r="C1" s="508"/>
      <c r="D1" s="508" t="s">
        <v>68</v>
      </c>
      <c r="E1" s="508"/>
      <c r="F1" s="508"/>
      <c r="G1" s="508" t="s">
        <v>67</v>
      </c>
      <c r="H1" s="508"/>
      <c r="I1" s="508"/>
      <c r="J1" s="508" t="s">
        <v>87</v>
      </c>
      <c r="K1" s="508"/>
      <c r="L1" s="508"/>
      <c r="M1" s="505" t="s">
        <v>107</v>
      </c>
      <c r="N1" s="506"/>
      <c r="O1" s="507"/>
    </row>
    <row r="2" spans="1:16" ht="47.25">
      <c r="A2" s="28" t="s">
        <v>4</v>
      </c>
      <c r="B2" s="29" t="s">
        <v>13</v>
      </c>
      <c r="C2" s="36" t="s">
        <v>14</v>
      </c>
      <c r="D2" s="39" t="s">
        <v>33</v>
      </c>
      <c r="E2" s="27" t="s">
        <v>34</v>
      </c>
      <c r="F2" s="40" t="s">
        <v>35</v>
      </c>
      <c r="G2" s="28" t="s">
        <v>33</v>
      </c>
      <c r="H2" s="29" t="s">
        <v>51</v>
      </c>
      <c r="I2" s="43" t="s">
        <v>14</v>
      </c>
      <c r="J2" s="28" t="s">
        <v>33</v>
      </c>
      <c r="K2" s="49" t="s">
        <v>51</v>
      </c>
      <c r="L2" s="30" t="s">
        <v>69</v>
      </c>
      <c r="M2" s="28" t="s">
        <v>33</v>
      </c>
      <c r="N2" s="29" t="s">
        <v>51</v>
      </c>
      <c r="O2" s="43" t="s">
        <v>14</v>
      </c>
      <c r="P2" s="5"/>
    </row>
    <row r="3" spans="1:16" ht="189">
      <c r="A3" s="31" t="s">
        <v>15</v>
      </c>
      <c r="B3" s="21" t="s">
        <v>16</v>
      </c>
      <c r="C3" s="37" t="s">
        <v>17</v>
      </c>
      <c r="D3" s="31" t="s">
        <v>36</v>
      </c>
      <c r="E3" s="21" t="s">
        <v>37</v>
      </c>
      <c r="F3" s="37" t="s">
        <v>38</v>
      </c>
      <c r="G3" s="44" t="s">
        <v>52</v>
      </c>
      <c r="H3" s="22" t="s">
        <v>53</v>
      </c>
      <c r="I3" s="45" t="s">
        <v>54</v>
      </c>
      <c r="J3" s="31" t="s">
        <v>70</v>
      </c>
      <c r="K3" s="21" t="s">
        <v>71</v>
      </c>
      <c r="L3" s="32" t="s">
        <v>72</v>
      </c>
      <c r="M3" s="50" t="s">
        <v>89</v>
      </c>
      <c r="N3" s="23" t="s">
        <v>105</v>
      </c>
      <c r="O3" s="51" t="s">
        <v>106</v>
      </c>
      <c r="P3" s="5"/>
    </row>
    <row r="4" spans="1:16" ht="141.75">
      <c r="A4" s="31" t="s">
        <v>18</v>
      </c>
      <c r="B4" s="21" t="s">
        <v>19</v>
      </c>
      <c r="C4" s="37" t="s">
        <v>20</v>
      </c>
      <c r="D4" s="31" t="s">
        <v>39</v>
      </c>
      <c r="E4" s="21" t="s">
        <v>40</v>
      </c>
      <c r="F4" s="37" t="s">
        <v>41</v>
      </c>
      <c r="G4" s="44" t="s">
        <v>55</v>
      </c>
      <c r="H4" s="21" t="s">
        <v>56</v>
      </c>
      <c r="I4" s="45" t="s">
        <v>110</v>
      </c>
      <c r="J4" s="31" t="s">
        <v>73</v>
      </c>
      <c r="K4" s="21" t="s">
        <v>74</v>
      </c>
      <c r="L4" s="32" t="s">
        <v>75</v>
      </c>
      <c r="M4" s="50" t="s">
        <v>90</v>
      </c>
      <c r="N4" s="23" t="s">
        <v>103</v>
      </c>
      <c r="O4" s="52" t="s">
        <v>104</v>
      </c>
      <c r="P4" s="5"/>
    </row>
    <row r="5" spans="1:16" ht="204.75">
      <c r="A5" s="31" t="s">
        <v>21</v>
      </c>
      <c r="B5" s="21" t="s">
        <v>22</v>
      </c>
      <c r="C5" s="37" t="s">
        <v>23</v>
      </c>
      <c r="D5" s="31" t="s">
        <v>42</v>
      </c>
      <c r="E5" s="21" t="s">
        <v>43</v>
      </c>
      <c r="F5" s="37" t="s">
        <v>44</v>
      </c>
      <c r="G5" s="44" t="s">
        <v>57</v>
      </c>
      <c r="H5" s="22" t="s">
        <v>58</v>
      </c>
      <c r="I5" s="45" t="s">
        <v>59</v>
      </c>
      <c r="J5" s="31" t="s">
        <v>76</v>
      </c>
      <c r="K5" s="21" t="s">
        <v>77</v>
      </c>
      <c r="L5" s="32" t="s">
        <v>78</v>
      </c>
      <c r="M5" s="53" t="s">
        <v>91</v>
      </c>
      <c r="N5" s="23" t="s">
        <v>101</v>
      </c>
      <c r="O5" s="54" t="s">
        <v>102</v>
      </c>
      <c r="P5" s="5"/>
    </row>
    <row r="6" spans="1:16" ht="157.5">
      <c r="A6" s="31" t="s">
        <v>24</v>
      </c>
      <c r="B6" s="21" t="s">
        <v>25</v>
      </c>
      <c r="C6" s="37" t="s">
        <v>26</v>
      </c>
      <c r="D6" s="31" t="s">
        <v>45</v>
      </c>
      <c r="E6" s="21" t="s">
        <v>46</v>
      </c>
      <c r="F6" s="37" t="s">
        <v>47</v>
      </c>
      <c r="G6" s="31" t="s">
        <v>60</v>
      </c>
      <c r="H6" s="22" t="s">
        <v>61</v>
      </c>
      <c r="I6" s="45" t="s">
        <v>109</v>
      </c>
      <c r="J6" s="31" t="s">
        <v>79</v>
      </c>
      <c r="K6" s="21" t="s">
        <v>80</v>
      </c>
      <c r="L6" s="32" t="s">
        <v>81</v>
      </c>
      <c r="M6" s="55" t="s">
        <v>92</v>
      </c>
      <c r="N6" s="23" t="s">
        <v>88</v>
      </c>
      <c r="O6" s="54" t="s">
        <v>93</v>
      </c>
      <c r="P6" s="5"/>
    </row>
    <row r="7" spans="1:16" ht="126" customHeight="1" thickBot="1">
      <c r="A7" s="31" t="s">
        <v>27</v>
      </c>
      <c r="B7" s="21" t="s">
        <v>28</v>
      </c>
      <c r="C7" s="37" t="s">
        <v>29</v>
      </c>
      <c r="D7" s="33" t="s">
        <v>48</v>
      </c>
      <c r="E7" s="34" t="s">
        <v>49</v>
      </c>
      <c r="F7" s="41" t="s">
        <v>50</v>
      </c>
      <c r="G7" s="44" t="s">
        <v>62</v>
      </c>
      <c r="H7" s="22" t="s">
        <v>63</v>
      </c>
      <c r="I7" s="45" t="s">
        <v>108</v>
      </c>
      <c r="J7" s="31" t="s">
        <v>82</v>
      </c>
      <c r="K7" s="21" t="s">
        <v>83</v>
      </c>
      <c r="L7" s="32" t="s">
        <v>84</v>
      </c>
      <c r="M7" s="55" t="s">
        <v>94</v>
      </c>
      <c r="N7" s="23" t="s">
        <v>99</v>
      </c>
      <c r="O7" s="54" t="s">
        <v>98</v>
      </c>
      <c r="P7" s="5"/>
    </row>
    <row r="8" spans="1:16" ht="189.75" thickBot="1">
      <c r="A8" s="33" t="s">
        <v>30</v>
      </c>
      <c r="B8" s="34" t="s">
        <v>31</v>
      </c>
      <c r="C8" s="35" t="s">
        <v>32</v>
      </c>
      <c r="D8" s="38"/>
      <c r="E8" s="6"/>
      <c r="F8" s="42"/>
      <c r="G8" s="46" t="s">
        <v>64</v>
      </c>
      <c r="H8" s="47" t="s">
        <v>65</v>
      </c>
      <c r="I8" s="48" t="s">
        <v>66</v>
      </c>
      <c r="J8" s="33" t="s">
        <v>85</v>
      </c>
      <c r="K8" s="34" t="s">
        <v>86</v>
      </c>
      <c r="L8" s="35" t="s">
        <v>100</v>
      </c>
      <c r="M8" s="56" t="s">
        <v>95</v>
      </c>
      <c r="N8" s="57" t="s">
        <v>96</v>
      </c>
      <c r="O8" s="58" t="s">
        <v>97</v>
      </c>
      <c r="P8" s="5"/>
    </row>
    <row r="9" spans="1:16" ht="15" customHeight="1">
      <c r="A9" s="6"/>
      <c r="B9" s="6"/>
      <c r="C9" s="6"/>
      <c r="G9" s="6"/>
      <c r="H9" s="6"/>
      <c r="I9" s="6"/>
      <c r="J9" s="6"/>
      <c r="K9" s="6"/>
      <c r="L9" s="6"/>
      <c r="M9" s="24"/>
      <c r="N9" s="25"/>
      <c r="O9" s="26"/>
    </row>
  </sheetData>
  <mergeCells count="5">
    <mergeCell ref="M1:O1"/>
    <mergeCell ref="A1:C1"/>
    <mergeCell ref="D1:F1"/>
    <mergeCell ref="G1:I1"/>
    <mergeCell ref="J1:L1"/>
  </mergeCells>
  <phoneticPr fontId="0" type="noConversion"/>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dimension ref="A1:AR14"/>
  <sheetViews>
    <sheetView workbookViewId="0">
      <selection activeCell="B1" sqref="B1"/>
    </sheetView>
  </sheetViews>
  <sheetFormatPr defaultRowHeight="15"/>
  <cols>
    <col min="1" max="1" width="54.85546875" customWidth="1"/>
    <col min="2" max="2" width="45.85546875" customWidth="1"/>
    <col min="3" max="3" width="45.5703125" customWidth="1"/>
  </cols>
  <sheetData>
    <row r="1" spans="1:44" ht="409.5">
      <c r="A1" s="70" t="s">
        <v>112</v>
      </c>
      <c r="B1" s="69" t="s">
        <v>114</v>
      </c>
      <c r="C1" s="72" t="s">
        <v>113</v>
      </c>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row>
    <row r="2" spans="1:44" ht="214.5" customHeight="1">
      <c r="A2" s="74" t="s">
        <v>115</v>
      </c>
      <c r="B2" s="75" t="s">
        <v>116</v>
      </c>
      <c r="C2" s="74" t="s">
        <v>117</v>
      </c>
    </row>
    <row r="3" spans="1:44">
      <c r="A3" s="74"/>
      <c r="C3" s="76"/>
    </row>
    <row r="4" spans="1:44">
      <c r="A4" s="74"/>
    </row>
    <row r="5" spans="1:44">
      <c r="A5" s="74"/>
    </row>
    <row r="6" spans="1:44">
      <c r="A6" s="74"/>
    </row>
    <row r="7" spans="1:44">
      <c r="A7" s="74"/>
    </row>
    <row r="14" spans="1:44">
      <c r="B14" s="71"/>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tabColor theme="4" tint="0.39997558519241921"/>
  </sheetPr>
  <dimension ref="A1:AH40"/>
  <sheetViews>
    <sheetView topLeftCell="A5" zoomScale="70" zoomScaleNormal="70" workbookViewId="0">
      <selection activeCell="D5" sqref="D5:F36"/>
    </sheetView>
  </sheetViews>
  <sheetFormatPr defaultColWidth="9.140625" defaultRowHeight="15"/>
  <cols>
    <col min="1" max="1" width="9.140625" style="81"/>
    <col min="2" max="2" width="22.5703125" style="81" customWidth="1"/>
    <col min="3" max="16384" width="9.140625" style="81"/>
  </cols>
  <sheetData>
    <row r="1" spans="1:34">
      <c r="A1" s="344" t="s">
        <v>125</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row>
    <row r="2" spans="1:34" ht="23.25" customHeight="1">
      <c r="A2" s="349" t="s">
        <v>130</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row>
    <row r="3" spans="1:34" ht="27.75" customHeight="1">
      <c r="A3" s="348" t="str">
        <f>список!A1</f>
        <v>№</v>
      </c>
      <c r="B3" s="354" t="str">
        <f>список!B1</f>
        <v>Фамилия, имя воспитанника</v>
      </c>
      <c r="C3" s="357" t="str">
        <f>список!C1</f>
        <v xml:space="preserve">дата </v>
      </c>
      <c r="D3" s="335" t="s">
        <v>126</v>
      </c>
      <c r="E3" s="335"/>
      <c r="F3" s="335"/>
      <c r="G3" s="335"/>
      <c r="H3" s="335"/>
      <c r="I3" s="351" t="s">
        <v>127</v>
      </c>
      <c r="J3" s="352"/>
      <c r="K3" s="352"/>
      <c r="L3" s="352"/>
      <c r="M3" s="353"/>
      <c r="N3" s="335" t="s">
        <v>128</v>
      </c>
      <c r="O3" s="335"/>
      <c r="P3" s="335"/>
      <c r="Q3" s="335"/>
      <c r="R3" s="335"/>
      <c r="S3" s="335" t="s">
        <v>142</v>
      </c>
      <c r="T3" s="335"/>
      <c r="U3" s="335"/>
      <c r="V3" s="335"/>
      <c r="W3" s="335"/>
      <c r="X3" s="335"/>
      <c r="Y3" s="345" t="s">
        <v>129</v>
      </c>
      <c r="Z3" s="346"/>
      <c r="AA3" s="346"/>
      <c r="AB3" s="346"/>
      <c r="AC3" s="346"/>
      <c r="AD3" s="346"/>
      <c r="AE3" s="346"/>
      <c r="AF3" s="346"/>
      <c r="AG3" s="347"/>
    </row>
    <row r="4" spans="1:34" ht="249" customHeight="1" thickBot="1">
      <c r="A4" s="356"/>
      <c r="B4" s="355"/>
      <c r="C4" s="358"/>
      <c r="D4" s="85" t="s">
        <v>263</v>
      </c>
      <c r="E4" s="85" t="s">
        <v>177</v>
      </c>
      <c r="F4" s="85" t="s">
        <v>178</v>
      </c>
      <c r="G4" s="348" t="s">
        <v>0</v>
      </c>
      <c r="H4" s="348"/>
      <c r="I4" s="85" t="s">
        <v>179</v>
      </c>
      <c r="J4" s="85" t="s">
        <v>180</v>
      </c>
      <c r="K4" s="85" t="s">
        <v>181</v>
      </c>
      <c r="L4" s="348" t="s">
        <v>0</v>
      </c>
      <c r="M4" s="348"/>
      <c r="N4" s="100" t="s">
        <v>182</v>
      </c>
      <c r="O4" s="100" t="s">
        <v>183</v>
      </c>
      <c r="P4" s="100" t="s">
        <v>184</v>
      </c>
      <c r="Q4" s="348" t="s">
        <v>0</v>
      </c>
      <c r="R4" s="348"/>
      <c r="S4" s="100" t="s">
        <v>185</v>
      </c>
      <c r="T4" s="100" t="s">
        <v>186</v>
      </c>
      <c r="U4" s="100" t="s">
        <v>187</v>
      </c>
      <c r="V4" s="100" t="s">
        <v>188</v>
      </c>
      <c r="W4" s="348" t="s">
        <v>0</v>
      </c>
      <c r="X4" s="348"/>
      <c r="Y4" s="100" t="s">
        <v>232</v>
      </c>
      <c r="Z4" s="100" t="s">
        <v>189</v>
      </c>
      <c r="AA4" s="100" t="s">
        <v>190</v>
      </c>
      <c r="AB4" s="100" t="s">
        <v>191</v>
      </c>
      <c r="AC4" s="100" t="s">
        <v>192</v>
      </c>
      <c r="AD4" s="100" t="s">
        <v>193</v>
      </c>
      <c r="AE4" s="100" t="s">
        <v>194</v>
      </c>
      <c r="AF4" s="348" t="s">
        <v>0</v>
      </c>
      <c r="AG4" s="348"/>
    </row>
    <row r="5" spans="1:34">
      <c r="A5" s="81">
        <f>список!A2</f>
        <v>1</v>
      </c>
      <c r="B5" s="93" t="str">
        <f>IF(список!B2="","",список!B2)</f>
        <v/>
      </c>
      <c r="C5" s="93" t="str">
        <f>IF(список!C2="","",список!C2)</f>
        <v/>
      </c>
      <c r="D5" s="224"/>
      <c r="E5" s="225"/>
      <c r="F5" s="225"/>
      <c r="G5" s="251" t="str">
        <f>IF(D5="","",IF(E5="","",IF(F5="","",SUM(D5:F5)/3)))</f>
        <v/>
      </c>
      <c r="H5" s="252" t="str">
        <f>IF(G5="","",IF(G5&gt;1.5,"сформирован",IF(G5&lt;0.5,"не сформирован", "в стадии формирования")))</f>
        <v/>
      </c>
      <c r="I5" s="224"/>
      <c r="J5" s="225"/>
      <c r="K5" s="225"/>
      <c r="L5" s="251" t="str">
        <f>IF(I5="","",IF(J5="","",IF(K5="","",SUM(I5:K5)/3)))</f>
        <v/>
      </c>
      <c r="M5" s="252" t="str">
        <f>IF(L5="","",IF(L5&gt;1.5,"сформирован",IF(L5&lt;0.5,"не сформирован","в стадии формирования")))</f>
        <v/>
      </c>
      <c r="N5" s="224"/>
      <c r="O5" s="225"/>
      <c r="P5" s="225"/>
      <c r="Q5" s="251" t="str">
        <f>IF(N5="","",IF(O5="","",IF(P5="","",SUM(N5:P5)/3)))</f>
        <v/>
      </c>
      <c r="R5" s="252" t="str">
        <f>IF(Q5="","",IF(Q5&gt;1.5,"сформирован",IF(Q5&lt;0.5,"не сформирован", "в стадии формирования")))</f>
        <v/>
      </c>
      <c r="S5" s="224"/>
      <c r="T5" s="225"/>
      <c r="U5" s="225"/>
      <c r="V5" s="245"/>
      <c r="W5" s="251" t="str">
        <f>IF(S5="","",IF(T5="","",IF(U5="","",IF(V5="","",(SUM(S5:V5)/4)))))</f>
        <v/>
      </c>
      <c r="X5" s="252" t="str">
        <f>IF(W5="","",IF(W5&gt;1.5,"сформирован",IF(W5&lt;0.5,"не сформирован", "в стадии формирования")))</f>
        <v/>
      </c>
      <c r="Y5" s="224"/>
      <c r="Z5" s="225"/>
      <c r="AA5" s="225"/>
      <c r="AB5" s="225"/>
      <c r="AC5" s="225"/>
      <c r="AD5" s="225"/>
      <c r="AE5" s="245"/>
      <c r="AF5" s="251" t="str">
        <f>IF(Y5="","",IF(Z5="","",IF(AA5="","",IF(AB5="","",IF(AC5="","",IF(AD5="","",IF(AE5="","",(SUM(Y5:AE5)/7))))))))</f>
        <v/>
      </c>
      <c r="AG5" s="252" t="str">
        <f>IF(AF5="","",IF(AF5&gt;1.5,"сформирован",IF(AF5&lt;0.5,"не сформирован","в стадии формирования")))</f>
        <v/>
      </c>
      <c r="AH5" s="121"/>
    </row>
    <row r="6" spans="1:34">
      <c r="A6" s="81">
        <f>список!A3</f>
        <v>2</v>
      </c>
      <c r="B6" s="93" t="str">
        <f>IF(список!B3="","",список!B3)</f>
        <v/>
      </c>
      <c r="C6" s="93">
        <f>IF(список!C3="","",список!C3)</f>
        <v>0</v>
      </c>
      <c r="D6" s="226"/>
      <c r="E6" s="313"/>
      <c r="F6" s="227"/>
      <c r="G6" s="253" t="str">
        <f t="shared" ref="G6:G29" si="0">IF(D6="","",IF(E6="","",IF(F6="","",SUM(D6:F6)/3)))</f>
        <v/>
      </c>
      <c r="H6" s="254" t="str">
        <f t="shared" ref="H6:H39" si="1">IF(G6="","",IF(G6&gt;1.5,"сформирован",IF(G6&lt;0.5,"не сформирован", "в стадии формирования")))</f>
        <v/>
      </c>
      <c r="I6" s="226"/>
      <c r="J6" s="227"/>
      <c r="K6" s="227"/>
      <c r="L6" s="253" t="str">
        <f t="shared" ref="L6:L39" si="2">IF(I6="","",IF(J6="","",IF(K6="","",SUM(I6:K6)/3)))</f>
        <v/>
      </c>
      <c r="M6" s="254" t="str">
        <f t="shared" ref="M6:M39" si="3">IF(L6="","",IF(L6&gt;1.5,"сформирован",IF(L6&lt;0.5,"не сформирован","в стадии формирования")))</f>
        <v/>
      </c>
      <c r="N6" s="226"/>
      <c r="O6" s="227"/>
      <c r="P6" s="227"/>
      <c r="Q6" s="253" t="str">
        <f t="shared" ref="Q6:Q39" si="4">IF(N6="","",IF(O6="","",IF(P6="","",SUM(N6:P6)/3)))</f>
        <v/>
      </c>
      <c r="R6" s="254" t="str">
        <f t="shared" ref="R6:R39" si="5">IF(Q6="","",IF(Q6&gt;1.5,"сформирован",IF(Q6&lt;0.5,"не сформирован", "в стадии формирования")))</f>
        <v/>
      </c>
      <c r="S6" s="226"/>
      <c r="T6" s="227"/>
      <c r="U6" s="227"/>
      <c r="V6" s="246"/>
      <c r="W6" s="253" t="str">
        <f t="shared" ref="W6:W39" si="6">IF(S6="","",IF(T6="","",IF(U6="","",IF(V6="","",(SUM(S6:V6)/4)))))</f>
        <v/>
      </c>
      <c r="X6" s="254" t="str">
        <f t="shared" ref="X6:X39" si="7">IF(W6="","",IF(W6&gt;1.5,"сформирован",IF(W6&lt;0.5,"не сформирован", "в стадии формирования")))</f>
        <v/>
      </c>
      <c r="Y6" s="226"/>
      <c r="Z6" s="227"/>
      <c r="AA6" s="227"/>
      <c r="AB6" s="227"/>
      <c r="AC6" s="227"/>
      <c r="AD6" s="227"/>
      <c r="AE6" s="246"/>
      <c r="AF6" s="253" t="str">
        <f t="shared" ref="AF6:AF39" si="8">IF(Y6="","",IF(Z6="","",IF(AA6="","",IF(AB6="","",IF(AC6="","",IF(AD6="","",IF(AE6="","",(SUM(Y6:AE6)/7))))))))</f>
        <v/>
      </c>
      <c r="AG6" s="254" t="str">
        <f t="shared" ref="AG6:AG39" si="9">IF(AF6="","",IF(AF6&gt;1.5,"сформирован",IF(AF6&lt;0.5,"не сформирован","в стадии формирования")))</f>
        <v/>
      </c>
      <c r="AH6" s="121"/>
    </row>
    <row r="7" spans="1:34">
      <c r="A7" s="81">
        <f>список!A4</f>
        <v>3</v>
      </c>
      <c r="B7" s="93" t="str">
        <f>IF(список!B4="","",список!B4)</f>
        <v/>
      </c>
      <c r="C7" s="93">
        <f>IF(список!C4="","",список!C4)</f>
        <v>0</v>
      </c>
      <c r="D7" s="226"/>
      <c r="E7" s="227"/>
      <c r="F7" s="227"/>
      <c r="G7" s="253" t="str">
        <f t="shared" si="0"/>
        <v/>
      </c>
      <c r="H7" s="254" t="str">
        <f t="shared" si="1"/>
        <v/>
      </c>
      <c r="I7" s="226"/>
      <c r="J7" s="227"/>
      <c r="K7" s="227"/>
      <c r="L7" s="253" t="str">
        <f t="shared" si="2"/>
        <v/>
      </c>
      <c r="M7" s="254" t="str">
        <f t="shared" si="3"/>
        <v/>
      </c>
      <c r="N7" s="226"/>
      <c r="O7" s="227"/>
      <c r="P7" s="227"/>
      <c r="Q7" s="253" t="str">
        <f t="shared" si="4"/>
        <v/>
      </c>
      <c r="R7" s="254" t="str">
        <f t="shared" si="5"/>
        <v/>
      </c>
      <c r="S7" s="226"/>
      <c r="T7" s="227"/>
      <c r="U7" s="227"/>
      <c r="V7" s="246"/>
      <c r="W7" s="253" t="str">
        <f t="shared" si="6"/>
        <v/>
      </c>
      <c r="X7" s="254" t="str">
        <f t="shared" si="7"/>
        <v/>
      </c>
      <c r="Y7" s="226"/>
      <c r="Z7" s="227"/>
      <c r="AA7" s="227"/>
      <c r="AB7" s="227"/>
      <c r="AC7" s="227"/>
      <c r="AD7" s="227"/>
      <c r="AE7" s="246"/>
      <c r="AF7" s="253" t="str">
        <f t="shared" si="8"/>
        <v/>
      </c>
      <c r="AG7" s="254" t="str">
        <f t="shared" si="9"/>
        <v/>
      </c>
      <c r="AH7" s="121"/>
    </row>
    <row r="8" spans="1:34">
      <c r="A8" s="81">
        <f>список!A5</f>
        <v>4</v>
      </c>
      <c r="B8" s="93" t="str">
        <f>IF(список!B5="","",список!B5)</f>
        <v/>
      </c>
      <c r="C8" s="93">
        <f>IF(список!C5="","",список!C5)</f>
        <v>0</v>
      </c>
      <c r="D8" s="226"/>
      <c r="E8" s="227"/>
      <c r="F8" s="227"/>
      <c r="G8" s="253" t="str">
        <f t="shared" si="0"/>
        <v/>
      </c>
      <c r="H8" s="254" t="str">
        <f t="shared" si="1"/>
        <v/>
      </c>
      <c r="I8" s="226"/>
      <c r="J8" s="227"/>
      <c r="K8" s="227"/>
      <c r="L8" s="253" t="str">
        <f t="shared" si="2"/>
        <v/>
      </c>
      <c r="M8" s="254" t="str">
        <f t="shared" si="3"/>
        <v/>
      </c>
      <c r="N8" s="226"/>
      <c r="O8" s="227"/>
      <c r="P8" s="227"/>
      <c r="Q8" s="253" t="str">
        <f t="shared" si="4"/>
        <v/>
      </c>
      <c r="R8" s="254" t="str">
        <f t="shared" si="5"/>
        <v/>
      </c>
      <c r="S8" s="226"/>
      <c r="T8" s="227"/>
      <c r="U8" s="227"/>
      <c r="V8" s="246"/>
      <c r="W8" s="253" t="str">
        <f t="shared" si="6"/>
        <v/>
      </c>
      <c r="X8" s="254" t="str">
        <f t="shared" si="7"/>
        <v/>
      </c>
      <c r="Y8" s="226"/>
      <c r="Z8" s="227"/>
      <c r="AA8" s="227"/>
      <c r="AB8" s="227"/>
      <c r="AC8" s="227"/>
      <c r="AD8" s="227"/>
      <c r="AE8" s="246"/>
      <c r="AF8" s="253" t="str">
        <f t="shared" si="8"/>
        <v/>
      </c>
      <c r="AG8" s="254" t="str">
        <f t="shared" si="9"/>
        <v/>
      </c>
      <c r="AH8" s="121"/>
    </row>
    <row r="9" spans="1:34">
      <c r="A9" s="81">
        <f>список!A6</f>
        <v>5</v>
      </c>
      <c r="B9" s="93" t="str">
        <f>IF(список!B6="","",список!B6)</f>
        <v/>
      </c>
      <c r="C9" s="93">
        <f>IF(список!C6="","",список!C6)</f>
        <v>0</v>
      </c>
      <c r="D9" s="226"/>
      <c r="E9" s="227"/>
      <c r="F9" s="227"/>
      <c r="G9" s="253" t="str">
        <f t="shared" si="0"/>
        <v/>
      </c>
      <c r="H9" s="254" t="str">
        <f t="shared" si="1"/>
        <v/>
      </c>
      <c r="I9" s="226"/>
      <c r="J9" s="227"/>
      <c r="K9" s="227"/>
      <c r="L9" s="253" t="str">
        <f t="shared" si="2"/>
        <v/>
      </c>
      <c r="M9" s="254" t="str">
        <f t="shared" si="3"/>
        <v/>
      </c>
      <c r="N9" s="226"/>
      <c r="O9" s="227"/>
      <c r="P9" s="227"/>
      <c r="Q9" s="253" t="str">
        <f t="shared" si="4"/>
        <v/>
      </c>
      <c r="R9" s="254" t="str">
        <f t="shared" si="5"/>
        <v/>
      </c>
      <c r="S9" s="226"/>
      <c r="T9" s="227"/>
      <c r="U9" s="227"/>
      <c r="V9" s="246"/>
      <c r="W9" s="253" t="str">
        <f t="shared" si="6"/>
        <v/>
      </c>
      <c r="X9" s="254" t="str">
        <f t="shared" si="7"/>
        <v/>
      </c>
      <c r="Y9" s="226"/>
      <c r="Z9" s="227"/>
      <c r="AA9" s="227"/>
      <c r="AB9" s="227"/>
      <c r="AC9" s="227"/>
      <c r="AD9" s="227"/>
      <c r="AE9" s="246"/>
      <c r="AF9" s="253" t="str">
        <f t="shared" si="8"/>
        <v/>
      </c>
      <c r="AG9" s="254" t="str">
        <f t="shared" si="9"/>
        <v/>
      </c>
      <c r="AH9" s="121"/>
    </row>
    <row r="10" spans="1:34">
      <c r="A10" s="81">
        <f>список!A7</f>
        <v>6</v>
      </c>
      <c r="B10" s="93" t="str">
        <f>IF(список!B7="","",список!B7)</f>
        <v/>
      </c>
      <c r="C10" s="93">
        <f>IF(список!C7="","",список!C7)</f>
        <v>0</v>
      </c>
      <c r="D10" s="226"/>
      <c r="E10" s="227"/>
      <c r="F10" s="227"/>
      <c r="G10" s="253" t="str">
        <f t="shared" si="0"/>
        <v/>
      </c>
      <c r="H10" s="254" t="str">
        <f t="shared" si="1"/>
        <v/>
      </c>
      <c r="I10" s="226"/>
      <c r="J10" s="227"/>
      <c r="K10" s="227"/>
      <c r="L10" s="253" t="str">
        <f t="shared" si="2"/>
        <v/>
      </c>
      <c r="M10" s="254" t="str">
        <f t="shared" si="3"/>
        <v/>
      </c>
      <c r="N10" s="226"/>
      <c r="O10" s="227"/>
      <c r="P10" s="227"/>
      <c r="Q10" s="253" t="str">
        <f t="shared" si="4"/>
        <v/>
      </c>
      <c r="R10" s="254" t="str">
        <f t="shared" si="5"/>
        <v/>
      </c>
      <c r="S10" s="226"/>
      <c r="T10" s="227"/>
      <c r="U10" s="227"/>
      <c r="V10" s="246"/>
      <c r="W10" s="253" t="str">
        <f t="shared" si="6"/>
        <v/>
      </c>
      <c r="X10" s="254" t="str">
        <f t="shared" si="7"/>
        <v/>
      </c>
      <c r="Y10" s="226"/>
      <c r="Z10" s="227"/>
      <c r="AA10" s="227"/>
      <c r="AB10" s="227"/>
      <c r="AC10" s="227"/>
      <c r="AD10" s="227"/>
      <c r="AE10" s="246"/>
      <c r="AF10" s="253" t="str">
        <f t="shared" si="8"/>
        <v/>
      </c>
      <c r="AG10" s="254" t="str">
        <f t="shared" si="9"/>
        <v/>
      </c>
      <c r="AH10" s="121"/>
    </row>
    <row r="11" spans="1:34">
      <c r="A11" s="81">
        <f>список!A8</f>
        <v>7</v>
      </c>
      <c r="B11" s="93" t="str">
        <f>IF(список!B8="","",список!B8)</f>
        <v/>
      </c>
      <c r="C11" s="93">
        <f>IF(список!C8="","",список!C8)</f>
        <v>0</v>
      </c>
      <c r="D11" s="226"/>
      <c r="E11" s="227"/>
      <c r="F11" s="227"/>
      <c r="G11" s="253" t="str">
        <f t="shared" si="0"/>
        <v/>
      </c>
      <c r="H11" s="254" t="str">
        <f t="shared" si="1"/>
        <v/>
      </c>
      <c r="I11" s="226"/>
      <c r="J11" s="227"/>
      <c r="K11" s="227"/>
      <c r="L11" s="253" t="str">
        <f t="shared" si="2"/>
        <v/>
      </c>
      <c r="M11" s="254" t="str">
        <f t="shared" si="3"/>
        <v/>
      </c>
      <c r="N11" s="226"/>
      <c r="O11" s="227"/>
      <c r="P11" s="227"/>
      <c r="Q11" s="253" t="str">
        <f t="shared" si="4"/>
        <v/>
      </c>
      <c r="R11" s="254" t="str">
        <f t="shared" si="5"/>
        <v/>
      </c>
      <c r="S11" s="226"/>
      <c r="T11" s="227"/>
      <c r="U11" s="227"/>
      <c r="V11" s="246"/>
      <c r="W11" s="253" t="str">
        <f t="shared" si="6"/>
        <v/>
      </c>
      <c r="X11" s="254" t="str">
        <f t="shared" si="7"/>
        <v/>
      </c>
      <c r="Y11" s="226"/>
      <c r="Z11" s="227"/>
      <c r="AA11" s="227"/>
      <c r="AB11" s="227"/>
      <c r="AC11" s="227"/>
      <c r="AD11" s="227"/>
      <c r="AE11" s="246"/>
      <c r="AF11" s="253" t="str">
        <f t="shared" si="8"/>
        <v/>
      </c>
      <c r="AG11" s="254" t="str">
        <f t="shared" si="9"/>
        <v/>
      </c>
      <c r="AH11" s="121"/>
    </row>
    <row r="12" spans="1:34">
      <c r="A12" s="81">
        <f>список!A9</f>
        <v>8</v>
      </c>
      <c r="B12" s="93" t="str">
        <f>IF(список!B9="","",список!B9)</f>
        <v/>
      </c>
      <c r="C12" s="93">
        <f>IF(список!C9="","",список!C9)</f>
        <v>0</v>
      </c>
      <c r="D12" s="226"/>
      <c r="E12" s="227"/>
      <c r="F12" s="227"/>
      <c r="G12" s="253" t="str">
        <f t="shared" si="0"/>
        <v/>
      </c>
      <c r="H12" s="254" t="str">
        <f t="shared" si="1"/>
        <v/>
      </c>
      <c r="I12" s="226"/>
      <c r="J12" s="227"/>
      <c r="K12" s="227"/>
      <c r="L12" s="253" t="str">
        <f t="shared" si="2"/>
        <v/>
      </c>
      <c r="M12" s="254" t="str">
        <f t="shared" si="3"/>
        <v/>
      </c>
      <c r="N12" s="226"/>
      <c r="O12" s="227"/>
      <c r="P12" s="227"/>
      <c r="Q12" s="253" t="str">
        <f t="shared" si="4"/>
        <v/>
      </c>
      <c r="R12" s="254" t="str">
        <f t="shared" si="5"/>
        <v/>
      </c>
      <c r="S12" s="226"/>
      <c r="T12" s="227"/>
      <c r="U12" s="227"/>
      <c r="V12" s="246"/>
      <c r="W12" s="253" t="str">
        <f t="shared" si="6"/>
        <v/>
      </c>
      <c r="X12" s="254" t="str">
        <f t="shared" si="7"/>
        <v/>
      </c>
      <c r="Y12" s="226"/>
      <c r="Z12" s="227"/>
      <c r="AA12" s="227"/>
      <c r="AB12" s="227"/>
      <c r="AC12" s="227"/>
      <c r="AD12" s="227"/>
      <c r="AE12" s="246"/>
      <c r="AF12" s="253" t="str">
        <f t="shared" si="8"/>
        <v/>
      </c>
      <c r="AG12" s="254" t="str">
        <f t="shared" si="9"/>
        <v/>
      </c>
      <c r="AH12" s="121"/>
    </row>
    <row r="13" spans="1:34">
      <c r="A13" s="81">
        <f>список!A10</f>
        <v>9</v>
      </c>
      <c r="B13" s="93" t="str">
        <f>IF(список!B10="","",список!B10)</f>
        <v/>
      </c>
      <c r="C13" s="93">
        <f>IF(список!C10="","",список!C10)</f>
        <v>0</v>
      </c>
      <c r="D13" s="226"/>
      <c r="E13" s="227"/>
      <c r="F13" s="227"/>
      <c r="G13" s="253" t="str">
        <f t="shared" si="0"/>
        <v/>
      </c>
      <c r="H13" s="254" t="str">
        <f t="shared" si="1"/>
        <v/>
      </c>
      <c r="I13" s="226"/>
      <c r="J13" s="227"/>
      <c r="K13" s="227"/>
      <c r="L13" s="253" t="str">
        <f t="shared" si="2"/>
        <v/>
      </c>
      <c r="M13" s="254" t="str">
        <f t="shared" si="3"/>
        <v/>
      </c>
      <c r="N13" s="226"/>
      <c r="O13" s="227"/>
      <c r="P13" s="227"/>
      <c r="Q13" s="253" t="str">
        <f t="shared" si="4"/>
        <v/>
      </c>
      <c r="R13" s="254" t="str">
        <f t="shared" si="5"/>
        <v/>
      </c>
      <c r="S13" s="226"/>
      <c r="T13" s="227"/>
      <c r="U13" s="227"/>
      <c r="V13" s="246"/>
      <c r="W13" s="253" t="str">
        <f t="shared" si="6"/>
        <v/>
      </c>
      <c r="X13" s="254" t="str">
        <f t="shared" si="7"/>
        <v/>
      </c>
      <c r="Y13" s="226"/>
      <c r="Z13" s="227"/>
      <c r="AA13" s="227"/>
      <c r="AB13" s="227"/>
      <c r="AC13" s="227"/>
      <c r="AD13" s="227"/>
      <c r="AE13" s="246"/>
      <c r="AF13" s="253" t="str">
        <f t="shared" si="8"/>
        <v/>
      </c>
      <c r="AG13" s="254" t="str">
        <f t="shared" si="9"/>
        <v/>
      </c>
      <c r="AH13" s="121"/>
    </row>
    <row r="14" spans="1:34">
      <c r="A14" s="81">
        <f>список!A11</f>
        <v>10</v>
      </c>
      <c r="B14" s="93" t="str">
        <f>IF(список!B11="","",список!B11)</f>
        <v/>
      </c>
      <c r="C14" s="93">
        <f>IF(список!C11="","",список!C11)</f>
        <v>0</v>
      </c>
      <c r="D14" s="226"/>
      <c r="E14" s="227"/>
      <c r="F14" s="227"/>
      <c r="G14" s="253" t="str">
        <f t="shared" si="0"/>
        <v/>
      </c>
      <c r="H14" s="254" t="str">
        <f t="shared" si="1"/>
        <v/>
      </c>
      <c r="I14" s="226"/>
      <c r="J14" s="227"/>
      <c r="K14" s="227"/>
      <c r="L14" s="253" t="str">
        <f t="shared" si="2"/>
        <v/>
      </c>
      <c r="M14" s="254" t="str">
        <f t="shared" si="3"/>
        <v/>
      </c>
      <c r="N14" s="226"/>
      <c r="O14" s="227"/>
      <c r="P14" s="227"/>
      <c r="Q14" s="253" t="str">
        <f t="shared" si="4"/>
        <v/>
      </c>
      <c r="R14" s="254" t="str">
        <f t="shared" si="5"/>
        <v/>
      </c>
      <c r="S14" s="226"/>
      <c r="T14" s="227"/>
      <c r="U14" s="227"/>
      <c r="V14" s="246"/>
      <c r="W14" s="253" t="str">
        <f t="shared" si="6"/>
        <v/>
      </c>
      <c r="X14" s="254" t="str">
        <f t="shared" si="7"/>
        <v/>
      </c>
      <c r="Y14" s="226"/>
      <c r="Z14" s="227"/>
      <c r="AA14" s="227"/>
      <c r="AB14" s="227"/>
      <c r="AC14" s="227"/>
      <c r="AD14" s="227"/>
      <c r="AE14" s="246"/>
      <c r="AF14" s="253" t="str">
        <f t="shared" si="8"/>
        <v/>
      </c>
      <c r="AG14" s="254" t="str">
        <f t="shared" si="9"/>
        <v/>
      </c>
      <c r="AH14" s="121"/>
    </row>
    <row r="15" spans="1:34">
      <c r="A15" s="81">
        <f>список!A12</f>
        <v>11</v>
      </c>
      <c r="B15" s="93" t="str">
        <f>IF(список!B12="","",список!B12)</f>
        <v/>
      </c>
      <c r="C15" s="93">
        <f>IF(список!C12="","",список!C12)</f>
        <v>0</v>
      </c>
      <c r="D15" s="226"/>
      <c r="E15" s="227"/>
      <c r="F15" s="227"/>
      <c r="G15" s="253" t="str">
        <f t="shared" si="0"/>
        <v/>
      </c>
      <c r="H15" s="254" t="str">
        <f t="shared" si="1"/>
        <v/>
      </c>
      <c r="I15" s="226"/>
      <c r="J15" s="227"/>
      <c r="K15" s="227"/>
      <c r="L15" s="253" t="str">
        <f t="shared" si="2"/>
        <v/>
      </c>
      <c r="M15" s="254" t="str">
        <f t="shared" si="3"/>
        <v/>
      </c>
      <c r="N15" s="226"/>
      <c r="O15" s="227"/>
      <c r="P15" s="227"/>
      <c r="Q15" s="253" t="str">
        <f t="shared" si="4"/>
        <v/>
      </c>
      <c r="R15" s="254" t="str">
        <f t="shared" si="5"/>
        <v/>
      </c>
      <c r="S15" s="226"/>
      <c r="T15" s="227"/>
      <c r="U15" s="227"/>
      <c r="V15" s="246"/>
      <c r="W15" s="253" t="str">
        <f t="shared" si="6"/>
        <v/>
      </c>
      <c r="X15" s="254" t="str">
        <f t="shared" si="7"/>
        <v/>
      </c>
      <c r="Y15" s="226"/>
      <c r="Z15" s="227"/>
      <c r="AA15" s="227"/>
      <c r="AB15" s="227"/>
      <c r="AC15" s="227"/>
      <c r="AD15" s="227"/>
      <c r="AE15" s="246"/>
      <c r="AF15" s="253" t="str">
        <f t="shared" si="8"/>
        <v/>
      </c>
      <c r="AG15" s="254" t="str">
        <f t="shared" si="9"/>
        <v/>
      </c>
      <c r="AH15" s="121"/>
    </row>
    <row r="16" spans="1:34">
      <c r="A16" s="81">
        <f>список!A13</f>
        <v>12</v>
      </c>
      <c r="B16" s="93" t="str">
        <f>IF(список!B13="","",список!B13)</f>
        <v/>
      </c>
      <c r="C16" s="93">
        <f>IF(список!C13="","",список!C13)</f>
        <v>0</v>
      </c>
      <c r="D16" s="226"/>
      <c r="E16" s="227"/>
      <c r="F16" s="227"/>
      <c r="G16" s="253" t="str">
        <f t="shared" si="0"/>
        <v/>
      </c>
      <c r="H16" s="254" t="str">
        <f t="shared" si="1"/>
        <v/>
      </c>
      <c r="I16" s="226"/>
      <c r="J16" s="227"/>
      <c r="K16" s="227"/>
      <c r="L16" s="253" t="str">
        <f t="shared" si="2"/>
        <v/>
      </c>
      <c r="M16" s="254" t="str">
        <f t="shared" si="3"/>
        <v/>
      </c>
      <c r="N16" s="226"/>
      <c r="O16" s="227"/>
      <c r="P16" s="227"/>
      <c r="Q16" s="253" t="str">
        <f t="shared" si="4"/>
        <v/>
      </c>
      <c r="R16" s="254" t="str">
        <f t="shared" si="5"/>
        <v/>
      </c>
      <c r="S16" s="226"/>
      <c r="T16" s="227"/>
      <c r="U16" s="227"/>
      <c r="V16" s="246"/>
      <c r="W16" s="253" t="str">
        <f t="shared" si="6"/>
        <v/>
      </c>
      <c r="X16" s="254" t="str">
        <f t="shared" si="7"/>
        <v/>
      </c>
      <c r="Y16" s="226"/>
      <c r="Z16" s="227"/>
      <c r="AA16" s="227"/>
      <c r="AB16" s="227"/>
      <c r="AC16" s="227"/>
      <c r="AD16" s="227"/>
      <c r="AE16" s="246"/>
      <c r="AF16" s="253" t="str">
        <f t="shared" si="8"/>
        <v/>
      </c>
      <c r="AG16" s="254" t="str">
        <f t="shared" si="9"/>
        <v/>
      </c>
      <c r="AH16" s="121"/>
    </row>
    <row r="17" spans="1:34">
      <c r="A17" s="81">
        <f>список!A14</f>
        <v>13</v>
      </c>
      <c r="B17" s="93" t="str">
        <f>IF(список!B14="","",список!B14)</f>
        <v/>
      </c>
      <c r="C17" s="93">
        <f>IF(список!C14="","",список!C14)</f>
        <v>0</v>
      </c>
      <c r="D17" s="226"/>
      <c r="E17" s="227"/>
      <c r="F17" s="227"/>
      <c r="G17" s="253" t="str">
        <f t="shared" si="0"/>
        <v/>
      </c>
      <c r="H17" s="254" t="str">
        <f t="shared" si="1"/>
        <v/>
      </c>
      <c r="I17" s="226"/>
      <c r="J17" s="227"/>
      <c r="K17" s="227"/>
      <c r="L17" s="253" t="str">
        <f t="shared" si="2"/>
        <v/>
      </c>
      <c r="M17" s="254" t="str">
        <f t="shared" si="3"/>
        <v/>
      </c>
      <c r="N17" s="226"/>
      <c r="O17" s="227"/>
      <c r="P17" s="227"/>
      <c r="Q17" s="253" t="str">
        <f t="shared" si="4"/>
        <v/>
      </c>
      <c r="R17" s="254" t="str">
        <f t="shared" si="5"/>
        <v/>
      </c>
      <c r="S17" s="226"/>
      <c r="T17" s="227"/>
      <c r="U17" s="227"/>
      <c r="V17" s="246"/>
      <c r="W17" s="253" t="str">
        <f t="shared" si="6"/>
        <v/>
      </c>
      <c r="X17" s="254" t="str">
        <f t="shared" si="7"/>
        <v/>
      </c>
      <c r="Y17" s="226"/>
      <c r="Z17" s="227"/>
      <c r="AA17" s="227"/>
      <c r="AB17" s="227"/>
      <c r="AC17" s="227"/>
      <c r="AD17" s="227"/>
      <c r="AE17" s="246"/>
      <c r="AF17" s="253" t="str">
        <f t="shared" si="8"/>
        <v/>
      </c>
      <c r="AG17" s="254" t="str">
        <f t="shared" si="9"/>
        <v/>
      </c>
      <c r="AH17" s="121"/>
    </row>
    <row r="18" spans="1:34">
      <c r="A18" s="81">
        <f>список!A15</f>
        <v>14</v>
      </c>
      <c r="B18" s="93" t="str">
        <f>IF(список!B15="","",список!B15)</f>
        <v/>
      </c>
      <c r="C18" s="93">
        <f>IF(список!C15="","",список!C15)</f>
        <v>0</v>
      </c>
      <c r="D18" s="226"/>
      <c r="E18" s="227"/>
      <c r="F18" s="227"/>
      <c r="G18" s="253" t="str">
        <f t="shared" si="0"/>
        <v/>
      </c>
      <c r="H18" s="254" t="str">
        <f t="shared" si="1"/>
        <v/>
      </c>
      <c r="I18" s="226"/>
      <c r="J18" s="227"/>
      <c r="K18" s="227"/>
      <c r="L18" s="253" t="str">
        <f t="shared" si="2"/>
        <v/>
      </c>
      <c r="M18" s="254" t="str">
        <f t="shared" si="3"/>
        <v/>
      </c>
      <c r="N18" s="226"/>
      <c r="O18" s="227"/>
      <c r="P18" s="227"/>
      <c r="Q18" s="253" t="str">
        <f t="shared" si="4"/>
        <v/>
      </c>
      <c r="R18" s="254" t="str">
        <f t="shared" si="5"/>
        <v/>
      </c>
      <c r="S18" s="226"/>
      <c r="T18" s="227"/>
      <c r="U18" s="227"/>
      <c r="V18" s="246"/>
      <c r="W18" s="253" t="str">
        <f t="shared" si="6"/>
        <v/>
      </c>
      <c r="X18" s="254" t="str">
        <f t="shared" si="7"/>
        <v/>
      </c>
      <c r="Y18" s="226"/>
      <c r="Z18" s="227"/>
      <c r="AA18" s="227"/>
      <c r="AB18" s="227"/>
      <c r="AC18" s="227"/>
      <c r="AD18" s="227"/>
      <c r="AE18" s="246"/>
      <c r="AF18" s="253" t="str">
        <f t="shared" si="8"/>
        <v/>
      </c>
      <c r="AG18" s="254" t="str">
        <f t="shared" si="9"/>
        <v/>
      </c>
      <c r="AH18" s="121"/>
    </row>
    <row r="19" spans="1:34">
      <c r="A19" s="81">
        <f>список!A16</f>
        <v>15</v>
      </c>
      <c r="B19" s="93" t="str">
        <f>IF(список!B16="","",список!B16)</f>
        <v/>
      </c>
      <c r="C19" s="93">
        <f>IF(список!C16="","",список!C16)</f>
        <v>0</v>
      </c>
      <c r="D19" s="226"/>
      <c r="E19" s="227"/>
      <c r="F19" s="227"/>
      <c r="G19" s="253" t="str">
        <f t="shared" si="0"/>
        <v/>
      </c>
      <c r="H19" s="254" t="str">
        <f t="shared" si="1"/>
        <v/>
      </c>
      <c r="I19" s="226"/>
      <c r="J19" s="227"/>
      <c r="K19" s="227"/>
      <c r="L19" s="253" t="str">
        <f t="shared" si="2"/>
        <v/>
      </c>
      <c r="M19" s="254" t="str">
        <f t="shared" si="3"/>
        <v/>
      </c>
      <c r="N19" s="226"/>
      <c r="O19" s="227"/>
      <c r="P19" s="227"/>
      <c r="Q19" s="253" t="str">
        <f t="shared" si="4"/>
        <v/>
      </c>
      <c r="R19" s="254" t="str">
        <f t="shared" si="5"/>
        <v/>
      </c>
      <c r="S19" s="226"/>
      <c r="T19" s="227"/>
      <c r="U19" s="227"/>
      <c r="V19" s="246"/>
      <c r="W19" s="253" t="str">
        <f t="shared" si="6"/>
        <v/>
      </c>
      <c r="X19" s="254" t="str">
        <f t="shared" si="7"/>
        <v/>
      </c>
      <c r="Y19" s="226"/>
      <c r="Z19" s="227"/>
      <c r="AA19" s="227"/>
      <c r="AB19" s="227"/>
      <c r="AC19" s="227"/>
      <c r="AD19" s="227"/>
      <c r="AE19" s="246"/>
      <c r="AF19" s="253" t="str">
        <f t="shared" si="8"/>
        <v/>
      </c>
      <c r="AG19" s="254" t="str">
        <f t="shared" si="9"/>
        <v/>
      </c>
      <c r="AH19" s="121"/>
    </row>
    <row r="20" spans="1:34">
      <c r="A20" s="81">
        <f>список!A17</f>
        <v>16</v>
      </c>
      <c r="B20" s="93" t="str">
        <f>IF(список!B17="","",список!B17)</f>
        <v/>
      </c>
      <c r="C20" s="93">
        <f>IF(список!C17="","",список!C17)</f>
        <v>0</v>
      </c>
      <c r="D20" s="226"/>
      <c r="E20" s="227"/>
      <c r="F20" s="227"/>
      <c r="G20" s="253" t="str">
        <f t="shared" si="0"/>
        <v/>
      </c>
      <c r="H20" s="254" t="str">
        <f t="shared" si="1"/>
        <v/>
      </c>
      <c r="I20" s="226"/>
      <c r="J20" s="227"/>
      <c r="K20" s="227"/>
      <c r="L20" s="253" t="str">
        <f t="shared" si="2"/>
        <v/>
      </c>
      <c r="M20" s="254" t="str">
        <f t="shared" si="3"/>
        <v/>
      </c>
      <c r="N20" s="226"/>
      <c r="O20" s="227"/>
      <c r="P20" s="227"/>
      <c r="Q20" s="253" t="str">
        <f t="shared" si="4"/>
        <v/>
      </c>
      <c r="R20" s="254" t="str">
        <f t="shared" si="5"/>
        <v/>
      </c>
      <c r="S20" s="226"/>
      <c r="T20" s="227"/>
      <c r="U20" s="227"/>
      <c r="V20" s="246"/>
      <c r="W20" s="253" t="str">
        <f t="shared" si="6"/>
        <v/>
      </c>
      <c r="X20" s="254" t="str">
        <f t="shared" si="7"/>
        <v/>
      </c>
      <c r="Y20" s="226"/>
      <c r="Z20" s="227"/>
      <c r="AA20" s="227"/>
      <c r="AB20" s="227"/>
      <c r="AC20" s="227"/>
      <c r="AD20" s="227"/>
      <c r="AE20" s="246"/>
      <c r="AF20" s="253" t="str">
        <f t="shared" si="8"/>
        <v/>
      </c>
      <c r="AG20" s="254" t="str">
        <f t="shared" si="9"/>
        <v/>
      </c>
      <c r="AH20" s="121"/>
    </row>
    <row r="21" spans="1:34">
      <c r="A21" s="81">
        <f>список!A18</f>
        <v>17</v>
      </c>
      <c r="B21" s="93" t="str">
        <f>IF(список!B18="","",список!B18)</f>
        <v/>
      </c>
      <c r="C21" s="93">
        <f>IF(список!C18="","",список!C18)</f>
        <v>0</v>
      </c>
      <c r="D21" s="226"/>
      <c r="E21" s="227"/>
      <c r="F21" s="227"/>
      <c r="G21" s="253" t="str">
        <f t="shared" si="0"/>
        <v/>
      </c>
      <c r="H21" s="254" t="str">
        <f t="shared" si="1"/>
        <v/>
      </c>
      <c r="I21" s="226"/>
      <c r="J21" s="227"/>
      <c r="K21" s="227"/>
      <c r="L21" s="253" t="str">
        <f t="shared" si="2"/>
        <v/>
      </c>
      <c r="M21" s="254" t="str">
        <f t="shared" si="3"/>
        <v/>
      </c>
      <c r="N21" s="226"/>
      <c r="O21" s="227"/>
      <c r="P21" s="227"/>
      <c r="Q21" s="253" t="str">
        <f t="shared" si="4"/>
        <v/>
      </c>
      <c r="R21" s="254" t="str">
        <f t="shared" si="5"/>
        <v/>
      </c>
      <c r="S21" s="226"/>
      <c r="T21" s="227"/>
      <c r="U21" s="227"/>
      <c r="V21" s="246"/>
      <c r="W21" s="253" t="str">
        <f t="shared" si="6"/>
        <v/>
      </c>
      <c r="X21" s="254" t="str">
        <f t="shared" si="7"/>
        <v/>
      </c>
      <c r="Y21" s="226"/>
      <c r="Z21" s="227"/>
      <c r="AA21" s="227"/>
      <c r="AB21" s="227"/>
      <c r="AC21" s="227"/>
      <c r="AD21" s="227"/>
      <c r="AE21" s="246"/>
      <c r="AF21" s="253" t="str">
        <f t="shared" si="8"/>
        <v/>
      </c>
      <c r="AG21" s="254" t="str">
        <f t="shared" si="9"/>
        <v/>
      </c>
      <c r="AH21" s="121"/>
    </row>
    <row r="22" spans="1:34">
      <c r="A22" s="81">
        <f>список!A19</f>
        <v>18</v>
      </c>
      <c r="B22" s="93" t="str">
        <f>IF(список!B19="","",список!B19)</f>
        <v/>
      </c>
      <c r="C22" s="93">
        <f>IF(список!C19="","",список!C19)</f>
        <v>0</v>
      </c>
      <c r="D22" s="226"/>
      <c r="E22" s="227"/>
      <c r="F22" s="227"/>
      <c r="G22" s="253" t="str">
        <f t="shared" si="0"/>
        <v/>
      </c>
      <c r="H22" s="254" t="str">
        <f t="shared" si="1"/>
        <v/>
      </c>
      <c r="I22" s="226"/>
      <c r="J22" s="227"/>
      <c r="K22" s="227"/>
      <c r="L22" s="253" t="str">
        <f t="shared" si="2"/>
        <v/>
      </c>
      <c r="M22" s="254" t="str">
        <f t="shared" si="3"/>
        <v/>
      </c>
      <c r="N22" s="226"/>
      <c r="O22" s="227"/>
      <c r="P22" s="227"/>
      <c r="Q22" s="253" t="str">
        <f t="shared" si="4"/>
        <v/>
      </c>
      <c r="R22" s="254" t="str">
        <f t="shared" si="5"/>
        <v/>
      </c>
      <c r="S22" s="226"/>
      <c r="T22" s="227"/>
      <c r="U22" s="227"/>
      <c r="V22" s="246"/>
      <c r="W22" s="253" t="str">
        <f t="shared" si="6"/>
        <v/>
      </c>
      <c r="X22" s="254" t="str">
        <f t="shared" si="7"/>
        <v/>
      </c>
      <c r="Y22" s="226"/>
      <c r="Z22" s="227"/>
      <c r="AA22" s="227"/>
      <c r="AB22" s="227"/>
      <c r="AC22" s="227"/>
      <c r="AD22" s="227"/>
      <c r="AE22" s="246"/>
      <c r="AF22" s="253" t="str">
        <f t="shared" si="8"/>
        <v/>
      </c>
      <c r="AG22" s="254" t="str">
        <f t="shared" si="9"/>
        <v/>
      </c>
      <c r="AH22" s="121"/>
    </row>
    <row r="23" spans="1:34">
      <c r="A23" s="81">
        <f>список!A20</f>
        <v>19</v>
      </c>
      <c r="B23" s="93" t="str">
        <f>IF(список!B20="","",список!B20)</f>
        <v/>
      </c>
      <c r="C23" s="93">
        <f>IF(список!C20="","",список!C20)</f>
        <v>0</v>
      </c>
      <c r="D23" s="226"/>
      <c r="E23" s="227"/>
      <c r="F23" s="227"/>
      <c r="G23" s="253" t="str">
        <f t="shared" si="0"/>
        <v/>
      </c>
      <c r="H23" s="254" t="str">
        <f t="shared" si="1"/>
        <v/>
      </c>
      <c r="I23" s="226"/>
      <c r="J23" s="227"/>
      <c r="K23" s="227"/>
      <c r="L23" s="253" t="str">
        <f t="shared" si="2"/>
        <v/>
      </c>
      <c r="M23" s="254" t="str">
        <f t="shared" si="3"/>
        <v/>
      </c>
      <c r="N23" s="226"/>
      <c r="O23" s="227"/>
      <c r="P23" s="227"/>
      <c r="Q23" s="253" t="str">
        <f t="shared" si="4"/>
        <v/>
      </c>
      <c r="R23" s="254" t="str">
        <f t="shared" si="5"/>
        <v/>
      </c>
      <c r="S23" s="226"/>
      <c r="T23" s="227"/>
      <c r="U23" s="227"/>
      <c r="V23" s="246"/>
      <c r="W23" s="253" t="str">
        <f t="shared" si="6"/>
        <v/>
      </c>
      <c r="X23" s="254" t="str">
        <f t="shared" si="7"/>
        <v/>
      </c>
      <c r="Y23" s="226"/>
      <c r="Z23" s="227"/>
      <c r="AA23" s="227"/>
      <c r="AB23" s="227"/>
      <c r="AC23" s="227"/>
      <c r="AD23" s="227"/>
      <c r="AE23" s="246"/>
      <c r="AF23" s="253" t="str">
        <f t="shared" si="8"/>
        <v/>
      </c>
      <c r="AG23" s="254" t="str">
        <f t="shared" si="9"/>
        <v/>
      </c>
      <c r="AH23" s="121"/>
    </row>
    <row r="24" spans="1:34">
      <c r="A24" s="81">
        <f>список!A21</f>
        <v>20</v>
      </c>
      <c r="B24" s="93" t="str">
        <f>IF(список!B21="","",список!B21)</f>
        <v/>
      </c>
      <c r="C24" s="93">
        <f>IF(список!C21="","",список!C21)</f>
        <v>0</v>
      </c>
      <c r="D24" s="226"/>
      <c r="E24" s="227"/>
      <c r="F24" s="227"/>
      <c r="G24" s="253" t="str">
        <f t="shared" si="0"/>
        <v/>
      </c>
      <c r="H24" s="254" t="str">
        <f t="shared" si="1"/>
        <v/>
      </c>
      <c r="I24" s="226"/>
      <c r="J24" s="227"/>
      <c r="K24" s="227"/>
      <c r="L24" s="253" t="str">
        <f t="shared" si="2"/>
        <v/>
      </c>
      <c r="M24" s="254" t="str">
        <f t="shared" si="3"/>
        <v/>
      </c>
      <c r="N24" s="226"/>
      <c r="O24" s="227"/>
      <c r="P24" s="227"/>
      <c r="Q24" s="253" t="str">
        <f t="shared" si="4"/>
        <v/>
      </c>
      <c r="R24" s="254" t="str">
        <f t="shared" si="5"/>
        <v/>
      </c>
      <c r="S24" s="226"/>
      <c r="T24" s="227"/>
      <c r="U24" s="227"/>
      <c r="V24" s="246"/>
      <c r="W24" s="253" t="str">
        <f t="shared" si="6"/>
        <v/>
      </c>
      <c r="X24" s="254" t="str">
        <f t="shared" si="7"/>
        <v/>
      </c>
      <c r="Y24" s="226"/>
      <c r="Z24" s="227"/>
      <c r="AA24" s="227"/>
      <c r="AB24" s="227"/>
      <c r="AC24" s="227"/>
      <c r="AD24" s="227"/>
      <c r="AE24" s="246"/>
      <c r="AF24" s="253" t="str">
        <f t="shared" si="8"/>
        <v/>
      </c>
      <c r="AG24" s="254" t="str">
        <f t="shared" si="9"/>
        <v/>
      </c>
      <c r="AH24" s="121"/>
    </row>
    <row r="25" spans="1:34">
      <c r="A25" s="81">
        <f>список!A22</f>
        <v>21</v>
      </c>
      <c r="B25" s="93" t="str">
        <f>IF(список!B22="","",список!B22)</f>
        <v/>
      </c>
      <c r="C25" s="93">
        <f>IF(список!C22="","",список!C22)</f>
        <v>0</v>
      </c>
      <c r="D25" s="226"/>
      <c r="E25" s="227"/>
      <c r="F25" s="227"/>
      <c r="G25" s="253" t="str">
        <f t="shared" si="0"/>
        <v/>
      </c>
      <c r="H25" s="254" t="str">
        <f t="shared" si="1"/>
        <v/>
      </c>
      <c r="I25" s="226"/>
      <c r="J25" s="227"/>
      <c r="K25" s="227"/>
      <c r="L25" s="253" t="str">
        <f t="shared" si="2"/>
        <v/>
      </c>
      <c r="M25" s="254" t="str">
        <f t="shared" si="3"/>
        <v/>
      </c>
      <c r="N25" s="226"/>
      <c r="O25" s="227"/>
      <c r="P25" s="227"/>
      <c r="Q25" s="253" t="str">
        <f t="shared" si="4"/>
        <v/>
      </c>
      <c r="R25" s="254" t="str">
        <f t="shared" si="5"/>
        <v/>
      </c>
      <c r="S25" s="226"/>
      <c r="T25" s="227"/>
      <c r="U25" s="227"/>
      <c r="V25" s="246"/>
      <c r="W25" s="253" t="str">
        <f t="shared" si="6"/>
        <v/>
      </c>
      <c r="X25" s="254" t="str">
        <f t="shared" si="7"/>
        <v/>
      </c>
      <c r="Y25" s="226"/>
      <c r="Z25" s="227"/>
      <c r="AA25" s="227"/>
      <c r="AB25" s="227"/>
      <c r="AC25" s="227"/>
      <c r="AD25" s="227"/>
      <c r="AE25" s="246"/>
      <c r="AF25" s="253" t="str">
        <f t="shared" si="8"/>
        <v/>
      </c>
      <c r="AG25" s="254" t="str">
        <f t="shared" si="9"/>
        <v/>
      </c>
      <c r="AH25" s="121"/>
    </row>
    <row r="26" spans="1:34">
      <c r="A26" s="81">
        <f>список!A23</f>
        <v>22</v>
      </c>
      <c r="B26" s="93" t="str">
        <f>IF(список!B23="","",список!B23)</f>
        <v/>
      </c>
      <c r="C26" s="93">
        <f>IF(список!C23="","",список!C23)</f>
        <v>0</v>
      </c>
      <c r="D26" s="226"/>
      <c r="E26" s="227"/>
      <c r="F26" s="227"/>
      <c r="G26" s="253" t="str">
        <f t="shared" si="0"/>
        <v/>
      </c>
      <c r="H26" s="254" t="str">
        <f t="shared" si="1"/>
        <v/>
      </c>
      <c r="I26" s="226"/>
      <c r="J26" s="227"/>
      <c r="K26" s="227"/>
      <c r="L26" s="253" t="str">
        <f t="shared" si="2"/>
        <v/>
      </c>
      <c r="M26" s="254" t="str">
        <f t="shared" si="3"/>
        <v/>
      </c>
      <c r="N26" s="226"/>
      <c r="O26" s="227"/>
      <c r="P26" s="227"/>
      <c r="Q26" s="253" t="str">
        <f t="shared" si="4"/>
        <v/>
      </c>
      <c r="R26" s="254" t="str">
        <f t="shared" si="5"/>
        <v/>
      </c>
      <c r="S26" s="226"/>
      <c r="T26" s="227"/>
      <c r="U26" s="227"/>
      <c r="V26" s="246"/>
      <c r="W26" s="253" t="str">
        <f t="shared" si="6"/>
        <v/>
      </c>
      <c r="X26" s="254" t="str">
        <f t="shared" si="7"/>
        <v/>
      </c>
      <c r="Y26" s="226"/>
      <c r="Z26" s="227"/>
      <c r="AA26" s="227"/>
      <c r="AB26" s="227"/>
      <c r="AC26" s="227"/>
      <c r="AD26" s="227"/>
      <c r="AE26" s="246"/>
      <c r="AF26" s="253" t="str">
        <f t="shared" si="8"/>
        <v/>
      </c>
      <c r="AG26" s="254" t="str">
        <f t="shared" si="9"/>
        <v/>
      </c>
      <c r="AH26" s="121"/>
    </row>
    <row r="27" spans="1:34">
      <c r="A27" s="81">
        <f>список!A24</f>
        <v>23</v>
      </c>
      <c r="B27" s="93" t="str">
        <f>IF(список!B24="","",список!B24)</f>
        <v/>
      </c>
      <c r="C27" s="93">
        <f>IF(список!C24="","",список!C24)</f>
        <v>0</v>
      </c>
      <c r="D27" s="226"/>
      <c r="E27" s="227"/>
      <c r="F27" s="227"/>
      <c r="G27" s="253" t="str">
        <f t="shared" si="0"/>
        <v/>
      </c>
      <c r="H27" s="254" t="str">
        <f t="shared" si="1"/>
        <v/>
      </c>
      <c r="I27" s="226"/>
      <c r="J27" s="227"/>
      <c r="K27" s="227"/>
      <c r="L27" s="253" t="str">
        <f t="shared" si="2"/>
        <v/>
      </c>
      <c r="M27" s="254" t="str">
        <f t="shared" si="3"/>
        <v/>
      </c>
      <c r="N27" s="226"/>
      <c r="O27" s="227"/>
      <c r="P27" s="227"/>
      <c r="Q27" s="253" t="str">
        <f t="shared" si="4"/>
        <v/>
      </c>
      <c r="R27" s="254" t="str">
        <f t="shared" si="5"/>
        <v/>
      </c>
      <c r="S27" s="226"/>
      <c r="T27" s="227"/>
      <c r="U27" s="227"/>
      <c r="V27" s="246"/>
      <c r="W27" s="253" t="str">
        <f t="shared" si="6"/>
        <v/>
      </c>
      <c r="X27" s="254" t="str">
        <f t="shared" si="7"/>
        <v/>
      </c>
      <c r="Y27" s="226"/>
      <c r="Z27" s="227"/>
      <c r="AA27" s="227"/>
      <c r="AB27" s="227"/>
      <c r="AC27" s="227"/>
      <c r="AD27" s="227"/>
      <c r="AE27" s="246"/>
      <c r="AF27" s="253" t="str">
        <f t="shared" si="8"/>
        <v/>
      </c>
      <c r="AG27" s="254" t="str">
        <f t="shared" si="9"/>
        <v/>
      </c>
      <c r="AH27" s="121"/>
    </row>
    <row r="28" spans="1:34">
      <c r="A28" s="81">
        <f>список!A25</f>
        <v>24</v>
      </c>
      <c r="B28" s="93" t="str">
        <f>IF(список!B25="","",список!B25)</f>
        <v/>
      </c>
      <c r="C28" s="93">
        <f>IF(список!C25="","",список!C25)</f>
        <v>0</v>
      </c>
      <c r="D28" s="226"/>
      <c r="E28" s="227"/>
      <c r="F28" s="227"/>
      <c r="G28" s="253" t="str">
        <f t="shared" si="0"/>
        <v/>
      </c>
      <c r="H28" s="254" t="str">
        <f t="shared" si="1"/>
        <v/>
      </c>
      <c r="I28" s="226"/>
      <c r="J28" s="227"/>
      <c r="K28" s="227"/>
      <c r="L28" s="253" t="str">
        <f t="shared" si="2"/>
        <v/>
      </c>
      <c r="M28" s="254" t="str">
        <f t="shared" si="3"/>
        <v/>
      </c>
      <c r="N28" s="226"/>
      <c r="O28" s="227"/>
      <c r="P28" s="227"/>
      <c r="Q28" s="253" t="str">
        <f t="shared" si="4"/>
        <v/>
      </c>
      <c r="R28" s="254" t="str">
        <f t="shared" si="5"/>
        <v/>
      </c>
      <c r="S28" s="226"/>
      <c r="T28" s="227"/>
      <c r="U28" s="227"/>
      <c r="V28" s="246"/>
      <c r="W28" s="253" t="str">
        <f t="shared" si="6"/>
        <v/>
      </c>
      <c r="X28" s="254" t="str">
        <f t="shared" si="7"/>
        <v/>
      </c>
      <c r="Y28" s="226"/>
      <c r="Z28" s="227"/>
      <c r="AA28" s="227"/>
      <c r="AB28" s="227"/>
      <c r="AC28" s="227"/>
      <c r="AD28" s="227"/>
      <c r="AE28" s="246"/>
      <c r="AF28" s="253" t="str">
        <f t="shared" si="8"/>
        <v/>
      </c>
      <c r="AG28" s="254" t="str">
        <f t="shared" si="9"/>
        <v/>
      </c>
      <c r="AH28" s="121"/>
    </row>
    <row r="29" spans="1:34">
      <c r="A29" s="81">
        <f>список!A26</f>
        <v>25</v>
      </c>
      <c r="B29" s="93" t="str">
        <f>IF(список!B26="","",список!B26)</f>
        <v/>
      </c>
      <c r="C29" s="93">
        <f>IF(список!C26="","",список!C26)</f>
        <v>0</v>
      </c>
      <c r="D29" s="226"/>
      <c r="E29" s="227"/>
      <c r="F29" s="227"/>
      <c r="G29" s="253" t="str">
        <f t="shared" si="0"/>
        <v/>
      </c>
      <c r="H29" s="254" t="str">
        <f t="shared" si="1"/>
        <v/>
      </c>
      <c r="I29" s="226"/>
      <c r="J29" s="227"/>
      <c r="K29" s="227"/>
      <c r="L29" s="253" t="str">
        <f t="shared" si="2"/>
        <v/>
      </c>
      <c r="M29" s="254" t="str">
        <f t="shared" si="3"/>
        <v/>
      </c>
      <c r="N29" s="226"/>
      <c r="O29" s="227"/>
      <c r="P29" s="227"/>
      <c r="Q29" s="253" t="str">
        <f t="shared" si="4"/>
        <v/>
      </c>
      <c r="R29" s="254" t="str">
        <f t="shared" si="5"/>
        <v/>
      </c>
      <c r="S29" s="226"/>
      <c r="T29" s="227"/>
      <c r="U29" s="227"/>
      <c r="V29" s="246"/>
      <c r="W29" s="253" t="str">
        <f t="shared" si="6"/>
        <v/>
      </c>
      <c r="X29" s="254" t="str">
        <f t="shared" si="7"/>
        <v/>
      </c>
      <c r="Y29" s="226"/>
      <c r="Z29" s="227"/>
      <c r="AA29" s="227"/>
      <c r="AB29" s="227"/>
      <c r="AC29" s="227"/>
      <c r="AD29" s="227"/>
      <c r="AE29" s="246"/>
      <c r="AF29" s="253" t="str">
        <f t="shared" si="8"/>
        <v/>
      </c>
      <c r="AG29" s="254" t="str">
        <f t="shared" si="9"/>
        <v/>
      </c>
      <c r="AH29" s="121"/>
    </row>
    <row r="30" spans="1:34">
      <c r="A30" s="81">
        <f>список!A27</f>
        <v>26</v>
      </c>
      <c r="B30" s="93" t="str">
        <f>IF(список!B27="","",список!B27)</f>
        <v/>
      </c>
      <c r="C30" s="93">
        <f>IF(список!C27="","",список!C27)</f>
        <v>0</v>
      </c>
      <c r="D30" s="226"/>
      <c r="E30" s="227"/>
      <c r="F30" s="227"/>
      <c r="G30" s="253" t="str">
        <f t="shared" ref="G30:G39" si="10">IF(D30="","",IF(E30="","",IF(F30="","",SUM(D30:F30)/3)))</f>
        <v/>
      </c>
      <c r="H30" s="254" t="str">
        <f t="shared" si="1"/>
        <v/>
      </c>
      <c r="I30" s="226"/>
      <c r="J30" s="227"/>
      <c r="K30" s="227"/>
      <c r="L30" s="253" t="str">
        <f t="shared" si="2"/>
        <v/>
      </c>
      <c r="M30" s="254" t="str">
        <f t="shared" si="3"/>
        <v/>
      </c>
      <c r="N30" s="226"/>
      <c r="O30" s="227"/>
      <c r="P30" s="227"/>
      <c r="Q30" s="253" t="str">
        <f t="shared" si="4"/>
        <v/>
      </c>
      <c r="R30" s="254" t="str">
        <f t="shared" si="5"/>
        <v/>
      </c>
      <c r="S30" s="226"/>
      <c r="T30" s="227"/>
      <c r="U30" s="227"/>
      <c r="V30" s="246"/>
      <c r="W30" s="253" t="str">
        <f t="shared" si="6"/>
        <v/>
      </c>
      <c r="X30" s="254" t="str">
        <f t="shared" si="7"/>
        <v/>
      </c>
      <c r="Y30" s="226"/>
      <c r="Z30" s="227"/>
      <c r="AA30" s="227"/>
      <c r="AB30" s="227"/>
      <c r="AC30" s="227"/>
      <c r="AD30" s="227"/>
      <c r="AE30" s="246"/>
      <c r="AF30" s="253" t="str">
        <f t="shared" si="8"/>
        <v/>
      </c>
      <c r="AG30" s="254" t="str">
        <f t="shared" si="9"/>
        <v/>
      </c>
      <c r="AH30" s="121"/>
    </row>
    <row r="31" spans="1:34">
      <c r="A31" s="81">
        <f>список!A28</f>
        <v>27</v>
      </c>
      <c r="B31" s="93" t="str">
        <f>IF(список!B28="","",список!B28)</f>
        <v/>
      </c>
      <c r="C31" s="93">
        <f>IF(список!C28="","",список!C28)</f>
        <v>0</v>
      </c>
      <c r="D31" s="226"/>
      <c r="E31" s="227"/>
      <c r="F31" s="227"/>
      <c r="G31" s="253" t="str">
        <f t="shared" si="10"/>
        <v/>
      </c>
      <c r="H31" s="254" t="str">
        <f t="shared" si="1"/>
        <v/>
      </c>
      <c r="I31" s="226"/>
      <c r="J31" s="227"/>
      <c r="K31" s="227"/>
      <c r="L31" s="253" t="str">
        <f t="shared" si="2"/>
        <v/>
      </c>
      <c r="M31" s="254" t="str">
        <f t="shared" si="3"/>
        <v/>
      </c>
      <c r="N31" s="226"/>
      <c r="O31" s="227"/>
      <c r="P31" s="227"/>
      <c r="Q31" s="253" t="str">
        <f t="shared" si="4"/>
        <v/>
      </c>
      <c r="R31" s="254" t="str">
        <f t="shared" si="5"/>
        <v/>
      </c>
      <c r="S31" s="226"/>
      <c r="T31" s="227"/>
      <c r="U31" s="227"/>
      <c r="V31" s="246"/>
      <c r="W31" s="253" t="str">
        <f t="shared" si="6"/>
        <v/>
      </c>
      <c r="X31" s="254" t="str">
        <f t="shared" si="7"/>
        <v/>
      </c>
      <c r="Y31" s="226"/>
      <c r="Z31" s="227"/>
      <c r="AA31" s="227"/>
      <c r="AB31" s="227"/>
      <c r="AC31" s="227"/>
      <c r="AD31" s="227"/>
      <c r="AE31" s="246"/>
      <c r="AF31" s="253" t="str">
        <f t="shared" si="8"/>
        <v/>
      </c>
      <c r="AG31" s="254" t="str">
        <f t="shared" si="9"/>
        <v/>
      </c>
      <c r="AH31" s="121"/>
    </row>
    <row r="32" spans="1:34">
      <c r="A32" s="81">
        <f>список!A29</f>
        <v>28</v>
      </c>
      <c r="B32" s="93" t="str">
        <f>IF(список!B29="","",список!B29)</f>
        <v/>
      </c>
      <c r="C32" s="93">
        <f>IF(список!C29="","",список!C29)</f>
        <v>0</v>
      </c>
      <c r="D32" s="226"/>
      <c r="E32" s="227"/>
      <c r="F32" s="227"/>
      <c r="G32" s="253" t="str">
        <f t="shared" si="10"/>
        <v/>
      </c>
      <c r="H32" s="254" t="str">
        <f t="shared" si="1"/>
        <v/>
      </c>
      <c r="I32" s="226"/>
      <c r="J32" s="227"/>
      <c r="K32" s="227"/>
      <c r="L32" s="253" t="str">
        <f t="shared" si="2"/>
        <v/>
      </c>
      <c r="M32" s="254" t="str">
        <f t="shared" si="3"/>
        <v/>
      </c>
      <c r="N32" s="226"/>
      <c r="O32" s="227"/>
      <c r="P32" s="227"/>
      <c r="Q32" s="253" t="str">
        <f t="shared" si="4"/>
        <v/>
      </c>
      <c r="R32" s="254" t="str">
        <f t="shared" si="5"/>
        <v/>
      </c>
      <c r="S32" s="226"/>
      <c r="T32" s="227"/>
      <c r="U32" s="227"/>
      <c r="V32" s="246"/>
      <c r="W32" s="253" t="str">
        <f t="shared" si="6"/>
        <v/>
      </c>
      <c r="X32" s="254" t="str">
        <f t="shared" si="7"/>
        <v/>
      </c>
      <c r="Y32" s="226"/>
      <c r="Z32" s="227"/>
      <c r="AA32" s="227"/>
      <c r="AB32" s="227"/>
      <c r="AC32" s="227"/>
      <c r="AD32" s="227"/>
      <c r="AE32" s="246"/>
      <c r="AF32" s="253" t="str">
        <f t="shared" si="8"/>
        <v/>
      </c>
      <c r="AG32" s="254" t="str">
        <f t="shared" si="9"/>
        <v/>
      </c>
      <c r="AH32" s="121"/>
    </row>
    <row r="33" spans="1:34">
      <c r="A33" s="81">
        <f>список!A30</f>
        <v>29</v>
      </c>
      <c r="B33" s="93" t="str">
        <f>IF(список!B30="","",список!B30)</f>
        <v/>
      </c>
      <c r="C33" s="93">
        <f>IF(список!C30="","",список!C30)</f>
        <v>0</v>
      </c>
      <c r="D33" s="226"/>
      <c r="E33" s="227"/>
      <c r="F33" s="227"/>
      <c r="G33" s="253" t="str">
        <f t="shared" si="10"/>
        <v/>
      </c>
      <c r="H33" s="254" t="str">
        <f t="shared" si="1"/>
        <v/>
      </c>
      <c r="I33" s="226"/>
      <c r="J33" s="227"/>
      <c r="K33" s="227"/>
      <c r="L33" s="253" t="str">
        <f t="shared" si="2"/>
        <v/>
      </c>
      <c r="M33" s="254" t="str">
        <f t="shared" si="3"/>
        <v/>
      </c>
      <c r="N33" s="226"/>
      <c r="O33" s="227"/>
      <c r="P33" s="227"/>
      <c r="Q33" s="253" t="str">
        <f t="shared" si="4"/>
        <v/>
      </c>
      <c r="R33" s="254" t="str">
        <f t="shared" si="5"/>
        <v/>
      </c>
      <c r="S33" s="226"/>
      <c r="T33" s="227"/>
      <c r="U33" s="227"/>
      <c r="V33" s="246"/>
      <c r="W33" s="253" t="str">
        <f t="shared" si="6"/>
        <v/>
      </c>
      <c r="X33" s="254" t="str">
        <f t="shared" si="7"/>
        <v/>
      </c>
      <c r="Y33" s="226"/>
      <c r="Z33" s="227"/>
      <c r="AA33" s="227"/>
      <c r="AB33" s="227"/>
      <c r="AC33" s="227"/>
      <c r="AD33" s="227"/>
      <c r="AE33" s="246"/>
      <c r="AF33" s="253" t="str">
        <f t="shared" si="8"/>
        <v/>
      </c>
      <c r="AG33" s="254" t="str">
        <f t="shared" si="9"/>
        <v/>
      </c>
      <c r="AH33" s="121"/>
    </row>
    <row r="34" spans="1:34">
      <c r="A34" s="81">
        <f>список!A31</f>
        <v>30</v>
      </c>
      <c r="B34" s="93" t="str">
        <f>IF(список!B31="","",список!B31)</f>
        <v/>
      </c>
      <c r="C34" s="93">
        <f>IF(список!C31="","",список!C31)</f>
        <v>0</v>
      </c>
      <c r="D34" s="226"/>
      <c r="E34" s="227"/>
      <c r="F34" s="227"/>
      <c r="G34" s="253" t="str">
        <f t="shared" si="10"/>
        <v/>
      </c>
      <c r="H34" s="254" t="str">
        <f t="shared" si="1"/>
        <v/>
      </c>
      <c r="I34" s="226"/>
      <c r="J34" s="227"/>
      <c r="K34" s="227"/>
      <c r="L34" s="253" t="str">
        <f t="shared" si="2"/>
        <v/>
      </c>
      <c r="M34" s="254" t="str">
        <f t="shared" si="3"/>
        <v/>
      </c>
      <c r="N34" s="226"/>
      <c r="O34" s="227"/>
      <c r="P34" s="227"/>
      <c r="Q34" s="253" t="str">
        <f t="shared" si="4"/>
        <v/>
      </c>
      <c r="R34" s="254" t="str">
        <f t="shared" si="5"/>
        <v/>
      </c>
      <c r="S34" s="226"/>
      <c r="T34" s="227"/>
      <c r="U34" s="227"/>
      <c r="V34" s="246"/>
      <c r="W34" s="253" t="str">
        <f t="shared" si="6"/>
        <v/>
      </c>
      <c r="X34" s="254" t="str">
        <f t="shared" si="7"/>
        <v/>
      </c>
      <c r="Y34" s="226"/>
      <c r="Z34" s="227"/>
      <c r="AA34" s="227"/>
      <c r="AB34" s="227"/>
      <c r="AC34" s="227"/>
      <c r="AD34" s="227"/>
      <c r="AE34" s="246"/>
      <c r="AF34" s="253" t="str">
        <f t="shared" si="8"/>
        <v/>
      </c>
      <c r="AG34" s="254" t="str">
        <f t="shared" si="9"/>
        <v/>
      </c>
      <c r="AH34" s="121"/>
    </row>
    <row r="35" spans="1:34" ht="15.75">
      <c r="A35" s="81">
        <f>список!A32</f>
        <v>31</v>
      </c>
      <c r="B35" s="93" t="str">
        <f>IF(список!B32="","",список!B32)</f>
        <v/>
      </c>
      <c r="C35" s="93">
        <f>IF(список!C32="","",список!C32)</f>
        <v>0</v>
      </c>
      <c r="D35" s="226"/>
      <c r="E35" s="227"/>
      <c r="F35" s="227"/>
      <c r="G35" s="253" t="str">
        <f t="shared" si="10"/>
        <v/>
      </c>
      <c r="H35" s="254" t="str">
        <f t="shared" si="1"/>
        <v/>
      </c>
      <c r="I35" s="227"/>
      <c r="J35" s="227"/>
      <c r="K35" s="246"/>
      <c r="L35" s="253" t="str">
        <f t="shared" si="2"/>
        <v/>
      </c>
      <c r="M35" s="254" t="str">
        <f t="shared" si="3"/>
        <v/>
      </c>
      <c r="N35" s="226"/>
      <c r="O35" s="227"/>
      <c r="P35" s="227"/>
      <c r="Q35" s="253" t="str">
        <f t="shared" si="4"/>
        <v/>
      </c>
      <c r="R35" s="254" t="str">
        <f t="shared" si="5"/>
        <v/>
      </c>
      <c r="S35" s="226"/>
      <c r="T35" s="227"/>
      <c r="U35" s="227"/>
      <c r="V35" s="246"/>
      <c r="W35" s="253" t="str">
        <f t="shared" si="6"/>
        <v/>
      </c>
      <c r="X35" s="254" t="str">
        <f t="shared" si="7"/>
        <v/>
      </c>
      <c r="Y35" s="257"/>
      <c r="Z35" s="227"/>
      <c r="AA35" s="227"/>
      <c r="AB35" s="227"/>
      <c r="AC35" s="227"/>
      <c r="AD35" s="227"/>
      <c r="AE35" s="246"/>
      <c r="AF35" s="253" t="str">
        <f t="shared" si="8"/>
        <v/>
      </c>
      <c r="AG35" s="254" t="str">
        <f t="shared" si="9"/>
        <v/>
      </c>
      <c r="AH35" s="121"/>
    </row>
    <row r="36" spans="1:34">
      <c r="A36" s="81">
        <f>список!A33</f>
        <v>32</v>
      </c>
      <c r="B36" s="93" t="str">
        <f>IF(список!B33="","",список!B33)</f>
        <v/>
      </c>
      <c r="C36" s="93">
        <f>IF(список!C33="","",список!C33)</f>
        <v>0</v>
      </c>
      <c r="D36" s="226"/>
      <c r="E36" s="227"/>
      <c r="F36" s="227"/>
      <c r="G36" s="253" t="str">
        <f t="shared" si="10"/>
        <v/>
      </c>
      <c r="H36" s="254" t="str">
        <f t="shared" si="1"/>
        <v/>
      </c>
      <c r="I36" s="227"/>
      <c r="J36" s="227"/>
      <c r="K36" s="246"/>
      <c r="L36" s="253" t="str">
        <f t="shared" si="2"/>
        <v/>
      </c>
      <c r="M36" s="254" t="str">
        <f t="shared" si="3"/>
        <v/>
      </c>
      <c r="N36" s="227"/>
      <c r="O36" s="227"/>
      <c r="P36" s="246"/>
      <c r="Q36" s="253" t="str">
        <f t="shared" si="4"/>
        <v/>
      </c>
      <c r="R36" s="254" t="str">
        <f t="shared" si="5"/>
        <v/>
      </c>
      <c r="S36" s="227"/>
      <c r="T36" s="227"/>
      <c r="U36" s="227"/>
      <c r="V36" s="246"/>
      <c r="W36" s="253" t="str">
        <f t="shared" si="6"/>
        <v/>
      </c>
      <c r="X36" s="254" t="str">
        <f t="shared" si="7"/>
        <v/>
      </c>
      <c r="Y36" s="213"/>
      <c r="Z36" s="82"/>
      <c r="AA36" s="82"/>
      <c r="AB36" s="82"/>
      <c r="AC36" s="82"/>
      <c r="AD36" s="212"/>
      <c r="AE36" s="212"/>
      <c r="AF36" s="253" t="str">
        <f t="shared" si="8"/>
        <v/>
      </c>
      <c r="AG36" s="254" t="str">
        <f t="shared" si="9"/>
        <v/>
      </c>
      <c r="AH36" s="121"/>
    </row>
    <row r="37" spans="1:34">
      <c r="A37" s="81">
        <f>список!A34</f>
        <v>33</v>
      </c>
      <c r="B37" s="93" t="str">
        <f>IF(список!B34="","",список!B34)</f>
        <v/>
      </c>
      <c r="C37" s="93">
        <f>IF(список!C34="","",список!C34)</f>
        <v>0</v>
      </c>
      <c r="D37" s="226"/>
      <c r="E37" s="227"/>
      <c r="F37" s="227"/>
      <c r="G37" s="253" t="str">
        <f t="shared" si="10"/>
        <v/>
      </c>
      <c r="H37" s="254" t="str">
        <f t="shared" si="1"/>
        <v/>
      </c>
      <c r="I37" s="213"/>
      <c r="J37" s="82"/>
      <c r="K37" s="212"/>
      <c r="L37" s="253" t="str">
        <f t="shared" si="2"/>
        <v/>
      </c>
      <c r="M37" s="254" t="str">
        <f t="shared" si="3"/>
        <v/>
      </c>
      <c r="N37" s="213"/>
      <c r="O37" s="82"/>
      <c r="P37" s="212"/>
      <c r="Q37" s="253" t="str">
        <f t="shared" si="4"/>
        <v/>
      </c>
      <c r="R37" s="254" t="str">
        <f t="shared" si="5"/>
        <v/>
      </c>
      <c r="S37" s="227"/>
      <c r="T37" s="227"/>
      <c r="U37" s="227"/>
      <c r="V37" s="246"/>
      <c r="W37" s="253" t="str">
        <f t="shared" si="6"/>
        <v/>
      </c>
      <c r="X37" s="254" t="str">
        <f t="shared" si="7"/>
        <v/>
      </c>
      <c r="Y37" s="213"/>
      <c r="Z37" s="82"/>
      <c r="AA37" s="82"/>
      <c r="AB37" s="82"/>
      <c r="AC37" s="82"/>
      <c r="AD37" s="212"/>
      <c r="AE37" s="212"/>
      <c r="AF37" s="253" t="str">
        <f t="shared" si="8"/>
        <v/>
      </c>
      <c r="AG37" s="254" t="str">
        <f t="shared" si="9"/>
        <v/>
      </c>
      <c r="AH37" s="121"/>
    </row>
    <row r="38" spans="1:34">
      <c r="A38" s="81">
        <f>список!A35</f>
        <v>34</v>
      </c>
      <c r="B38" s="93" t="str">
        <f>IF(список!B35="","",список!B35)</f>
        <v/>
      </c>
      <c r="C38" s="93">
        <f>IF(список!C35="","",список!C35)</f>
        <v>0</v>
      </c>
      <c r="D38" s="83"/>
      <c r="E38" s="83"/>
      <c r="F38" s="279"/>
      <c r="G38" s="253" t="str">
        <f t="shared" si="10"/>
        <v/>
      </c>
      <c r="H38" s="254" t="str">
        <f t="shared" si="1"/>
        <v/>
      </c>
      <c r="I38" s="276"/>
      <c r="J38" s="83"/>
      <c r="K38" s="279"/>
      <c r="L38" s="253" t="str">
        <f t="shared" si="2"/>
        <v/>
      </c>
      <c r="M38" s="254" t="str">
        <f t="shared" si="3"/>
        <v/>
      </c>
      <c r="N38" s="276"/>
      <c r="O38" s="83"/>
      <c r="P38" s="279"/>
      <c r="Q38" s="253" t="str">
        <f t="shared" si="4"/>
        <v/>
      </c>
      <c r="R38" s="254" t="str">
        <f t="shared" si="5"/>
        <v/>
      </c>
      <c r="S38" s="276"/>
      <c r="T38" s="83"/>
      <c r="U38" s="83"/>
      <c r="V38" s="279"/>
      <c r="W38" s="253" t="str">
        <f t="shared" si="6"/>
        <v/>
      </c>
      <c r="X38" s="254" t="str">
        <f t="shared" si="7"/>
        <v/>
      </c>
      <c r="Y38" s="276"/>
      <c r="Z38" s="83"/>
      <c r="AA38" s="83"/>
      <c r="AB38" s="83"/>
      <c r="AC38" s="83"/>
      <c r="AD38" s="83"/>
      <c r="AE38" s="279"/>
      <c r="AF38" s="253" t="str">
        <f t="shared" si="8"/>
        <v/>
      </c>
      <c r="AG38" s="254" t="str">
        <f t="shared" si="9"/>
        <v/>
      </c>
      <c r="AH38" s="121"/>
    </row>
    <row r="39" spans="1:34" ht="15.75" thickBot="1">
      <c r="A39" s="81">
        <f>список!A36</f>
        <v>35</v>
      </c>
      <c r="B39" s="93" t="str">
        <f>IF(список!B36="","",список!B36)</f>
        <v/>
      </c>
      <c r="C39" s="93">
        <f>IF(список!C36="","",список!C36)</f>
        <v>0</v>
      </c>
      <c r="D39" s="83"/>
      <c r="E39" s="83"/>
      <c r="F39" s="279"/>
      <c r="G39" s="255" t="str">
        <f t="shared" si="10"/>
        <v/>
      </c>
      <c r="H39" s="256" t="str">
        <f t="shared" si="1"/>
        <v/>
      </c>
      <c r="I39" s="276"/>
      <c r="J39" s="83"/>
      <c r="K39" s="279"/>
      <c r="L39" s="255" t="str">
        <f t="shared" si="2"/>
        <v/>
      </c>
      <c r="M39" s="256" t="str">
        <f t="shared" si="3"/>
        <v/>
      </c>
      <c r="N39" s="276"/>
      <c r="O39" s="83"/>
      <c r="P39" s="279"/>
      <c r="Q39" s="255" t="str">
        <f t="shared" si="4"/>
        <v/>
      </c>
      <c r="R39" s="256" t="str">
        <f t="shared" si="5"/>
        <v/>
      </c>
      <c r="S39" s="276"/>
      <c r="T39" s="83"/>
      <c r="U39" s="83"/>
      <c r="V39" s="279"/>
      <c r="W39" s="255" t="str">
        <f t="shared" si="6"/>
        <v/>
      </c>
      <c r="X39" s="256" t="str">
        <f t="shared" si="7"/>
        <v/>
      </c>
      <c r="Y39" s="276"/>
      <c r="Z39" s="83"/>
      <c r="AA39" s="83"/>
      <c r="AB39" s="83"/>
      <c r="AC39" s="83"/>
      <c r="AD39" s="83"/>
      <c r="AE39" s="279"/>
      <c r="AF39" s="255" t="str">
        <f t="shared" si="8"/>
        <v/>
      </c>
      <c r="AG39" s="256" t="str">
        <f t="shared" si="9"/>
        <v/>
      </c>
      <c r="AH39" s="121"/>
    </row>
    <row r="40" spans="1:34">
      <c r="G40" s="84"/>
      <c r="H40" s="84"/>
      <c r="L40" s="84"/>
      <c r="M40" s="84"/>
      <c r="Q40" s="84"/>
      <c r="R40" s="84"/>
      <c r="W40" s="84"/>
      <c r="X40" s="84"/>
      <c r="AF40" s="84"/>
      <c r="AG40" s="84"/>
    </row>
  </sheetData>
  <sheetProtection password="CC6F" sheet="1" objects="1" scenarios="1" selectLockedCells="1"/>
  <mergeCells count="15">
    <mergeCell ref="A1:AG1"/>
    <mergeCell ref="Y3:AG3"/>
    <mergeCell ref="AF4:AG4"/>
    <mergeCell ref="A2:AG2"/>
    <mergeCell ref="G4:H4"/>
    <mergeCell ref="L4:M4"/>
    <mergeCell ref="Q4:R4"/>
    <mergeCell ref="W4:X4"/>
    <mergeCell ref="D3:H3"/>
    <mergeCell ref="I3:M3"/>
    <mergeCell ref="N3:R3"/>
    <mergeCell ref="S3:X3"/>
    <mergeCell ref="B3:B4"/>
    <mergeCell ref="A3:A4"/>
    <mergeCell ref="C3:C4"/>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N33"/>
  <sheetViews>
    <sheetView workbookViewId="0">
      <selection activeCell="K4" sqref="K4"/>
    </sheetView>
  </sheetViews>
  <sheetFormatPr defaultColWidth="9.140625" defaultRowHeight="15"/>
  <cols>
    <col min="1" max="1" width="9.140625" style="1"/>
    <col min="2" max="2" width="34.140625" style="1" customWidth="1"/>
    <col min="3" max="11" width="9.140625" style="1"/>
    <col min="12" max="12" width="12.85546875" style="1" customWidth="1"/>
    <col min="13" max="13" width="35.85546875" style="1" customWidth="1"/>
    <col min="14" max="16384" width="9.140625" style="1"/>
  </cols>
  <sheetData>
    <row r="1" spans="1:14" ht="15.75">
      <c r="A1" s="359"/>
      <c r="B1" s="359"/>
      <c r="C1" s="359"/>
      <c r="D1" s="359"/>
      <c r="E1" s="359"/>
      <c r="F1" s="359"/>
      <c r="G1" s="359"/>
      <c r="H1" s="359"/>
      <c r="I1" s="359"/>
      <c r="J1" s="359"/>
      <c r="K1" s="359"/>
      <c r="L1" s="359"/>
      <c r="M1" s="359"/>
      <c r="N1" s="359"/>
    </row>
    <row r="2" spans="1:14" ht="15.75">
      <c r="A2" s="1" t="str">
        <f>список!A1</f>
        <v>№</v>
      </c>
      <c r="B2" s="1" t="str">
        <f>список!B1</f>
        <v>Фамилия, имя воспитанника</v>
      </c>
      <c r="C2" s="360">
        <v>1</v>
      </c>
      <c r="D2" s="360"/>
      <c r="E2" s="360">
        <v>2</v>
      </c>
      <c r="F2" s="360"/>
      <c r="G2" s="360">
        <v>3</v>
      </c>
      <c r="H2" s="360"/>
      <c r="I2" s="360">
        <v>4</v>
      </c>
      <c r="J2" s="360"/>
      <c r="K2" s="1" t="s">
        <v>1</v>
      </c>
      <c r="L2" s="1" t="s">
        <v>2</v>
      </c>
    </row>
    <row r="3" spans="1:14" ht="15" customHeight="1">
      <c r="A3" s="1">
        <f>список!A2</f>
        <v>1</v>
      </c>
      <c r="B3" s="1" t="str">
        <f>IF(список!B2="","",список!B2)</f>
        <v/>
      </c>
      <c r="C3" s="1" t="e">
        <f>IF(#REF!="","",#REF!)</f>
        <v>#REF!</v>
      </c>
      <c r="D3" s="1" t="e">
        <f>IF(C3="","",IF(C3="а",0,IF(C3="в",3,IF(C3="г",2,IF(C3="б",5,IF(C3="д",4,1))))))</f>
        <v>#REF!</v>
      </c>
      <c r="E3" s="1" t="e">
        <f>IF(#REF!="","",#REF!)</f>
        <v>#REF!</v>
      </c>
      <c r="F3" s="1" t="e">
        <f>IF(E3="","",IF(E3="г",0,IF(E3="д",5,IF(E3="е",4,IF(E3="в",3,IF(E3="а",1,2))))))</f>
        <v>#REF!</v>
      </c>
      <c r="G3" s="1" t="e">
        <f>IF(#REF!="","",#REF!)</f>
        <v>#REF!</v>
      </c>
      <c r="H3" s="1" t="e">
        <f>IF(G3="","",IF(I3="а",5,IF(I3="б",2,IF(I3="в",3,IF(I3="г",0,IF(I3="д",1,4))))))</f>
        <v>#REF!</v>
      </c>
      <c r="I3" s="1" t="e">
        <f>IF(#REF!="","",#REF!)</f>
        <v>#REF!</v>
      </c>
      <c r="J3" s="1" t="e">
        <f>IF(I3="","",IF(I3="а",5,IF(I3="б",2,IF(I3="в",3,IF(I3="г",0,IF(I3="д",1,4))))))</f>
        <v>#REF!</v>
      </c>
      <c r="K3" s="1" t="e">
        <f>SUM(D3,F3,H3,J3,)</f>
        <v>#REF!</v>
      </c>
      <c r="L3" s="1" t="e">
        <f>IF(K3=0,"",IF(AND(K3&lt;=4),"низкий",IF(AND(K3&gt;4,K3&lt;=8),"сниженный",IF(AND(K3&gt;=9,K3&lt;13),"норма",IF(AND(K3&gt;=13,K3&lt;17),"высокий","очень высокий")))))</f>
        <v>#REF!</v>
      </c>
      <c r="M3" s="4" t="e">
        <f>IF(L3="","",IF(AND(L3="очень высокий"),"преобладает учебная и социальная мотивация",IF(AND(L4="высокий"),"преобладает социально-позиционная мотивация возможно наличие учебной",IF(AND(L3="норма"),"преобладает позиционная мотивация возможно наличие социальных и оценочных мотивов",IF(AND(L3="низкий"),"преобладают оценочные и игровые мотивы возможно наличие внешних","преобладают внешние мотивы возможно наличие игровых и оценочных")))))</f>
        <v>#REF!</v>
      </c>
    </row>
    <row r="4" spans="1:14">
      <c r="A4" s="1">
        <f>список!A3</f>
        <v>2</v>
      </c>
      <c r="B4" s="1" t="str">
        <f>IF(список!B3="","",список!B3)</f>
        <v/>
      </c>
      <c r="C4" s="1" t="e">
        <f>IF(#REF!="","",#REF!)</f>
        <v>#REF!</v>
      </c>
      <c r="D4" s="1" t="e">
        <f>IF(C4="","",IF(C4="а",0,IF(C4="в",3,IF(C4="г",2,IF(C4="б",5,IF(C4="д",4,1))))))</f>
        <v>#REF!</v>
      </c>
      <c r="E4" s="1" t="e">
        <f>IF(#REF!="","",#REF!)</f>
        <v>#REF!</v>
      </c>
      <c r="F4" s="1" t="e">
        <f t="shared" ref="F4:F33" si="0">IF(E4="","",IF(E4="г",0,IF(E4="д",5,IF(E4="е",4,IF(E4="в",3,IF(E4="а",1,2))))))</f>
        <v>#REF!</v>
      </c>
      <c r="G4" s="1" t="e">
        <f>IF(#REF!="","",#REF!)</f>
        <v>#REF!</v>
      </c>
      <c r="H4" s="1" t="e">
        <f t="shared" ref="H4:H33" si="1">IF(G4="","",IF(I4="а",5,IF(I4="б",2,IF(I4="в",3,IF(I4="г",0,IF(I4="д",1,4))))))</f>
        <v>#REF!</v>
      </c>
      <c r="I4" s="1" t="e">
        <f>IF(#REF!="","",#REF!)</f>
        <v>#REF!</v>
      </c>
      <c r="J4" s="1" t="e">
        <f t="shared" ref="J4:J33" si="2">IF(I4="","",IF(I4="а",5,IF(I4="б",2,IF(I4="в",3,IF(I4="г",0,IF(I4="д",1,4))))))</f>
        <v>#REF!</v>
      </c>
      <c r="K4" s="1" t="e">
        <f t="shared" ref="K4:K33" si="3">SUM(D4,F4,H4,J4,)</f>
        <v>#REF!</v>
      </c>
      <c r="L4" s="1" t="e">
        <f t="shared" ref="L4:L32" si="4">IF(K4=0,"",IF(AND(K4&lt;=4),"низкий",IF(AND(K4&gt;4,K4&lt;=8),"сниженный",IF(AND(K4&gt;=9,K4&lt;13),"норма",IF(AND(K4&gt;=13,K4&lt;17),"высокий","очень высокий")))))</f>
        <v>#REF!</v>
      </c>
      <c r="M4" s="4" t="e">
        <f t="shared" ref="M4:M32" si="5">IF(L4="","",IF(AND(L4="очень высокий"),"преобладает учебная и социальная мотивация",IF(AND(L5="высокий"),"преобладает социально-позиционная мотивация возможно наличие учебной",IF(AND(L4="норма"),"преобладает позиционная мотивация возможно наличие социальных и оценочных мотивов",IF(AND(L4="низкий"),"преобладают оценочные и игровые мотивы возможно наличие внешних","преобладают внешние мотивы возможно наличие игровых и оценочных")))))</f>
        <v>#REF!</v>
      </c>
    </row>
    <row r="5" spans="1:14">
      <c r="A5" s="1">
        <f>список!A4</f>
        <v>3</v>
      </c>
      <c r="B5" s="1" t="str">
        <f>IF(список!B4="","",список!B4)</f>
        <v/>
      </c>
      <c r="C5" s="1" t="e">
        <f>IF(#REF!="","",#REF!)</f>
        <v>#REF!</v>
      </c>
      <c r="D5" s="1" t="e">
        <f t="shared" ref="D5:D33" si="6">IF(C5="","",IF(C5="а",0,IF(C5="в",3,IF(C5="г",2,IF(C5="б",5,IF(C5="д",4,1))))))</f>
        <v>#REF!</v>
      </c>
      <c r="E5" s="1" t="e">
        <f>IF(#REF!="","",#REF!)</f>
        <v>#REF!</v>
      </c>
      <c r="F5" s="1" t="e">
        <f t="shared" si="0"/>
        <v>#REF!</v>
      </c>
      <c r="G5" s="1" t="e">
        <f>IF(#REF!="","",#REF!)</f>
        <v>#REF!</v>
      </c>
      <c r="H5" s="1" t="e">
        <f t="shared" si="1"/>
        <v>#REF!</v>
      </c>
      <c r="I5" s="1" t="e">
        <f>IF(#REF!="","",#REF!)</f>
        <v>#REF!</v>
      </c>
      <c r="J5" s="1" t="e">
        <f t="shared" si="2"/>
        <v>#REF!</v>
      </c>
      <c r="K5" s="1" t="e">
        <f t="shared" si="3"/>
        <v>#REF!</v>
      </c>
      <c r="L5" s="1" t="e">
        <f t="shared" si="4"/>
        <v>#REF!</v>
      </c>
      <c r="M5" s="4" t="e">
        <f t="shared" si="5"/>
        <v>#REF!</v>
      </c>
    </row>
    <row r="6" spans="1:14">
      <c r="A6" s="1">
        <f>список!A5</f>
        <v>4</v>
      </c>
      <c r="B6" s="1" t="str">
        <f>IF(список!B5="","",список!B5)</f>
        <v/>
      </c>
      <c r="C6" s="1" t="e">
        <f>IF(#REF!="","",#REF!)</f>
        <v>#REF!</v>
      </c>
      <c r="D6" s="1" t="e">
        <f t="shared" si="6"/>
        <v>#REF!</v>
      </c>
      <c r="E6" s="1" t="e">
        <f>IF(#REF!="","",#REF!)</f>
        <v>#REF!</v>
      </c>
      <c r="F6" s="1" t="e">
        <f t="shared" si="0"/>
        <v>#REF!</v>
      </c>
      <c r="G6" s="1" t="e">
        <f>IF(#REF!="","",#REF!)</f>
        <v>#REF!</v>
      </c>
      <c r="H6" s="1" t="e">
        <f t="shared" si="1"/>
        <v>#REF!</v>
      </c>
      <c r="I6" s="1" t="e">
        <f>IF(#REF!="","",#REF!)</f>
        <v>#REF!</v>
      </c>
      <c r="J6" s="1" t="e">
        <f t="shared" si="2"/>
        <v>#REF!</v>
      </c>
      <c r="K6" s="1" t="e">
        <f t="shared" si="3"/>
        <v>#REF!</v>
      </c>
      <c r="L6" s="1" t="e">
        <f t="shared" si="4"/>
        <v>#REF!</v>
      </c>
      <c r="M6" s="4" t="e">
        <f t="shared" si="5"/>
        <v>#REF!</v>
      </c>
    </row>
    <row r="7" spans="1:14">
      <c r="A7" s="1">
        <f>список!A6</f>
        <v>5</v>
      </c>
      <c r="B7" s="1" t="str">
        <f>IF(список!B6="","",список!B6)</f>
        <v/>
      </c>
      <c r="C7" s="1" t="e">
        <f>IF(#REF!="","",#REF!)</f>
        <v>#REF!</v>
      </c>
      <c r="D7" s="1" t="e">
        <f t="shared" si="6"/>
        <v>#REF!</v>
      </c>
      <c r="E7" s="1" t="e">
        <f>IF(#REF!="","",#REF!)</f>
        <v>#REF!</v>
      </c>
      <c r="F7" s="1" t="e">
        <f t="shared" si="0"/>
        <v>#REF!</v>
      </c>
      <c r="G7" s="1" t="e">
        <f>IF(#REF!="","",#REF!)</f>
        <v>#REF!</v>
      </c>
      <c r="H7" s="1" t="e">
        <f t="shared" si="1"/>
        <v>#REF!</v>
      </c>
      <c r="I7" s="1" t="e">
        <f>IF(#REF!="","",#REF!)</f>
        <v>#REF!</v>
      </c>
      <c r="J7" s="1" t="e">
        <f t="shared" si="2"/>
        <v>#REF!</v>
      </c>
      <c r="K7" s="1" t="e">
        <f t="shared" si="3"/>
        <v>#REF!</v>
      </c>
      <c r="L7" s="1" t="e">
        <f t="shared" si="4"/>
        <v>#REF!</v>
      </c>
      <c r="M7" s="4" t="e">
        <f t="shared" si="5"/>
        <v>#REF!</v>
      </c>
    </row>
    <row r="8" spans="1:14">
      <c r="A8" s="1">
        <f>список!A7</f>
        <v>6</v>
      </c>
      <c r="B8" s="1" t="str">
        <f>IF(список!B7="","",список!B7)</f>
        <v/>
      </c>
      <c r="C8" s="1" t="e">
        <f>IF(#REF!="","",#REF!)</f>
        <v>#REF!</v>
      </c>
      <c r="D8" s="1" t="e">
        <f t="shared" si="6"/>
        <v>#REF!</v>
      </c>
      <c r="E8" s="1" t="e">
        <f>IF(#REF!="","",#REF!)</f>
        <v>#REF!</v>
      </c>
      <c r="F8" s="1" t="e">
        <f t="shared" si="0"/>
        <v>#REF!</v>
      </c>
      <c r="G8" s="1" t="e">
        <f>IF(#REF!="","",#REF!)</f>
        <v>#REF!</v>
      </c>
      <c r="H8" s="1" t="e">
        <f t="shared" si="1"/>
        <v>#REF!</v>
      </c>
      <c r="I8" s="1" t="e">
        <f>IF(#REF!="","",#REF!)</f>
        <v>#REF!</v>
      </c>
      <c r="J8" s="1" t="e">
        <f t="shared" si="2"/>
        <v>#REF!</v>
      </c>
      <c r="K8" s="1" t="e">
        <f t="shared" si="3"/>
        <v>#REF!</v>
      </c>
      <c r="L8" s="1" t="e">
        <f t="shared" si="4"/>
        <v>#REF!</v>
      </c>
      <c r="M8" s="4" t="e">
        <f t="shared" si="5"/>
        <v>#REF!</v>
      </c>
    </row>
    <row r="9" spans="1:14">
      <c r="A9" s="1">
        <f>список!A8</f>
        <v>7</v>
      </c>
      <c r="B9" s="1" t="str">
        <f>IF(список!B8="","",список!B8)</f>
        <v/>
      </c>
      <c r="C9" s="1" t="e">
        <f>IF(#REF!="","",#REF!)</f>
        <v>#REF!</v>
      </c>
      <c r="D9" s="1" t="e">
        <f t="shared" si="6"/>
        <v>#REF!</v>
      </c>
      <c r="E9" s="1" t="e">
        <f>IF(#REF!="","",#REF!)</f>
        <v>#REF!</v>
      </c>
      <c r="F9" s="1" t="e">
        <f t="shared" si="0"/>
        <v>#REF!</v>
      </c>
      <c r="G9" s="1" t="e">
        <f>IF(#REF!="","",#REF!)</f>
        <v>#REF!</v>
      </c>
      <c r="H9" s="1" t="e">
        <f t="shared" si="1"/>
        <v>#REF!</v>
      </c>
      <c r="I9" s="1" t="e">
        <f>IF(#REF!="","",#REF!)</f>
        <v>#REF!</v>
      </c>
      <c r="J9" s="1" t="e">
        <f t="shared" si="2"/>
        <v>#REF!</v>
      </c>
      <c r="K9" s="1" t="e">
        <f t="shared" si="3"/>
        <v>#REF!</v>
      </c>
      <c r="L9" s="1" t="e">
        <f t="shared" si="4"/>
        <v>#REF!</v>
      </c>
      <c r="M9" s="4" t="e">
        <f t="shared" si="5"/>
        <v>#REF!</v>
      </c>
    </row>
    <row r="10" spans="1:14">
      <c r="A10" s="1">
        <f>список!A9</f>
        <v>8</v>
      </c>
      <c r="B10" s="1" t="str">
        <f>IF(список!B9="","",список!B9)</f>
        <v/>
      </c>
      <c r="C10" s="1" t="e">
        <f>IF(#REF!="","",#REF!)</f>
        <v>#REF!</v>
      </c>
      <c r="D10" s="1" t="e">
        <f t="shared" si="6"/>
        <v>#REF!</v>
      </c>
      <c r="E10" s="1" t="e">
        <f>IF(#REF!="","",#REF!)</f>
        <v>#REF!</v>
      </c>
      <c r="F10" s="1" t="e">
        <f t="shared" si="0"/>
        <v>#REF!</v>
      </c>
      <c r="G10" s="1" t="e">
        <f>IF(#REF!="","",#REF!)</f>
        <v>#REF!</v>
      </c>
      <c r="H10" s="1" t="e">
        <f t="shared" si="1"/>
        <v>#REF!</v>
      </c>
      <c r="I10" s="1" t="e">
        <f>IF(#REF!="","",#REF!)</f>
        <v>#REF!</v>
      </c>
      <c r="J10" s="1" t="e">
        <f t="shared" si="2"/>
        <v>#REF!</v>
      </c>
      <c r="K10" s="1" t="e">
        <f t="shared" si="3"/>
        <v>#REF!</v>
      </c>
      <c r="L10" s="1" t="e">
        <f t="shared" si="4"/>
        <v>#REF!</v>
      </c>
      <c r="M10" s="4" t="e">
        <f t="shared" si="5"/>
        <v>#REF!</v>
      </c>
    </row>
    <row r="11" spans="1:14">
      <c r="A11" s="1">
        <f>список!A10</f>
        <v>9</v>
      </c>
      <c r="B11" s="1" t="str">
        <f>IF(список!B10="","",список!B10)</f>
        <v/>
      </c>
      <c r="C11" s="1" t="e">
        <f>IF(#REF!="","",#REF!)</f>
        <v>#REF!</v>
      </c>
      <c r="D11" s="1" t="e">
        <f t="shared" si="6"/>
        <v>#REF!</v>
      </c>
      <c r="E11" s="1" t="e">
        <f>IF(#REF!="","",#REF!)</f>
        <v>#REF!</v>
      </c>
      <c r="F11" s="1" t="e">
        <f t="shared" si="0"/>
        <v>#REF!</v>
      </c>
      <c r="G11" s="1" t="e">
        <f>IF(#REF!="","",#REF!)</f>
        <v>#REF!</v>
      </c>
      <c r="H11" s="1" t="e">
        <f t="shared" si="1"/>
        <v>#REF!</v>
      </c>
      <c r="I11" s="1" t="e">
        <f>IF(#REF!="","",#REF!)</f>
        <v>#REF!</v>
      </c>
      <c r="J11" s="1" t="e">
        <f t="shared" si="2"/>
        <v>#REF!</v>
      </c>
      <c r="K11" s="1" t="e">
        <f t="shared" si="3"/>
        <v>#REF!</v>
      </c>
      <c r="L11" s="1" t="e">
        <f t="shared" si="4"/>
        <v>#REF!</v>
      </c>
      <c r="M11" s="4" t="e">
        <f t="shared" si="5"/>
        <v>#REF!</v>
      </c>
    </row>
    <row r="12" spans="1:14">
      <c r="A12" s="1">
        <f>список!A11</f>
        <v>10</v>
      </c>
      <c r="B12" s="1" t="str">
        <f>IF(список!B11="","",список!B11)</f>
        <v/>
      </c>
      <c r="C12" s="1" t="e">
        <f>IF(#REF!="","",#REF!)</f>
        <v>#REF!</v>
      </c>
      <c r="D12" s="1" t="e">
        <f t="shared" si="6"/>
        <v>#REF!</v>
      </c>
      <c r="E12" s="1" t="e">
        <f>IF(#REF!="","",#REF!)</f>
        <v>#REF!</v>
      </c>
      <c r="F12" s="1" t="e">
        <f t="shared" si="0"/>
        <v>#REF!</v>
      </c>
      <c r="G12" s="1" t="e">
        <f>IF(#REF!="","",#REF!)</f>
        <v>#REF!</v>
      </c>
      <c r="H12" s="1" t="e">
        <f t="shared" si="1"/>
        <v>#REF!</v>
      </c>
      <c r="I12" s="1" t="e">
        <f>IF(#REF!="","",#REF!)</f>
        <v>#REF!</v>
      </c>
      <c r="J12" s="1" t="e">
        <f t="shared" si="2"/>
        <v>#REF!</v>
      </c>
      <c r="K12" s="1" t="e">
        <f t="shared" si="3"/>
        <v>#REF!</v>
      </c>
      <c r="L12" s="1" t="e">
        <f t="shared" si="4"/>
        <v>#REF!</v>
      </c>
      <c r="M12" s="4" t="e">
        <f t="shared" si="5"/>
        <v>#REF!</v>
      </c>
    </row>
    <row r="13" spans="1:14">
      <c r="A13" s="1">
        <f>список!A12</f>
        <v>11</v>
      </c>
      <c r="B13" s="1" t="str">
        <f>IF(список!B12="","",список!B12)</f>
        <v/>
      </c>
      <c r="C13" s="1" t="e">
        <f>IF(#REF!="","",#REF!)</f>
        <v>#REF!</v>
      </c>
      <c r="D13" s="1" t="e">
        <f t="shared" si="6"/>
        <v>#REF!</v>
      </c>
      <c r="E13" s="1" t="e">
        <f>IF(#REF!="","",#REF!)</f>
        <v>#REF!</v>
      </c>
      <c r="F13" s="1" t="e">
        <f t="shared" si="0"/>
        <v>#REF!</v>
      </c>
      <c r="G13" s="1" t="e">
        <f>IF(#REF!="","",#REF!)</f>
        <v>#REF!</v>
      </c>
      <c r="H13" s="1" t="e">
        <f t="shared" si="1"/>
        <v>#REF!</v>
      </c>
      <c r="I13" s="1" t="e">
        <f>IF(#REF!="","",#REF!)</f>
        <v>#REF!</v>
      </c>
      <c r="J13" s="1" t="e">
        <f t="shared" si="2"/>
        <v>#REF!</v>
      </c>
      <c r="K13" s="1" t="e">
        <f t="shared" si="3"/>
        <v>#REF!</v>
      </c>
      <c r="L13" s="1" t="e">
        <f t="shared" si="4"/>
        <v>#REF!</v>
      </c>
      <c r="M13" s="4" t="e">
        <f t="shared" si="5"/>
        <v>#REF!</v>
      </c>
    </row>
    <row r="14" spans="1:14">
      <c r="A14" s="1">
        <f>список!A13</f>
        <v>12</v>
      </c>
      <c r="B14" s="1" t="str">
        <f>IF(список!B13="","",список!B13)</f>
        <v/>
      </c>
      <c r="C14" s="1" t="e">
        <f>IF(#REF!="","",#REF!)</f>
        <v>#REF!</v>
      </c>
      <c r="D14" s="1" t="e">
        <f t="shared" si="6"/>
        <v>#REF!</v>
      </c>
      <c r="E14" s="1" t="e">
        <f>IF(#REF!="","",#REF!)</f>
        <v>#REF!</v>
      </c>
      <c r="F14" s="1" t="e">
        <f t="shared" si="0"/>
        <v>#REF!</v>
      </c>
      <c r="G14" s="1" t="e">
        <f>IF(#REF!="","",#REF!)</f>
        <v>#REF!</v>
      </c>
      <c r="H14" s="1" t="e">
        <f t="shared" si="1"/>
        <v>#REF!</v>
      </c>
      <c r="I14" s="1" t="e">
        <f>IF(#REF!="","",#REF!)</f>
        <v>#REF!</v>
      </c>
      <c r="J14" s="1" t="e">
        <f t="shared" si="2"/>
        <v>#REF!</v>
      </c>
      <c r="K14" s="1" t="e">
        <f t="shared" si="3"/>
        <v>#REF!</v>
      </c>
      <c r="L14" s="1" t="e">
        <f t="shared" si="4"/>
        <v>#REF!</v>
      </c>
      <c r="M14" s="4" t="e">
        <f t="shared" si="5"/>
        <v>#REF!</v>
      </c>
    </row>
    <row r="15" spans="1:14">
      <c r="A15" s="1">
        <f>список!A14</f>
        <v>13</v>
      </c>
      <c r="B15" s="1" t="str">
        <f>IF(список!B14="","",список!B14)</f>
        <v/>
      </c>
      <c r="C15" s="1" t="e">
        <f>IF(#REF!="","",#REF!)</f>
        <v>#REF!</v>
      </c>
      <c r="D15" s="1" t="e">
        <f t="shared" si="6"/>
        <v>#REF!</v>
      </c>
      <c r="E15" s="1" t="e">
        <f>IF(#REF!="","",#REF!)</f>
        <v>#REF!</v>
      </c>
      <c r="F15" s="1" t="e">
        <f t="shared" si="0"/>
        <v>#REF!</v>
      </c>
      <c r="G15" s="1" t="e">
        <f>IF(#REF!="","",#REF!)</f>
        <v>#REF!</v>
      </c>
      <c r="H15" s="1" t="e">
        <f t="shared" si="1"/>
        <v>#REF!</v>
      </c>
      <c r="I15" s="1" t="e">
        <f>IF(#REF!="","",#REF!)</f>
        <v>#REF!</v>
      </c>
      <c r="J15" s="1" t="e">
        <f t="shared" si="2"/>
        <v>#REF!</v>
      </c>
      <c r="K15" s="1" t="e">
        <f t="shared" si="3"/>
        <v>#REF!</v>
      </c>
      <c r="L15" s="1" t="e">
        <f t="shared" si="4"/>
        <v>#REF!</v>
      </c>
      <c r="M15" s="4" t="e">
        <f t="shared" si="5"/>
        <v>#REF!</v>
      </c>
    </row>
    <row r="16" spans="1:14">
      <c r="A16" s="1">
        <f>список!A15</f>
        <v>14</v>
      </c>
      <c r="B16" s="1" t="str">
        <f>IF(список!B15="","",список!B15)</f>
        <v/>
      </c>
      <c r="C16" s="1" t="e">
        <f>IF(#REF!="","",#REF!)</f>
        <v>#REF!</v>
      </c>
      <c r="D16" s="1" t="e">
        <f t="shared" si="6"/>
        <v>#REF!</v>
      </c>
      <c r="E16" s="1" t="e">
        <f>IF(#REF!="","",#REF!)</f>
        <v>#REF!</v>
      </c>
      <c r="F16" s="1" t="e">
        <f t="shared" si="0"/>
        <v>#REF!</v>
      </c>
      <c r="G16" s="1" t="e">
        <f>IF(#REF!="","",#REF!)</f>
        <v>#REF!</v>
      </c>
      <c r="H16" s="1" t="e">
        <f t="shared" si="1"/>
        <v>#REF!</v>
      </c>
      <c r="I16" s="1" t="e">
        <f>IF(#REF!="","",#REF!)</f>
        <v>#REF!</v>
      </c>
      <c r="J16" s="1" t="e">
        <f t="shared" si="2"/>
        <v>#REF!</v>
      </c>
      <c r="K16" s="1" t="e">
        <f t="shared" si="3"/>
        <v>#REF!</v>
      </c>
      <c r="L16" s="1" t="e">
        <f t="shared" si="4"/>
        <v>#REF!</v>
      </c>
      <c r="M16" s="4" t="e">
        <f t="shared" si="5"/>
        <v>#REF!</v>
      </c>
    </row>
    <row r="17" spans="1:13">
      <c r="A17" s="1">
        <f>список!A16</f>
        <v>15</v>
      </c>
      <c r="B17" s="1" t="str">
        <f>IF(список!B16="","",список!B16)</f>
        <v/>
      </c>
      <c r="C17" s="1" t="e">
        <f>IF(#REF!="","",#REF!)</f>
        <v>#REF!</v>
      </c>
      <c r="D17" s="1" t="e">
        <f t="shared" si="6"/>
        <v>#REF!</v>
      </c>
      <c r="E17" s="1" t="e">
        <f>IF(#REF!="","",#REF!)</f>
        <v>#REF!</v>
      </c>
      <c r="F17" s="1" t="e">
        <f t="shared" si="0"/>
        <v>#REF!</v>
      </c>
      <c r="G17" s="1" t="e">
        <f>IF(#REF!="","",#REF!)</f>
        <v>#REF!</v>
      </c>
      <c r="H17" s="1" t="e">
        <f t="shared" si="1"/>
        <v>#REF!</v>
      </c>
      <c r="I17" s="1" t="e">
        <f>IF(#REF!="","",#REF!)</f>
        <v>#REF!</v>
      </c>
      <c r="J17" s="1" t="e">
        <f t="shared" si="2"/>
        <v>#REF!</v>
      </c>
      <c r="K17" s="1" t="e">
        <f t="shared" si="3"/>
        <v>#REF!</v>
      </c>
      <c r="L17" s="1" t="e">
        <f t="shared" si="4"/>
        <v>#REF!</v>
      </c>
      <c r="M17" s="4" t="e">
        <f t="shared" si="5"/>
        <v>#REF!</v>
      </c>
    </row>
    <row r="18" spans="1:13">
      <c r="A18" s="1">
        <f>список!A17</f>
        <v>16</v>
      </c>
      <c r="B18" s="1" t="str">
        <f>IF(список!B17="","",список!B17)</f>
        <v/>
      </c>
      <c r="C18" s="1" t="e">
        <f>IF(#REF!="","",#REF!)</f>
        <v>#REF!</v>
      </c>
      <c r="D18" s="1" t="e">
        <f t="shared" si="6"/>
        <v>#REF!</v>
      </c>
      <c r="E18" s="1" t="e">
        <f>IF(#REF!="","",#REF!)</f>
        <v>#REF!</v>
      </c>
      <c r="F18" s="1" t="e">
        <f t="shared" si="0"/>
        <v>#REF!</v>
      </c>
      <c r="G18" s="1" t="e">
        <f>IF(#REF!="","",#REF!)</f>
        <v>#REF!</v>
      </c>
      <c r="H18" s="1" t="e">
        <f t="shared" si="1"/>
        <v>#REF!</v>
      </c>
      <c r="I18" s="1" t="e">
        <f>IF(#REF!="","",#REF!)</f>
        <v>#REF!</v>
      </c>
      <c r="J18" s="1" t="e">
        <f t="shared" si="2"/>
        <v>#REF!</v>
      </c>
      <c r="K18" s="1" t="e">
        <f t="shared" si="3"/>
        <v>#REF!</v>
      </c>
      <c r="L18" s="1" t="e">
        <f t="shared" si="4"/>
        <v>#REF!</v>
      </c>
      <c r="M18" s="4" t="e">
        <f t="shared" si="5"/>
        <v>#REF!</v>
      </c>
    </row>
    <row r="19" spans="1:13">
      <c r="A19" s="1">
        <f>список!A18</f>
        <v>17</v>
      </c>
      <c r="B19" s="1" t="str">
        <f>IF(список!B18="","",список!B18)</f>
        <v/>
      </c>
      <c r="C19" s="1" t="e">
        <f>IF(#REF!="","",#REF!)</f>
        <v>#REF!</v>
      </c>
      <c r="D19" s="1" t="e">
        <f t="shared" si="6"/>
        <v>#REF!</v>
      </c>
      <c r="E19" s="1" t="e">
        <f>IF(#REF!="","",#REF!)</f>
        <v>#REF!</v>
      </c>
      <c r="F19" s="1" t="e">
        <f t="shared" si="0"/>
        <v>#REF!</v>
      </c>
      <c r="G19" s="1" t="e">
        <f>IF(#REF!="","",#REF!)</f>
        <v>#REF!</v>
      </c>
      <c r="H19" s="1" t="e">
        <f t="shared" si="1"/>
        <v>#REF!</v>
      </c>
      <c r="I19" s="1" t="e">
        <f>IF(#REF!="","",#REF!)</f>
        <v>#REF!</v>
      </c>
      <c r="J19" s="1" t="e">
        <f t="shared" si="2"/>
        <v>#REF!</v>
      </c>
      <c r="K19" s="1" t="e">
        <f t="shared" si="3"/>
        <v>#REF!</v>
      </c>
      <c r="L19" s="1" t="e">
        <f t="shared" si="4"/>
        <v>#REF!</v>
      </c>
      <c r="M19" s="4" t="e">
        <f t="shared" si="5"/>
        <v>#REF!</v>
      </c>
    </row>
    <row r="20" spans="1:13">
      <c r="A20" s="1">
        <f>список!A19</f>
        <v>18</v>
      </c>
      <c r="B20" s="1" t="str">
        <f>IF(список!B19="","",список!B19)</f>
        <v/>
      </c>
      <c r="C20" s="1" t="e">
        <f>IF(#REF!="","",#REF!)</f>
        <v>#REF!</v>
      </c>
      <c r="D20" s="1" t="e">
        <f t="shared" si="6"/>
        <v>#REF!</v>
      </c>
      <c r="E20" s="1" t="e">
        <f>IF(#REF!="","",#REF!)</f>
        <v>#REF!</v>
      </c>
      <c r="F20" s="1" t="e">
        <f t="shared" si="0"/>
        <v>#REF!</v>
      </c>
      <c r="G20" s="1" t="e">
        <f>IF(#REF!="","",#REF!)</f>
        <v>#REF!</v>
      </c>
      <c r="H20" s="1" t="e">
        <f t="shared" si="1"/>
        <v>#REF!</v>
      </c>
      <c r="I20" s="1" t="e">
        <f>IF(#REF!="","",#REF!)</f>
        <v>#REF!</v>
      </c>
      <c r="J20" s="1" t="e">
        <f t="shared" si="2"/>
        <v>#REF!</v>
      </c>
      <c r="K20" s="1" t="e">
        <f t="shared" si="3"/>
        <v>#REF!</v>
      </c>
      <c r="L20" s="1" t="e">
        <f t="shared" si="4"/>
        <v>#REF!</v>
      </c>
      <c r="M20" s="4" t="e">
        <f t="shared" si="5"/>
        <v>#REF!</v>
      </c>
    </row>
    <row r="21" spans="1:13">
      <c r="A21" s="1">
        <f>список!A20</f>
        <v>19</v>
      </c>
      <c r="B21" s="1" t="str">
        <f>IF(список!B20="","",список!B20)</f>
        <v/>
      </c>
      <c r="C21" s="1" t="e">
        <f>IF(#REF!="","",#REF!)</f>
        <v>#REF!</v>
      </c>
      <c r="D21" s="1" t="e">
        <f t="shared" si="6"/>
        <v>#REF!</v>
      </c>
      <c r="E21" s="1" t="e">
        <f>IF(#REF!="","",#REF!)</f>
        <v>#REF!</v>
      </c>
      <c r="F21" s="1" t="e">
        <f t="shared" si="0"/>
        <v>#REF!</v>
      </c>
      <c r="G21" s="1" t="e">
        <f>IF(#REF!="","",#REF!)</f>
        <v>#REF!</v>
      </c>
      <c r="H21" s="1" t="e">
        <f t="shared" si="1"/>
        <v>#REF!</v>
      </c>
      <c r="I21" s="1" t="e">
        <f>IF(#REF!="","",#REF!)</f>
        <v>#REF!</v>
      </c>
      <c r="J21" s="1" t="e">
        <f t="shared" si="2"/>
        <v>#REF!</v>
      </c>
      <c r="K21" s="1" t="e">
        <f t="shared" si="3"/>
        <v>#REF!</v>
      </c>
      <c r="L21" s="1" t="e">
        <f t="shared" si="4"/>
        <v>#REF!</v>
      </c>
      <c r="M21" s="4" t="e">
        <f t="shared" si="5"/>
        <v>#REF!</v>
      </c>
    </row>
    <row r="22" spans="1:13">
      <c r="A22" s="1">
        <f>список!A21</f>
        <v>20</v>
      </c>
      <c r="B22" s="1" t="str">
        <f>IF(список!B21="","",список!B21)</f>
        <v/>
      </c>
      <c r="C22" s="1" t="e">
        <f>IF(#REF!="","",#REF!)</f>
        <v>#REF!</v>
      </c>
      <c r="D22" s="1" t="e">
        <f t="shared" si="6"/>
        <v>#REF!</v>
      </c>
      <c r="E22" s="1" t="e">
        <f>IF(#REF!="","",#REF!)</f>
        <v>#REF!</v>
      </c>
      <c r="F22" s="1" t="e">
        <f t="shared" si="0"/>
        <v>#REF!</v>
      </c>
      <c r="G22" s="1" t="e">
        <f>IF(#REF!="","",#REF!)</f>
        <v>#REF!</v>
      </c>
      <c r="H22" s="1" t="e">
        <f t="shared" si="1"/>
        <v>#REF!</v>
      </c>
      <c r="I22" s="1" t="e">
        <f>IF(#REF!="","",#REF!)</f>
        <v>#REF!</v>
      </c>
      <c r="J22" s="1" t="e">
        <f t="shared" si="2"/>
        <v>#REF!</v>
      </c>
      <c r="K22" s="1" t="e">
        <f t="shared" si="3"/>
        <v>#REF!</v>
      </c>
      <c r="L22" s="1" t="e">
        <f t="shared" si="4"/>
        <v>#REF!</v>
      </c>
      <c r="M22" s="4" t="e">
        <f t="shared" si="5"/>
        <v>#REF!</v>
      </c>
    </row>
    <row r="23" spans="1:13">
      <c r="A23" s="1">
        <f>список!A22</f>
        <v>21</v>
      </c>
      <c r="B23" s="1" t="str">
        <f>IF(список!B22="","",список!B22)</f>
        <v/>
      </c>
      <c r="C23" s="1" t="e">
        <f>IF(#REF!="","",#REF!)</f>
        <v>#REF!</v>
      </c>
      <c r="D23" s="1" t="e">
        <f t="shared" si="6"/>
        <v>#REF!</v>
      </c>
      <c r="E23" s="1" t="e">
        <f>IF(#REF!="","",#REF!)</f>
        <v>#REF!</v>
      </c>
      <c r="F23" s="1" t="e">
        <f t="shared" si="0"/>
        <v>#REF!</v>
      </c>
      <c r="G23" s="1" t="e">
        <f>IF(#REF!="","",#REF!)</f>
        <v>#REF!</v>
      </c>
      <c r="H23" s="1" t="e">
        <f t="shared" si="1"/>
        <v>#REF!</v>
      </c>
      <c r="I23" s="1" t="e">
        <f>IF(#REF!="","",#REF!)</f>
        <v>#REF!</v>
      </c>
      <c r="J23" s="1" t="e">
        <f t="shared" si="2"/>
        <v>#REF!</v>
      </c>
      <c r="K23" s="1" t="e">
        <f t="shared" si="3"/>
        <v>#REF!</v>
      </c>
      <c r="L23" s="1" t="e">
        <f t="shared" si="4"/>
        <v>#REF!</v>
      </c>
      <c r="M23" s="4" t="e">
        <f t="shared" si="5"/>
        <v>#REF!</v>
      </c>
    </row>
    <row r="24" spans="1:13">
      <c r="A24" s="1">
        <f>список!A23</f>
        <v>22</v>
      </c>
      <c r="B24" s="1" t="str">
        <f>IF(список!B23="","",список!B23)</f>
        <v/>
      </c>
      <c r="C24" s="1" t="e">
        <f>IF(#REF!="","",#REF!)</f>
        <v>#REF!</v>
      </c>
      <c r="D24" s="1" t="e">
        <f t="shared" si="6"/>
        <v>#REF!</v>
      </c>
      <c r="E24" s="1" t="e">
        <f>IF(#REF!="","",#REF!)</f>
        <v>#REF!</v>
      </c>
      <c r="F24" s="1" t="e">
        <f t="shared" si="0"/>
        <v>#REF!</v>
      </c>
      <c r="G24" s="1" t="e">
        <f>IF(#REF!="","",#REF!)</f>
        <v>#REF!</v>
      </c>
      <c r="H24" s="1" t="e">
        <f t="shared" si="1"/>
        <v>#REF!</v>
      </c>
      <c r="I24" s="1" t="e">
        <f>IF(#REF!="","",#REF!)</f>
        <v>#REF!</v>
      </c>
      <c r="J24" s="1" t="e">
        <f t="shared" si="2"/>
        <v>#REF!</v>
      </c>
      <c r="K24" s="1" t="e">
        <f t="shared" si="3"/>
        <v>#REF!</v>
      </c>
      <c r="L24" s="1" t="e">
        <f t="shared" si="4"/>
        <v>#REF!</v>
      </c>
      <c r="M24" s="4" t="e">
        <f t="shared" si="5"/>
        <v>#REF!</v>
      </c>
    </row>
    <row r="25" spans="1:13">
      <c r="A25" s="1">
        <f>список!A24</f>
        <v>23</v>
      </c>
      <c r="B25" s="1" t="str">
        <f>IF(список!B24="","",список!B24)</f>
        <v/>
      </c>
      <c r="C25" s="1" t="e">
        <f>IF(#REF!="","",#REF!)</f>
        <v>#REF!</v>
      </c>
      <c r="D25" s="1" t="e">
        <f t="shared" si="6"/>
        <v>#REF!</v>
      </c>
      <c r="E25" s="1" t="e">
        <f>IF(#REF!="","",#REF!)</f>
        <v>#REF!</v>
      </c>
      <c r="F25" s="1" t="e">
        <f t="shared" si="0"/>
        <v>#REF!</v>
      </c>
      <c r="G25" s="1" t="e">
        <f>IF(#REF!="","",#REF!)</f>
        <v>#REF!</v>
      </c>
      <c r="H25" s="1" t="e">
        <f t="shared" si="1"/>
        <v>#REF!</v>
      </c>
      <c r="I25" s="1" t="e">
        <f>IF(#REF!="","",#REF!)</f>
        <v>#REF!</v>
      </c>
      <c r="J25" s="1" t="e">
        <f t="shared" si="2"/>
        <v>#REF!</v>
      </c>
      <c r="K25" s="1" t="e">
        <f t="shared" si="3"/>
        <v>#REF!</v>
      </c>
      <c r="L25" s="1" t="e">
        <f t="shared" si="4"/>
        <v>#REF!</v>
      </c>
      <c r="M25" s="4" t="e">
        <f t="shared" si="5"/>
        <v>#REF!</v>
      </c>
    </row>
    <row r="26" spans="1:13">
      <c r="A26" s="1">
        <f>список!A25</f>
        <v>24</v>
      </c>
      <c r="B26" s="1" t="str">
        <f>IF(список!B25="","",список!B25)</f>
        <v/>
      </c>
      <c r="C26" s="1" t="e">
        <f>IF(#REF!="","",#REF!)</f>
        <v>#REF!</v>
      </c>
      <c r="D26" s="1" t="e">
        <f t="shared" si="6"/>
        <v>#REF!</v>
      </c>
      <c r="E26" s="1" t="e">
        <f>IF(#REF!="","",#REF!)</f>
        <v>#REF!</v>
      </c>
      <c r="F26" s="1" t="e">
        <f t="shared" si="0"/>
        <v>#REF!</v>
      </c>
      <c r="G26" s="1" t="e">
        <f>IF(#REF!="","",#REF!)</f>
        <v>#REF!</v>
      </c>
      <c r="H26" s="1" t="e">
        <f t="shared" si="1"/>
        <v>#REF!</v>
      </c>
      <c r="I26" s="1" t="e">
        <f>IF(#REF!="","",#REF!)</f>
        <v>#REF!</v>
      </c>
      <c r="J26" s="1" t="e">
        <f t="shared" si="2"/>
        <v>#REF!</v>
      </c>
      <c r="K26" s="1" t="e">
        <f t="shared" si="3"/>
        <v>#REF!</v>
      </c>
      <c r="L26" s="1" t="e">
        <f t="shared" si="4"/>
        <v>#REF!</v>
      </c>
      <c r="M26" s="4" t="e">
        <f t="shared" si="5"/>
        <v>#REF!</v>
      </c>
    </row>
    <row r="27" spans="1:13">
      <c r="A27" s="1">
        <f>список!A26</f>
        <v>25</v>
      </c>
      <c r="B27" s="1" t="str">
        <f>IF(список!B26="","",список!B26)</f>
        <v/>
      </c>
      <c r="C27" s="1" t="e">
        <f>IF(#REF!="","",#REF!)</f>
        <v>#REF!</v>
      </c>
      <c r="D27" s="1" t="e">
        <f t="shared" si="6"/>
        <v>#REF!</v>
      </c>
      <c r="E27" s="1" t="e">
        <f>IF(#REF!="","",#REF!)</f>
        <v>#REF!</v>
      </c>
      <c r="F27" s="1" t="e">
        <f t="shared" si="0"/>
        <v>#REF!</v>
      </c>
      <c r="G27" s="1" t="e">
        <f>IF(#REF!="","",#REF!)</f>
        <v>#REF!</v>
      </c>
      <c r="H27" s="1" t="e">
        <f t="shared" si="1"/>
        <v>#REF!</v>
      </c>
      <c r="I27" s="1" t="e">
        <f>IF(#REF!="","",#REF!)</f>
        <v>#REF!</v>
      </c>
      <c r="J27" s="1" t="e">
        <f t="shared" si="2"/>
        <v>#REF!</v>
      </c>
      <c r="K27" s="1" t="e">
        <f t="shared" si="3"/>
        <v>#REF!</v>
      </c>
      <c r="L27" s="1" t="e">
        <f t="shared" si="4"/>
        <v>#REF!</v>
      </c>
      <c r="M27" s="4" t="e">
        <f t="shared" si="5"/>
        <v>#REF!</v>
      </c>
    </row>
    <row r="28" spans="1:13">
      <c r="A28" s="1">
        <f>список!A27</f>
        <v>26</v>
      </c>
      <c r="B28" s="1" t="str">
        <f>IF(список!B27="","",список!B27)</f>
        <v/>
      </c>
      <c r="C28" s="1" t="e">
        <f>IF(#REF!="","",#REF!)</f>
        <v>#REF!</v>
      </c>
      <c r="D28" s="1" t="e">
        <f t="shared" si="6"/>
        <v>#REF!</v>
      </c>
      <c r="E28" s="1" t="e">
        <f>IF(#REF!="","",#REF!)</f>
        <v>#REF!</v>
      </c>
      <c r="F28" s="1" t="e">
        <f t="shared" si="0"/>
        <v>#REF!</v>
      </c>
      <c r="G28" s="1" t="e">
        <f>IF(#REF!="","",#REF!)</f>
        <v>#REF!</v>
      </c>
      <c r="H28" s="1" t="e">
        <f t="shared" si="1"/>
        <v>#REF!</v>
      </c>
      <c r="I28" s="1" t="e">
        <f>IF(#REF!="","",#REF!)</f>
        <v>#REF!</v>
      </c>
      <c r="J28" s="1" t="e">
        <f t="shared" si="2"/>
        <v>#REF!</v>
      </c>
      <c r="K28" s="1" t="e">
        <f t="shared" si="3"/>
        <v>#REF!</v>
      </c>
      <c r="L28" s="1" t="e">
        <f t="shared" si="4"/>
        <v>#REF!</v>
      </c>
      <c r="M28" s="4" t="e">
        <f t="shared" si="5"/>
        <v>#REF!</v>
      </c>
    </row>
    <row r="29" spans="1:13">
      <c r="A29" s="1">
        <f>список!A28</f>
        <v>27</v>
      </c>
      <c r="B29" s="1" t="str">
        <f>IF(список!B28="","",список!B28)</f>
        <v/>
      </c>
      <c r="C29" s="1" t="e">
        <f>IF(#REF!="","",#REF!)</f>
        <v>#REF!</v>
      </c>
      <c r="D29" s="1" t="e">
        <f t="shared" si="6"/>
        <v>#REF!</v>
      </c>
      <c r="E29" s="1" t="e">
        <f>IF(#REF!="","",#REF!)</f>
        <v>#REF!</v>
      </c>
      <c r="F29" s="1" t="e">
        <f t="shared" si="0"/>
        <v>#REF!</v>
      </c>
      <c r="G29" s="1" t="e">
        <f>IF(#REF!="","",#REF!)</f>
        <v>#REF!</v>
      </c>
      <c r="H29" s="1" t="e">
        <f t="shared" si="1"/>
        <v>#REF!</v>
      </c>
      <c r="I29" s="1" t="e">
        <f>IF(#REF!="","",#REF!)</f>
        <v>#REF!</v>
      </c>
      <c r="J29" s="1" t="e">
        <f t="shared" si="2"/>
        <v>#REF!</v>
      </c>
      <c r="K29" s="1" t="e">
        <f t="shared" si="3"/>
        <v>#REF!</v>
      </c>
      <c r="L29" s="1" t="e">
        <f t="shared" si="4"/>
        <v>#REF!</v>
      </c>
      <c r="M29" s="4" t="e">
        <f t="shared" si="5"/>
        <v>#REF!</v>
      </c>
    </row>
    <row r="30" spans="1:13">
      <c r="A30" s="1">
        <f>список!A29</f>
        <v>28</v>
      </c>
      <c r="B30" s="1" t="str">
        <f>IF(список!B29="","",список!B29)</f>
        <v/>
      </c>
      <c r="C30" s="1" t="e">
        <f>IF(#REF!="","",#REF!)</f>
        <v>#REF!</v>
      </c>
      <c r="D30" s="1" t="e">
        <f t="shared" si="6"/>
        <v>#REF!</v>
      </c>
      <c r="E30" s="1" t="e">
        <f>IF(#REF!="","",#REF!)</f>
        <v>#REF!</v>
      </c>
      <c r="F30" s="1" t="e">
        <f t="shared" si="0"/>
        <v>#REF!</v>
      </c>
      <c r="G30" s="1" t="e">
        <f>IF(#REF!="","",#REF!)</f>
        <v>#REF!</v>
      </c>
      <c r="H30" s="1" t="e">
        <f t="shared" si="1"/>
        <v>#REF!</v>
      </c>
      <c r="I30" s="1" t="e">
        <f>IF(#REF!="","",#REF!)</f>
        <v>#REF!</v>
      </c>
      <c r="J30" s="1" t="e">
        <f t="shared" si="2"/>
        <v>#REF!</v>
      </c>
      <c r="K30" s="1" t="e">
        <f t="shared" si="3"/>
        <v>#REF!</v>
      </c>
      <c r="L30" s="1" t="e">
        <f t="shared" si="4"/>
        <v>#REF!</v>
      </c>
      <c r="M30" s="4" t="e">
        <f t="shared" si="5"/>
        <v>#REF!</v>
      </c>
    </row>
    <row r="31" spans="1:13">
      <c r="A31" s="1">
        <f>список!A30</f>
        <v>29</v>
      </c>
      <c r="B31" s="1">
        <f>IF(список!C8="","",список!C8)</f>
        <v>0</v>
      </c>
      <c r="C31" s="1" t="e">
        <f>IF(#REF!="","",#REF!)</f>
        <v>#REF!</v>
      </c>
      <c r="D31" s="1" t="e">
        <f t="shared" si="6"/>
        <v>#REF!</v>
      </c>
      <c r="E31" s="1" t="e">
        <f>IF(#REF!="","",#REF!)</f>
        <v>#REF!</v>
      </c>
      <c r="F31" s="1" t="e">
        <f t="shared" si="0"/>
        <v>#REF!</v>
      </c>
      <c r="G31" s="1" t="e">
        <f>IF(#REF!="","",#REF!)</f>
        <v>#REF!</v>
      </c>
      <c r="H31" s="1" t="e">
        <f t="shared" si="1"/>
        <v>#REF!</v>
      </c>
      <c r="I31" s="1" t="e">
        <f>IF(#REF!="","",#REF!)</f>
        <v>#REF!</v>
      </c>
      <c r="J31" s="1" t="e">
        <f t="shared" si="2"/>
        <v>#REF!</v>
      </c>
      <c r="K31" s="1" t="e">
        <f t="shared" si="3"/>
        <v>#REF!</v>
      </c>
      <c r="L31" s="1" t="e">
        <f t="shared" si="4"/>
        <v>#REF!</v>
      </c>
      <c r="M31" s="4" t="e">
        <f t="shared" si="5"/>
        <v>#REF!</v>
      </c>
    </row>
    <row r="32" spans="1:13">
      <c r="A32" s="1">
        <f>список!A31</f>
        <v>30</v>
      </c>
      <c r="B32" s="1" t="str">
        <f>IF(список!B31="","",список!B31)</f>
        <v/>
      </c>
      <c r="C32" s="1" t="e">
        <f>IF(#REF!="","",#REF!)</f>
        <v>#REF!</v>
      </c>
      <c r="D32" s="1" t="e">
        <f t="shared" si="6"/>
        <v>#REF!</v>
      </c>
      <c r="E32" s="1" t="e">
        <f>IF(#REF!="","",#REF!)</f>
        <v>#REF!</v>
      </c>
      <c r="F32" s="1" t="e">
        <f t="shared" si="0"/>
        <v>#REF!</v>
      </c>
      <c r="G32" s="1" t="e">
        <f>IF(#REF!="","",#REF!)</f>
        <v>#REF!</v>
      </c>
      <c r="H32" s="1" t="e">
        <f t="shared" si="1"/>
        <v>#REF!</v>
      </c>
      <c r="I32" s="1" t="e">
        <f>IF(#REF!="","",#REF!)</f>
        <v>#REF!</v>
      </c>
      <c r="J32" s="1" t="e">
        <f t="shared" si="2"/>
        <v>#REF!</v>
      </c>
      <c r="K32" s="1" t="e">
        <f t="shared" si="3"/>
        <v>#REF!</v>
      </c>
      <c r="L32" s="1" t="e">
        <f t="shared" si="4"/>
        <v>#REF!</v>
      </c>
      <c r="M32" s="4" t="e">
        <f t="shared" si="5"/>
        <v>#REF!</v>
      </c>
    </row>
    <row r="33" spans="1:11">
      <c r="A33" s="1">
        <f>список!A32</f>
        <v>31</v>
      </c>
      <c r="B33" s="1" t="str">
        <f>IF(список!B32="","",список!B32)</f>
        <v/>
      </c>
      <c r="C33" s="1" t="e">
        <f>IF(#REF!="","",#REF!)</f>
        <v>#REF!</v>
      </c>
      <c r="D33" s="1" t="e">
        <f t="shared" si="6"/>
        <v>#REF!</v>
      </c>
      <c r="E33" s="1" t="e">
        <f>IF(#REF!="","",#REF!)</f>
        <v>#REF!</v>
      </c>
      <c r="F33" s="1" t="e">
        <f t="shared" si="0"/>
        <v>#REF!</v>
      </c>
      <c r="G33" s="1" t="e">
        <f>IF(#REF!="","",#REF!)</f>
        <v>#REF!</v>
      </c>
      <c r="H33" s="1" t="e">
        <f t="shared" si="1"/>
        <v>#REF!</v>
      </c>
      <c r="I33" s="1" t="e">
        <f>IF(#REF!="","",#REF!)</f>
        <v>#REF!</v>
      </c>
      <c r="J33" s="1" t="e">
        <f t="shared" si="2"/>
        <v>#REF!</v>
      </c>
      <c r="K33" s="1" t="e">
        <f t="shared" si="3"/>
        <v>#REF!</v>
      </c>
    </row>
  </sheetData>
  <mergeCells count="5">
    <mergeCell ref="A1:N1"/>
    <mergeCell ref="C2:D2"/>
    <mergeCell ref="E2:F2"/>
    <mergeCell ref="G2:H2"/>
    <mergeCell ref="I2:J2"/>
  </mergeCells>
  <phoneticPr fontId="0" type="noConversion"/>
  <conditionalFormatting sqref="S3:S32 L3:L32">
    <cfRule type="cellIs" dxfId="282" priority="6" stopIfTrue="1" operator="equal">
      <formula>"очень высокий"</formula>
    </cfRule>
    <cfRule type="cellIs" dxfId="281" priority="7" stopIfTrue="1" operator="equal">
      <formula>"сниженный"</formula>
    </cfRule>
    <cfRule type="cellIs" dxfId="280" priority="8" stopIfTrue="1" operator="equal">
      <formula>"низкий"</formula>
    </cfRule>
  </conditionalFormatting>
  <conditionalFormatting sqref="L20:L31">
    <cfRule type="containsText" dxfId="279" priority="2" operator="containsText" text="н">
      <formula>NOT(ISERROR(SEARCH("н",L20)))</formula>
    </cfRule>
  </conditionalFormatting>
  <conditionalFormatting sqref="L3:L32">
    <cfRule type="containsText" priority="1" operator="containsText" text="о">
      <formula>NOT(ISERROR(SEARCH("о",L3)))</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DA34"/>
  <sheetViews>
    <sheetView topLeftCell="X1" workbookViewId="0">
      <selection activeCell="BF6" sqref="BF6"/>
    </sheetView>
  </sheetViews>
  <sheetFormatPr defaultColWidth="9.140625" defaultRowHeight="15"/>
  <cols>
    <col min="1" max="1" width="9.140625" style="1"/>
    <col min="2" max="2" width="28.28515625" style="1" customWidth="1"/>
    <col min="3" max="3" width="9.140625" style="1"/>
    <col min="4" max="4" width="15.42578125" style="1" customWidth="1"/>
    <col min="5" max="5" width="7.5703125" style="1" customWidth="1"/>
    <col min="6" max="56" width="3.28515625" style="1" customWidth="1"/>
    <col min="57" max="57" width="5.28515625" style="1" customWidth="1"/>
    <col min="58" max="58" width="16.7109375" style="1" customWidth="1"/>
    <col min="59" max="104" width="3.28515625" style="1" customWidth="1"/>
    <col min="105" max="16384" width="9.140625" style="1"/>
  </cols>
  <sheetData>
    <row r="1" spans="1:105" ht="16.5" thickBot="1">
      <c r="A1" s="366" t="str">
        <f>'[1]сырые баллы'!A1:Y1</f>
        <v>оценка уровня сформированности компонентов учебной деятельности</v>
      </c>
      <c r="B1" s="366"/>
      <c r="C1" s="366"/>
      <c r="D1" s="366"/>
      <c r="E1" s="367"/>
      <c r="F1" s="367"/>
      <c r="G1" s="367"/>
      <c r="H1" s="367"/>
      <c r="I1" s="367"/>
      <c r="J1" s="367"/>
      <c r="K1" s="367"/>
      <c r="L1" s="367"/>
      <c r="M1" s="367"/>
      <c r="N1" s="367"/>
      <c r="O1" s="367"/>
      <c r="P1" s="367"/>
      <c r="Q1" s="367"/>
      <c r="R1" s="367"/>
      <c r="S1" s="367"/>
      <c r="T1" s="367"/>
      <c r="U1" s="367"/>
      <c r="V1" s="367"/>
      <c r="W1" s="367"/>
      <c r="X1" s="367"/>
      <c r="Y1" s="368" t="s">
        <v>8</v>
      </c>
      <c r="Z1" s="369"/>
      <c r="AA1" s="369"/>
      <c r="AB1" s="369"/>
      <c r="AC1" s="369"/>
      <c r="AD1" s="369"/>
      <c r="AE1" s="369"/>
      <c r="AF1" s="369"/>
      <c r="AG1" s="369"/>
      <c r="AH1" s="369"/>
      <c r="AI1" s="369"/>
      <c r="AJ1" s="369"/>
      <c r="AK1" s="370"/>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row>
    <row r="2" spans="1:105" ht="12.75" customHeight="1" thickBot="1">
      <c r="A2" s="371" t="str">
        <f>список!A1</f>
        <v>№</v>
      </c>
      <c r="B2" s="371" t="str">
        <f>'[1]сырые баллы'!B2:B3</f>
        <v>Ф.И.</v>
      </c>
      <c r="C2" s="371" t="str">
        <f>'[1]сырые баллы'!C2:C3</f>
        <v>Класс</v>
      </c>
      <c r="D2" s="372" t="str">
        <f>'[1]сырые баллы'!D2:D2</f>
        <v>дата заполнения</v>
      </c>
      <c r="E2" s="362" t="str">
        <f>'[1]сырые баллы'!E2:AO2</f>
        <v>часть А</v>
      </c>
      <c r="F2" s="363"/>
      <c r="G2" s="363"/>
      <c r="H2" s="363"/>
      <c r="I2" s="363"/>
      <c r="J2" s="363"/>
      <c r="K2" s="363"/>
      <c r="L2" s="363"/>
      <c r="M2" s="363"/>
      <c r="N2" s="363"/>
      <c r="O2" s="363"/>
      <c r="P2" s="363"/>
      <c r="Q2" s="363"/>
      <c r="R2" s="363"/>
      <c r="S2" s="363"/>
      <c r="T2" s="363"/>
      <c r="U2" s="363"/>
      <c r="V2" s="363"/>
      <c r="W2" s="363"/>
      <c r="X2" s="363"/>
      <c r="Y2" s="363"/>
      <c r="Z2" s="363"/>
      <c r="AA2" s="363"/>
      <c r="AB2" s="363"/>
      <c r="AC2" s="363"/>
      <c r="AD2" s="364"/>
      <c r="AE2" s="362" t="s">
        <v>7</v>
      </c>
      <c r="AF2" s="363"/>
      <c r="AG2" s="363"/>
      <c r="AH2" s="363"/>
      <c r="AI2" s="363"/>
      <c r="AJ2" s="363"/>
      <c r="AK2" s="363"/>
      <c r="AL2" s="363"/>
      <c r="AM2" s="363"/>
      <c r="AN2" s="363"/>
      <c r="AO2" s="363"/>
      <c r="AP2" s="363"/>
      <c r="AQ2" s="363"/>
      <c r="AR2" s="363"/>
      <c r="AS2" s="363"/>
      <c r="AT2" s="363"/>
      <c r="AU2" s="363"/>
      <c r="AV2" s="363"/>
      <c r="AW2" s="363"/>
      <c r="AX2" s="363"/>
      <c r="AY2" s="363"/>
      <c r="AZ2" s="363"/>
      <c r="BA2" s="363"/>
      <c r="BB2" s="363"/>
      <c r="BC2" s="363"/>
      <c r="BD2" s="363"/>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1"/>
      <c r="DA2" s="5"/>
    </row>
    <row r="3" spans="1:105" ht="50.25" customHeight="1">
      <c r="A3" s="371"/>
      <c r="B3" s="371"/>
      <c r="C3" s="371"/>
      <c r="D3" s="373"/>
      <c r="E3" s="365">
        <v>1</v>
      </c>
      <c r="F3" s="365"/>
      <c r="G3" s="365">
        <v>2</v>
      </c>
      <c r="H3" s="365"/>
      <c r="I3" s="365">
        <f>'[1]сырые баллы'!G3</f>
        <v>3</v>
      </c>
      <c r="J3" s="365"/>
      <c r="K3" s="365">
        <v>4</v>
      </c>
      <c r="L3" s="365"/>
      <c r="M3" s="365">
        <v>5</v>
      </c>
      <c r="N3" s="365"/>
      <c r="O3" s="365">
        <v>6</v>
      </c>
      <c r="P3" s="365"/>
      <c r="Q3" s="365">
        <v>7</v>
      </c>
      <c r="R3" s="365"/>
      <c r="S3" s="365">
        <v>8</v>
      </c>
      <c r="T3" s="365"/>
      <c r="U3" s="365">
        <v>9</v>
      </c>
      <c r="V3" s="365"/>
      <c r="W3" s="365">
        <v>10</v>
      </c>
      <c r="X3" s="365"/>
      <c r="Y3" s="365">
        <v>11</v>
      </c>
      <c r="Z3" s="365"/>
      <c r="AA3" s="365">
        <v>12</v>
      </c>
      <c r="AB3" s="365"/>
      <c r="AC3" s="365">
        <v>13</v>
      </c>
      <c r="AD3" s="365"/>
      <c r="AE3" s="361">
        <v>1</v>
      </c>
      <c r="AF3" s="361"/>
      <c r="AG3" s="361">
        <v>2</v>
      </c>
      <c r="AH3" s="361"/>
      <c r="AI3" s="361">
        <v>3</v>
      </c>
      <c r="AJ3" s="361"/>
      <c r="AK3" s="361">
        <v>4</v>
      </c>
      <c r="AL3" s="361"/>
      <c r="AM3" s="361">
        <v>5</v>
      </c>
      <c r="AN3" s="361"/>
      <c r="AO3" s="361">
        <v>6</v>
      </c>
      <c r="AP3" s="361"/>
      <c r="AQ3" s="361">
        <v>7</v>
      </c>
      <c r="AR3" s="361"/>
      <c r="AS3" s="361">
        <v>8</v>
      </c>
      <c r="AT3" s="361"/>
      <c r="AU3" s="361">
        <v>9</v>
      </c>
      <c r="AV3" s="361"/>
      <c r="AW3" s="361">
        <v>10</v>
      </c>
      <c r="AX3" s="361"/>
      <c r="AY3" s="361">
        <v>11</v>
      </c>
      <c r="AZ3" s="361"/>
      <c r="BA3" s="361">
        <v>12</v>
      </c>
      <c r="BB3" s="361"/>
      <c r="BC3" s="361">
        <v>13</v>
      </c>
      <c r="BD3" s="361"/>
      <c r="BE3" s="12" t="s">
        <v>0</v>
      </c>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row>
    <row r="4" spans="1:105">
      <c r="A4" s="1">
        <f>'[1]сырые баллы'!A4:A5</f>
        <v>1</v>
      </c>
      <c r="B4" s="1" t="str">
        <f>IF(список!B2="","",список!B2)</f>
        <v/>
      </c>
      <c r="C4" s="1" t="str">
        <f>IF(список!C2="","",список!C2)</f>
        <v/>
      </c>
      <c r="D4" s="13" t="str">
        <f>IF(список!D2="","",список!D2)</f>
        <v>средняя группа</v>
      </c>
      <c r="E4" s="16" t="e">
        <f>#REF!</f>
        <v>#REF!</v>
      </c>
      <c r="F4" s="1" t="e">
        <f>IF(E4=0,"",IF(E4="а",1,2))</f>
        <v>#REF!</v>
      </c>
      <c r="G4" s="1" t="e">
        <f>#REF!</f>
        <v>#REF!</v>
      </c>
      <c r="H4" s="1" t="e">
        <f>IF(G4=0,"",IF(G4="а",1,2))</f>
        <v>#REF!</v>
      </c>
      <c r="I4" s="1" t="e">
        <f>#REF!</f>
        <v>#REF!</v>
      </c>
      <c r="J4" s="1" t="e">
        <f>IF(I4=0,"",IF(I4="а",5,4))</f>
        <v>#REF!</v>
      </c>
      <c r="K4" s="1" t="e">
        <f>#REF!</f>
        <v>#REF!</v>
      </c>
      <c r="L4" s="1" t="e">
        <f>IF(K4=0,"",IF(K4="а",1,2))</f>
        <v>#REF!</v>
      </c>
      <c r="M4" s="1" t="e">
        <f>#REF!</f>
        <v>#REF!</v>
      </c>
      <c r="N4" s="1" t="e">
        <f>IF(M4=0,"",IF(M4="а",2,4))</f>
        <v>#REF!</v>
      </c>
      <c r="O4" s="1" t="e">
        <f>#REF!</f>
        <v>#REF!</v>
      </c>
      <c r="P4" s="1" t="e">
        <f>IF(O4=0,"",IF(O4="а",3,4))</f>
        <v>#REF!</v>
      </c>
      <c r="Q4" s="1" t="e">
        <f>#REF!</f>
        <v>#REF!</v>
      </c>
      <c r="R4" s="1" t="e">
        <f>IF(Q4=0,"",IF(Q4="б",3,1))</f>
        <v>#REF!</v>
      </c>
      <c r="S4" s="1" t="e">
        <f>#REF!</f>
        <v>#REF!</v>
      </c>
      <c r="T4" s="1" t="e">
        <f>IF(S4=0,"",IF(S4="а",3,4))</f>
        <v>#REF!</v>
      </c>
      <c r="U4" s="1" t="e">
        <f>#REF!</f>
        <v>#REF!</v>
      </c>
      <c r="V4" s="1" t="e">
        <f>IF(U4=0,"",IF(U4="б",4,2))</f>
        <v>#REF!</v>
      </c>
      <c r="W4" s="1" t="e">
        <f>#REF!</f>
        <v>#REF!</v>
      </c>
      <c r="X4" s="1" t="e">
        <f>IF(W4=0,"",IF(W4="б",5,2))</f>
        <v>#REF!</v>
      </c>
      <c r="Y4" s="1" t="e">
        <f>#REF!</f>
        <v>#REF!</v>
      </c>
      <c r="Z4" s="1" t="e">
        <f>IF(Y4=0,"",IF(Y4="б",5,3))</f>
        <v>#REF!</v>
      </c>
      <c r="AA4" s="1" t="e">
        <f>#REF!</f>
        <v>#REF!</v>
      </c>
      <c r="AB4" s="1" t="e">
        <f>IF(AA4=0,"",IF(AA4="а",5,6))</f>
        <v>#REF!</v>
      </c>
      <c r="AC4" s="1" t="e">
        <f>#REF!</f>
        <v>#REF!</v>
      </c>
      <c r="AD4" s="1" t="e">
        <f>IF(AC4=0,"",IF(AC4="а",5,6))</f>
        <v>#REF!</v>
      </c>
      <c r="AE4" s="1" t="e">
        <f>#REF!</f>
        <v>#REF!</v>
      </c>
      <c r="AF4" s="1" t="e">
        <f>IF(AE4=0,"",IF(AE4="а",1,2))</f>
        <v>#REF!</v>
      </c>
      <c r="AG4" s="1" t="e">
        <f>#REF!</f>
        <v>#REF!</v>
      </c>
      <c r="AH4" s="1" t="e">
        <f>IF(AG4=0,"",IF(AG4="а",1,2))</f>
        <v>#REF!</v>
      </c>
      <c r="AI4" s="1" t="e">
        <f>#REF!</f>
        <v>#REF!</v>
      </c>
      <c r="AJ4" s="1" t="e">
        <f>IF(AI4=0,"",IF(AI4="б",4,2))</f>
        <v>#REF!</v>
      </c>
      <c r="AK4" s="1" t="e">
        <f>#REF!</f>
        <v>#REF!</v>
      </c>
      <c r="AL4" s="1" t="e">
        <f>IF(AK4=0,"",IF(AK4="а",1,2))</f>
        <v>#REF!</v>
      </c>
      <c r="AM4" s="1" t="e">
        <f>#REF!</f>
        <v>#REF!</v>
      </c>
      <c r="AN4" s="1" t="e">
        <f>IF(AM4=0,"",IF(AM4="а",2,4))</f>
        <v>#REF!</v>
      </c>
      <c r="AO4" s="1" t="e">
        <f>#REF!</f>
        <v>#REF!</v>
      </c>
      <c r="AP4" s="1" t="e">
        <f>IF(AO4=0,"",IF(AO4="б",4,3))</f>
        <v>#REF!</v>
      </c>
      <c r="AQ4" s="1" t="e">
        <f>#REF!</f>
        <v>#REF!</v>
      </c>
      <c r="AR4" s="1" t="e">
        <f>IF(AQ4=0,"",IF(AQ4="б",3,1))</f>
        <v>#REF!</v>
      </c>
      <c r="AS4" s="1" t="e">
        <f>#REF!</f>
        <v>#REF!</v>
      </c>
      <c r="AT4" s="1" t="e">
        <f>IF(AS4=0,"",IF(AS4="б",3,1))</f>
        <v>#REF!</v>
      </c>
      <c r="AU4" s="1" t="e">
        <f>#REF!</f>
        <v>#REF!</v>
      </c>
      <c r="AV4" s="1" t="e">
        <f>IF(AU4=0,"",IF(AU4="б",4,2))</f>
        <v>#REF!</v>
      </c>
      <c r="AW4" s="1" t="e">
        <f>#REF!</f>
        <v>#REF!</v>
      </c>
      <c r="AX4" s="1" t="e">
        <f>IF(AW4=0,"",IF(AW4="б",5,3))</f>
        <v>#REF!</v>
      </c>
      <c r="AY4" s="1" t="e">
        <f>#REF!</f>
        <v>#REF!</v>
      </c>
      <c r="AZ4" s="1" t="e">
        <f>IF(AY4=0,"",IF(AY4="а",5,3))</f>
        <v>#REF!</v>
      </c>
      <c r="BA4" s="1" t="e">
        <f>#REF!</f>
        <v>#REF!</v>
      </c>
      <c r="BB4" s="1" t="e">
        <f>IF(BA4=0,"",IF(BA4="а",5,6))</f>
        <v>#REF!</v>
      </c>
      <c r="BC4" s="1" t="e">
        <f>#REF!</f>
        <v>#REF!</v>
      </c>
      <c r="BD4" s="1" t="e">
        <f>IF(BC4=0,"",IF(BC4="а",5,6))</f>
        <v>#REF!</v>
      </c>
      <c r="BE4" s="2" t="e">
        <f>SUM(F4:BD4)</f>
        <v>#REF!</v>
      </c>
      <c r="BF4" s="3" t="e">
        <f>IF(BE4=0,"",IF(BE4&gt;=98,"6 уровень",IF(AND(BE4&gt;=74,BE4&lt;98),"5 уровень",IF(AND(BE4&gt;=49,BE4&lt;74),"4 уровень",IF(AND(BE4&gt;=17,BE4&lt;49),"3 уровень",IF(AND(BE4&gt;=5,BE4&lt;17),"2 уровень","1 уровень"))))))</f>
        <v>#REF!</v>
      </c>
    </row>
    <row r="5" spans="1:105">
      <c r="A5" s="1">
        <f>'[1]сырые баллы'!A5:A6</f>
        <v>2</v>
      </c>
      <c r="B5" s="1" t="str">
        <f>IF(список!B3="","",список!B3)</f>
        <v/>
      </c>
      <c r="C5" s="1">
        <f>IF(список!C3="","",список!C3)</f>
        <v>0</v>
      </c>
      <c r="D5" s="13" t="str">
        <f>IF(список!D3="","",список!D3)</f>
        <v>средняя группа</v>
      </c>
      <c r="E5" s="16" t="e">
        <f>#REF!</f>
        <v>#REF!</v>
      </c>
      <c r="F5" s="1" t="e">
        <f t="shared" ref="F5:F34" si="0">IF(E5=0,"",IF(E5="а",1,2))</f>
        <v>#REF!</v>
      </c>
      <c r="G5" s="1" t="e">
        <f>#REF!</f>
        <v>#REF!</v>
      </c>
      <c r="H5" s="1" t="e">
        <f t="shared" ref="H5:H34" si="1">IF(G5=0,"",IF(G5="а",1,2))</f>
        <v>#REF!</v>
      </c>
      <c r="I5" s="1" t="e">
        <f>#REF!</f>
        <v>#REF!</v>
      </c>
      <c r="J5" s="1" t="e">
        <f t="shared" ref="J5:J34" si="2">IF(I5=0,"",IF(I5="а",5,4))</f>
        <v>#REF!</v>
      </c>
      <c r="K5" s="1" t="e">
        <f>#REF!</f>
        <v>#REF!</v>
      </c>
      <c r="L5" s="1" t="e">
        <f t="shared" ref="L5:L34" si="3">IF(K5=0,"",IF(K5="а",1,2))</f>
        <v>#REF!</v>
      </c>
      <c r="M5" s="1" t="e">
        <f>#REF!</f>
        <v>#REF!</v>
      </c>
      <c r="N5" s="1" t="e">
        <f t="shared" ref="N5:N34" si="4">IF(M5=0,"",IF(M5="а",2,4))</f>
        <v>#REF!</v>
      </c>
      <c r="O5" s="1" t="e">
        <f>#REF!</f>
        <v>#REF!</v>
      </c>
      <c r="P5" s="1" t="e">
        <f t="shared" ref="P5:P34" si="5">IF(O5=0,"",IF(O5="а",3,4))</f>
        <v>#REF!</v>
      </c>
      <c r="Q5" s="1" t="e">
        <f>#REF!</f>
        <v>#REF!</v>
      </c>
      <c r="R5" s="1" t="e">
        <f t="shared" ref="R5:R34" si="6">IF(Q5=0,"",IF(Q5="б",3,1))</f>
        <v>#REF!</v>
      </c>
      <c r="S5" s="1" t="e">
        <f>#REF!</f>
        <v>#REF!</v>
      </c>
      <c r="T5" s="1" t="e">
        <f t="shared" ref="T5:T34" si="7">IF(S5=0,"",IF(S5="а",3,4))</f>
        <v>#REF!</v>
      </c>
      <c r="U5" s="1" t="e">
        <f>#REF!</f>
        <v>#REF!</v>
      </c>
      <c r="V5" s="1" t="e">
        <f t="shared" ref="V5:V34" si="8">IF(U5=0,"",IF(U5="б",4,2))</f>
        <v>#REF!</v>
      </c>
      <c r="W5" s="1" t="e">
        <f>#REF!</f>
        <v>#REF!</v>
      </c>
      <c r="X5" s="1" t="e">
        <f t="shared" ref="X5:X34" si="9">IF(W5=0,"",IF(W5="б",5,2))</f>
        <v>#REF!</v>
      </c>
      <c r="Y5" s="1" t="e">
        <f>#REF!</f>
        <v>#REF!</v>
      </c>
      <c r="Z5" s="1" t="e">
        <f t="shared" ref="Z5:Z34" si="10">IF(Y5=0,"",IF(Y5="б",5,3))</f>
        <v>#REF!</v>
      </c>
      <c r="AA5" s="1" t="e">
        <f>#REF!</f>
        <v>#REF!</v>
      </c>
      <c r="AB5" s="1" t="e">
        <f t="shared" ref="AB5:AB34" si="11">IF(AA5=0,"",IF(AA5="а",5,6))</f>
        <v>#REF!</v>
      </c>
      <c r="AC5" s="1" t="e">
        <f>#REF!</f>
        <v>#REF!</v>
      </c>
      <c r="AD5" s="1" t="e">
        <f t="shared" ref="AD5:AD34" si="12">IF(AC5=0,"",IF(AC5="а",5,6))</f>
        <v>#REF!</v>
      </c>
      <c r="AE5" s="1" t="e">
        <f>#REF!</f>
        <v>#REF!</v>
      </c>
      <c r="AF5" s="1" t="e">
        <f t="shared" ref="AF5:AF34" si="13">IF(AE5=0,"",IF(AE5="а",1,2))</f>
        <v>#REF!</v>
      </c>
      <c r="AG5" s="1" t="e">
        <f>#REF!</f>
        <v>#REF!</v>
      </c>
      <c r="AH5" s="1" t="e">
        <f t="shared" ref="AH5:AH34" si="14">IF(AG5=0,"",IF(AG5="а",1,2))</f>
        <v>#REF!</v>
      </c>
      <c r="AI5" s="1" t="e">
        <f>#REF!</f>
        <v>#REF!</v>
      </c>
      <c r="AJ5" s="1" t="e">
        <f t="shared" ref="AJ5:AJ34" si="15">IF(AI5=0,"",IF(AI5="б",4,2))</f>
        <v>#REF!</v>
      </c>
      <c r="AK5" s="1" t="e">
        <f>#REF!</f>
        <v>#REF!</v>
      </c>
      <c r="AL5" s="1" t="e">
        <f t="shared" ref="AL5:AL34" si="16">IF(AK5=0,"",IF(AK5="а",1,2))</f>
        <v>#REF!</v>
      </c>
      <c r="AM5" s="1" t="e">
        <f>#REF!</f>
        <v>#REF!</v>
      </c>
      <c r="AN5" s="1" t="e">
        <f t="shared" ref="AN5:AN34" si="17">IF(AM5=0,"",IF(AM5="а",2,4))</f>
        <v>#REF!</v>
      </c>
      <c r="AO5" s="1" t="e">
        <f>#REF!</f>
        <v>#REF!</v>
      </c>
      <c r="AP5" s="1" t="e">
        <f t="shared" ref="AP5:AP34" si="18">IF(AO5=0,"",IF(AO5="б",4,3))</f>
        <v>#REF!</v>
      </c>
      <c r="AQ5" s="1" t="e">
        <f>#REF!</f>
        <v>#REF!</v>
      </c>
      <c r="AR5" s="1" t="e">
        <f t="shared" ref="AR5:AR34" si="19">IF(AQ5=0,"",IF(AQ5="б",3,1))</f>
        <v>#REF!</v>
      </c>
      <c r="AS5" s="1" t="e">
        <f>#REF!</f>
        <v>#REF!</v>
      </c>
      <c r="AT5" s="1" t="e">
        <f t="shared" ref="AT5:AT34" si="20">IF(AS5=0,"",IF(AS5="б",3,1))</f>
        <v>#REF!</v>
      </c>
      <c r="AU5" s="1" t="e">
        <f>#REF!</f>
        <v>#REF!</v>
      </c>
      <c r="AV5" s="1" t="e">
        <f t="shared" ref="AV5:AV34" si="21">IF(AU5=0,"",IF(AU5="б",4,2))</f>
        <v>#REF!</v>
      </c>
      <c r="AW5" s="1" t="e">
        <f>#REF!</f>
        <v>#REF!</v>
      </c>
      <c r="AX5" s="1" t="e">
        <f t="shared" ref="AX5:AX34" si="22">IF(AW5=0,"",IF(AW5="б",5,3))</f>
        <v>#REF!</v>
      </c>
      <c r="AY5" s="1" t="e">
        <f>#REF!</f>
        <v>#REF!</v>
      </c>
      <c r="AZ5" s="1" t="e">
        <f t="shared" ref="AZ5:AZ34" si="23">IF(AY5=0,"",IF(AY5="а",5,3))</f>
        <v>#REF!</v>
      </c>
      <c r="BA5" s="1" t="e">
        <f>#REF!</f>
        <v>#REF!</v>
      </c>
      <c r="BB5" s="1" t="e">
        <f t="shared" ref="BB5:BB34" si="24">IF(BA5=0,"",IF(BA5="а",5,6))</f>
        <v>#REF!</v>
      </c>
      <c r="BC5" s="1" t="e">
        <f>#REF!</f>
        <v>#REF!</v>
      </c>
      <c r="BD5" s="1" t="e">
        <f t="shared" ref="BD5:BD34" si="25">IF(BC5=0,"",IF(BC5="а",5,6))</f>
        <v>#REF!</v>
      </c>
      <c r="BE5" s="2" t="e">
        <f t="shared" ref="BE5:BE34" si="26">SUM(F5:BD5)</f>
        <v>#REF!</v>
      </c>
      <c r="BF5" s="3" t="e">
        <f t="shared" ref="BF5:BF34" si="27">IF(BE5=0,"",IF(BE5&gt;=98,"6 уровень",IF(AND(BE5&gt;=74,BE5&lt;98),"5 уровень",IF(AND(BE5&gt;=49,BE5&lt;74),"4 уровень",IF(AND(BE5&gt;=17,BE5&lt;49),"3 уровень",IF(AND(BE5&gt;=5,BE5&lt;17),"2 уровень","1 уровень"))))))</f>
        <v>#REF!</v>
      </c>
    </row>
    <row r="6" spans="1:105">
      <c r="A6" s="1">
        <f>'[1]сырые баллы'!A6:A7</f>
        <v>3</v>
      </c>
      <c r="B6" s="1" t="str">
        <f>IF(список!B4="","",список!B4)</f>
        <v/>
      </c>
      <c r="C6" s="1">
        <f>IF(список!C4="","",список!C4)</f>
        <v>0</v>
      </c>
      <c r="D6" s="13" t="str">
        <f>IF(список!D4="","",список!D4)</f>
        <v>средняя группа</v>
      </c>
      <c r="E6" s="16" t="e">
        <f>#REF!</f>
        <v>#REF!</v>
      </c>
      <c r="F6" s="1" t="e">
        <f t="shared" si="0"/>
        <v>#REF!</v>
      </c>
      <c r="G6" s="1" t="e">
        <f>#REF!</f>
        <v>#REF!</v>
      </c>
      <c r="H6" s="1" t="e">
        <f t="shared" si="1"/>
        <v>#REF!</v>
      </c>
      <c r="I6" s="1" t="e">
        <f>#REF!</f>
        <v>#REF!</v>
      </c>
      <c r="J6" s="1"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1" t="e">
        <f t="shared" si="18"/>
        <v>#REF!</v>
      </c>
      <c r="AQ6" s="1" t="e">
        <f>#REF!</f>
        <v>#REF!</v>
      </c>
      <c r="AR6" s="1" t="e">
        <f t="shared" si="19"/>
        <v>#REF!</v>
      </c>
      <c r="AS6" s="1" t="e">
        <f>#REF!</f>
        <v>#REF!</v>
      </c>
      <c r="AT6" s="1" t="e">
        <f t="shared" si="20"/>
        <v>#REF!</v>
      </c>
      <c r="AU6" s="1" t="e">
        <f>#REF!</f>
        <v>#REF!</v>
      </c>
      <c r="AV6" s="1" t="e">
        <f t="shared" si="21"/>
        <v>#REF!</v>
      </c>
      <c r="AW6" s="1" t="e">
        <f>#REF!</f>
        <v>#REF!</v>
      </c>
      <c r="AX6" s="1" t="e">
        <f t="shared" si="22"/>
        <v>#REF!</v>
      </c>
      <c r="AY6" s="1" t="e">
        <f>#REF!</f>
        <v>#REF!</v>
      </c>
      <c r="AZ6" s="1" t="e">
        <f t="shared" si="23"/>
        <v>#REF!</v>
      </c>
      <c r="BA6" s="1" t="e">
        <f>#REF!</f>
        <v>#REF!</v>
      </c>
      <c r="BB6" s="1" t="e">
        <f t="shared" si="24"/>
        <v>#REF!</v>
      </c>
      <c r="BC6" s="1" t="e">
        <f>#REF!</f>
        <v>#REF!</v>
      </c>
      <c r="BD6" s="1" t="e">
        <f t="shared" si="25"/>
        <v>#REF!</v>
      </c>
      <c r="BE6" s="2" t="e">
        <f t="shared" si="26"/>
        <v>#REF!</v>
      </c>
      <c r="BF6" s="3" t="e">
        <f t="shared" si="27"/>
        <v>#REF!</v>
      </c>
    </row>
    <row r="7" spans="1:105">
      <c r="A7" s="1">
        <f>'[1]сырые баллы'!A7:A8</f>
        <v>4</v>
      </c>
      <c r="B7" s="1" t="str">
        <f>IF(список!B5="","",список!B5)</f>
        <v/>
      </c>
      <c r="C7" s="1">
        <f>IF(список!C5="","",список!C5)</f>
        <v>0</v>
      </c>
      <c r="D7" s="13" t="str">
        <f>IF(список!D5="","",список!D5)</f>
        <v>средняя группа</v>
      </c>
      <c r="E7" s="16" t="e">
        <f>#REF!</f>
        <v>#REF!</v>
      </c>
      <c r="F7" s="1" t="e">
        <f t="shared" si="0"/>
        <v>#REF!</v>
      </c>
      <c r="G7" s="1" t="e">
        <f>#REF!</f>
        <v>#REF!</v>
      </c>
      <c r="H7" s="1" t="e">
        <f t="shared" si="1"/>
        <v>#REF!</v>
      </c>
      <c r="I7" s="1" t="e">
        <f>#REF!</f>
        <v>#REF!</v>
      </c>
      <c r="J7" s="1"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1" t="e">
        <f t="shared" si="18"/>
        <v>#REF!</v>
      </c>
      <c r="AQ7" s="1" t="e">
        <f>#REF!</f>
        <v>#REF!</v>
      </c>
      <c r="AR7" s="1" t="e">
        <f t="shared" si="19"/>
        <v>#REF!</v>
      </c>
      <c r="AS7" s="1" t="e">
        <f>#REF!</f>
        <v>#REF!</v>
      </c>
      <c r="AT7" s="1" t="e">
        <f t="shared" si="20"/>
        <v>#REF!</v>
      </c>
      <c r="AU7" s="1" t="e">
        <f>#REF!</f>
        <v>#REF!</v>
      </c>
      <c r="AV7" s="1" t="e">
        <f t="shared" si="21"/>
        <v>#REF!</v>
      </c>
      <c r="AW7" s="1" t="e">
        <f>#REF!</f>
        <v>#REF!</v>
      </c>
      <c r="AX7" s="1" t="e">
        <f t="shared" si="22"/>
        <v>#REF!</v>
      </c>
      <c r="AY7" s="1" t="e">
        <f>#REF!</f>
        <v>#REF!</v>
      </c>
      <c r="AZ7" s="1" t="e">
        <f t="shared" si="23"/>
        <v>#REF!</v>
      </c>
      <c r="BA7" s="1" t="e">
        <f>#REF!</f>
        <v>#REF!</v>
      </c>
      <c r="BB7" s="1" t="e">
        <f t="shared" si="24"/>
        <v>#REF!</v>
      </c>
      <c r="BC7" s="1" t="e">
        <f>#REF!</f>
        <v>#REF!</v>
      </c>
      <c r="BD7" s="1" t="e">
        <f t="shared" si="25"/>
        <v>#REF!</v>
      </c>
      <c r="BE7" s="2" t="e">
        <f t="shared" si="26"/>
        <v>#REF!</v>
      </c>
      <c r="BF7" s="3" t="e">
        <f t="shared" si="27"/>
        <v>#REF!</v>
      </c>
    </row>
    <row r="8" spans="1:105">
      <c r="A8" s="1">
        <f>'[1]сырые баллы'!A8:A9</f>
        <v>5</v>
      </c>
      <c r="B8" s="1" t="str">
        <f>IF(список!B6="","",список!B6)</f>
        <v/>
      </c>
      <c r="C8" s="1">
        <f>IF(список!C6="","",список!C6)</f>
        <v>0</v>
      </c>
      <c r="D8" s="13" t="str">
        <f>IF(список!D6="","",список!D6)</f>
        <v>средняя группа</v>
      </c>
      <c r="E8" s="16" t="e">
        <f>#REF!</f>
        <v>#REF!</v>
      </c>
      <c r="F8" s="1" t="e">
        <f t="shared" si="0"/>
        <v>#REF!</v>
      </c>
      <c r="G8" s="1" t="e">
        <f>#REF!</f>
        <v>#REF!</v>
      </c>
      <c r="H8" s="1" t="e">
        <f t="shared" si="1"/>
        <v>#REF!</v>
      </c>
      <c r="I8" s="1" t="e">
        <f>#REF!</f>
        <v>#REF!</v>
      </c>
      <c r="J8" s="1"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1" t="e">
        <f t="shared" si="18"/>
        <v>#REF!</v>
      </c>
      <c r="AQ8" s="1" t="e">
        <f>#REF!</f>
        <v>#REF!</v>
      </c>
      <c r="AR8" s="1" t="e">
        <f t="shared" si="19"/>
        <v>#REF!</v>
      </c>
      <c r="AS8" s="1" t="e">
        <f>#REF!</f>
        <v>#REF!</v>
      </c>
      <c r="AT8" s="1" t="e">
        <f t="shared" si="20"/>
        <v>#REF!</v>
      </c>
      <c r="AU8" s="1" t="e">
        <f>#REF!</f>
        <v>#REF!</v>
      </c>
      <c r="AV8" s="1" t="e">
        <f t="shared" si="21"/>
        <v>#REF!</v>
      </c>
      <c r="AW8" s="1" t="e">
        <f>#REF!</f>
        <v>#REF!</v>
      </c>
      <c r="AX8" s="1" t="e">
        <f t="shared" si="22"/>
        <v>#REF!</v>
      </c>
      <c r="AY8" s="1" t="e">
        <f>#REF!</f>
        <v>#REF!</v>
      </c>
      <c r="AZ8" s="1" t="e">
        <f t="shared" si="23"/>
        <v>#REF!</v>
      </c>
      <c r="BA8" s="1" t="e">
        <f>#REF!</f>
        <v>#REF!</v>
      </c>
      <c r="BB8" s="1" t="e">
        <f t="shared" si="24"/>
        <v>#REF!</v>
      </c>
      <c r="BC8" s="1" t="e">
        <f>#REF!</f>
        <v>#REF!</v>
      </c>
      <c r="BD8" s="1" t="e">
        <f t="shared" si="25"/>
        <v>#REF!</v>
      </c>
      <c r="BE8" s="2" t="e">
        <f t="shared" si="26"/>
        <v>#REF!</v>
      </c>
      <c r="BF8" s="3" t="e">
        <f t="shared" si="27"/>
        <v>#REF!</v>
      </c>
    </row>
    <row r="9" spans="1:105">
      <c r="A9" s="1">
        <f>'[1]сырые баллы'!A9:A10</f>
        <v>6</v>
      </c>
      <c r="B9" s="1" t="str">
        <f>IF(список!B7="","",список!B7)</f>
        <v/>
      </c>
      <c r="C9" s="1">
        <f>IF(список!C7="","",список!C7)</f>
        <v>0</v>
      </c>
      <c r="D9" s="13" t="str">
        <f>IF(список!D7="","",список!D7)</f>
        <v>средняя группа</v>
      </c>
      <c r="E9" s="16" t="e">
        <f>#REF!</f>
        <v>#REF!</v>
      </c>
      <c r="F9" s="1" t="e">
        <f t="shared" si="0"/>
        <v>#REF!</v>
      </c>
      <c r="G9" s="1" t="e">
        <f>#REF!</f>
        <v>#REF!</v>
      </c>
      <c r="H9" s="1" t="e">
        <f t="shared" si="1"/>
        <v>#REF!</v>
      </c>
      <c r="I9" s="1" t="e">
        <f>#REF!</f>
        <v>#REF!</v>
      </c>
      <c r="J9" s="1"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1" t="e">
        <f t="shared" si="18"/>
        <v>#REF!</v>
      </c>
      <c r="AQ9" s="1" t="e">
        <f>#REF!</f>
        <v>#REF!</v>
      </c>
      <c r="AR9" s="1" t="e">
        <f t="shared" si="19"/>
        <v>#REF!</v>
      </c>
      <c r="AS9" s="1" t="e">
        <f>#REF!</f>
        <v>#REF!</v>
      </c>
      <c r="AT9" s="1" t="e">
        <f t="shared" si="20"/>
        <v>#REF!</v>
      </c>
      <c r="AU9" s="1" t="e">
        <f>#REF!</f>
        <v>#REF!</v>
      </c>
      <c r="AV9" s="1" t="e">
        <f t="shared" si="21"/>
        <v>#REF!</v>
      </c>
      <c r="AW9" s="1" t="e">
        <f>#REF!</f>
        <v>#REF!</v>
      </c>
      <c r="AX9" s="1" t="e">
        <f t="shared" si="22"/>
        <v>#REF!</v>
      </c>
      <c r="AY9" s="1" t="e">
        <f>#REF!</f>
        <v>#REF!</v>
      </c>
      <c r="AZ9" s="1" t="e">
        <f t="shared" si="23"/>
        <v>#REF!</v>
      </c>
      <c r="BA9" s="1" t="e">
        <f>#REF!</f>
        <v>#REF!</v>
      </c>
      <c r="BB9" s="1" t="e">
        <f t="shared" si="24"/>
        <v>#REF!</v>
      </c>
      <c r="BC9" s="1" t="e">
        <f>#REF!</f>
        <v>#REF!</v>
      </c>
      <c r="BD9" s="1" t="e">
        <f t="shared" si="25"/>
        <v>#REF!</v>
      </c>
      <c r="BE9" s="2" t="e">
        <f t="shared" si="26"/>
        <v>#REF!</v>
      </c>
      <c r="BF9" s="3" t="e">
        <f t="shared" si="27"/>
        <v>#REF!</v>
      </c>
    </row>
    <row r="10" spans="1:105">
      <c r="A10" s="1">
        <f>'[1]сырые баллы'!A10:A11</f>
        <v>7</v>
      </c>
      <c r="B10" s="1" t="str">
        <f>IF(список!B8="","",список!B8)</f>
        <v/>
      </c>
      <c r="C10" s="1" t="e">
        <f>IF(список!#REF!="","",список!#REF!)</f>
        <v>#REF!</v>
      </c>
      <c r="D10" s="13" t="str">
        <f>IF(список!D8="","",список!D8)</f>
        <v>средняя группа</v>
      </c>
      <c r="E10" s="16" t="e">
        <f>#REF!</f>
        <v>#REF!</v>
      </c>
      <c r="F10" s="1" t="e">
        <f t="shared" si="0"/>
        <v>#REF!</v>
      </c>
      <c r="G10" s="1" t="e">
        <f>#REF!</f>
        <v>#REF!</v>
      </c>
      <c r="H10" s="1" t="e">
        <f t="shared" si="1"/>
        <v>#REF!</v>
      </c>
      <c r="I10" s="1" t="e">
        <f>#REF!</f>
        <v>#REF!</v>
      </c>
      <c r="J10" s="1"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1" t="e">
        <f t="shared" si="10"/>
        <v>#REF!</v>
      </c>
      <c r="AA10" s="1" t="e">
        <f>#REF!</f>
        <v>#REF!</v>
      </c>
      <c r="AB10" s="1" t="e">
        <f t="shared" si="11"/>
        <v>#REF!</v>
      </c>
      <c r="AC10" s="1" t="e">
        <f>#REF!</f>
        <v>#REF!</v>
      </c>
      <c r="AD10" s="1" t="e">
        <f t="shared" si="12"/>
        <v>#REF!</v>
      </c>
      <c r="AE10" s="1" t="e">
        <f>#REF!</f>
        <v>#REF!</v>
      </c>
      <c r="AF10" s="1" t="e">
        <f t="shared" si="13"/>
        <v>#REF!</v>
      </c>
      <c r="AG10" s="1" t="e">
        <f>#REF!</f>
        <v>#REF!</v>
      </c>
      <c r="AH10" s="1" t="e">
        <f t="shared" si="14"/>
        <v>#REF!</v>
      </c>
      <c r="AI10" s="1" t="e">
        <f>#REF!</f>
        <v>#REF!</v>
      </c>
      <c r="AJ10" s="1" t="e">
        <f t="shared" si="15"/>
        <v>#REF!</v>
      </c>
      <c r="AK10" s="1" t="e">
        <f>#REF!</f>
        <v>#REF!</v>
      </c>
      <c r="AL10" s="1" t="e">
        <f t="shared" si="16"/>
        <v>#REF!</v>
      </c>
      <c r="AM10" s="1" t="e">
        <f>#REF!</f>
        <v>#REF!</v>
      </c>
      <c r="AN10" s="1" t="e">
        <f t="shared" si="17"/>
        <v>#REF!</v>
      </c>
      <c r="AO10" s="1" t="e">
        <f>#REF!</f>
        <v>#REF!</v>
      </c>
      <c r="AP10" s="1" t="e">
        <f t="shared" si="18"/>
        <v>#REF!</v>
      </c>
      <c r="AQ10" s="1" t="e">
        <f>#REF!</f>
        <v>#REF!</v>
      </c>
      <c r="AR10" s="1" t="e">
        <f t="shared" si="19"/>
        <v>#REF!</v>
      </c>
      <c r="AS10" s="1" t="e">
        <f>#REF!</f>
        <v>#REF!</v>
      </c>
      <c r="AT10" s="1" t="e">
        <f t="shared" si="20"/>
        <v>#REF!</v>
      </c>
      <c r="AU10" s="1" t="e">
        <f>#REF!</f>
        <v>#REF!</v>
      </c>
      <c r="AV10" s="1" t="e">
        <f t="shared" si="21"/>
        <v>#REF!</v>
      </c>
      <c r="AW10" s="1" t="e">
        <f>#REF!</f>
        <v>#REF!</v>
      </c>
      <c r="AX10" s="1" t="e">
        <f t="shared" si="22"/>
        <v>#REF!</v>
      </c>
      <c r="AY10" s="1" t="e">
        <f>#REF!</f>
        <v>#REF!</v>
      </c>
      <c r="AZ10" s="1" t="e">
        <f t="shared" si="23"/>
        <v>#REF!</v>
      </c>
      <c r="BA10" s="1" t="e">
        <f>#REF!</f>
        <v>#REF!</v>
      </c>
      <c r="BB10" s="1" t="e">
        <f t="shared" si="24"/>
        <v>#REF!</v>
      </c>
      <c r="BC10" s="1" t="e">
        <f>#REF!</f>
        <v>#REF!</v>
      </c>
      <c r="BD10" s="1" t="e">
        <f t="shared" si="25"/>
        <v>#REF!</v>
      </c>
      <c r="BE10" s="2" t="e">
        <f t="shared" si="26"/>
        <v>#REF!</v>
      </c>
      <c r="BF10" s="3" t="e">
        <f t="shared" si="27"/>
        <v>#REF!</v>
      </c>
    </row>
    <row r="11" spans="1:105">
      <c r="A11" s="1">
        <f>'[1]сырые баллы'!A11:A12</f>
        <v>8</v>
      </c>
      <c r="B11" s="1" t="str">
        <f>IF(список!B9="","",список!B9)</f>
        <v/>
      </c>
      <c r="C11" s="1">
        <f>IF(список!C9="","",список!C9)</f>
        <v>0</v>
      </c>
      <c r="D11" s="13" t="str">
        <f>IF(список!D9="","",список!D9)</f>
        <v>средняя группа</v>
      </c>
      <c r="E11" s="16" t="e">
        <f>#REF!</f>
        <v>#REF!</v>
      </c>
      <c r="F11" s="1" t="e">
        <f t="shared" si="0"/>
        <v>#REF!</v>
      </c>
      <c r="G11" s="1" t="e">
        <f>#REF!</f>
        <v>#REF!</v>
      </c>
      <c r="H11" s="1" t="e">
        <f t="shared" si="1"/>
        <v>#REF!</v>
      </c>
      <c r="I11" s="1" t="e">
        <f>#REF!</f>
        <v>#REF!</v>
      </c>
      <c r="J11" s="1"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1" t="e">
        <f t="shared" si="18"/>
        <v>#REF!</v>
      </c>
      <c r="AQ11" s="1" t="e">
        <f>#REF!</f>
        <v>#REF!</v>
      </c>
      <c r="AR11" s="1" t="e">
        <f t="shared" si="19"/>
        <v>#REF!</v>
      </c>
      <c r="AS11" s="1" t="e">
        <f>#REF!</f>
        <v>#REF!</v>
      </c>
      <c r="AT11" s="1" t="e">
        <f t="shared" si="20"/>
        <v>#REF!</v>
      </c>
      <c r="AU11" s="1" t="e">
        <f>#REF!</f>
        <v>#REF!</v>
      </c>
      <c r="AV11" s="1" t="e">
        <f t="shared" si="21"/>
        <v>#REF!</v>
      </c>
      <c r="AW11" s="1" t="e">
        <f>#REF!</f>
        <v>#REF!</v>
      </c>
      <c r="AX11" s="1" t="e">
        <f t="shared" si="22"/>
        <v>#REF!</v>
      </c>
      <c r="AY11" s="1" t="e">
        <f>#REF!</f>
        <v>#REF!</v>
      </c>
      <c r="AZ11" s="1" t="e">
        <f t="shared" si="23"/>
        <v>#REF!</v>
      </c>
      <c r="BA11" s="1" t="e">
        <f>#REF!</f>
        <v>#REF!</v>
      </c>
      <c r="BB11" s="1" t="e">
        <f t="shared" si="24"/>
        <v>#REF!</v>
      </c>
      <c r="BC11" s="1" t="e">
        <f>#REF!</f>
        <v>#REF!</v>
      </c>
      <c r="BD11" s="1" t="e">
        <f t="shared" si="25"/>
        <v>#REF!</v>
      </c>
      <c r="BE11" s="2" t="e">
        <f t="shared" si="26"/>
        <v>#REF!</v>
      </c>
      <c r="BF11" s="3" t="e">
        <f t="shared" si="27"/>
        <v>#REF!</v>
      </c>
    </row>
    <row r="12" spans="1:105">
      <c r="A12" s="1">
        <f>'[1]сырые баллы'!A12:A13</f>
        <v>9</v>
      </c>
      <c r="B12" s="1" t="str">
        <f>IF(список!B10="","",список!B10)</f>
        <v/>
      </c>
      <c r="C12" s="1">
        <f>IF(список!C10="","",список!C10)</f>
        <v>0</v>
      </c>
      <c r="D12" s="13" t="str">
        <f>IF(список!D10="","",список!D10)</f>
        <v>средняя группа</v>
      </c>
      <c r="E12" s="16" t="e">
        <f>#REF!</f>
        <v>#REF!</v>
      </c>
      <c r="F12" s="1" t="e">
        <f t="shared" si="0"/>
        <v>#REF!</v>
      </c>
      <c r="G12" s="1" t="e">
        <f>#REF!</f>
        <v>#REF!</v>
      </c>
      <c r="H12" s="1" t="e">
        <f t="shared" si="1"/>
        <v>#REF!</v>
      </c>
      <c r="I12" s="1" t="e">
        <f>#REF!</f>
        <v>#REF!</v>
      </c>
      <c r="J12" s="1"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1" t="e">
        <f t="shared" si="18"/>
        <v>#REF!</v>
      </c>
      <c r="AQ12" s="1" t="e">
        <f>#REF!</f>
        <v>#REF!</v>
      </c>
      <c r="AR12" s="1" t="e">
        <f t="shared" si="19"/>
        <v>#REF!</v>
      </c>
      <c r="AS12" s="1" t="e">
        <f>#REF!</f>
        <v>#REF!</v>
      </c>
      <c r="AT12" s="1" t="e">
        <f t="shared" si="20"/>
        <v>#REF!</v>
      </c>
      <c r="AU12" s="1" t="e">
        <f>#REF!</f>
        <v>#REF!</v>
      </c>
      <c r="AV12" s="1" t="e">
        <f t="shared" si="21"/>
        <v>#REF!</v>
      </c>
      <c r="AW12" s="1" t="e">
        <f>#REF!</f>
        <v>#REF!</v>
      </c>
      <c r="AX12" s="1" t="e">
        <f t="shared" si="22"/>
        <v>#REF!</v>
      </c>
      <c r="AY12" s="1" t="e">
        <f>#REF!</f>
        <v>#REF!</v>
      </c>
      <c r="AZ12" s="1" t="e">
        <f t="shared" si="23"/>
        <v>#REF!</v>
      </c>
      <c r="BA12" s="1" t="e">
        <f>#REF!</f>
        <v>#REF!</v>
      </c>
      <c r="BB12" s="1" t="e">
        <f t="shared" si="24"/>
        <v>#REF!</v>
      </c>
      <c r="BC12" s="1" t="e">
        <f>#REF!</f>
        <v>#REF!</v>
      </c>
      <c r="BD12" s="1" t="e">
        <f t="shared" si="25"/>
        <v>#REF!</v>
      </c>
      <c r="BE12" s="2" t="e">
        <f t="shared" si="26"/>
        <v>#REF!</v>
      </c>
      <c r="BF12" s="3" t="e">
        <f t="shared" si="27"/>
        <v>#REF!</v>
      </c>
    </row>
    <row r="13" spans="1:105">
      <c r="A13" s="1">
        <f>'[1]сырые баллы'!A13:A14</f>
        <v>10</v>
      </c>
      <c r="B13" s="1" t="str">
        <f>IF(список!B11="","",список!B11)</f>
        <v/>
      </c>
      <c r="C13" s="1">
        <f>IF(список!C11="","",список!C11)</f>
        <v>0</v>
      </c>
      <c r="D13" s="13" t="str">
        <f>IF(список!D11="","",список!D11)</f>
        <v>средняя группа</v>
      </c>
      <c r="E13" s="16" t="e">
        <f>#REF!</f>
        <v>#REF!</v>
      </c>
      <c r="F13" s="1" t="e">
        <f t="shared" si="0"/>
        <v>#REF!</v>
      </c>
      <c r="G13" s="1" t="e">
        <f>#REF!</f>
        <v>#REF!</v>
      </c>
      <c r="H13" s="1" t="e">
        <f t="shared" si="1"/>
        <v>#REF!</v>
      </c>
      <c r="I13" s="1" t="e">
        <f>#REF!</f>
        <v>#REF!</v>
      </c>
      <c r="J13" s="1"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1" t="e">
        <f t="shared" si="18"/>
        <v>#REF!</v>
      </c>
      <c r="AQ13" s="1" t="e">
        <f>#REF!</f>
        <v>#REF!</v>
      </c>
      <c r="AR13" s="1" t="e">
        <f t="shared" si="19"/>
        <v>#REF!</v>
      </c>
      <c r="AS13" s="1" t="e">
        <f>#REF!</f>
        <v>#REF!</v>
      </c>
      <c r="AT13" s="1" t="e">
        <f t="shared" si="20"/>
        <v>#REF!</v>
      </c>
      <c r="AU13" s="1" t="e">
        <f>#REF!</f>
        <v>#REF!</v>
      </c>
      <c r="AV13" s="1" t="e">
        <f t="shared" si="21"/>
        <v>#REF!</v>
      </c>
      <c r="AW13" s="1" t="e">
        <f>#REF!</f>
        <v>#REF!</v>
      </c>
      <c r="AX13" s="1" t="e">
        <f t="shared" si="22"/>
        <v>#REF!</v>
      </c>
      <c r="AY13" s="1" t="e">
        <f>#REF!</f>
        <v>#REF!</v>
      </c>
      <c r="AZ13" s="1" t="e">
        <f t="shared" si="23"/>
        <v>#REF!</v>
      </c>
      <c r="BA13" s="1" t="e">
        <f>#REF!</f>
        <v>#REF!</v>
      </c>
      <c r="BB13" s="1" t="e">
        <f t="shared" si="24"/>
        <v>#REF!</v>
      </c>
      <c r="BC13" s="1" t="e">
        <f>#REF!</f>
        <v>#REF!</v>
      </c>
      <c r="BD13" s="1" t="e">
        <f t="shared" si="25"/>
        <v>#REF!</v>
      </c>
      <c r="BE13" s="2" t="e">
        <f t="shared" si="26"/>
        <v>#REF!</v>
      </c>
      <c r="BF13" s="3" t="e">
        <f t="shared" si="27"/>
        <v>#REF!</v>
      </c>
    </row>
    <row r="14" spans="1:105">
      <c r="A14" s="1">
        <f>'[1]сырые баллы'!A14:A15</f>
        <v>11</v>
      </c>
      <c r="B14" s="1" t="str">
        <f>IF(список!B12="","",список!B12)</f>
        <v/>
      </c>
      <c r="C14" s="1">
        <f>IF(список!C12="","",список!C12)</f>
        <v>0</v>
      </c>
      <c r="D14" s="13" t="str">
        <f>IF(список!D12="","",список!D12)</f>
        <v>средняя группа</v>
      </c>
      <c r="E14" s="16" t="e">
        <f>#REF!</f>
        <v>#REF!</v>
      </c>
      <c r="F14" s="1" t="e">
        <f t="shared" si="0"/>
        <v>#REF!</v>
      </c>
      <c r="G14" s="1" t="e">
        <f>#REF!</f>
        <v>#REF!</v>
      </c>
      <c r="H14" s="1" t="e">
        <f t="shared" si="1"/>
        <v>#REF!</v>
      </c>
      <c r="I14" s="1" t="e">
        <f>#REF!</f>
        <v>#REF!</v>
      </c>
      <c r="J14" s="1"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1" t="e">
        <f t="shared" si="18"/>
        <v>#REF!</v>
      </c>
      <c r="AQ14" s="1" t="e">
        <f>#REF!</f>
        <v>#REF!</v>
      </c>
      <c r="AR14" s="1" t="e">
        <f t="shared" si="19"/>
        <v>#REF!</v>
      </c>
      <c r="AS14" s="1" t="e">
        <f>#REF!</f>
        <v>#REF!</v>
      </c>
      <c r="AT14" s="1" t="e">
        <f t="shared" si="20"/>
        <v>#REF!</v>
      </c>
      <c r="AU14" s="1" t="e">
        <f>#REF!</f>
        <v>#REF!</v>
      </c>
      <c r="AV14" s="1" t="e">
        <f t="shared" si="21"/>
        <v>#REF!</v>
      </c>
      <c r="AW14" s="1" t="e">
        <f>#REF!</f>
        <v>#REF!</v>
      </c>
      <c r="AX14" s="1" t="e">
        <f t="shared" si="22"/>
        <v>#REF!</v>
      </c>
      <c r="AY14" s="1" t="e">
        <f>#REF!</f>
        <v>#REF!</v>
      </c>
      <c r="AZ14" s="1" t="e">
        <f t="shared" si="23"/>
        <v>#REF!</v>
      </c>
      <c r="BA14" s="1" t="e">
        <f>#REF!</f>
        <v>#REF!</v>
      </c>
      <c r="BB14" s="1" t="e">
        <f t="shared" si="24"/>
        <v>#REF!</v>
      </c>
      <c r="BC14" s="1" t="e">
        <f>#REF!</f>
        <v>#REF!</v>
      </c>
      <c r="BD14" s="1" t="e">
        <f t="shared" si="25"/>
        <v>#REF!</v>
      </c>
      <c r="BE14" s="2" t="e">
        <f t="shared" si="26"/>
        <v>#REF!</v>
      </c>
      <c r="BF14" s="3" t="e">
        <f t="shared" si="27"/>
        <v>#REF!</v>
      </c>
    </row>
    <row r="15" spans="1:105">
      <c r="A15" s="1">
        <f>'[1]сырые баллы'!A15:A16</f>
        <v>12</v>
      </c>
      <c r="B15" s="1" t="str">
        <f>IF(список!B13="","",список!B13)</f>
        <v/>
      </c>
      <c r="C15" s="1">
        <f>IF(список!C13="","",список!C13)</f>
        <v>0</v>
      </c>
      <c r="D15" s="13" t="str">
        <f>IF(список!D13="","",список!D13)</f>
        <v>средняя группа</v>
      </c>
      <c r="E15" s="16" t="e">
        <f>#REF!</f>
        <v>#REF!</v>
      </c>
      <c r="F15" s="1" t="e">
        <f t="shared" si="0"/>
        <v>#REF!</v>
      </c>
      <c r="G15" s="1" t="e">
        <f>#REF!</f>
        <v>#REF!</v>
      </c>
      <c r="H15" s="1" t="e">
        <f t="shared" si="1"/>
        <v>#REF!</v>
      </c>
      <c r="I15" s="1" t="e">
        <f>#REF!</f>
        <v>#REF!</v>
      </c>
      <c r="J15" s="1"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1" t="e">
        <f t="shared" si="18"/>
        <v>#REF!</v>
      </c>
      <c r="AQ15" s="1" t="e">
        <f>#REF!</f>
        <v>#REF!</v>
      </c>
      <c r="AR15" s="1" t="e">
        <f t="shared" si="19"/>
        <v>#REF!</v>
      </c>
      <c r="AS15" s="1" t="e">
        <f>#REF!</f>
        <v>#REF!</v>
      </c>
      <c r="AT15" s="1" t="e">
        <f t="shared" si="20"/>
        <v>#REF!</v>
      </c>
      <c r="AU15" s="1" t="e">
        <f>#REF!</f>
        <v>#REF!</v>
      </c>
      <c r="AV15" s="1" t="e">
        <f t="shared" si="21"/>
        <v>#REF!</v>
      </c>
      <c r="AW15" s="1" t="e">
        <f>#REF!</f>
        <v>#REF!</v>
      </c>
      <c r="AX15" s="1" t="e">
        <f t="shared" si="22"/>
        <v>#REF!</v>
      </c>
      <c r="AY15" s="1" t="e">
        <f>#REF!</f>
        <v>#REF!</v>
      </c>
      <c r="AZ15" s="1" t="e">
        <f t="shared" si="23"/>
        <v>#REF!</v>
      </c>
      <c r="BA15" s="1" t="e">
        <f>#REF!</f>
        <v>#REF!</v>
      </c>
      <c r="BB15" s="1" t="e">
        <f t="shared" si="24"/>
        <v>#REF!</v>
      </c>
      <c r="BC15" s="1" t="e">
        <f>#REF!</f>
        <v>#REF!</v>
      </c>
      <c r="BD15" s="1" t="e">
        <f t="shared" si="25"/>
        <v>#REF!</v>
      </c>
      <c r="BE15" s="2" t="e">
        <f t="shared" si="26"/>
        <v>#REF!</v>
      </c>
      <c r="BF15" s="3" t="e">
        <f t="shared" si="27"/>
        <v>#REF!</v>
      </c>
    </row>
    <row r="16" spans="1:105">
      <c r="A16" s="1">
        <f>'[1]сырые баллы'!A16:A17</f>
        <v>13</v>
      </c>
      <c r="B16" s="1" t="str">
        <f>IF(список!B14="","",список!B14)</f>
        <v/>
      </c>
      <c r="C16" s="1">
        <f>IF(список!C14="","",список!C14)</f>
        <v>0</v>
      </c>
      <c r="D16" s="13" t="str">
        <f>IF(список!D14="","",список!D14)</f>
        <v>средняя группа</v>
      </c>
      <c r="E16" s="16" t="e">
        <f>#REF!</f>
        <v>#REF!</v>
      </c>
      <c r="F16" s="1" t="e">
        <f t="shared" si="0"/>
        <v>#REF!</v>
      </c>
      <c r="G16" s="1" t="e">
        <f>#REF!</f>
        <v>#REF!</v>
      </c>
      <c r="H16" s="1" t="e">
        <f t="shared" si="1"/>
        <v>#REF!</v>
      </c>
      <c r="I16" s="1" t="e">
        <f>#REF!</f>
        <v>#REF!</v>
      </c>
      <c r="J16" s="1"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1" t="e">
        <f t="shared" si="10"/>
        <v>#REF!</v>
      </c>
      <c r="AA16" s="1" t="e">
        <f>#REF!</f>
        <v>#REF!</v>
      </c>
      <c r="AB16" s="1" t="e">
        <f t="shared" si="11"/>
        <v>#REF!</v>
      </c>
      <c r="AC16" s="1" t="e">
        <f>#REF!</f>
        <v>#REF!</v>
      </c>
      <c r="AD16" s="1" t="e">
        <f t="shared" si="12"/>
        <v>#REF!</v>
      </c>
      <c r="AE16" s="1" t="e">
        <f>#REF!</f>
        <v>#REF!</v>
      </c>
      <c r="AF16" s="1" t="e">
        <f t="shared" si="13"/>
        <v>#REF!</v>
      </c>
      <c r="AG16" s="1" t="e">
        <f>#REF!</f>
        <v>#REF!</v>
      </c>
      <c r="AH16" s="1" t="e">
        <f t="shared" si="14"/>
        <v>#REF!</v>
      </c>
      <c r="AI16" s="1" t="e">
        <f>#REF!</f>
        <v>#REF!</v>
      </c>
      <c r="AJ16" s="1" t="e">
        <f t="shared" si="15"/>
        <v>#REF!</v>
      </c>
      <c r="AK16" s="1" t="e">
        <f>#REF!</f>
        <v>#REF!</v>
      </c>
      <c r="AL16" s="1" t="e">
        <f t="shared" si="16"/>
        <v>#REF!</v>
      </c>
      <c r="AM16" s="1" t="e">
        <f>#REF!</f>
        <v>#REF!</v>
      </c>
      <c r="AN16" s="1" t="e">
        <f t="shared" si="17"/>
        <v>#REF!</v>
      </c>
      <c r="AO16" s="1" t="e">
        <f>#REF!</f>
        <v>#REF!</v>
      </c>
      <c r="AP16" s="1" t="e">
        <f t="shared" si="18"/>
        <v>#REF!</v>
      </c>
      <c r="AQ16" s="1" t="e">
        <f>#REF!</f>
        <v>#REF!</v>
      </c>
      <c r="AR16" s="1" t="e">
        <f t="shared" si="19"/>
        <v>#REF!</v>
      </c>
      <c r="AS16" s="1" t="e">
        <f>#REF!</f>
        <v>#REF!</v>
      </c>
      <c r="AT16" s="1" t="e">
        <f t="shared" si="20"/>
        <v>#REF!</v>
      </c>
      <c r="AU16" s="1" t="e">
        <f>#REF!</f>
        <v>#REF!</v>
      </c>
      <c r="AV16" s="1" t="e">
        <f t="shared" si="21"/>
        <v>#REF!</v>
      </c>
      <c r="AW16" s="1" t="e">
        <f>#REF!</f>
        <v>#REF!</v>
      </c>
      <c r="AX16" s="1" t="e">
        <f t="shared" si="22"/>
        <v>#REF!</v>
      </c>
      <c r="AY16" s="1" t="e">
        <f>#REF!</f>
        <v>#REF!</v>
      </c>
      <c r="AZ16" s="1" t="e">
        <f t="shared" si="23"/>
        <v>#REF!</v>
      </c>
      <c r="BA16" s="1" t="e">
        <f>#REF!</f>
        <v>#REF!</v>
      </c>
      <c r="BB16" s="1" t="e">
        <f t="shared" si="24"/>
        <v>#REF!</v>
      </c>
      <c r="BC16" s="1" t="e">
        <f>#REF!</f>
        <v>#REF!</v>
      </c>
      <c r="BD16" s="1" t="e">
        <f t="shared" si="25"/>
        <v>#REF!</v>
      </c>
      <c r="BE16" s="2" t="e">
        <f t="shared" si="26"/>
        <v>#REF!</v>
      </c>
      <c r="BF16" s="3" t="e">
        <f t="shared" si="27"/>
        <v>#REF!</v>
      </c>
    </row>
    <row r="17" spans="1:58">
      <c r="A17" s="1">
        <f>'[1]сырые баллы'!A17:A18</f>
        <v>14</v>
      </c>
      <c r="B17" s="1" t="str">
        <f>IF(список!B15="","",список!B15)</f>
        <v/>
      </c>
      <c r="C17" s="1">
        <f>IF(список!C15="","",список!C15)</f>
        <v>0</v>
      </c>
      <c r="D17" s="13" t="str">
        <f>IF(список!D15="","",список!D15)</f>
        <v>средняя группа</v>
      </c>
      <c r="E17" s="16" t="e">
        <f>#REF!</f>
        <v>#REF!</v>
      </c>
      <c r="F17" s="1" t="e">
        <f t="shared" si="0"/>
        <v>#REF!</v>
      </c>
      <c r="G17" s="1" t="e">
        <f>#REF!</f>
        <v>#REF!</v>
      </c>
      <c r="H17" s="1" t="e">
        <f t="shared" si="1"/>
        <v>#REF!</v>
      </c>
      <c r="I17" s="1" t="e">
        <f>#REF!</f>
        <v>#REF!</v>
      </c>
      <c r="J17" s="1"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1" t="e">
        <f t="shared" si="18"/>
        <v>#REF!</v>
      </c>
      <c r="AQ17" s="1" t="e">
        <f>#REF!</f>
        <v>#REF!</v>
      </c>
      <c r="AR17" s="1" t="e">
        <f t="shared" si="19"/>
        <v>#REF!</v>
      </c>
      <c r="AS17" s="1" t="e">
        <f>#REF!</f>
        <v>#REF!</v>
      </c>
      <c r="AT17" s="1" t="e">
        <f t="shared" si="20"/>
        <v>#REF!</v>
      </c>
      <c r="AU17" s="1" t="e">
        <f>#REF!</f>
        <v>#REF!</v>
      </c>
      <c r="AV17" s="1" t="e">
        <f t="shared" si="21"/>
        <v>#REF!</v>
      </c>
      <c r="AW17" s="1" t="e">
        <f>#REF!</f>
        <v>#REF!</v>
      </c>
      <c r="AX17" s="1" t="e">
        <f t="shared" si="22"/>
        <v>#REF!</v>
      </c>
      <c r="AY17" s="1" t="e">
        <f>#REF!</f>
        <v>#REF!</v>
      </c>
      <c r="AZ17" s="1" t="e">
        <f t="shared" si="23"/>
        <v>#REF!</v>
      </c>
      <c r="BA17" s="1" t="e">
        <f>#REF!</f>
        <v>#REF!</v>
      </c>
      <c r="BB17" s="1" t="e">
        <f t="shared" si="24"/>
        <v>#REF!</v>
      </c>
      <c r="BC17" s="1" t="e">
        <f>#REF!</f>
        <v>#REF!</v>
      </c>
      <c r="BD17" s="1" t="e">
        <f t="shared" si="25"/>
        <v>#REF!</v>
      </c>
      <c r="BE17" s="2" t="e">
        <f t="shared" si="26"/>
        <v>#REF!</v>
      </c>
      <c r="BF17" s="3" t="e">
        <f t="shared" si="27"/>
        <v>#REF!</v>
      </c>
    </row>
    <row r="18" spans="1:58">
      <c r="A18" s="1">
        <f>'[1]сырые баллы'!A18:A19</f>
        <v>15</v>
      </c>
      <c r="B18" s="1" t="str">
        <f>IF(список!B16="","",список!B16)</f>
        <v/>
      </c>
      <c r="C18" s="1">
        <f>IF(список!C16="","",список!C16)</f>
        <v>0</v>
      </c>
      <c r="D18" s="13" t="str">
        <f>IF(список!D16="","",список!D16)</f>
        <v>средняя группа</v>
      </c>
      <c r="E18" s="16" t="e">
        <f>#REF!</f>
        <v>#REF!</v>
      </c>
      <c r="F18" s="1" t="e">
        <f t="shared" si="0"/>
        <v>#REF!</v>
      </c>
      <c r="G18" s="1" t="e">
        <f>#REF!</f>
        <v>#REF!</v>
      </c>
      <c r="H18" s="1" t="e">
        <f t="shared" si="1"/>
        <v>#REF!</v>
      </c>
      <c r="I18" s="1" t="e">
        <f>#REF!</f>
        <v>#REF!</v>
      </c>
      <c r="J18" s="1"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1" t="e">
        <f t="shared" si="18"/>
        <v>#REF!</v>
      </c>
      <c r="AQ18" s="1" t="e">
        <f>#REF!</f>
        <v>#REF!</v>
      </c>
      <c r="AR18" s="1" t="e">
        <f t="shared" si="19"/>
        <v>#REF!</v>
      </c>
      <c r="AS18" s="1" t="e">
        <f>#REF!</f>
        <v>#REF!</v>
      </c>
      <c r="AT18" s="1" t="e">
        <f t="shared" si="20"/>
        <v>#REF!</v>
      </c>
      <c r="AU18" s="1" t="e">
        <f>#REF!</f>
        <v>#REF!</v>
      </c>
      <c r="AV18" s="1" t="e">
        <f t="shared" si="21"/>
        <v>#REF!</v>
      </c>
      <c r="AW18" s="1" t="e">
        <f>#REF!</f>
        <v>#REF!</v>
      </c>
      <c r="AX18" s="1" t="e">
        <f t="shared" si="22"/>
        <v>#REF!</v>
      </c>
      <c r="AY18" s="1" t="e">
        <f>#REF!</f>
        <v>#REF!</v>
      </c>
      <c r="AZ18" s="1" t="e">
        <f t="shared" si="23"/>
        <v>#REF!</v>
      </c>
      <c r="BA18" s="1" t="e">
        <f>#REF!</f>
        <v>#REF!</v>
      </c>
      <c r="BB18" s="1" t="e">
        <f t="shared" si="24"/>
        <v>#REF!</v>
      </c>
      <c r="BC18" s="1" t="e">
        <f>#REF!</f>
        <v>#REF!</v>
      </c>
      <c r="BD18" s="1" t="e">
        <f t="shared" si="25"/>
        <v>#REF!</v>
      </c>
      <c r="BE18" s="2" t="e">
        <f t="shared" si="26"/>
        <v>#REF!</v>
      </c>
      <c r="BF18" s="3" t="e">
        <f t="shared" si="27"/>
        <v>#REF!</v>
      </c>
    </row>
    <row r="19" spans="1:58">
      <c r="A19" s="1">
        <f>'[1]сырые баллы'!A19:A20</f>
        <v>16</v>
      </c>
      <c r="B19" s="1" t="str">
        <f>IF(список!B17="","",список!B17)</f>
        <v/>
      </c>
      <c r="C19" s="1">
        <f>IF(список!C17="","",список!C17)</f>
        <v>0</v>
      </c>
      <c r="D19" s="13" t="str">
        <f>IF(список!D17="","",список!D17)</f>
        <v>средняя группа</v>
      </c>
      <c r="E19" s="16" t="e">
        <f>#REF!</f>
        <v>#REF!</v>
      </c>
      <c r="F19" s="1" t="e">
        <f t="shared" si="0"/>
        <v>#REF!</v>
      </c>
      <c r="G19" s="1" t="e">
        <f>#REF!</f>
        <v>#REF!</v>
      </c>
      <c r="H19" s="1" t="e">
        <f t="shared" si="1"/>
        <v>#REF!</v>
      </c>
      <c r="I19" s="1" t="e">
        <f>#REF!</f>
        <v>#REF!</v>
      </c>
      <c r="J19" s="1"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1" t="e">
        <f t="shared" si="18"/>
        <v>#REF!</v>
      </c>
      <c r="AQ19" s="1" t="e">
        <f>#REF!</f>
        <v>#REF!</v>
      </c>
      <c r="AR19" s="1" t="e">
        <f t="shared" si="19"/>
        <v>#REF!</v>
      </c>
      <c r="AS19" s="1" t="e">
        <f>#REF!</f>
        <v>#REF!</v>
      </c>
      <c r="AT19" s="1" t="e">
        <f t="shared" si="20"/>
        <v>#REF!</v>
      </c>
      <c r="AU19" s="1" t="e">
        <f>#REF!</f>
        <v>#REF!</v>
      </c>
      <c r="AV19" s="1" t="e">
        <f t="shared" si="21"/>
        <v>#REF!</v>
      </c>
      <c r="AW19" s="1" t="e">
        <f>#REF!</f>
        <v>#REF!</v>
      </c>
      <c r="AX19" s="1" t="e">
        <f t="shared" si="22"/>
        <v>#REF!</v>
      </c>
      <c r="AY19" s="1" t="e">
        <f>#REF!</f>
        <v>#REF!</v>
      </c>
      <c r="AZ19" s="1" t="e">
        <f t="shared" si="23"/>
        <v>#REF!</v>
      </c>
      <c r="BA19" s="1" t="e">
        <f>#REF!</f>
        <v>#REF!</v>
      </c>
      <c r="BB19" s="1" t="e">
        <f t="shared" si="24"/>
        <v>#REF!</v>
      </c>
      <c r="BC19" s="1" t="e">
        <f>#REF!</f>
        <v>#REF!</v>
      </c>
      <c r="BD19" s="1" t="e">
        <f t="shared" si="25"/>
        <v>#REF!</v>
      </c>
      <c r="BE19" s="2" t="e">
        <f t="shared" si="26"/>
        <v>#REF!</v>
      </c>
      <c r="BF19" s="3" t="e">
        <f t="shared" si="27"/>
        <v>#REF!</v>
      </c>
    </row>
    <row r="20" spans="1:58">
      <c r="A20" s="1">
        <f>'[1]сырые баллы'!A20:A21</f>
        <v>17</v>
      </c>
      <c r="B20" s="1" t="str">
        <f>IF(список!B18="","",список!B18)</f>
        <v/>
      </c>
      <c r="C20" s="1">
        <f>IF(список!C18="","",список!C18)</f>
        <v>0</v>
      </c>
      <c r="D20" s="13" t="str">
        <f>IF(список!D18="","",список!D18)</f>
        <v>средняя группа</v>
      </c>
      <c r="E20" s="16" t="e">
        <f>#REF!</f>
        <v>#REF!</v>
      </c>
      <c r="F20" s="1" t="e">
        <f t="shared" si="0"/>
        <v>#REF!</v>
      </c>
      <c r="G20" s="1" t="e">
        <f>#REF!</f>
        <v>#REF!</v>
      </c>
      <c r="H20" s="1" t="e">
        <f t="shared" si="1"/>
        <v>#REF!</v>
      </c>
      <c r="I20" s="1" t="e">
        <f>#REF!</f>
        <v>#REF!</v>
      </c>
      <c r="J20" s="1"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1" t="e">
        <f t="shared" si="18"/>
        <v>#REF!</v>
      </c>
      <c r="AQ20" s="1" t="e">
        <f>#REF!</f>
        <v>#REF!</v>
      </c>
      <c r="AR20" s="1" t="e">
        <f t="shared" si="19"/>
        <v>#REF!</v>
      </c>
      <c r="AS20" s="1" t="e">
        <f>#REF!</f>
        <v>#REF!</v>
      </c>
      <c r="AT20" s="1" t="e">
        <f t="shared" si="20"/>
        <v>#REF!</v>
      </c>
      <c r="AU20" s="1" t="e">
        <f>#REF!</f>
        <v>#REF!</v>
      </c>
      <c r="AV20" s="1" t="e">
        <f t="shared" si="21"/>
        <v>#REF!</v>
      </c>
      <c r="AW20" s="1" t="e">
        <f>#REF!</f>
        <v>#REF!</v>
      </c>
      <c r="AX20" s="1" t="e">
        <f t="shared" si="22"/>
        <v>#REF!</v>
      </c>
      <c r="AY20" s="1" t="e">
        <f>#REF!</f>
        <v>#REF!</v>
      </c>
      <c r="AZ20" s="1" t="e">
        <f t="shared" si="23"/>
        <v>#REF!</v>
      </c>
      <c r="BA20" s="1" t="e">
        <f>#REF!</f>
        <v>#REF!</v>
      </c>
      <c r="BB20" s="1" t="e">
        <f t="shared" si="24"/>
        <v>#REF!</v>
      </c>
      <c r="BC20" s="1" t="e">
        <f>#REF!</f>
        <v>#REF!</v>
      </c>
      <c r="BD20" s="1" t="e">
        <f t="shared" si="25"/>
        <v>#REF!</v>
      </c>
      <c r="BE20" s="2" t="e">
        <f t="shared" si="26"/>
        <v>#REF!</v>
      </c>
      <c r="BF20" s="3" t="e">
        <f t="shared" si="27"/>
        <v>#REF!</v>
      </c>
    </row>
    <row r="21" spans="1:58">
      <c r="A21" s="1">
        <f>'[1]сырые баллы'!A21:A22</f>
        <v>18</v>
      </c>
      <c r="B21" s="1" t="str">
        <f>IF(список!B19="","",список!B19)</f>
        <v/>
      </c>
      <c r="C21" s="1">
        <f>IF(список!C19="","",список!C19)</f>
        <v>0</v>
      </c>
      <c r="D21" s="13" t="str">
        <f>IF(список!D19="","",список!D19)</f>
        <v>средняя группа</v>
      </c>
      <c r="E21" s="16" t="e">
        <f>#REF!</f>
        <v>#REF!</v>
      </c>
      <c r="F21" s="1" t="e">
        <f t="shared" si="0"/>
        <v>#REF!</v>
      </c>
      <c r="G21" s="1" t="e">
        <f>#REF!</f>
        <v>#REF!</v>
      </c>
      <c r="H21" s="1" t="e">
        <f t="shared" si="1"/>
        <v>#REF!</v>
      </c>
      <c r="I21" s="1" t="e">
        <f>#REF!</f>
        <v>#REF!</v>
      </c>
      <c r="J21" s="1"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1" t="e">
        <f t="shared" si="18"/>
        <v>#REF!</v>
      </c>
      <c r="AQ21" s="1" t="e">
        <f>#REF!</f>
        <v>#REF!</v>
      </c>
      <c r="AR21" s="1" t="e">
        <f t="shared" si="19"/>
        <v>#REF!</v>
      </c>
      <c r="AS21" s="1" t="e">
        <f>#REF!</f>
        <v>#REF!</v>
      </c>
      <c r="AT21" s="1" t="e">
        <f t="shared" si="20"/>
        <v>#REF!</v>
      </c>
      <c r="AU21" s="1" t="e">
        <f>#REF!</f>
        <v>#REF!</v>
      </c>
      <c r="AV21" s="1" t="e">
        <f t="shared" si="21"/>
        <v>#REF!</v>
      </c>
      <c r="AW21" s="1" t="e">
        <f>#REF!</f>
        <v>#REF!</v>
      </c>
      <c r="AX21" s="1" t="e">
        <f t="shared" si="22"/>
        <v>#REF!</v>
      </c>
      <c r="AY21" s="1" t="e">
        <f>#REF!</f>
        <v>#REF!</v>
      </c>
      <c r="AZ21" s="1" t="e">
        <f t="shared" si="23"/>
        <v>#REF!</v>
      </c>
      <c r="BA21" s="1" t="e">
        <f>#REF!</f>
        <v>#REF!</v>
      </c>
      <c r="BB21" s="1" t="e">
        <f t="shared" si="24"/>
        <v>#REF!</v>
      </c>
      <c r="BC21" s="1" t="e">
        <f>#REF!</f>
        <v>#REF!</v>
      </c>
      <c r="BD21" s="1" t="e">
        <f t="shared" si="25"/>
        <v>#REF!</v>
      </c>
      <c r="BE21" s="2" t="e">
        <f t="shared" si="26"/>
        <v>#REF!</v>
      </c>
      <c r="BF21" s="3" t="e">
        <f t="shared" si="27"/>
        <v>#REF!</v>
      </c>
    </row>
    <row r="22" spans="1:58">
      <c r="A22" s="1">
        <f>'[1]сырые баллы'!A22:A23</f>
        <v>19</v>
      </c>
      <c r="B22" s="1" t="str">
        <f>IF(список!B20="","",список!B20)</f>
        <v/>
      </c>
      <c r="C22" s="1">
        <f>IF(список!C20="","",список!C20)</f>
        <v>0</v>
      </c>
      <c r="D22" s="13" t="str">
        <f>IF(список!D20="","",список!D20)</f>
        <v>средняя группа</v>
      </c>
      <c r="E22" s="16" t="e">
        <f>#REF!</f>
        <v>#REF!</v>
      </c>
      <c r="F22" s="1" t="e">
        <f t="shared" si="0"/>
        <v>#REF!</v>
      </c>
      <c r="G22" s="1" t="e">
        <f>#REF!</f>
        <v>#REF!</v>
      </c>
      <c r="H22" s="1" t="e">
        <f t="shared" si="1"/>
        <v>#REF!</v>
      </c>
      <c r="I22" s="1" t="e">
        <f>#REF!</f>
        <v>#REF!</v>
      </c>
      <c r="J22" s="1"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1" t="e">
        <f t="shared" si="18"/>
        <v>#REF!</v>
      </c>
      <c r="AQ22" s="1" t="e">
        <f>#REF!</f>
        <v>#REF!</v>
      </c>
      <c r="AR22" s="1" t="e">
        <f t="shared" si="19"/>
        <v>#REF!</v>
      </c>
      <c r="AS22" s="1" t="e">
        <f>#REF!</f>
        <v>#REF!</v>
      </c>
      <c r="AT22" s="1" t="e">
        <f t="shared" si="20"/>
        <v>#REF!</v>
      </c>
      <c r="AU22" s="1" t="e">
        <f>#REF!</f>
        <v>#REF!</v>
      </c>
      <c r="AV22" s="1" t="e">
        <f t="shared" si="21"/>
        <v>#REF!</v>
      </c>
      <c r="AW22" s="1" t="e">
        <f>#REF!</f>
        <v>#REF!</v>
      </c>
      <c r="AX22" s="1" t="e">
        <f t="shared" si="22"/>
        <v>#REF!</v>
      </c>
      <c r="AY22" s="1" t="e">
        <f>#REF!</f>
        <v>#REF!</v>
      </c>
      <c r="AZ22" s="1" t="e">
        <f t="shared" si="23"/>
        <v>#REF!</v>
      </c>
      <c r="BA22" s="1" t="e">
        <f>#REF!</f>
        <v>#REF!</v>
      </c>
      <c r="BB22" s="1" t="e">
        <f t="shared" si="24"/>
        <v>#REF!</v>
      </c>
      <c r="BC22" s="1" t="e">
        <f>#REF!</f>
        <v>#REF!</v>
      </c>
      <c r="BD22" s="1" t="e">
        <f t="shared" si="25"/>
        <v>#REF!</v>
      </c>
      <c r="BE22" s="2" t="e">
        <f t="shared" si="26"/>
        <v>#REF!</v>
      </c>
      <c r="BF22" s="3" t="e">
        <f t="shared" si="27"/>
        <v>#REF!</v>
      </c>
    </row>
    <row r="23" spans="1:58">
      <c r="A23" s="1">
        <f>'[1]сырые баллы'!A23:A24</f>
        <v>20</v>
      </c>
      <c r="B23" s="1" t="str">
        <f>IF(список!B21="","",список!B21)</f>
        <v/>
      </c>
      <c r="C23" s="1">
        <f>IF(список!C21="","",список!C21)</f>
        <v>0</v>
      </c>
      <c r="D23" s="13" t="str">
        <f>IF(список!D21="","",список!D21)</f>
        <v>средняя группа</v>
      </c>
      <c r="E23" s="16" t="e">
        <f>#REF!</f>
        <v>#REF!</v>
      </c>
      <c r="F23" s="1" t="e">
        <f t="shared" si="0"/>
        <v>#REF!</v>
      </c>
      <c r="G23" s="1" t="e">
        <f>#REF!</f>
        <v>#REF!</v>
      </c>
      <c r="H23" s="1" t="e">
        <f t="shared" si="1"/>
        <v>#REF!</v>
      </c>
      <c r="I23" s="1" t="e">
        <f>#REF!</f>
        <v>#REF!</v>
      </c>
      <c r="J23" s="1"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1" t="e">
        <f t="shared" si="18"/>
        <v>#REF!</v>
      </c>
      <c r="AQ23" s="1" t="e">
        <f>#REF!</f>
        <v>#REF!</v>
      </c>
      <c r="AR23" s="1" t="e">
        <f t="shared" si="19"/>
        <v>#REF!</v>
      </c>
      <c r="AS23" s="1" t="e">
        <f>#REF!</f>
        <v>#REF!</v>
      </c>
      <c r="AT23" s="1" t="e">
        <f t="shared" si="20"/>
        <v>#REF!</v>
      </c>
      <c r="AU23" s="1" t="e">
        <f>#REF!</f>
        <v>#REF!</v>
      </c>
      <c r="AV23" s="1" t="e">
        <f t="shared" si="21"/>
        <v>#REF!</v>
      </c>
      <c r="AW23" s="1" t="e">
        <f>#REF!</f>
        <v>#REF!</v>
      </c>
      <c r="AX23" s="1" t="e">
        <f t="shared" si="22"/>
        <v>#REF!</v>
      </c>
      <c r="AY23" s="1" t="e">
        <f>#REF!</f>
        <v>#REF!</v>
      </c>
      <c r="AZ23" s="1" t="e">
        <f t="shared" si="23"/>
        <v>#REF!</v>
      </c>
      <c r="BA23" s="1" t="e">
        <f>#REF!</f>
        <v>#REF!</v>
      </c>
      <c r="BB23" s="1" t="e">
        <f t="shared" si="24"/>
        <v>#REF!</v>
      </c>
      <c r="BC23" s="1" t="e">
        <f>#REF!</f>
        <v>#REF!</v>
      </c>
      <c r="BD23" s="1" t="e">
        <f t="shared" si="25"/>
        <v>#REF!</v>
      </c>
      <c r="BE23" s="2" t="e">
        <f t="shared" si="26"/>
        <v>#REF!</v>
      </c>
      <c r="BF23" s="3" t="e">
        <f t="shared" si="27"/>
        <v>#REF!</v>
      </c>
    </row>
    <row r="24" spans="1:58">
      <c r="A24" s="1">
        <f>'[1]сырые баллы'!A24:A25</f>
        <v>21</v>
      </c>
      <c r="B24" s="1" t="str">
        <f>IF(список!B22="","",список!B22)</f>
        <v/>
      </c>
      <c r="C24" s="1">
        <f>IF(список!C22="","",список!C22)</f>
        <v>0</v>
      </c>
      <c r="D24" s="13" t="str">
        <f>IF(список!D22="","",список!D22)</f>
        <v>средняя группа</v>
      </c>
      <c r="E24" s="16" t="e">
        <f>#REF!</f>
        <v>#REF!</v>
      </c>
      <c r="F24" s="1" t="e">
        <f t="shared" si="0"/>
        <v>#REF!</v>
      </c>
      <c r="G24" s="1" t="e">
        <f>#REF!</f>
        <v>#REF!</v>
      </c>
      <c r="H24" s="1" t="e">
        <f t="shared" si="1"/>
        <v>#REF!</v>
      </c>
      <c r="I24" s="1" t="e">
        <f>#REF!</f>
        <v>#REF!</v>
      </c>
      <c r="J24" s="1"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1" t="e">
        <f t="shared" si="18"/>
        <v>#REF!</v>
      </c>
      <c r="AQ24" s="1" t="e">
        <f>#REF!</f>
        <v>#REF!</v>
      </c>
      <c r="AR24" s="1" t="e">
        <f t="shared" si="19"/>
        <v>#REF!</v>
      </c>
      <c r="AS24" s="1" t="e">
        <f>#REF!</f>
        <v>#REF!</v>
      </c>
      <c r="AT24" s="1" t="e">
        <f t="shared" si="20"/>
        <v>#REF!</v>
      </c>
      <c r="AU24" s="1" t="e">
        <f>#REF!</f>
        <v>#REF!</v>
      </c>
      <c r="AV24" s="1" t="e">
        <f t="shared" si="21"/>
        <v>#REF!</v>
      </c>
      <c r="AW24" s="1" t="e">
        <f>#REF!</f>
        <v>#REF!</v>
      </c>
      <c r="AX24" s="1" t="e">
        <f t="shared" si="22"/>
        <v>#REF!</v>
      </c>
      <c r="AY24" s="1" t="e">
        <f>#REF!</f>
        <v>#REF!</v>
      </c>
      <c r="AZ24" s="1" t="e">
        <f t="shared" si="23"/>
        <v>#REF!</v>
      </c>
      <c r="BA24" s="1" t="e">
        <f>#REF!</f>
        <v>#REF!</v>
      </c>
      <c r="BB24" s="1" t="e">
        <f t="shared" si="24"/>
        <v>#REF!</v>
      </c>
      <c r="BC24" s="1" t="e">
        <f>#REF!</f>
        <v>#REF!</v>
      </c>
      <c r="BD24" s="1" t="e">
        <f t="shared" si="25"/>
        <v>#REF!</v>
      </c>
      <c r="BE24" s="2" t="e">
        <f t="shared" si="26"/>
        <v>#REF!</v>
      </c>
      <c r="BF24" s="3" t="e">
        <f t="shared" si="27"/>
        <v>#REF!</v>
      </c>
    </row>
    <row r="25" spans="1:58">
      <c r="A25" s="1">
        <f>'[1]сырые баллы'!A25:A26</f>
        <v>22</v>
      </c>
      <c r="B25" s="1" t="str">
        <f>IF(список!B23="","",список!B23)</f>
        <v/>
      </c>
      <c r="C25" s="1">
        <f>IF(список!C23="","",список!C23)</f>
        <v>0</v>
      </c>
      <c r="D25" s="13" t="str">
        <f>IF(список!D23="","",список!D23)</f>
        <v>средняя группа</v>
      </c>
      <c r="E25" s="16" t="e">
        <f>#REF!</f>
        <v>#REF!</v>
      </c>
      <c r="F25" s="1" t="e">
        <f t="shared" si="0"/>
        <v>#REF!</v>
      </c>
      <c r="G25" s="1" t="e">
        <f>#REF!</f>
        <v>#REF!</v>
      </c>
      <c r="H25" s="1" t="e">
        <f t="shared" si="1"/>
        <v>#REF!</v>
      </c>
      <c r="I25" s="1" t="e">
        <f>#REF!</f>
        <v>#REF!</v>
      </c>
      <c r="J25" s="1"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1" t="e">
        <f t="shared" si="18"/>
        <v>#REF!</v>
      </c>
      <c r="AQ25" s="1" t="e">
        <f>#REF!</f>
        <v>#REF!</v>
      </c>
      <c r="AR25" s="1" t="e">
        <f t="shared" si="19"/>
        <v>#REF!</v>
      </c>
      <c r="AS25" s="1" t="e">
        <f>#REF!</f>
        <v>#REF!</v>
      </c>
      <c r="AT25" s="1" t="e">
        <f t="shared" si="20"/>
        <v>#REF!</v>
      </c>
      <c r="AU25" s="1" t="e">
        <f>#REF!</f>
        <v>#REF!</v>
      </c>
      <c r="AV25" s="1" t="e">
        <f t="shared" si="21"/>
        <v>#REF!</v>
      </c>
      <c r="AW25" s="1" t="e">
        <f>#REF!</f>
        <v>#REF!</v>
      </c>
      <c r="AX25" s="1" t="e">
        <f t="shared" si="22"/>
        <v>#REF!</v>
      </c>
      <c r="AY25" s="1" t="e">
        <f>#REF!</f>
        <v>#REF!</v>
      </c>
      <c r="AZ25" s="1" t="e">
        <f t="shared" si="23"/>
        <v>#REF!</v>
      </c>
      <c r="BA25" s="1" t="e">
        <f>#REF!</f>
        <v>#REF!</v>
      </c>
      <c r="BB25" s="1" t="e">
        <f t="shared" si="24"/>
        <v>#REF!</v>
      </c>
      <c r="BC25" s="1" t="e">
        <f>#REF!</f>
        <v>#REF!</v>
      </c>
      <c r="BD25" s="1" t="e">
        <f t="shared" si="25"/>
        <v>#REF!</v>
      </c>
      <c r="BE25" s="2" t="e">
        <f t="shared" si="26"/>
        <v>#REF!</v>
      </c>
      <c r="BF25" s="3" t="e">
        <f t="shared" si="27"/>
        <v>#REF!</v>
      </c>
    </row>
    <row r="26" spans="1:58">
      <c r="A26" s="1">
        <f>'[1]сырые баллы'!A26:A27</f>
        <v>23</v>
      </c>
      <c r="B26" s="1" t="str">
        <f>IF(список!B24="","",список!B24)</f>
        <v/>
      </c>
      <c r="C26" s="1">
        <f>IF(список!C24="","",список!C24)</f>
        <v>0</v>
      </c>
      <c r="D26" s="13" t="str">
        <f>IF(список!D24="","",список!D24)</f>
        <v>средняя группа</v>
      </c>
      <c r="E26" s="16" t="e">
        <f>#REF!</f>
        <v>#REF!</v>
      </c>
      <c r="F26" s="1" t="e">
        <f t="shared" si="0"/>
        <v>#REF!</v>
      </c>
      <c r="G26" s="1" t="e">
        <f>#REF!</f>
        <v>#REF!</v>
      </c>
      <c r="H26" s="1" t="e">
        <f t="shared" si="1"/>
        <v>#REF!</v>
      </c>
      <c r="I26" s="1" t="e">
        <f>#REF!</f>
        <v>#REF!</v>
      </c>
      <c r="J26" s="1"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1" t="e">
        <f t="shared" si="18"/>
        <v>#REF!</v>
      </c>
      <c r="AQ26" s="1" t="e">
        <f>#REF!</f>
        <v>#REF!</v>
      </c>
      <c r="AR26" s="1" t="e">
        <f t="shared" si="19"/>
        <v>#REF!</v>
      </c>
      <c r="AS26" s="1" t="e">
        <f>#REF!</f>
        <v>#REF!</v>
      </c>
      <c r="AT26" s="1" t="e">
        <f t="shared" si="20"/>
        <v>#REF!</v>
      </c>
      <c r="AU26" s="1" t="e">
        <f>#REF!</f>
        <v>#REF!</v>
      </c>
      <c r="AV26" s="1" t="e">
        <f t="shared" si="21"/>
        <v>#REF!</v>
      </c>
      <c r="AW26" s="1" t="e">
        <f>#REF!</f>
        <v>#REF!</v>
      </c>
      <c r="AX26" s="1" t="e">
        <f t="shared" si="22"/>
        <v>#REF!</v>
      </c>
      <c r="AY26" s="1" t="e">
        <f>#REF!</f>
        <v>#REF!</v>
      </c>
      <c r="AZ26" s="1" t="e">
        <f t="shared" si="23"/>
        <v>#REF!</v>
      </c>
      <c r="BA26" s="1" t="e">
        <f>#REF!</f>
        <v>#REF!</v>
      </c>
      <c r="BB26" s="1" t="e">
        <f t="shared" si="24"/>
        <v>#REF!</v>
      </c>
      <c r="BC26" s="1" t="e">
        <f>#REF!</f>
        <v>#REF!</v>
      </c>
      <c r="BD26" s="1" t="e">
        <f t="shared" si="25"/>
        <v>#REF!</v>
      </c>
      <c r="BE26" s="2" t="e">
        <f t="shared" si="26"/>
        <v>#REF!</v>
      </c>
      <c r="BF26" s="3" t="e">
        <f t="shared" si="27"/>
        <v>#REF!</v>
      </c>
    </row>
    <row r="27" spans="1:58">
      <c r="A27" s="1">
        <f>'[1]сырые баллы'!A27:A28</f>
        <v>24</v>
      </c>
      <c r="B27" s="1" t="str">
        <f>IF(список!B25="","",список!B25)</f>
        <v/>
      </c>
      <c r="C27" s="1">
        <f>IF(список!C25="","",список!C25)</f>
        <v>0</v>
      </c>
      <c r="D27" s="13" t="str">
        <f>IF(список!D25="","",список!D25)</f>
        <v>средняя группа</v>
      </c>
      <c r="E27" s="16" t="e">
        <f>#REF!</f>
        <v>#REF!</v>
      </c>
      <c r="F27" s="1" t="e">
        <f t="shared" si="0"/>
        <v>#REF!</v>
      </c>
      <c r="G27" s="1" t="e">
        <f>#REF!</f>
        <v>#REF!</v>
      </c>
      <c r="H27" s="1" t="e">
        <f t="shared" si="1"/>
        <v>#REF!</v>
      </c>
      <c r="I27" s="1" t="e">
        <f>#REF!</f>
        <v>#REF!</v>
      </c>
      <c r="J27" s="1"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1" t="e">
        <f t="shared" si="18"/>
        <v>#REF!</v>
      </c>
      <c r="AQ27" s="1" t="e">
        <f>#REF!</f>
        <v>#REF!</v>
      </c>
      <c r="AR27" s="1" t="e">
        <f t="shared" si="19"/>
        <v>#REF!</v>
      </c>
      <c r="AS27" s="1" t="e">
        <f>#REF!</f>
        <v>#REF!</v>
      </c>
      <c r="AT27" s="1" t="e">
        <f t="shared" si="20"/>
        <v>#REF!</v>
      </c>
      <c r="AU27" s="1" t="e">
        <f>#REF!</f>
        <v>#REF!</v>
      </c>
      <c r="AV27" s="1" t="e">
        <f t="shared" si="21"/>
        <v>#REF!</v>
      </c>
      <c r="AW27" s="1" t="e">
        <f>#REF!</f>
        <v>#REF!</v>
      </c>
      <c r="AX27" s="1" t="e">
        <f t="shared" si="22"/>
        <v>#REF!</v>
      </c>
      <c r="AY27" s="1" t="e">
        <f>#REF!</f>
        <v>#REF!</v>
      </c>
      <c r="AZ27" s="1" t="e">
        <f t="shared" si="23"/>
        <v>#REF!</v>
      </c>
      <c r="BA27" s="1" t="e">
        <f>#REF!</f>
        <v>#REF!</v>
      </c>
      <c r="BB27" s="1" t="e">
        <f t="shared" si="24"/>
        <v>#REF!</v>
      </c>
      <c r="BC27" s="1" t="e">
        <f>#REF!</f>
        <v>#REF!</v>
      </c>
      <c r="BD27" s="1" t="e">
        <f t="shared" si="25"/>
        <v>#REF!</v>
      </c>
      <c r="BE27" s="2" t="e">
        <f t="shared" si="26"/>
        <v>#REF!</v>
      </c>
      <c r="BF27" s="3" t="e">
        <f t="shared" si="27"/>
        <v>#REF!</v>
      </c>
    </row>
    <row r="28" spans="1:58">
      <c r="A28" s="1">
        <f>'[1]сырые баллы'!A28:A29</f>
        <v>25</v>
      </c>
      <c r="B28" s="1" t="str">
        <f>IF(список!B26="","",список!B26)</f>
        <v/>
      </c>
      <c r="C28" s="1">
        <f>IF(список!C26="","",список!C26)</f>
        <v>0</v>
      </c>
      <c r="D28" s="13" t="str">
        <f>IF(список!D26="","",список!D26)</f>
        <v>средняя группа</v>
      </c>
      <c r="E28" s="16" t="e">
        <f>#REF!</f>
        <v>#REF!</v>
      </c>
      <c r="F28" s="1" t="e">
        <f t="shared" si="0"/>
        <v>#REF!</v>
      </c>
      <c r="G28" s="1" t="e">
        <f>#REF!</f>
        <v>#REF!</v>
      </c>
      <c r="H28" s="1" t="e">
        <f t="shared" si="1"/>
        <v>#REF!</v>
      </c>
      <c r="I28" s="1" t="e">
        <f>#REF!</f>
        <v>#REF!</v>
      </c>
      <c r="J28" s="1"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1" t="e">
        <f t="shared" si="18"/>
        <v>#REF!</v>
      </c>
      <c r="AQ28" s="1" t="e">
        <f>#REF!</f>
        <v>#REF!</v>
      </c>
      <c r="AR28" s="1" t="e">
        <f t="shared" si="19"/>
        <v>#REF!</v>
      </c>
      <c r="AS28" s="1" t="e">
        <f>#REF!</f>
        <v>#REF!</v>
      </c>
      <c r="AT28" s="1" t="e">
        <f t="shared" si="20"/>
        <v>#REF!</v>
      </c>
      <c r="AU28" s="1" t="e">
        <f>#REF!</f>
        <v>#REF!</v>
      </c>
      <c r="AV28" s="1" t="e">
        <f t="shared" si="21"/>
        <v>#REF!</v>
      </c>
      <c r="AW28" s="1" t="e">
        <f>#REF!</f>
        <v>#REF!</v>
      </c>
      <c r="AX28" s="1" t="e">
        <f t="shared" si="22"/>
        <v>#REF!</v>
      </c>
      <c r="AY28" s="1" t="e">
        <f>#REF!</f>
        <v>#REF!</v>
      </c>
      <c r="AZ28" s="1" t="e">
        <f t="shared" si="23"/>
        <v>#REF!</v>
      </c>
      <c r="BA28" s="1" t="e">
        <f>#REF!</f>
        <v>#REF!</v>
      </c>
      <c r="BB28" s="1" t="e">
        <f t="shared" si="24"/>
        <v>#REF!</v>
      </c>
      <c r="BC28" s="1" t="e">
        <f>#REF!</f>
        <v>#REF!</v>
      </c>
      <c r="BD28" s="1" t="e">
        <f t="shared" si="25"/>
        <v>#REF!</v>
      </c>
      <c r="BE28" s="2" t="e">
        <f t="shared" si="26"/>
        <v>#REF!</v>
      </c>
      <c r="BF28" s="3" t="e">
        <f t="shared" si="27"/>
        <v>#REF!</v>
      </c>
    </row>
    <row r="29" spans="1:58">
      <c r="A29" s="1">
        <f>'[1]сырые баллы'!A29:A30</f>
        <v>26</v>
      </c>
      <c r="B29" s="1" t="str">
        <f>IF(список!B27="","",список!B27)</f>
        <v/>
      </c>
      <c r="C29" s="1">
        <f>IF(список!C27="","",список!C27)</f>
        <v>0</v>
      </c>
      <c r="D29" s="13" t="str">
        <f>IF(список!D27="","",список!D27)</f>
        <v>средняя группа</v>
      </c>
      <c r="E29" s="16" t="e">
        <f>#REF!</f>
        <v>#REF!</v>
      </c>
      <c r="F29" s="1" t="e">
        <f t="shared" si="0"/>
        <v>#REF!</v>
      </c>
      <c r="G29" s="1" t="e">
        <f>#REF!</f>
        <v>#REF!</v>
      </c>
      <c r="H29" s="1" t="e">
        <f t="shared" si="1"/>
        <v>#REF!</v>
      </c>
      <c r="I29" s="1" t="e">
        <f>#REF!</f>
        <v>#REF!</v>
      </c>
      <c r="J29" s="1"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1" t="e">
        <f t="shared" si="18"/>
        <v>#REF!</v>
      </c>
      <c r="AQ29" s="1" t="e">
        <f>#REF!</f>
        <v>#REF!</v>
      </c>
      <c r="AR29" s="1" t="e">
        <f t="shared" si="19"/>
        <v>#REF!</v>
      </c>
      <c r="AS29" s="1" t="e">
        <f>#REF!</f>
        <v>#REF!</v>
      </c>
      <c r="AT29" s="1" t="e">
        <f t="shared" si="20"/>
        <v>#REF!</v>
      </c>
      <c r="AU29" s="1" t="e">
        <f>#REF!</f>
        <v>#REF!</v>
      </c>
      <c r="AV29" s="1" t="e">
        <f t="shared" si="21"/>
        <v>#REF!</v>
      </c>
      <c r="AW29" s="1" t="e">
        <f>#REF!</f>
        <v>#REF!</v>
      </c>
      <c r="AX29" s="1" t="e">
        <f t="shared" si="22"/>
        <v>#REF!</v>
      </c>
      <c r="AY29" s="1" t="e">
        <f>#REF!</f>
        <v>#REF!</v>
      </c>
      <c r="AZ29" s="1" t="e">
        <f t="shared" si="23"/>
        <v>#REF!</v>
      </c>
      <c r="BA29" s="1" t="e">
        <f>#REF!</f>
        <v>#REF!</v>
      </c>
      <c r="BB29" s="1" t="e">
        <f t="shared" si="24"/>
        <v>#REF!</v>
      </c>
      <c r="BC29" s="1" t="e">
        <f>#REF!</f>
        <v>#REF!</v>
      </c>
      <c r="BD29" s="1" t="e">
        <f t="shared" si="25"/>
        <v>#REF!</v>
      </c>
      <c r="BE29" s="2" t="e">
        <f t="shared" si="26"/>
        <v>#REF!</v>
      </c>
      <c r="BF29" s="3" t="e">
        <f t="shared" si="27"/>
        <v>#REF!</v>
      </c>
    </row>
    <row r="30" spans="1:58">
      <c r="A30" s="1">
        <f>'[1]сырые баллы'!A30:A31</f>
        <v>27</v>
      </c>
      <c r="B30" s="1" t="str">
        <f>IF(список!B28="","",список!B28)</f>
        <v/>
      </c>
      <c r="C30" s="1">
        <f>IF(список!C28="","",список!C28)</f>
        <v>0</v>
      </c>
      <c r="D30" s="13" t="str">
        <f>IF(список!D28="","",список!D28)</f>
        <v>средняя группа</v>
      </c>
      <c r="E30" s="16" t="e">
        <f>#REF!</f>
        <v>#REF!</v>
      </c>
      <c r="F30" s="1" t="e">
        <f t="shared" si="0"/>
        <v>#REF!</v>
      </c>
      <c r="G30" s="1" t="e">
        <f>#REF!</f>
        <v>#REF!</v>
      </c>
      <c r="H30" s="1" t="e">
        <f t="shared" si="1"/>
        <v>#REF!</v>
      </c>
      <c r="I30" s="1" t="e">
        <f>#REF!</f>
        <v>#REF!</v>
      </c>
      <c r="J30" s="1"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1" t="e">
        <f t="shared" si="18"/>
        <v>#REF!</v>
      </c>
      <c r="AQ30" s="1" t="e">
        <f>#REF!</f>
        <v>#REF!</v>
      </c>
      <c r="AR30" s="1" t="e">
        <f t="shared" si="19"/>
        <v>#REF!</v>
      </c>
      <c r="AS30" s="1" t="e">
        <f>#REF!</f>
        <v>#REF!</v>
      </c>
      <c r="AT30" s="1" t="e">
        <f t="shared" si="20"/>
        <v>#REF!</v>
      </c>
      <c r="AU30" s="1" t="e">
        <f>#REF!</f>
        <v>#REF!</v>
      </c>
      <c r="AV30" s="1" t="e">
        <f t="shared" si="21"/>
        <v>#REF!</v>
      </c>
      <c r="AW30" s="1" t="e">
        <f>#REF!</f>
        <v>#REF!</v>
      </c>
      <c r="AX30" s="1" t="e">
        <f t="shared" si="22"/>
        <v>#REF!</v>
      </c>
      <c r="AY30" s="1" t="e">
        <f>#REF!</f>
        <v>#REF!</v>
      </c>
      <c r="AZ30" s="1" t="e">
        <f t="shared" si="23"/>
        <v>#REF!</v>
      </c>
      <c r="BA30" s="1" t="e">
        <f>#REF!</f>
        <v>#REF!</v>
      </c>
      <c r="BB30" s="1" t="e">
        <f t="shared" si="24"/>
        <v>#REF!</v>
      </c>
      <c r="BC30" s="1" t="e">
        <f>#REF!</f>
        <v>#REF!</v>
      </c>
      <c r="BD30" s="1" t="e">
        <f t="shared" si="25"/>
        <v>#REF!</v>
      </c>
      <c r="BE30" s="2" t="e">
        <f t="shared" si="26"/>
        <v>#REF!</v>
      </c>
      <c r="BF30" s="3" t="e">
        <f t="shared" si="27"/>
        <v>#REF!</v>
      </c>
    </row>
    <row r="31" spans="1:58">
      <c r="A31" s="1">
        <f>'[1]сырые баллы'!A31:A32</f>
        <v>28</v>
      </c>
      <c r="B31" s="1" t="str">
        <f>IF(список!B29="","",список!B29)</f>
        <v/>
      </c>
      <c r="C31" s="1">
        <f>IF(список!C29="","",список!C29)</f>
        <v>0</v>
      </c>
      <c r="D31" s="13" t="str">
        <f>IF(список!D29="","",список!D29)</f>
        <v>средняя группа</v>
      </c>
      <c r="E31" s="16" t="e">
        <f>#REF!</f>
        <v>#REF!</v>
      </c>
      <c r="F31" s="1" t="e">
        <f t="shared" si="0"/>
        <v>#REF!</v>
      </c>
      <c r="G31" s="1" t="e">
        <f>#REF!</f>
        <v>#REF!</v>
      </c>
      <c r="H31" s="1" t="e">
        <f t="shared" si="1"/>
        <v>#REF!</v>
      </c>
      <c r="I31" s="1" t="e">
        <f>#REF!</f>
        <v>#REF!</v>
      </c>
      <c r="J31" s="1"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1" t="e">
        <f t="shared" si="18"/>
        <v>#REF!</v>
      </c>
      <c r="AQ31" s="1" t="e">
        <f>#REF!</f>
        <v>#REF!</v>
      </c>
      <c r="AR31" s="1" t="e">
        <f t="shared" si="19"/>
        <v>#REF!</v>
      </c>
      <c r="AS31" s="1" t="e">
        <f>#REF!</f>
        <v>#REF!</v>
      </c>
      <c r="AT31" s="1" t="e">
        <f t="shared" si="20"/>
        <v>#REF!</v>
      </c>
      <c r="AU31" s="1" t="e">
        <f>#REF!</f>
        <v>#REF!</v>
      </c>
      <c r="AV31" s="1" t="e">
        <f t="shared" si="21"/>
        <v>#REF!</v>
      </c>
      <c r="AW31" s="1" t="e">
        <f>#REF!</f>
        <v>#REF!</v>
      </c>
      <c r="AX31" s="1" t="e">
        <f t="shared" si="22"/>
        <v>#REF!</v>
      </c>
      <c r="AY31" s="1" t="e">
        <f>#REF!</f>
        <v>#REF!</v>
      </c>
      <c r="AZ31" s="1" t="e">
        <f t="shared" si="23"/>
        <v>#REF!</v>
      </c>
      <c r="BA31" s="1" t="e">
        <f>#REF!</f>
        <v>#REF!</v>
      </c>
      <c r="BB31" s="1" t="e">
        <f t="shared" si="24"/>
        <v>#REF!</v>
      </c>
      <c r="BC31" s="1" t="e">
        <f>#REF!</f>
        <v>#REF!</v>
      </c>
      <c r="BD31" s="1" t="e">
        <f t="shared" si="25"/>
        <v>#REF!</v>
      </c>
      <c r="BE31" s="2" t="e">
        <f t="shared" si="26"/>
        <v>#REF!</v>
      </c>
      <c r="BF31" s="3" t="e">
        <f t="shared" si="27"/>
        <v>#REF!</v>
      </c>
    </row>
    <row r="32" spans="1:58">
      <c r="A32" s="1">
        <f>'[1]сырые баллы'!A32:A33</f>
        <v>29</v>
      </c>
      <c r="B32" s="1">
        <f>IF(список!C8="","",список!C8)</f>
        <v>0</v>
      </c>
      <c r="C32" s="1">
        <f>IF(список!C30="","",список!C30)</f>
        <v>0</v>
      </c>
      <c r="D32" s="13" t="str">
        <f>IF(список!D30="","",список!D30)</f>
        <v>средняя группа</v>
      </c>
      <c r="E32" s="16" t="e">
        <f>#REF!</f>
        <v>#REF!</v>
      </c>
      <c r="F32" s="1" t="e">
        <f t="shared" si="0"/>
        <v>#REF!</v>
      </c>
      <c r="G32" s="1" t="e">
        <f>#REF!</f>
        <v>#REF!</v>
      </c>
      <c r="H32" s="1" t="e">
        <f t="shared" si="1"/>
        <v>#REF!</v>
      </c>
      <c r="I32" s="1" t="e">
        <f>#REF!</f>
        <v>#REF!</v>
      </c>
      <c r="J32" s="1"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1" t="e">
        <f t="shared" si="18"/>
        <v>#REF!</v>
      </c>
      <c r="AQ32" s="1" t="e">
        <f>#REF!</f>
        <v>#REF!</v>
      </c>
      <c r="AR32" s="1" t="e">
        <f t="shared" si="19"/>
        <v>#REF!</v>
      </c>
      <c r="AS32" s="1" t="e">
        <f>#REF!</f>
        <v>#REF!</v>
      </c>
      <c r="AT32" s="1" t="e">
        <f t="shared" si="20"/>
        <v>#REF!</v>
      </c>
      <c r="AU32" s="1" t="e">
        <f>#REF!</f>
        <v>#REF!</v>
      </c>
      <c r="AV32" s="1" t="e">
        <f t="shared" si="21"/>
        <v>#REF!</v>
      </c>
      <c r="AW32" s="1" t="e">
        <f>#REF!</f>
        <v>#REF!</v>
      </c>
      <c r="AX32" s="1" t="e">
        <f t="shared" si="22"/>
        <v>#REF!</v>
      </c>
      <c r="AY32" s="1" t="e">
        <f>#REF!</f>
        <v>#REF!</v>
      </c>
      <c r="AZ32" s="1" t="e">
        <f t="shared" si="23"/>
        <v>#REF!</v>
      </c>
      <c r="BA32" s="1" t="e">
        <f>#REF!</f>
        <v>#REF!</v>
      </c>
      <c r="BB32" s="1" t="e">
        <f t="shared" si="24"/>
        <v>#REF!</v>
      </c>
      <c r="BC32" s="1" t="e">
        <f>#REF!</f>
        <v>#REF!</v>
      </c>
      <c r="BD32" s="1" t="e">
        <f t="shared" si="25"/>
        <v>#REF!</v>
      </c>
      <c r="BE32" s="2" t="e">
        <f t="shared" si="26"/>
        <v>#REF!</v>
      </c>
      <c r="BF32" s="3" t="e">
        <f t="shared" si="27"/>
        <v>#REF!</v>
      </c>
    </row>
    <row r="33" spans="1:58">
      <c r="A33" s="1">
        <f>'[1]сырые баллы'!A33:A34</f>
        <v>30</v>
      </c>
      <c r="B33" s="1" t="str">
        <f>IF(список!B31="","",список!B31)</f>
        <v/>
      </c>
      <c r="C33" s="1">
        <f>IF(список!C31="","",список!C31)</f>
        <v>0</v>
      </c>
      <c r="D33" s="13" t="str">
        <f>IF(список!D31="","",список!D31)</f>
        <v>средняя группа</v>
      </c>
      <c r="E33" s="16" t="e">
        <f>#REF!</f>
        <v>#REF!</v>
      </c>
      <c r="F33" s="1" t="e">
        <f t="shared" si="0"/>
        <v>#REF!</v>
      </c>
      <c r="G33" s="1" t="e">
        <f>#REF!</f>
        <v>#REF!</v>
      </c>
      <c r="H33" s="1" t="e">
        <f t="shared" si="1"/>
        <v>#REF!</v>
      </c>
      <c r="I33" s="1" t="e">
        <f>#REF!</f>
        <v>#REF!</v>
      </c>
      <c r="J33" s="1"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1" t="e">
        <f t="shared" si="18"/>
        <v>#REF!</v>
      </c>
      <c r="AQ33" s="1" t="e">
        <f>#REF!</f>
        <v>#REF!</v>
      </c>
      <c r="AR33" s="1" t="e">
        <f t="shared" si="19"/>
        <v>#REF!</v>
      </c>
      <c r="AS33" s="1" t="e">
        <f>#REF!</f>
        <v>#REF!</v>
      </c>
      <c r="AT33" s="1" t="e">
        <f t="shared" si="20"/>
        <v>#REF!</v>
      </c>
      <c r="AU33" s="1" t="e">
        <f>#REF!</f>
        <v>#REF!</v>
      </c>
      <c r="AV33" s="1" t="e">
        <f t="shared" si="21"/>
        <v>#REF!</v>
      </c>
      <c r="AW33" s="1" t="e">
        <f>#REF!</f>
        <v>#REF!</v>
      </c>
      <c r="AX33" s="1" t="e">
        <f t="shared" si="22"/>
        <v>#REF!</v>
      </c>
      <c r="AY33" s="1" t="e">
        <f>#REF!</f>
        <v>#REF!</v>
      </c>
      <c r="AZ33" s="1" t="e">
        <f t="shared" si="23"/>
        <v>#REF!</v>
      </c>
      <c r="BA33" s="1" t="e">
        <f>#REF!</f>
        <v>#REF!</v>
      </c>
      <c r="BB33" s="1" t="e">
        <f t="shared" si="24"/>
        <v>#REF!</v>
      </c>
      <c r="BC33" s="1" t="e">
        <f>#REF!</f>
        <v>#REF!</v>
      </c>
      <c r="BD33" s="1" t="e">
        <f t="shared" si="25"/>
        <v>#REF!</v>
      </c>
      <c r="BE33" s="2" t="e">
        <f t="shared" si="26"/>
        <v>#REF!</v>
      </c>
      <c r="BF33" s="3" t="e">
        <f t="shared" si="27"/>
        <v>#REF!</v>
      </c>
    </row>
    <row r="34" spans="1:58">
      <c r="A34" s="1">
        <f>'[1]сырые баллы'!A34:A35</f>
        <v>31</v>
      </c>
      <c r="B34" s="1" t="str">
        <f>IF(список!B32="","",список!B32)</f>
        <v/>
      </c>
      <c r="C34" s="1">
        <f>IF(список!C32="","",список!C32)</f>
        <v>0</v>
      </c>
      <c r="D34" s="13" t="str">
        <f>IF(список!D32="","",список!D32)</f>
        <v>средняя группа</v>
      </c>
      <c r="E34" s="16" t="e">
        <f>#REF!</f>
        <v>#REF!</v>
      </c>
      <c r="F34" s="1" t="e">
        <f t="shared" si="0"/>
        <v>#REF!</v>
      </c>
      <c r="G34" s="1" t="e">
        <f>#REF!</f>
        <v>#REF!</v>
      </c>
      <c r="H34" s="1" t="e">
        <f t="shared" si="1"/>
        <v>#REF!</v>
      </c>
      <c r="I34" s="1" t="e">
        <f>#REF!</f>
        <v>#REF!</v>
      </c>
      <c r="J34" s="1"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1" t="e">
        <f t="shared" si="10"/>
        <v>#REF!</v>
      </c>
      <c r="AA34" s="1"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1" t="e">
        <f t="shared" si="18"/>
        <v>#REF!</v>
      </c>
      <c r="AQ34" s="1" t="e">
        <f>#REF!</f>
        <v>#REF!</v>
      </c>
      <c r="AR34" s="1" t="e">
        <f t="shared" si="19"/>
        <v>#REF!</v>
      </c>
      <c r="AS34" s="1" t="e">
        <f>#REF!</f>
        <v>#REF!</v>
      </c>
      <c r="AT34" s="1" t="e">
        <f t="shared" si="20"/>
        <v>#REF!</v>
      </c>
      <c r="AU34" s="1" t="e">
        <f>#REF!</f>
        <v>#REF!</v>
      </c>
      <c r="AV34" s="1" t="e">
        <f t="shared" si="21"/>
        <v>#REF!</v>
      </c>
      <c r="AW34" s="1" t="e">
        <f>#REF!</f>
        <v>#REF!</v>
      </c>
      <c r="AX34" s="1" t="e">
        <f t="shared" si="22"/>
        <v>#REF!</v>
      </c>
      <c r="AY34" s="1" t="e">
        <f>#REF!</f>
        <v>#REF!</v>
      </c>
      <c r="AZ34" s="1" t="e">
        <f t="shared" si="23"/>
        <v>#REF!</v>
      </c>
      <c r="BA34" s="1" t="e">
        <f>#REF!</f>
        <v>#REF!</v>
      </c>
      <c r="BB34" s="1" t="e">
        <f t="shared" si="24"/>
        <v>#REF!</v>
      </c>
      <c r="BC34" s="1" t="e">
        <f>#REF!</f>
        <v>#REF!</v>
      </c>
      <c r="BD34" s="1" t="e">
        <f t="shared" si="25"/>
        <v>#REF!</v>
      </c>
      <c r="BE34" s="2" t="e">
        <f t="shared" si="26"/>
        <v>#REF!</v>
      </c>
      <c r="BF34" s="3" t="e">
        <f t="shared" si="27"/>
        <v>#REF!</v>
      </c>
    </row>
  </sheetData>
  <mergeCells count="34">
    <mergeCell ref="AS3:AT3"/>
    <mergeCell ref="AU3:AV3"/>
    <mergeCell ref="AW3:AX3"/>
    <mergeCell ref="AY3:AZ3"/>
    <mergeCell ref="BA3:BB3"/>
    <mergeCell ref="A1:X1"/>
    <mergeCell ref="Y1:AK1"/>
    <mergeCell ref="A2:A3"/>
    <mergeCell ref="B2:B3"/>
    <mergeCell ref="C2:C3"/>
    <mergeCell ref="D2:D3"/>
    <mergeCell ref="G3:H3"/>
    <mergeCell ref="U3:V3"/>
    <mergeCell ref="AA3:AB3"/>
    <mergeCell ref="AC3:AD3"/>
    <mergeCell ref="AE3:AF3"/>
    <mergeCell ref="AG3:AH3"/>
    <mergeCell ref="AI3:AJ3"/>
    <mergeCell ref="AQ3:AR3"/>
    <mergeCell ref="BC3:BD3"/>
    <mergeCell ref="E2:AD2"/>
    <mergeCell ref="I3:J3"/>
    <mergeCell ref="K3:L3"/>
    <mergeCell ref="M3:N3"/>
    <mergeCell ref="AE2:BD2"/>
    <mergeCell ref="E3:F3"/>
    <mergeCell ref="W3:X3"/>
    <mergeCell ref="Y3:Z3"/>
    <mergeCell ref="AK3:AL3"/>
    <mergeCell ref="AM3:AN3"/>
    <mergeCell ref="O3:P3"/>
    <mergeCell ref="Q3:R3"/>
    <mergeCell ref="S3:T3"/>
    <mergeCell ref="AO3:AP3"/>
  </mergeCells>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R34"/>
  <sheetViews>
    <sheetView topLeftCell="F3" workbookViewId="0">
      <selection activeCell="E4" sqref="E4:AP34"/>
    </sheetView>
  </sheetViews>
  <sheetFormatPr defaultColWidth="9.140625" defaultRowHeight="15"/>
  <cols>
    <col min="1" max="1" width="9.140625" style="1"/>
    <col min="2" max="2" width="28.28515625" style="1" customWidth="1"/>
    <col min="3" max="3" width="9.140625" style="1"/>
    <col min="4" max="4" width="15.42578125" style="1" customWidth="1"/>
    <col min="5" max="5" width="5" style="1" customWidth="1"/>
    <col min="6" max="6" width="4.42578125" style="1" customWidth="1"/>
    <col min="7" max="7" width="4.7109375" style="1" customWidth="1"/>
    <col min="8" max="10" width="4.5703125" style="1" customWidth="1"/>
    <col min="11" max="42" width="3.28515625" style="1" customWidth="1"/>
    <col min="43" max="43" width="6.42578125" style="1" customWidth="1"/>
    <col min="44" max="16384" width="9.140625" style="1"/>
  </cols>
  <sheetData>
    <row r="1" spans="1:44" ht="15.75">
      <c r="A1" s="374" t="e">
        <f>#REF!</f>
        <v>#REF!</v>
      </c>
      <c r="B1" s="375"/>
      <c r="C1" s="375"/>
      <c r="D1" s="375"/>
      <c r="E1" s="375"/>
      <c r="F1" s="375"/>
      <c r="G1" s="375"/>
      <c r="H1" s="375"/>
      <c r="I1" s="375"/>
      <c r="J1" s="375"/>
      <c r="K1" s="375"/>
      <c r="L1" s="375"/>
      <c r="M1" s="375"/>
      <c r="N1" s="375"/>
      <c r="O1" s="375"/>
      <c r="P1" s="375"/>
      <c r="Q1" s="375"/>
      <c r="R1" s="375" t="s">
        <v>11</v>
      </c>
      <c r="S1" s="375"/>
      <c r="T1" s="375"/>
      <c r="U1" s="375"/>
      <c r="V1" s="375"/>
      <c r="W1" s="375"/>
      <c r="X1" s="375"/>
      <c r="Y1" s="375"/>
      <c r="Z1" s="375"/>
      <c r="AA1" s="375"/>
      <c r="AB1" s="375"/>
      <c r="AC1" s="375"/>
      <c r="AD1" s="375"/>
      <c r="AE1" s="375"/>
      <c r="AF1" s="375"/>
      <c r="AG1" s="375"/>
      <c r="AH1" s="375"/>
      <c r="AI1" s="375"/>
      <c r="AJ1" s="14"/>
      <c r="AK1" s="14"/>
      <c r="AL1" s="14"/>
      <c r="AM1" s="14"/>
      <c r="AN1" s="14"/>
      <c r="AO1" s="14"/>
      <c r="AP1" s="14"/>
      <c r="AQ1" s="14"/>
      <c r="AR1" s="15"/>
    </row>
    <row r="2" spans="1:44" ht="12.75" customHeight="1">
      <c r="A2" s="371" t="str">
        <f>список!A1</f>
        <v>№</v>
      </c>
      <c r="B2" s="371" t="str">
        <f>список!B1</f>
        <v>Фамилия, имя воспитанника</v>
      </c>
      <c r="C2" s="371" t="str">
        <f>список!C1</f>
        <v xml:space="preserve">дата </v>
      </c>
      <c r="D2" s="371" t="str">
        <f>список!D1</f>
        <v>Группа</v>
      </c>
      <c r="E2" s="372" t="s">
        <v>6</v>
      </c>
      <c r="F2" s="376"/>
      <c r="G2" s="376"/>
      <c r="H2" s="376"/>
      <c r="I2" s="376"/>
      <c r="J2" s="376"/>
      <c r="K2" s="376"/>
      <c r="L2" s="376"/>
      <c r="M2" s="376"/>
      <c r="N2" s="376"/>
      <c r="O2" s="376"/>
      <c r="P2" s="376"/>
      <c r="Q2" s="376"/>
      <c r="R2" s="376"/>
      <c r="S2" s="376"/>
      <c r="T2" s="376"/>
      <c r="U2" s="376"/>
      <c r="V2" s="376"/>
      <c r="W2" s="376"/>
      <c r="X2" s="377"/>
      <c r="Y2" s="372" t="s">
        <v>9</v>
      </c>
      <c r="Z2" s="376"/>
      <c r="AA2" s="376"/>
      <c r="AB2" s="376"/>
      <c r="AC2" s="376"/>
      <c r="AD2" s="376"/>
      <c r="AE2" s="376"/>
      <c r="AF2" s="376"/>
      <c r="AG2" s="376"/>
      <c r="AH2" s="376"/>
      <c r="AI2" s="376"/>
      <c r="AJ2" s="376"/>
      <c r="AK2" s="376"/>
      <c r="AL2" s="376"/>
      <c r="AM2" s="376"/>
      <c r="AN2" s="376"/>
      <c r="AO2" s="376"/>
      <c r="AP2" s="377"/>
    </row>
    <row r="3" spans="1:44" ht="23.25" customHeight="1">
      <c r="A3" s="371"/>
      <c r="B3" s="371"/>
      <c r="C3" s="371"/>
      <c r="D3" s="371"/>
      <c r="E3" s="378">
        <v>2</v>
      </c>
      <c r="F3" s="379"/>
      <c r="G3" s="378">
        <v>3</v>
      </c>
      <c r="H3" s="379"/>
      <c r="I3" s="378">
        <v>6</v>
      </c>
      <c r="J3" s="379"/>
      <c r="K3" s="380">
        <v>14</v>
      </c>
      <c r="L3" s="380"/>
      <c r="M3" s="380">
        <v>15</v>
      </c>
      <c r="N3" s="380"/>
      <c r="O3" s="380">
        <v>16</v>
      </c>
      <c r="P3" s="380"/>
      <c r="Q3" s="380">
        <v>17</v>
      </c>
      <c r="R3" s="380"/>
      <c r="S3" s="380">
        <v>18</v>
      </c>
      <c r="T3" s="380"/>
      <c r="U3" s="380">
        <v>19</v>
      </c>
      <c r="V3" s="380"/>
      <c r="W3" s="380">
        <v>20</v>
      </c>
      <c r="X3" s="380"/>
      <c r="Y3" s="382">
        <v>2</v>
      </c>
      <c r="Z3" s="383"/>
      <c r="AA3" s="382">
        <v>3</v>
      </c>
      <c r="AB3" s="383"/>
      <c r="AC3" s="381">
        <v>14</v>
      </c>
      <c r="AD3" s="381"/>
      <c r="AE3" s="381">
        <v>15</v>
      </c>
      <c r="AF3" s="381"/>
      <c r="AG3" s="381">
        <v>16</v>
      </c>
      <c r="AH3" s="381"/>
      <c r="AI3" s="381">
        <v>17</v>
      </c>
      <c r="AJ3" s="381"/>
      <c r="AK3" s="381">
        <v>18</v>
      </c>
      <c r="AL3" s="381"/>
      <c r="AM3" s="381">
        <v>19</v>
      </c>
      <c r="AN3" s="381"/>
      <c r="AO3" s="381">
        <v>20</v>
      </c>
      <c r="AP3" s="381"/>
    </row>
    <row r="4" spans="1:44">
      <c r="A4" s="1">
        <f>список!A2</f>
        <v>1</v>
      </c>
      <c r="B4" s="66"/>
      <c r="C4" s="66"/>
      <c r="D4" s="67"/>
      <c r="E4" s="68" t="e">
        <f>#REF!</f>
        <v>#REF!</v>
      </c>
      <c r="F4" s="68" t="e">
        <f>IF(E4=0,"",IF(E4="а",1,2))</f>
        <v>#REF!</v>
      </c>
      <c r="G4" s="68" t="e">
        <f>#REF!</f>
        <v>#REF!</v>
      </c>
      <c r="H4" s="68" t="e">
        <f>IF(G4=0,"",IF(G4="а",1,2))</f>
        <v>#REF!</v>
      </c>
      <c r="I4" s="68" t="e">
        <f>#REF!</f>
        <v>#REF!</v>
      </c>
      <c r="J4" s="68" t="e">
        <f>IF(I4=0,"",IF(I4="а",1,3))</f>
        <v>#REF!</v>
      </c>
      <c r="K4" s="66" t="e">
        <f>#REF!</f>
        <v>#REF!</v>
      </c>
      <c r="L4" s="66" t="e">
        <f>IF(K4=0,"",IF(K4="б",3,2))</f>
        <v>#REF!</v>
      </c>
      <c r="M4" s="66" t="e">
        <f>#REF!</f>
        <v>#REF!</v>
      </c>
      <c r="N4" s="66" t="e">
        <f>IF(M4=0,"",IF(M4="б",4,3))</f>
        <v>#REF!</v>
      </c>
      <c r="O4" s="66" t="e">
        <f>#REF!</f>
        <v>#REF!</v>
      </c>
      <c r="P4" s="66" t="e">
        <f>IF(O4=0,"",IF(O4="а",1,2))</f>
        <v>#REF!</v>
      </c>
      <c r="Q4" s="66" t="e">
        <f>#REF!</f>
        <v>#REF!</v>
      </c>
      <c r="R4" s="66" t="e">
        <f>IF(Q4=0,"",IF(Q4="а",1,IF(Q4="б",2,4)))</f>
        <v>#REF!</v>
      </c>
      <c r="S4" s="66" t="e">
        <f>#REF!</f>
        <v>#REF!</v>
      </c>
      <c r="T4" s="66" t="e">
        <f>IF(S4=0,"",IF(S4="а",3,4))</f>
        <v>#REF!</v>
      </c>
      <c r="U4" s="66" t="e">
        <f>#REF!</f>
        <v>#REF!</v>
      </c>
      <c r="V4" s="66" t="e">
        <f>IF(U4=0,"",IF(U4="а",4,5))</f>
        <v>#REF!</v>
      </c>
      <c r="W4" s="66" t="e">
        <f>#REF!</f>
        <v>#REF!</v>
      </c>
      <c r="X4" s="66" t="e">
        <f>IF(W4=0,"",IF(W4="а",5,6))</f>
        <v>#REF!</v>
      </c>
      <c r="Y4" s="66" t="e">
        <f>#REF!</f>
        <v>#REF!</v>
      </c>
      <c r="Z4" s="66" t="e">
        <f>IF(Y4=0,"",IF(Y4="а",1,2))</f>
        <v>#REF!</v>
      </c>
      <c r="AA4" s="66" t="e">
        <f>#REF!</f>
        <v>#REF!</v>
      </c>
      <c r="AB4" s="66" t="e">
        <f>IF(AA4=0,"",IF(AA4="а",1,4))</f>
        <v>#REF!</v>
      </c>
      <c r="AC4" s="66" t="e">
        <f>#REF!</f>
        <v>#REF!</v>
      </c>
      <c r="AD4" s="66" t="e">
        <f>IF(AC4=0,"",IF(AC4="б",3,1))</f>
        <v>#REF!</v>
      </c>
      <c r="AE4" s="66" t="e">
        <f>#REF!</f>
        <v>#REF!</v>
      </c>
      <c r="AF4" s="66" t="e">
        <f>IF(AE4=0,"",IF(AE4="б",4,3))</f>
        <v>#REF!</v>
      </c>
      <c r="AG4" s="66" t="e">
        <f>#REF!</f>
        <v>#REF!</v>
      </c>
      <c r="AH4" s="66" t="e">
        <f>IF(AG4=0,"",IF(AG4="а",1,2))</f>
        <v>#REF!</v>
      </c>
      <c r="AI4" s="66" t="e">
        <f>#REF!</f>
        <v>#REF!</v>
      </c>
      <c r="AJ4" s="66" t="e">
        <f>IF(AI4=0,"",IF(AI4="б",4,2))</f>
        <v>#REF!</v>
      </c>
      <c r="AK4" s="66" t="e">
        <f>#REF!</f>
        <v>#REF!</v>
      </c>
      <c r="AL4" s="66" t="e">
        <f>IF(AK4=0,"",IF(AK4="а",4,6))</f>
        <v>#REF!</v>
      </c>
      <c r="AM4" s="66" t="e">
        <f>#REF!</f>
        <v>#REF!</v>
      </c>
      <c r="AN4" s="66" t="e">
        <f>IF(AM4=0,"",IF(AM4="а",3,4))</f>
        <v>#REF!</v>
      </c>
      <c r="AO4" s="66" t="e">
        <f>#REF!</f>
        <v>#REF!</v>
      </c>
      <c r="AP4" s="66" t="e">
        <f>IF(AO4=0,"",IF(AO4="а",5,6))</f>
        <v>#REF!</v>
      </c>
      <c r="AQ4" s="1" t="e">
        <f>SUM(L4:AP4)</f>
        <v>#REF!</v>
      </c>
      <c r="AR4" s="3" t="e">
        <f>IF(AQ4=0,"",IF(AQ4&gt;=70,"6 уровень",IF(AND(AQ4&gt;=58,BE4&lt;70),"5 уровень",IF(AND(AQ4&gt;=48,BE4&lt;58),"4 уровень",IF(AND(AQ4&gt;=24,AQ4&lt;48),"3 уровень",IF(AND(AQ4&gt;=12,AQ4&lt;24),"2 уровень","1 уровень"))))))</f>
        <v>#REF!</v>
      </c>
    </row>
    <row r="5" spans="1:44">
      <c r="A5" s="1">
        <f>список!A3</f>
        <v>2</v>
      </c>
      <c r="B5" s="66"/>
      <c r="C5" s="66"/>
      <c r="D5" s="67"/>
      <c r="E5" s="68" t="e">
        <f>#REF!</f>
        <v>#REF!</v>
      </c>
      <c r="F5" s="68" t="e">
        <f t="shared" ref="F5:F34" si="0">IF(E5=0,"",IF(E5="а",1,2))</f>
        <v>#REF!</v>
      </c>
      <c r="G5" s="68" t="e">
        <f>#REF!</f>
        <v>#REF!</v>
      </c>
      <c r="H5" s="68" t="e">
        <f t="shared" ref="H5:H34" si="1">IF(G5=0,"",IF(G5="а",1,2))</f>
        <v>#REF!</v>
      </c>
      <c r="I5" s="68" t="e">
        <f>#REF!</f>
        <v>#REF!</v>
      </c>
      <c r="J5" s="68" t="e">
        <f t="shared" ref="J5:J34" si="2">IF(I5=0,"",IF(I5="а",1,3))</f>
        <v>#REF!</v>
      </c>
      <c r="K5" s="66" t="e">
        <f>#REF!</f>
        <v>#REF!</v>
      </c>
      <c r="L5" s="66" t="e">
        <f t="shared" ref="L5:L34" si="3">IF(K5=0,"",IF(K5="б",3,2))</f>
        <v>#REF!</v>
      </c>
      <c r="M5" s="66" t="e">
        <f>#REF!</f>
        <v>#REF!</v>
      </c>
      <c r="N5" s="66" t="e">
        <f t="shared" ref="N5:N34" si="4">IF(M5=0,"",IF(M5="б",4,3))</f>
        <v>#REF!</v>
      </c>
      <c r="O5" s="66" t="e">
        <f>#REF!</f>
        <v>#REF!</v>
      </c>
      <c r="P5" s="66" t="e">
        <f t="shared" ref="P5:P34" si="5">IF(O5=0,"",IF(O5="а",1,2))</f>
        <v>#REF!</v>
      </c>
      <c r="Q5" s="66" t="e">
        <f>#REF!</f>
        <v>#REF!</v>
      </c>
      <c r="R5" s="66" t="e">
        <f t="shared" ref="R5:R34" si="6">IF(Q5=0,"",IF(Q5="а",1,IF(Q5="б",2,4)))</f>
        <v>#REF!</v>
      </c>
      <c r="S5" s="66" t="e">
        <f>#REF!</f>
        <v>#REF!</v>
      </c>
      <c r="T5" s="66" t="e">
        <f t="shared" ref="T5:T34" si="7">IF(S5=0,"",IF(S5="а",3,4))</f>
        <v>#REF!</v>
      </c>
      <c r="U5" s="66" t="e">
        <f>#REF!</f>
        <v>#REF!</v>
      </c>
      <c r="V5" s="66" t="e">
        <f t="shared" ref="V5:V34" si="8">IF(U5=0,"",IF(U5="а",4,5))</f>
        <v>#REF!</v>
      </c>
      <c r="W5" s="66" t="e">
        <f>#REF!</f>
        <v>#REF!</v>
      </c>
      <c r="X5" s="66" t="e">
        <f t="shared" ref="X5:X34" si="9">IF(W5=0,"",IF(W5="а",5,6))</f>
        <v>#REF!</v>
      </c>
      <c r="Y5" s="66" t="e">
        <f>#REF!</f>
        <v>#REF!</v>
      </c>
      <c r="Z5" s="66" t="e">
        <f t="shared" ref="Z5:Z34" si="10">IF(Y5=0,"",IF(Y5="а",1,2))</f>
        <v>#REF!</v>
      </c>
      <c r="AA5" s="66" t="e">
        <f>#REF!</f>
        <v>#REF!</v>
      </c>
      <c r="AB5" s="66" t="e">
        <f t="shared" ref="AB5:AB34" si="11">IF(AA5=0,"",IF(AA5="а",1,4))</f>
        <v>#REF!</v>
      </c>
      <c r="AC5" s="66" t="e">
        <f>#REF!</f>
        <v>#REF!</v>
      </c>
      <c r="AD5" s="66" t="e">
        <f t="shared" ref="AD5:AD34" si="12">IF(AC5=0,"",IF(AC5="б",3,1))</f>
        <v>#REF!</v>
      </c>
      <c r="AE5" s="66" t="e">
        <f>#REF!</f>
        <v>#REF!</v>
      </c>
      <c r="AF5" s="66" t="e">
        <f t="shared" ref="AF5:AF34" si="13">IF(AE5=0,"",IF(AE5="б",4,3))</f>
        <v>#REF!</v>
      </c>
      <c r="AG5" s="66" t="e">
        <f>#REF!</f>
        <v>#REF!</v>
      </c>
      <c r="AH5" s="66" t="e">
        <f t="shared" ref="AH5:AH34" si="14">IF(AG5=0,"",IF(AG5="а",1,2))</f>
        <v>#REF!</v>
      </c>
      <c r="AI5" s="66" t="e">
        <f>#REF!</f>
        <v>#REF!</v>
      </c>
      <c r="AJ5" s="66" t="e">
        <f t="shared" ref="AJ5:AJ34" si="15">IF(AI5=0,"",IF(AI5="б",4,2))</f>
        <v>#REF!</v>
      </c>
      <c r="AK5" s="66" t="e">
        <f>#REF!</f>
        <v>#REF!</v>
      </c>
      <c r="AL5" s="66" t="e">
        <f t="shared" ref="AL5:AL34" si="16">IF(AK5=0,"",IF(AK5="а",4,6))</f>
        <v>#REF!</v>
      </c>
      <c r="AM5" s="66" t="e">
        <f>#REF!</f>
        <v>#REF!</v>
      </c>
      <c r="AN5" s="66" t="e">
        <f t="shared" ref="AN5:AN34" si="17">IF(AM5=0,"",IF(AM5="а",3,4))</f>
        <v>#REF!</v>
      </c>
      <c r="AO5" s="66" t="e">
        <f>#REF!</f>
        <v>#REF!</v>
      </c>
      <c r="AP5" s="66" t="e">
        <f t="shared" ref="AP5:AP34" si="18">IF(AO5=0,"",IF(AO5="а",5,6))</f>
        <v>#REF!</v>
      </c>
      <c r="AQ5" s="1" t="e">
        <f t="shared" ref="AQ5:AQ34" si="19">SUM(L5:AP5)</f>
        <v>#REF!</v>
      </c>
      <c r="AR5" s="3" t="e">
        <f>IF(AQ5=0,"",IF(AQ5&gt;=70,"6 уровень",IF(AND(AQ5&gt;=58,BE5&lt;70),"5 уровень",IF(AND(AQ5&gt;=48,BE5&lt;58),"4 уровень",IF(AND(AQ5&gt;=24,AQ5&lt;48),"3 уровень",IF(AND(AQ5&gt;=12,AQ5&lt;24),"2 уровень","1 уровень"))))))</f>
        <v>#REF!</v>
      </c>
    </row>
    <row r="6" spans="1:44">
      <c r="A6" s="1">
        <f>список!A4</f>
        <v>3</v>
      </c>
      <c r="B6" s="66"/>
      <c r="C6" s="66"/>
      <c r="D6" s="67"/>
      <c r="E6" s="68" t="e">
        <f>#REF!</f>
        <v>#REF!</v>
      </c>
      <c r="F6" s="68" t="e">
        <f t="shared" si="0"/>
        <v>#REF!</v>
      </c>
      <c r="G6" s="68" t="e">
        <f>#REF!</f>
        <v>#REF!</v>
      </c>
      <c r="H6" s="68" t="e">
        <f t="shared" si="1"/>
        <v>#REF!</v>
      </c>
      <c r="I6" s="68" t="e">
        <f>#REF!</f>
        <v>#REF!</v>
      </c>
      <c r="J6" s="68" t="e">
        <f t="shared" si="2"/>
        <v>#REF!</v>
      </c>
      <c r="K6" s="66" t="e">
        <f>#REF!</f>
        <v>#REF!</v>
      </c>
      <c r="L6" s="66" t="e">
        <f t="shared" si="3"/>
        <v>#REF!</v>
      </c>
      <c r="M6" s="66" t="e">
        <f>#REF!</f>
        <v>#REF!</v>
      </c>
      <c r="N6" s="66" t="e">
        <f t="shared" si="4"/>
        <v>#REF!</v>
      </c>
      <c r="O6" s="66" t="e">
        <f>#REF!</f>
        <v>#REF!</v>
      </c>
      <c r="P6" s="66" t="e">
        <f t="shared" si="5"/>
        <v>#REF!</v>
      </c>
      <c r="Q6" s="66" t="e">
        <f>#REF!</f>
        <v>#REF!</v>
      </c>
      <c r="R6" s="66" t="e">
        <f t="shared" si="6"/>
        <v>#REF!</v>
      </c>
      <c r="S6" s="66" t="e">
        <f>#REF!</f>
        <v>#REF!</v>
      </c>
      <c r="T6" s="66" t="e">
        <f t="shared" si="7"/>
        <v>#REF!</v>
      </c>
      <c r="U6" s="66" t="e">
        <f>#REF!</f>
        <v>#REF!</v>
      </c>
      <c r="V6" s="66" t="e">
        <f t="shared" si="8"/>
        <v>#REF!</v>
      </c>
      <c r="W6" s="66" t="e">
        <f>#REF!</f>
        <v>#REF!</v>
      </c>
      <c r="X6" s="66" t="e">
        <f t="shared" si="9"/>
        <v>#REF!</v>
      </c>
      <c r="Y6" s="66" t="e">
        <f>#REF!</f>
        <v>#REF!</v>
      </c>
      <c r="Z6" s="66" t="e">
        <f t="shared" si="10"/>
        <v>#REF!</v>
      </c>
      <c r="AA6" s="66" t="e">
        <f>#REF!</f>
        <v>#REF!</v>
      </c>
      <c r="AB6" s="66" t="e">
        <f t="shared" si="11"/>
        <v>#REF!</v>
      </c>
      <c r="AC6" s="66" t="e">
        <f>#REF!</f>
        <v>#REF!</v>
      </c>
      <c r="AD6" s="66" t="e">
        <f t="shared" si="12"/>
        <v>#REF!</v>
      </c>
      <c r="AE6" s="66" t="e">
        <f>#REF!</f>
        <v>#REF!</v>
      </c>
      <c r="AF6" s="66" t="e">
        <f t="shared" si="13"/>
        <v>#REF!</v>
      </c>
      <c r="AG6" s="66" t="e">
        <f>#REF!</f>
        <v>#REF!</v>
      </c>
      <c r="AH6" s="66" t="e">
        <f t="shared" si="14"/>
        <v>#REF!</v>
      </c>
      <c r="AI6" s="66" t="e">
        <f>#REF!</f>
        <v>#REF!</v>
      </c>
      <c r="AJ6" s="66" t="e">
        <f t="shared" si="15"/>
        <v>#REF!</v>
      </c>
      <c r="AK6" s="66" t="e">
        <f>#REF!</f>
        <v>#REF!</v>
      </c>
      <c r="AL6" s="66" t="e">
        <f t="shared" si="16"/>
        <v>#REF!</v>
      </c>
      <c r="AM6" s="66" t="e">
        <f>#REF!</f>
        <v>#REF!</v>
      </c>
      <c r="AN6" s="66" t="e">
        <f t="shared" si="17"/>
        <v>#REF!</v>
      </c>
      <c r="AO6" s="66" t="e">
        <f>#REF!</f>
        <v>#REF!</v>
      </c>
      <c r="AP6" s="66" t="e">
        <f t="shared" si="18"/>
        <v>#REF!</v>
      </c>
      <c r="AQ6" s="1" t="e">
        <f t="shared" si="19"/>
        <v>#REF!</v>
      </c>
      <c r="AR6" s="3" t="e">
        <f t="shared" ref="AR6:AR34" si="20">IF(AQ6=0,"",IF(AQ6&gt;=70,"6 уровень",IF(AND(AQ6&gt;=58,BE6&lt;70),"5 уровень",IF(AND(AQ6&gt;=48,BE6&lt;58),"4 уровень",IF(AND(AQ6&gt;=24,AQ6&lt;48),"3 уровень",IF(AND(AQ6&gt;=12,AQ6&lt;24),"2 уровень","1 уровень"))))))</f>
        <v>#REF!</v>
      </c>
    </row>
    <row r="7" spans="1:44">
      <c r="A7" s="1">
        <f>список!A5</f>
        <v>4</v>
      </c>
      <c r="B7" s="66"/>
      <c r="C7" s="66"/>
      <c r="D7" s="67"/>
      <c r="E7" s="68" t="e">
        <f>#REF!</f>
        <v>#REF!</v>
      </c>
      <c r="F7" s="68" t="e">
        <f t="shared" si="0"/>
        <v>#REF!</v>
      </c>
      <c r="G7" s="68" t="e">
        <f>#REF!</f>
        <v>#REF!</v>
      </c>
      <c r="H7" s="68" t="e">
        <f t="shared" si="1"/>
        <v>#REF!</v>
      </c>
      <c r="I7" s="68" t="e">
        <f>#REF!</f>
        <v>#REF!</v>
      </c>
      <c r="J7" s="68" t="e">
        <f t="shared" si="2"/>
        <v>#REF!</v>
      </c>
      <c r="K7" s="66" t="e">
        <f>#REF!</f>
        <v>#REF!</v>
      </c>
      <c r="L7" s="66" t="e">
        <f t="shared" si="3"/>
        <v>#REF!</v>
      </c>
      <c r="M7" s="66" t="e">
        <f>#REF!</f>
        <v>#REF!</v>
      </c>
      <c r="N7" s="66" t="e">
        <f t="shared" si="4"/>
        <v>#REF!</v>
      </c>
      <c r="O7" s="66" t="e">
        <f>#REF!</f>
        <v>#REF!</v>
      </c>
      <c r="P7" s="66" t="e">
        <f t="shared" si="5"/>
        <v>#REF!</v>
      </c>
      <c r="Q7" s="66" t="e">
        <f>#REF!</f>
        <v>#REF!</v>
      </c>
      <c r="R7" s="66" t="e">
        <f t="shared" si="6"/>
        <v>#REF!</v>
      </c>
      <c r="S7" s="66" t="e">
        <f>#REF!</f>
        <v>#REF!</v>
      </c>
      <c r="T7" s="66" t="e">
        <f t="shared" si="7"/>
        <v>#REF!</v>
      </c>
      <c r="U7" s="66" t="e">
        <f>#REF!</f>
        <v>#REF!</v>
      </c>
      <c r="V7" s="66" t="e">
        <f t="shared" si="8"/>
        <v>#REF!</v>
      </c>
      <c r="W7" s="66" t="e">
        <f>#REF!</f>
        <v>#REF!</v>
      </c>
      <c r="X7" s="66" t="e">
        <f t="shared" si="9"/>
        <v>#REF!</v>
      </c>
      <c r="Y7" s="66" t="e">
        <f>#REF!</f>
        <v>#REF!</v>
      </c>
      <c r="Z7" s="66" t="e">
        <f t="shared" si="10"/>
        <v>#REF!</v>
      </c>
      <c r="AA7" s="66" t="e">
        <f>#REF!</f>
        <v>#REF!</v>
      </c>
      <c r="AB7" s="66" t="e">
        <f t="shared" si="11"/>
        <v>#REF!</v>
      </c>
      <c r="AC7" s="66" t="e">
        <f>#REF!</f>
        <v>#REF!</v>
      </c>
      <c r="AD7" s="66" t="e">
        <f t="shared" si="12"/>
        <v>#REF!</v>
      </c>
      <c r="AE7" s="66" t="e">
        <f>#REF!</f>
        <v>#REF!</v>
      </c>
      <c r="AF7" s="66" t="e">
        <f t="shared" si="13"/>
        <v>#REF!</v>
      </c>
      <c r="AG7" s="66" t="e">
        <f>#REF!</f>
        <v>#REF!</v>
      </c>
      <c r="AH7" s="66" t="e">
        <f t="shared" si="14"/>
        <v>#REF!</v>
      </c>
      <c r="AI7" s="66" t="e">
        <f>#REF!</f>
        <v>#REF!</v>
      </c>
      <c r="AJ7" s="66" t="e">
        <f t="shared" si="15"/>
        <v>#REF!</v>
      </c>
      <c r="AK7" s="66" t="e">
        <f>#REF!</f>
        <v>#REF!</v>
      </c>
      <c r="AL7" s="66" t="e">
        <f t="shared" si="16"/>
        <v>#REF!</v>
      </c>
      <c r="AM7" s="66" t="e">
        <f>#REF!</f>
        <v>#REF!</v>
      </c>
      <c r="AN7" s="66" t="e">
        <f t="shared" si="17"/>
        <v>#REF!</v>
      </c>
      <c r="AO7" s="66" t="e">
        <f>#REF!</f>
        <v>#REF!</v>
      </c>
      <c r="AP7" s="66" t="e">
        <f t="shared" si="18"/>
        <v>#REF!</v>
      </c>
      <c r="AQ7" s="1" t="e">
        <f t="shared" si="19"/>
        <v>#REF!</v>
      </c>
      <c r="AR7" s="3" t="e">
        <f t="shared" si="20"/>
        <v>#REF!</v>
      </c>
    </row>
    <row r="8" spans="1:44">
      <c r="A8" s="1">
        <f>список!A6</f>
        <v>5</v>
      </c>
      <c r="B8" s="66"/>
      <c r="C8" s="66"/>
      <c r="D8" s="67"/>
      <c r="E8" s="68" t="e">
        <f>#REF!</f>
        <v>#REF!</v>
      </c>
      <c r="F8" s="68" t="e">
        <f t="shared" si="0"/>
        <v>#REF!</v>
      </c>
      <c r="G8" s="68" t="e">
        <f>#REF!</f>
        <v>#REF!</v>
      </c>
      <c r="H8" s="68" t="e">
        <f t="shared" si="1"/>
        <v>#REF!</v>
      </c>
      <c r="I8" s="68" t="e">
        <f>#REF!</f>
        <v>#REF!</v>
      </c>
      <c r="J8" s="68" t="e">
        <f t="shared" si="2"/>
        <v>#REF!</v>
      </c>
      <c r="K8" s="66" t="e">
        <f>#REF!</f>
        <v>#REF!</v>
      </c>
      <c r="L8" s="66" t="e">
        <f t="shared" si="3"/>
        <v>#REF!</v>
      </c>
      <c r="M8" s="66" t="e">
        <f>#REF!</f>
        <v>#REF!</v>
      </c>
      <c r="N8" s="66" t="e">
        <f t="shared" si="4"/>
        <v>#REF!</v>
      </c>
      <c r="O8" s="66" t="e">
        <f>#REF!</f>
        <v>#REF!</v>
      </c>
      <c r="P8" s="66" t="e">
        <f t="shared" si="5"/>
        <v>#REF!</v>
      </c>
      <c r="Q8" s="66" t="e">
        <f>#REF!</f>
        <v>#REF!</v>
      </c>
      <c r="R8" s="66" t="e">
        <f t="shared" si="6"/>
        <v>#REF!</v>
      </c>
      <c r="S8" s="66" t="e">
        <f>#REF!</f>
        <v>#REF!</v>
      </c>
      <c r="T8" s="66" t="e">
        <f t="shared" si="7"/>
        <v>#REF!</v>
      </c>
      <c r="U8" s="66" t="e">
        <f>#REF!</f>
        <v>#REF!</v>
      </c>
      <c r="V8" s="66" t="e">
        <f t="shared" si="8"/>
        <v>#REF!</v>
      </c>
      <c r="W8" s="66" t="e">
        <f>#REF!</f>
        <v>#REF!</v>
      </c>
      <c r="X8" s="66" t="e">
        <f t="shared" si="9"/>
        <v>#REF!</v>
      </c>
      <c r="Y8" s="66" t="e">
        <f>#REF!</f>
        <v>#REF!</v>
      </c>
      <c r="Z8" s="66" t="e">
        <f t="shared" si="10"/>
        <v>#REF!</v>
      </c>
      <c r="AA8" s="66" t="e">
        <f>#REF!</f>
        <v>#REF!</v>
      </c>
      <c r="AB8" s="66" t="e">
        <f t="shared" si="11"/>
        <v>#REF!</v>
      </c>
      <c r="AC8" s="66" t="e">
        <f>#REF!</f>
        <v>#REF!</v>
      </c>
      <c r="AD8" s="66" t="e">
        <f t="shared" si="12"/>
        <v>#REF!</v>
      </c>
      <c r="AE8" s="66" t="e">
        <f>#REF!</f>
        <v>#REF!</v>
      </c>
      <c r="AF8" s="66" t="e">
        <f t="shared" si="13"/>
        <v>#REF!</v>
      </c>
      <c r="AG8" s="66" t="e">
        <f>#REF!</f>
        <v>#REF!</v>
      </c>
      <c r="AH8" s="66" t="e">
        <f t="shared" si="14"/>
        <v>#REF!</v>
      </c>
      <c r="AI8" s="66" t="e">
        <f>#REF!</f>
        <v>#REF!</v>
      </c>
      <c r="AJ8" s="66" t="e">
        <f t="shared" si="15"/>
        <v>#REF!</v>
      </c>
      <c r="AK8" s="66" t="e">
        <f>#REF!</f>
        <v>#REF!</v>
      </c>
      <c r="AL8" s="66" t="e">
        <f t="shared" si="16"/>
        <v>#REF!</v>
      </c>
      <c r="AM8" s="66" t="e">
        <f>#REF!</f>
        <v>#REF!</v>
      </c>
      <c r="AN8" s="66" t="e">
        <f t="shared" si="17"/>
        <v>#REF!</v>
      </c>
      <c r="AO8" s="66" t="e">
        <f>#REF!</f>
        <v>#REF!</v>
      </c>
      <c r="AP8" s="66" t="e">
        <f t="shared" si="18"/>
        <v>#REF!</v>
      </c>
      <c r="AQ8" s="1" t="e">
        <f t="shared" si="19"/>
        <v>#REF!</v>
      </c>
      <c r="AR8" s="3" t="e">
        <f t="shared" si="20"/>
        <v>#REF!</v>
      </c>
    </row>
    <row r="9" spans="1:44">
      <c r="A9" s="1">
        <f>список!A7</f>
        <v>6</v>
      </c>
      <c r="B9" s="66"/>
      <c r="C9" s="66"/>
      <c r="D9" s="67"/>
      <c r="E9" s="68" t="e">
        <f>#REF!</f>
        <v>#REF!</v>
      </c>
      <c r="F9" s="68" t="e">
        <f t="shared" si="0"/>
        <v>#REF!</v>
      </c>
      <c r="G9" s="68" t="e">
        <f>#REF!</f>
        <v>#REF!</v>
      </c>
      <c r="H9" s="68" t="e">
        <f t="shared" si="1"/>
        <v>#REF!</v>
      </c>
      <c r="I9" s="68" t="e">
        <f>#REF!</f>
        <v>#REF!</v>
      </c>
      <c r="J9" s="68" t="e">
        <f t="shared" si="2"/>
        <v>#REF!</v>
      </c>
      <c r="K9" s="66" t="e">
        <f>#REF!</f>
        <v>#REF!</v>
      </c>
      <c r="L9" s="66" t="e">
        <f t="shared" si="3"/>
        <v>#REF!</v>
      </c>
      <c r="M9" s="66" t="e">
        <f>#REF!</f>
        <v>#REF!</v>
      </c>
      <c r="N9" s="66" t="e">
        <f t="shared" si="4"/>
        <v>#REF!</v>
      </c>
      <c r="O9" s="66" t="e">
        <f>#REF!</f>
        <v>#REF!</v>
      </c>
      <c r="P9" s="66" t="e">
        <f t="shared" si="5"/>
        <v>#REF!</v>
      </c>
      <c r="Q9" s="66" t="e">
        <f>#REF!</f>
        <v>#REF!</v>
      </c>
      <c r="R9" s="66" t="e">
        <f t="shared" si="6"/>
        <v>#REF!</v>
      </c>
      <c r="S9" s="66" t="e">
        <f>#REF!</f>
        <v>#REF!</v>
      </c>
      <c r="T9" s="66" t="e">
        <f t="shared" si="7"/>
        <v>#REF!</v>
      </c>
      <c r="U9" s="66" t="e">
        <f>#REF!</f>
        <v>#REF!</v>
      </c>
      <c r="V9" s="66" t="e">
        <f t="shared" si="8"/>
        <v>#REF!</v>
      </c>
      <c r="W9" s="66" t="e">
        <f>#REF!</f>
        <v>#REF!</v>
      </c>
      <c r="X9" s="66" t="e">
        <f t="shared" si="9"/>
        <v>#REF!</v>
      </c>
      <c r="Y9" s="66" t="e">
        <f>#REF!</f>
        <v>#REF!</v>
      </c>
      <c r="Z9" s="66" t="e">
        <f t="shared" si="10"/>
        <v>#REF!</v>
      </c>
      <c r="AA9" s="66" t="e">
        <f>#REF!</f>
        <v>#REF!</v>
      </c>
      <c r="AB9" s="66" t="e">
        <f t="shared" si="11"/>
        <v>#REF!</v>
      </c>
      <c r="AC9" s="66" t="e">
        <f>#REF!</f>
        <v>#REF!</v>
      </c>
      <c r="AD9" s="66" t="e">
        <f t="shared" si="12"/>
        <v>#REF!</v>
      </c>
      <c r="AE9" s="66" t="e">
        <f>#REF!</f>
        <v>#REF!</v>
      </c>
      <c r="AF9" s="66" t="e">
        <f t="shared" si="13"/>
        <v>#REF!</v>
      </c>
      <c r="AG9" s="66" t="e">
        <f>#REF!</f>
        <v>#REF!</v>
      </c>
      <c r="AH9" s="66" t="e">
        <f t="shared" si="14"/>
        <v>#REF!</v>
      </c>
      <c r="AI9" s="66" t="e">
        <f>#REF!</f>
        <v>#REF!</v>
      </c>
      <c r="AJ9" s="66" t="e">
        <f t="shared" si="15"/>
        <v>#REF!</v>
      </c>
      <c r="AK9" s="66" t="e">
        <f>#REF!</f>
        <v>#REF!</v>
      </c>
      <c r="AL9" s="66" t="e">
        <f t="shared" si="16"/>
        <v>#REF!</v>
      </c>
      <c r="AM9" s="66" t="e">
        <f>#REF!</f>
        <v>#REF!</v>
      </c>
      <c r="AN9" s="66" t="e">
        <f t="shared" si="17"/>
        <v>#REF!</v>
      </c>
      <c r="AO9" s="66" t="e">
        <f>#REF!</f>
        <v>#REF!</v>
      </c>
      <c r="AP9" s="66" t="e">
        <f t="shared" si="18"/>
        <v>#REF!</v>
      </c>
      <c r="AQ9" s="1" t="e">
        <f t="shared" si="19"/>
        <v>#REF!</v>
      </c>
      <c r="AR9" s="3" t="e">
        <f t="shared" si="20"/>
        <v>#REF!</v>
      </c>
    </row>
    <row r="10" spans="1:44">
      <c r="A10" s="1">
        <f>список!A8</f>
        <v>7</v>
      </c>
      <c r="B10" s="66"/>
      <c r="C10" s="66"/>
      <c r="D10" s="67"/>
      <c r="E10" s="68" t="e">
        <f>#REF!</f>
        <v>#REF!</v>
      </c>
      <c r="F10" s="68" t="e">
        <f t="shared" si="0"/>
        <v>#REF!</v>
      </c>
      <c r="G10" s="68" t="e">
        <f>#REF!</f>
        <v>#REF!</v>
      </c>
      <c r="H10" s="68" t="e">
        <f t="shared" si="1"/>
        <v>#REF!</v>
      </c>
      <c r="I10" s="68" t="e">
        <f>#REF!</f>
        <v>#REF!</v>
      </c>
      <c r="J10" s="68" t="e">
        <f t="shared" si="2"/>
        <v>#REF!</v>
      </c>
      <c r="K10" s="66" t="e">
        <f>#REF!</f>
        <v>#REF!</v>
      </c>
      <c r="L10" s="66" t="e">
        <f t="shared" si="3"/>
        <v>#REF!</v>
      </c>
      <c r="M10" s="66" t="e">
        <f>#REF!</f>
        <v>#REF!</v>
      </c>
      <c r="N10" s="66" t="e">
        <f t="shared" si="4"/>
        <v>#REF!</v>
      </c>
      <c r="O10" s="66" t="e">
        <f>#REF!</f>
        <v>#REF!</v>
      </c>
      <c r="P10" s="66" t="e">
        <f t="shared" si="5"/>
        <v>#REF!</v>
      </c>
      <c r="Q10" s="66" t="e">
        <f>#REF!</f>
        <v>#REF!</v>
      </c>
      <c r="R10" s="66" t="e">
        <f t="shared" si="6"/>
        <v>#REF!</v>
      </c>
      <c r="S10" s="66" t="e">
        <f>#REF!</f>
        <v>#REF!</v>
      </c>
      <c r="T10" s="66" t="e">
        <f t="shared" si="7"/>
        <v>#REF!</v>
      </c>
      <c r="U10" s="66" t="e">
        <f>#REF!</f>
        <v>#REF!</v>
      </c>
      <c r="V10" s="66" t="e">
        <f t="shared" si="8"/>
        <v>#REF!</v>
      </c>
      <c r="W10" s="66" t="e">
        <f>#REF!</f>
        <v>#REF!</v>
      </c>
      <c r="X10" s="66" t="e">
        <f t="shared" si="9"/>
        <v>#REF!</v>
      </c>
      <c r="Y10" s="66" t="e">
        <f>#REF!</f>
        <v>#REF!</v>
      </c>
      <c r="Z10" s="66" t="e">
        <f t="shared" si="10"/>
        <v>#REF!</v>
      </c>
      <c r="AA10" s="66" t="e">
        <f>#REF!</f>
        <v>#REF!</v>
      </c>
      <c r="AB10" s="66" t="e">
        <f t="shared" si="11"/>
        <v>#REF!</v>
      </c>
      <c r="AC10" s="66" t="e">
        <f>#REF!</f>
        <v>#REF!</v>
      </c>
      <c r="AD10" s="66" t="e">
        <f t="shared" si="12"/>
        <v>#REF!</v>
      </c>
      <c r="AE10" s="66" t="e">
        <f>#REF!</f>
        <v>#REF!</v>
      </c>
      <c r="AF10" s="66" t="e">
        <f t="shared" si="13"/>
        <v>#REF!</v>
      </c>
      <c r="AG10" s="66" t="e">
        <f>#REF!</f>
        <v>#REF!</v>
      </c>
      <c r="AH10" s="66" t="e">
        <f t="shared" si="14"/>
        <v>#REF!</v>
      </c>
      <c r="AI10" s="66" t="e">
        <f>#REF!</f>
        <v>#REF!</v>
      </c>
      <c r="AJ10" s="66" t="e">
        <f t="shared" si="15"/>
        <v>#REF!</v>
      </c>
      <c r="AK10" s="66" t="e">
        <f>#REF!</f>
        <v>#REF!</v>
      </c>
      <c r="AL10" s="66" t="e">
        <f t="shared" si="16"/>
        <v>#REF!</v>
      </c>
      <c r="AM10" s="66" t="e">
        <f>#REF!</f>
        <v>#REF!</v>
      </c>
      <c r="AN10" s="66" t="e">
        <f t="shared" si="17"/>
        <v>#REF!</v>
      </c>
      <c r="AO10" s="66" t="e">
        <f>#REF!</f>
        <v>#REF!</v>
      </c>
      <c r="AP10" s="66" t="e">
        <f t="shared" si="18"/>
        <v>#REF!</v>
      </c>
      <c r="AQ10" s="1" t="e">
        <f t="shared" si="19"/>
        <v>#REF!</v>
      </c>
      <c r="AR10" s="3" t="e">
        <f t="shared" si="20"/>
        <v>#REF!</v>
      </c>
    </row>
    <row r="11" spans="1:44">
      <c r="A11" s="1">
        <f>список!A9</f>
        <v>8</v>
      </c>
      <c r="B11" s="66"/>
      <c r="C11" s="66"/>
      <c r="D11" s="67"/>
      <c r="E11" s="68" t="e">
        <f>#REF!</f>
        <v>#REF!</v>
      </c>
      <c r="F11" s="68" t="e">
        <f t="shared" si="0"/>
        <v>#REF!</v>
      </c>
      <c r="G11" s="68" t="e">
        <f>#REF!</f>
        <v>#REF!</v>
      </c>
      <c r="H11" s="68" t="e">
        <f t="shared" si="1"/>
        <v>#REF!</v>
      </c>
      <c r="I11" s="68" t="e">
        <f>#REF!</f>
        <v>#REF!</v>
      </c>
      <c r="J11" s="68" t="e">
        <f t="shared" si="2"/>
        <v>#REF!</v>
      </c>
      <c r="K11" s="66" t="e">
        <f>#REF!</f>
        <v>#REF!</v>
      </c>
      <c r="L11" s="66" t="e">
        <f t="shared" si="3"/>
        <v>#REF!</v>
      </c>
      <c r="M11" s="66" t="e">
        <f>#REF!</f>
        <v>#REF!</v>
      </c>
      <c r="N11" s="66" t="e">
        <f t="shared" si="4"/>
        <v>#REF!</v>
      </c>
      <c r="O11" s="66" t="e">
        <f>#REF!</f>
        <v>#REF!</v>
      </c>
      <c r="P11" s="66" t="e">
        <f t="shared" si="5"/>
        <v>#REF!</v>
      </c>
      <c r="Q11" s="66" t="e">
        <f>#REF!</f>
        <v>#REF!</v>
      </c>
      <c r="R11" s="66" t="e">
        <f t="shared" si="6"/>
        <v>#REF!</v>
      </c>
      <c r="S11" s="66" t="e">
        <f>#REF!</f>
        <v>#REF!</v>
      </c>
      <c r="T11" s="66" t="e">
        <f t="shared" si="7"/>
        <v>#REF!</v>
      </c>
      <c r="U11" s="66" t="e">
        <f>#REF!</f>
        <v>#REF!</v>
      </c>
      <c r="V11" s="66" t="e">
        <f t="shared" si="8"/>
        <v>#REF!</v>
      </c>
      <c r="W11" s="66" t="e">
        <f>#REF!</f>
        <v>#REF!</v>
      </c>
      <c r="X11" s="66" t="e">
        <f t="shared" si="9"/>
        <v>#REF!</v>
      </c>
      <c r="Y11" s="66" t="e">
        <f>#REF!</f>
        <v>#REF!</v>
      </c>
      <c r="Z11" s="66" t="e">
        <f t="shared" si="10"/>
        <v>#REF!</v>
      </c>
      <c r="AA11" s="66" t="e">
        <f>#REF!</f>
        <v>#REF!</v>
      </c>
      <c r="AB11" s="66" t="e">
        <f t="shared" si="11"/>
        <v>#REF!</v>
      </c>
      <c r="AC11" s="66" t="e">
        <f>#REF!</f>
        <v>#REF!</v>
      </c>
      <c r="AD11" s="66" t="e">
        <f t="shared" si="12"/>
        <v>#REF!</v>
      </c>
      <c r="AE11" s="66" t="e">
        <f>#REF!</f>
        <v>#REF!</v>
      </c>
      <c r="AF11" s="66" t="e">
        <f t="shared" si="13"/>
        <v>#REF!</v>
      </c>
      <c r="AG11" s="66" t="e">
        <f>#REF!</f>
        <v>#REF!</v>
      </c>
      <c r="AH11" s="66" t="e">
        <f t="shared" si="14"/>
        <v>#REF!</v>
      </c>
      <c r="AI11" s="66" t="e">
        <f>#REF!</f>
        <v>#REF!</v>
      </c>
      <c r="AJ11" s="66" t="e">
        <f t="shared" si="15"/>
        <v>#REF!</v>
      </c>
      <c r="AK11" s="66" t="e">
        <f>#REF!</f>
        <v>#REF!</v>
      </c>
      <c r="AL11" s="66" t="e">
        <f t="shared" si="16"/>
        <v>#REF!</v>
      </c>
      <c r="AM11" s="66" t="e">
        <f>#REF!</f>
        <v>#REF!</v>
      </c>
      <c r="AN11" s="66" t="e">
        <f t="shared" si="17"/>
        <v>#REF!</v>
      </c>
      <c r="AO11" s="66" t="e">
        <f>#REF!</f>
        <v>#REF!</v>
      </c>
      <c r="AP11" s="66" t="e">
        <f t="shared" si="18"/>
        <v>#REF!</v>
      </c>
      <c r="AQ11" s="1" t="e">
        <f t="shared" si="19"/>
        <v>#REF!</v>
      </c>
      <c r="AR11" s="3" t="e">
        <f t="shared" si="20"/>
        <v>#REF!</v>
      </c>
    </row>
    <row r="12" spans="1:44">
      <c r="A12" s="1">
        <f>список!A10</f>
        <v>9</v>
      </c>
      <c r="B12" s="66"/>
      <c r="C12" s="66"/>
      <c r="D12" s="67"/>
      <c r="E12" s="68" t="e">
        <f>#REF!</f>
        <v>#REF!</v>
      </c>
      <c r="F12" s="68" t="e">
        <f t="shared" si="0"/>
        <v>#REF!</v>
      </c>
      <c r="G12" s="68" t="e">
        <f>#REF!</f>
        <v>#REF!</v>
      </c>
      <c r="H12" s="68" t="e">
        <f t="shared" si="1"/>
        <v>#REF!</v>
      </c>
      <c r="I12" s="68" t="e">
        <f>#REF!</f>
        <v>#REF!</v>
      </c>
      <c r="J12" s="68" t="e">
        <f t="shared" si="2"/>
        <v>#REF!</v>
      </c>
      <c r="K12" s="66" t="e">
        <f>#REF!</f>
        <v>#REF!</v>
      </c>
      <c r="L12" s="66" t="e">
        <f t="shared" si="3"/>
        <v>#REF!</v>
      </c>
      <c r="M12" s="66" t="e">
        <f>#REF!</f>
        <v>#REF!</v>
      </c>
      <c r="N12" s="66" t="e">
        <f t="shared" si="4"/>
        <v>#REF!</v>
      </c>
      <c r="O12" s="66" t="e">
        <f>#REF!</f>
        <v>#REF!</v>
      </c>
      <c r="P12" s="66" t="e">
        <f t="shared" si="5"/>
        <v>#REF!</v>
      </c>
      <c r="Q12" s="66" t="e">
        <f>#REF!</f>
        <v>#REF!</v>
      </c>
      <c r="R12" s="66" t="e">
        <f t="shared" si="6"/>
        <v>#REF!</v>
      </c>
      <c r="S12" s="66" t="e">
        <f>#REF!</f>
        <v>#REF!</v>
      </c>
      <c r="T12" s="66" t="e">
        <f t="shared" si="7"/>
        <v>#REF!</v>
      </c>
      <c r="U12" s="66" t="e">
        <f>#REF!</f>
        <v>#REF!</v>
      </c>
      <c r="V12" s="66" t="e">
        <f t="shared" si="8"/>
        <v>#REF!</v>
      </c>
      <c r="W12" s="66" t="e">
        <f>#REF!</f>
        <v>#REF!</v>
      </c>
      <c r="X12" s="66" t="e">
        <f t="shared" si="9"/>
        <v>#REF!</v>
      </c>
      <c r="Y12" s="66" t="e">
        <f>#REF!</f>
        <v>#REF!</v>
      </c>
      <c r="Z12" s="66" t="e">
        <f t="shared" si="10"/>
        <v>#REF!</v>
      </c>
      <c r="AA12" s="66" t="e">
        <f>#REF!</f>
        <v>#REF!</v>
      </c>
      <c r="AB12" s="66" t="e">
        <f t="shared" si="11"/>
        <v>#REF!</v>
      </c>
      <c r="AC12" s="66" t="e">
        <f>#REF!</f>
        <v>#REF!</v>
      </c>
      <c r="AD12" s="66" t="e">
        <f t="shared" si="12"/>
        <v>#REF!</v>
      </c>
      <c r="AE12" s="66" t="e">
        <f>#REF!</f>
        <v>#REF!</v>
      </c>
      <c r="AF12" s="66" t="e">
        <f t="shared" si="13"/>
        <v>#REF!</v>
      </c>
      <c r="AG12" s="66" t="e">
        <f>#REF!</f>
        <v>#REF!</v>
      </c>
      <c r="AH12" s="66" t="e">
        <f t="shared" si="14"/>
        <v>#REF!</v>
      </c>
      <c r="AI12" s="66" t="e">
        <f>#REF!</f>
        <v>#REF!</v>
      </c>
      <c r="AJ12" s="66" t="e">
        <f t="shared" si="15"/>
        <v>#REF!</v>
      </c>
      <c r="AK12" s="66" t="e">
        <f>#REF!</f>
        <v>#REF!</v>
      </c>
      <c r="AL12" s="66" t="e">
        <f t="shared" si="16"/>
        <v>#REF!</v>
      </c>
      <c r="AM12" s="66" t="e">
        <f>#REF!</f>
        <v>#REF!</v>
      </c>
      <c r="AN12" s="66" t="e">
        <f t="shared" si="17"/>
        <v>#REF!</v>
      </c>
      <c r="AO12" s="66" t="e">
        <f>#REF!</f>
        <v>#REF!</v>
      </c>
      <c r="AP12" s="66" t="e">
        <f t="shared" si="18"/>
        <v>#REF!</v>
      </c>
      <c r="AQ12" s="1" t="e">
        <f t="shared" si="19"/>
        <v>#REF!</v>
      </c>
      <c r="AR12" s="3" t="e">
        <f t="shared" si="20"/>
        <v>#REF!</v>
      </c>
    </row>
    <row r="13" spans="1:44">
      <c r="A13" s="1">
        <f>список!A11</f>
        <v>10</v>
      </c>
      <c r="B13" s="66"/>
      <c r="C13" s="66"/>
      <c r="D13" s="67"/>
      <c r="E13" s="68" t="e">
        <f>#REF!</f>
        <v>#REF!</v>
      </c>
      <c r="F13" s="68" t="e">
        <f t="shared" si="0"/>
        <v>#REF!</v>
      </c>
      <c r="G13" s="68" t="e">
        <f>#REF!</f>
        <v>#REF!</v>
      </c>
      <c r="H13" s="68" t="e">
        <f t="shared" si="1"/>
        <v>#REF!</v>
      </c>
      <c r="I13" s="68" t="e">
        <f>#REF!</f>
        <v>#REF!</v>
      </c>
      <c r="J13" s="68" t="e">
        <f t="shared" si="2"/>
        <v>#REF!</v>
      </c>
      <c r="K13" s="66" t="e">
        <f>#REF!</f>
        <v>#REF!</v>
      </c>
      <c r="L13" s="66" t="e">
        <f t="shared" si="3"/>
        <v>#REF!</v>
      </c>
      <c r="M13" s="66" t="e">
        <f>#REF!</f>
        <v>#REF!</v>
      </c>
      <c r="N13" s="66" t="e">
        <f t="shared" si="4"/>
        <v>#REF!</v>
      </c>
      <c r="O13" s="66" t="e">
        <f>#REF!</f>
        <v>#REF!</v>
      </c>
      <c r="P13" s="66" t="e">
        <f t="shared" si="5"/>
        <v>#REF!</v>
      </c>
      <c r="Q13" s="66" t="e">
        <f>#REF!</f>
        <v>#REF!</v>
      </c>
      <c r="R13" s="66" t="e">
        <f t="shared" si="6"/>
        <v>#REF!</v>
      </c>
      <c r="S13" s="66" t="e">
        <f>#REF!</f>
        <v>#REF!</v>
      </c>
      <c r="T13" s="66" t="e">
        <f t="shared" si="7"/>
        <v>#REF!</v>
      </c>
      <c r="U13" s="66" t="e">
        <f>#REF!</f>
        <v>#REF!</v>
      </c>
      <c r="V13" s="66" t="e">
        <f t="shared" si="8"/>
        <v>#REF!</v>
      </c>
      <c r="W13" s="66" t="e">
        <f>#REF!</f>
        <v>#REF!</v>
      </c>
      <c r="X13" s="66" t="e">
        <f t="shared" si="9"/>
        <v>#REF!</v>
      </c>
      <c r="Y13" s="66" t="e">
        <f>#REF!</f>
        <v>#REF!</v>
      </c>
      <c r="Z13" s="66" t="e">
        <f t="shared" si="10"/>
        <v>#REF!</v>
      </c>
      <c r="AA13" s="66" t="e">
        <f>#REF!</f>
        <v>#REF!</v>
      </c>
      <c r="AB13" s="66" t="e">
        <f t="shared" si="11"/>
        <v>#REF!</v>
      </c>
      <c r="AC13" s="66" t="e">
        <f>#REF!</f>
        <v>#REF!</v>
      </c>
      <c r="AD13" s="66" t="e">
        <f t="shared" si="12"/>
        <v>#REF!</v>
      </c>
      <c r="AE13" s="66" t="e">
        <f>#REF!</f>
        <v>#REF!</v>
      </c>
      <c r="AF13" s="66" t="e">
        <f t="shared" si="13"/>
        <v>#REF!</v>
      </c>
      <c r="AG13" s="66" t="e">
        <f>#REF!</f>
        <v>#REF!</v>
      </c>
      <c r="AH13" s="66" t="e">
        <f t="shared" si="14"/>
        <v>#REF!</v>
      </c>
      <c r="AI13" s="66" t="e">
        <f>#REF!</f>
        <v>#REF!</v>
      </c>
      <c r="AJ13" s="66" t="e">
        <f t="shared" si="15"/>
        <v>#REF!</v>
      </c>
      <c r="AK13" s="66" t="e">
        <f>#REF!</f>
        <v>#REF!</v>
      </c>
      <c r="AL13" s="66" t="e">
        <f t="shared" si="16"/>
        <v>#REF!</v>
      </c>
      <c r="AM13" s="66" t="e">
        <f>#REF!</f>
        <v>#REF!</v>
      </c>
      <c r="AN13" s="66" t="e">
        <f t="shared" si="17"/>
        <v>#REF!</v>
      </c>
      <c r="AO13" s="66" t="e">
        <f>#REF!</f>
        <v>#REF!</v>
      </c>
      <c r="AP13" s="66" t="e">
        <f t="shared" si="18"/>
        <v>#REF!</v>
      </c>
      <c r="AQ13" s="1" t="e">
        <f t="shared" si="19"/>
        <v>#REF!</v>
      </c>
      <c r="AR13" s="3" t="e">
        <f t="shared" si="20"/>
        <v>#REF!</v>
      </c>
    </row>
    <row r="14" spans="1:44">
      <c r="A14" s="1">
        <f>список!A12</f>
        <v>11</v>
      </c>
      <c r="B14" s="66"/>
      <c r="C14" s="66"/>
      <c r="D14" s="67"/>
      <c r="E14" s="68" t="e">
        <f>#REF!</f>
        <v>#REF!</v>
      </c>
      <c r="F14" s="68" t="e">
        <f t="shared" si="0"/>
        <v>#REF!</v>
      </c>
      <c r="G14" s="68" t="e">
        <f>#REF!</f>
        <v>#REF!</v>
      </c>
      <c r="H14" s="68" t="e">
        <f t="shared" si="1"/>
        <v>#REF!</v>
      </c>
      <c r="I14" s="68" t="e">
        <f>#REF!</f>
        <v>#REF!</v>
      </c>
      <c r="J14" s="68" t="e">
        <f t="shared" si="2"/>
        <v>#REF!</v>
      </c>
      <c r="K14" s="66" t="e">
        <f>#REF!</f>
        <v>#REF!</v>
      </c>
      <c r="L14" s="66" t="e">
        <f t="shared" si="3"/>
        <v>#REF!</v>
      </c>
      <c r="M14" s="66" t="e">
        <f>#REF!</f>
        <v>#REF!</v>
      </c>
      <c r="N14" s="66" t="e">
        <f t="shared" si="4"/>
        <v>#REF!</v>
      </c>
      <c r="O14" s="66" t="e">
        <f>#REF!</f>
        <v>#REF!</v>
      </c>
      <c r="P14" s="66" t="e">
        <f t="shared" si="5"/>
        <v>#REF!</v>
      </c>
      <c r="Q14" s="66" t="e">
        <f>#REF!</f>
        <v>#REF!</v>
      </c>
      <c r="R14" s="66" t="e">
        <f t="shared" si="6"/>
        <v>#REF!</v>
      </c>
      <c r="S14" s="66" t="e">
        <f>#REF!</f>
        <v>#REF!</v>
      </c>
      <c r="T14" s="66" t="e">
        <f t="shared" si="7"/>
        <v>#REF!</v>
      </c>
      <c r="U14" s="66" t="e">
        <f>#REF!</f>
        <v>#REF!</v>
      </c>
      <c r="V14" s="66" t="e">
        <f t="shared" si="8"/>
        <v>#REF!</v>
      </c>
      <c r="W14" s="66" t="e">
        <f>#REF!</f>
        <v>#REF!</v>
      </c>
      <c r="X14" s="66" t="e">
        <f t="shared" si="9"/>
        <v>#REF!</v>
      </c>
      <c r="Y14" s="66" t="e">
        <f>#REF!</f>
        <v>#REF!</v>
      </c>
      <c r="Z14" s="66" t="e">
        <f t="shared" si="10"/>
        <v>#REF!</v>
      </c>
      <c r="AA14" s="66" t="e">
        <f>#REF!</f>
        <v>#REF!</v>
      </c>
      <c r="AB14" s="66" t="e">
        <f t="shared" si="11"/>
        <v>#REF!</v>
      </c>
      <c r="AC14" s="66" t="e">
        <f>#REF!</f>
        <v>#REF!</v>
      </c>
      <c r="AD14" s="66" t="e">
        <f t="shared" si="12"/>
        <v>#REF!</v>
      </c>
      <c r="AE14" s="66" t="e">
        <f>#REF!</f>
        <v>#REF!</v>
      </c>
      <c r="AF14" s="66" t="e">
        <f t="shared" si="13"/>
        <v>#REF!</v>
      </c>
      <c r="AG14" s="66" t="e">
        <f>#REF!</f>
        <v>#REF!</v>
      </c>
      <c r="AH14" s="66" t="e">
        <f t="shared" si="14"/>
        <v>#REF!</v>
      </c>
      <c r="AI14" s="66" t="e">
        <f>#REF!</f>
        <v>#REF!</v>
      </c>
      <c r="AJ14" s="66" t="e">
        <f t="shared" si="15"/>
        <v>#REF!</v>
      </c>
      <c r="AK14" s="66" t="e">
        <f>#REF!</f>
        <v>#REF!</v>
      </c>
      <c r="AL14" s="66" t="e">
        <f t="shared" si="16"/>
        <v>#REF!</v>
      </c>
      <c r="AM14" s="66" t="e">
        <f>#REF!</f>
        <v>#REF!</v>
      </c>
      <c r="AN14" s="66" t="e">
        <f t="shared" si="17"/>
        <v>#REF!</v>
      </c>
      <c r="AO14" s="66" t="e">
        <f>#REF!</f>
        <v>#REF!</v>
      </c>
      <c r="AP14" s="66" t="e">
        <f t="shared" si="18"/>
        <v>#REF!</v>
      </c>
      <c r="AQ14" s="1" t="e">
        <f t="shared" si="19"/>
        <v>#REF!</v>
      </c>
      <c r="AR14" s="3" t="e">
        <f t="shared" si="20"/>
        <v>#REF!</v>
      </c>
    </row>
    <row r="15" spans="1:44">
      <c r="A15" s="1">
        <f>список!A13</f>
        <v>12</v>
      </c>
      <c r="B15" s="66"/>
      <c r="C15" s="66"/>
      <c r="D15" s="67"/>
      <c r="E15" s="68" t="e">
        <f>#REF!</f>
        <v>#REF!</v>
      </c>
      <c r="F15" s="68" t="e">
        <f t="shared" si="0"/>
        <v>#REF!</v>
      </c>
      <c r="G15" s="68" t="e">
        <f>#REF!</f>
        <v>#REF!</v>
      </c>
      <c r="H15" s="68" t="e">
        <f t="shared" si="1"/>
        <v>#REF!</v>
      </c>
      <c r="I15" s="68" t="e">
        <f>#REF!</f>
        <v>#REF!</v>
      </c>
      <c r="J15" s="68" t="e">
        <f t="shared" si="2"/>
        <v>#REF!</v>
      </c>
      <c r="K15" s="66" t="e">
        <f>#REF!</f>
        <v>#REF!</v>
      </c>
      <c r="L15" s="66" t="e">
        <f t="shared" si="3"/>
        <v>#REF!</v>
      </c>
      <c r="M15" s="66" t="e">
        <f>#REF!</f>
        <v>#REF!</v>
      </c>
      <c r="N15" s="66" t="e">
        <f t="shared" si="4"/>
        <v>#REF!</v>
      </c>
      <c r="O15" s="66" t="e">
        <f>#REF!</f>
        <v>#REF!</v>
      </c>
      <c r="P15" s="66" t="e">
        <f t="shared" si="5"/>
        <v>#REF!</v>
      </c>
      <c r="Q15" s="66" t="e">
        <f>#REF!</f>
        <v>#REF!</v>
      </c>
      <c r="R15" s="66" t="e">
        <f t="shared" si="6"/>
        <v>#REF!</v>
      </c>
      <c r="S15" s="66" t="e">
        <f>#REF!</f>
        <v>#REF!</v>
      </c>
      <c r="T15" s="66" t="e">
        <f t="shared" si="7"/>
        <v>#REF!</v>
      </c>
      <c r="U15" s="66" t="e">
        <f>#REF!</f>
        <v>#REF!</v>
      </c>
      <c r="V15" s="66" t="e">
        <f t="shared" si="8"/>
        <v>#REF!</v>
      </c>
      <c r="W15" s="66" t="e">
        <f>#REF!</f>
        <v>#REF!</v>
      </c>
      <c r="X15" s="66" t="e">
        <f t="shared" si="9"/>
        <v>#REF!</v>
      </c>
      <c r="Y15" s="66" t="e">
        <f>#REF!</f>
        <v>#REF!</v>
      </c>
      <c r="Z15" s="66" t="e">
        <f t="shared" si="10"/>
        <v>#REF!</v>
      </c>
      <c r="AA15" s="66" t="e">
        <f>#REF!</f>
        <v>#REF!</v>
      </c>
      <c r="AB15" s="66" t="e">
        <f t="shared" si="11"/>
        <v>#REF!</v>
      </c>
      <c r="AC15" s="66" t="e">
        <f>#REF!</f>
        <v>#REF!</v>
      </c>
      <c r="AD15" s="66" t="e">
        <f t="shared" si="12"/>
        <v>#REF!</v>
      </c>
      <c r="AE15" s="66" t="e">
        <f>#REF!</f>
        <v>#REF!</v>
      </c>
      <c r="AF15" s="66" t="e">
        <f t="shared" si="13"/>
        <v>#REF!</v>
      </c>
      <c r="AG15" s="66" t="e">
        <f>#REF!</f>
        <v>#REF!</v>
      </c>
      <c r="AH15" s="66" t="e">
        <f t="shared" si="14"/>
        <v>#REF!</v>
      </c>
      <c r="AI15" s="66" t="e">
        <f>#REF!</f>
        <v>#REF!</v>
      </c>
      <c r="AJ15" s="66" t="e">
        <f t="shared" si="15"/>
        <v>#REF!</v>
      </c>
      <c r="AK15" s="66" t="e">
        <f>#REF!</f>
        <v>#REF!</v>
      </c>
      <c r="AL15" s="66" t="e">
        <f t="shared" si="16"/>
        <v>#REF!</v>
      </c>
      <c r="AM15" s="66" t="e">
        <f>#REF!</f>
        <v>#REF!</v>
      </c>
      <c r="AN15" s="66" t="e">
        <f t="shared" si="17"/>
        <v>#REF!</v>
      </c>
      <c r="AO15" s="66" t="e">
        <f>#REF!</f>
        <v>#REF!</v>
      </c>
      <c r="AP15" s="66" t="e">
        <f t="shared" si="18"/>
        <v>#REF!</v>
      </c>
      <c r="AQ15" s="1" t="e">
        <f t="shared" si="19"/>
        <v>#REF!</v>
      </c>
      <c r="AR15" s="3" t="e">
        <f t="shared" si="20"/>
        <v>#REF!</v>
      </c>
    </row>
    <row r="16" spans="1:44">
      <c r="A16" s="1">
        <f>список!A14</f>
        <v>13</v>
      </c>
      <c r="B16" s="66"/>
      <c r="C16" s="66"/>
      <c r="D16" s="67"/>
      <c r="E16" s="68" t="e">
        <f>#REF!</f>
        <v>#REF!</v>
      </c>
      <c r="F16" s="68" t="e">
        <f t="shared" si="0"/>
        <v>#REF!</v>
      </c>
      <c r="G16" s="68" t="e">
        <f>#REF!</f>
        <v>#REF!</v>
      </c>
      <c r="H16" s="68" t="e">
        <f t="shared" si="1"/>
        <v>#REF!</v>
      </c>
      <c r="I16" s="68" t="e">
        <f>#REF!</f>
        <v>#REF!</v>
      </c>
      <c r="J16" s="68" t="e">
        <f t="shared" si="2"/>
        <v>#REF!</v>
      </c>
      <c r="K16" s="66" t="e">
        <f>#REF!</f>
        <v>#REF!</v>
      </c>
      <c r="L16" s="66" t="e">
        <f t="shared" si="3"/>
        <v>#REF!</v>
      </c>
      <c r="M16" s="66" t="e">
        <f>#REF!</f>
        <v>#REF!</v>
      </c>
      <c r="N16" s="66" t="e">
        <f t="shared" si="4"/>
        <v>#REF!</v>
      </c>
      <c r="O16" s="66" t="e">
        <f>#REF!</f>
        <v>#REF!</v>
      </c>
      <c r="P16" s="66" t="e">
        <f t="shared" si="5"/>
        <v>#REF!</v>
      </c>
      <c r="Q16" s="66" t="e">
        <f>#REF!</f>
        <v>#REF!</v>
      </c>
      <c r="R16" s="66" t="e">
        <f t="shared" si="6"/>
        <v>#REF!</v>
      </c>
      <c r="S16" s="66" t="e">
        <f>#REF!</f>
        <v>#REF!</v>
      </c>
      <c r="T16" s="66" t="e">
        <f t="shared" si="7"/>
        <v>#REF!</v>
      </c>
      <c r="U16" s="66" t="e">
        <f>#REF!</f>
        <v>#REF!</v>
      </c>
      <c r="V16" s="66" t="e">
        <f t="shared" si="8"/>
        <v>#REF!</v>
      </c>
      <c r="W16" s="66" t="e">
        <f>#REF!</f>
        <v>#REF!</v>
      </c>
      <c r="X16" s="66" t="e">
        <f t="shared" si="9"/>
        <v>#REF!</v>
      </c>
      <c r="Y16" s="66" t="e">
        <f>#REF!</f>
        <v>#REF!</v>
      </c>
      <c r="Z16" s="66" t="e">
        <f t="shared" si="10"/>
        <v>#REF!</v>
      </c>
      <c r="AA16" s="66" t="e">
        <f>#REF!</f>
        <v>#REF!</v>
      </c>
      <c r="AB16" s="66" t="e">
        <f t="shared" si="11"/>
        <v>#REF!</v>
      </c>
      <c r="AC16" s="66" t="e">
        <f>#REF!</f>
        <v>#REF!</v>
      </c>
      <c r="AD16" s="66" t="e">
        <f t="shared" si="12"/>
        <v>#REF!</v>
      </c>
      <c r="AE16" s="66" t="e">
        <f>#REF!</f>
        <v>#REF!</v>
      </c>
      <c r="AF16" s="66" t="e">
        <f t="shared" si="13"/>
        <v>#REF!</v>
      </c>
      <c r="AG16" s="66" t="e">
        <f>#REF!</f>
        <v>#REF!</v>
      </c>
      <c r="AH16" s="66" t="e">
        <f t="shared" si="14"/>
        <v>#REF!</v>
      </c>
      <c r="AI16" s="66" t="e">
        <f>#REF!</f>
        <v>#REF!</v>
      </c>
      <c r="AJ16" s="66" t="e">
        <f t="shared" si="15"/>
        <v>#REF!</v>
      </c>
      <c r="AK16" s="66" t="e">
        <f>#REF!</f>
        <v>#REF!</v>
      </c>
      <c r="AL16" s="66" t="e">
        <f t="shared" si="16"/>
        <v>#REF!</v>
      </c>
      <c r="AM16" s="66" t="e">
        <f>#REF!</f>
        <v>#REF!</v>
      </c>
      <c r="AN16" s="66" t="e">
        <f t="shared" si="17"/>
        <v>#REF!</v>
      </c>
      <c r="AO16" s="66" t="e">
        <f>#REF!</f>
        <v>#REF!</v>
      </c>
      <c r="AP16" s="66" t="e">
        <f t="shared" si="18"/>
        <v>#REF!</v>
      </c>
      <c r="AQ16" s="1" t="e">
        <f t="shared" si="19"/>
        <v>#REF!</v>
      </c>
      <c r="AR16" s="3" t="e">
        <f t="shared" si="20"/>
        <v>#REF!</v>
      </c>
    </row>
    <row r="17" spans="1:44">
      <c r="A17" s="1">
        <f>список!A15</f>
        <v>14</v>
      </c>
      <c r="B17" s="66"/>
      <c r="C17" s="66"/>
      <c r="D17" s="67"/>
      <c r="E17" s="68" t="e">
        <f>#REF!</f>
        <v>#REF!</v>
      </c>
      <c r="F17" s="68" t="e">
        <f t="shared" si="0"/>
        <v>#REF!</v>
      </c>
      <c r="G17" s="68" t="e">
        <f>#REF!</f>
        <v>#REF!</v>
      </c>
      <c r="H17" s="68" t="e">
        <f t="shared" si="1"/>
        <v>#REF!</v>
      </c>
      <c r="I17" s="68" t="e">
        <f>#REF!</f>
        <v>#REF!</v>
      </c>
      <c r="J17" s="68" t="e">
        <f t="shared" si="2"/>
        <v>#REF!</v>
      </c>
      <c r="K17" s="66" t="e">
        <f>#REF!</f>
        <v>#REF!</v>
      </c>
      <c r="L17" s="66" t="e">
        <f t="shared" si="3"/>
        <v>#REF!</v>
      </c>
      <c r="M17" s="66" t="e">
        <f>#REF!</f>
        <v>#REF!</v>
      </c>
      <c r="N17" s="66" t="e">
        <f t="shared" si="4"/>
        <v>#REF!</v>
      </c>
      <c r="O17" s="66" t="e">
        <f>#REF!</f>
        <v>#REF!</v>
      </c>
      <c r="P17" s="66" t="e">
        <f t="shared" si="5"/>
        <v>#REF!</v>
      </c>
      <c r="Q17" s="66" t="e">
        <f>#REF!</f>
        <v>#REF!</v>
      </c>
      <c r="R17" s="66" t="e">
        <f t="shared" si="6"/>
        <v>#REF!</v>
      </c>
      <c r="S17" s="66" t="e">
        <f>#REF!</f>
        <v>#REF!</v>
      </c>
      <c r="T17" s="66" t="e">
        <f t="shared" si="7"/>
        <v>#REF!</v>
      </c>
      <c r="U17" s="66" t="e">
        <f>#REF!</f>
        <v>#REF!</v>
      </c>
      <c r="V17" s="66" t="e">
        <f t="shared" si="8"/>
        <v>#REF!</v>
      </c>
      <c r="W17" s="66" t="e">
        <f>#REF!</f>
        <v>#REF!</v>
      </c>
      <c r="X17" s="66" t="e">
        <f t="shared" si="9"/>
        <v>#REF!</v>
      </c>
      <c r="Y17" s="66" t="e">
        <f>#REF!</f>
        <v>#REF!</v>
      </c>
      <c r="Z17" s="66" t="e">
        <f t="shared" si="10"/>
        <v>#REF!</v>
      </c>
      <c r="AA17" s="66" t="e">
        <f>#REF!</f>
        <v>#REF!</v>
      </c>
      <c r="AB17" s="66" t="e">
        <f t="shared" si="11"/>
        <v>#REF!</v>
      </c>
      <c r="AC17" s="66" t="e">
        <f>#REF!</f>
        <v>#REF!</v>
      </c>
      <c r="AD17" s="66" t="e">
        <f t="shared" si="12"/>
        <v>#REF!</v>
      </c>
      <c r="AE17" s="66" t="e">
        <f>#REF!</f>
        <v>#REF!</v>
      </c>
      <c r="AF17" s="66" t="e">
        <f t="shared" si="13"/>
        <v>#REF!</v>
      </c>
      <c r="AG17" s="66" t="e">
        <f>#REF!</f>
        <v>#REF!</v>
      </c>
      <c r="AH17" s="66" t="e">
        <f t="shared" si="14"/>
        <v>#REF!</v>
      </c>
      <c r="AI17" s="66" t="e">
        <f>#REF!</f>
        <v>#REF!</v>
      </c>
      <c r="AJ17" s="66" t="e">
        <f t="shared" si="15"/>
        <v>#REF!</v>
      </c>
      <c r="AK17" s="66" t="e">
        <f>#REF!</f>
        <v>#REF!</v>
      </c>
      <c r="AL17" s="66" t="e">
        <f t="shared" si="16"/>
        <v>#REF!</v>
      </c>
      <c r="AM17" s="66" t="e">
        <f>#REF!</f>
        <v>#REF!</v>
      </c>
      <c r="AN17" s="66" t="e">
        <f t="shared" si="17"/>
        <v>#REF!</v>
      </c>
      <c r="AO17" s="66" t="e">
        <f>#REF!</f>
        <v>#REF!</v>
      </c>
      <c r="AP17" s="66" t="e">
        <f t="shared" si="18"/>
        <v>#REF!</v>
      </c>
      <c r="AQ17" s="1" t="e">
        <f t="shared" si="19"/>
        <v>#REF!</v>
      </c>
      <c r="AR17" s="3" t="e">
        <f t="shared" si="20"/>
        <v>#REF!</v>
      </c>
    </row>
    <row r="18" spans="1:44">
      <c r="A18" s="1">
        <f>список!A16</f>
        <v>15</v>
      </c>
      <c r="B18" s="66"/>
      <c r="C18" s="66"/>
      <c r="D18" s="67"/>
      <c r="E18" s="68" t="e">
        <f>#REF!</f>
        <v>#REF!</v>
      </c>
      <c r="F18" s="68" t="e">
        <f t="shared" si="0"/>
        <v>#REF!</v>
      </c>
      <c r="G18" s="68" t="e">
        <f>#REF!</f>
        <v>#REF!</v>
      </c>
      <c r="H18" s="68" t="e">
        <f t="shared" si="1"/>
        <v>#REF!</v>
      </c>
      <c r="I18" s="68" t="e">
        <f>#REF!</f>
        <v>#REF!</v>
      </c>
      <c r="J18" s="68" t="e">
        <f t="shared" si="2"/>
        <v>#REF!</v>
      </c>
      <c r="K18" s="66" t="e">
        <f>#REF!</f>
        <v>#REF!</v>
      </c>
      <c r="L18" s="66" t="e">
        <f t="shared" si="3"/>
        <v>#REF!</v>
      </c>
      <c r="M18" s="66" t="e">
        <f>#REF!</f>
        <v>#REF!</v>
      </c>
      <c r="N18" s="66" t="e">
        <f t="shared" si="4"/>
        <v>#REF!</v>
      </c>
      <c r="O18" s="66" t="e">
        <f>#REF!</f>
        <v>#REF!</v>
      </c>
      <c r="P18" s="66" t="e">
        <f t="shared" si="5"/>
        <v>#REF!</v>
      </c>
      <c r="Q18" s="66" t="e">
        <f>#REF!</f>
        <v>#REF!</v>
      </c>
      <c r="R18" s="66" t="e">
        <f t="shared" si="6"/>
        <v>#REF!</v>
      </c>
      <c r="S18" s="66" t="e">
        <f>#REF!</f>
        <v>#REF!</v>
      </c>
      <c r="T18" s="66" t="e">
        <f t="shared" si="7"/>
        <v>#REF!</v>
      </c>
      <c r="U18" s="66" t="e">
        <f>#REF!</f>
        <v>#REF!</v>
      </c>
      <c r="V18" s="66" t="e">
        <f t="shared" si="8"/>
        <v>#REF!</v>
      </c>
      <c r="W18" s="66" t="e">
        <f>#REF!</f>
        <v>#REF!</v>
      </c>
      <c r="X18" s="66" t="e">
        <f t="shared" si="9"/>
        <v>#REF!</v>
      </c>
      <c r="Y18" s="66" t="e">
        <f>#REF!</f>
        <v>#REF!</v>
      </c>
      <c r="Z18" s="66" t="e">
        <f t="shared" si="10"/>
        <v>#REF!</v>
      </c>
      <c r="AA18" s="66" t="e">
        <f>#REF!</f>
        <v>#REF!</v>
      </c>
      <c r="AB18" s="66" t="e">
        <f t="shared" si="11"/>
        <v>#REF!</v>
      </c>
      <c r="AC18" s="66" t="e">
        <f>#REF!</f>
        <v>#REF!</v>
      </c>
      <c r="AD18" s="66" t="e">
        <f t="shared" si="12"/>
        <v>#REF!</v>
      </c>
      <c r="AE18" s="66" t="e">
        <f>#REF!</f>
        <v>#REF!</v>
      </c>
      <c r="AF18" s="66" t="e">
        <f t="shared" si="13"/>
        <v>#REF!</v>
      </c>
      <c r="AG18" s="66" t="e">
        <f>#REF!</f>
        <v>#REF!</v>
      </c>
      <c r="AH18" s="66" t="e">
        <f t="shared" si="14"/>
        <v>#REF!</v>
      </c>
      <c r="AI18" s="66" t="e">
        <f>#REF!</f>
        <v>#REF!</v>
      </c>
      <c r="AJ18" s="66" t="e">
        <f t="shared" si="15"/>
        <v>#REF!</v>
      </c>
      <c r="AK18" s="66" t="e">
        <f>#REF!</f>
        <v>#REF!</v>
      </c>
      <c r="AL18" s="66" t="e">
        <f t="shared" si="16"/>
        <v>#REF!</v>
      </c>
      <c r="AM18" s="66" t="e">
        <f>#REF!</f>
        <v>#REF!</v>
      </c>
      <c r="AN18" s="66" t="e">
        <f t="shared" si="17"/>
        <v>#REF!</v>
      </c>
      <c r="AO18" s="66" t="e">
        <f>#REF!</f>
        <v>#REF!</v>
      </c>
      <c r="AP18" s="66" t="e">
        <f t="shared" si="18"/>
        <v>#REF!</v>
      </c>
      <c r="AQ18" s="1" t="e">
        <f t="shared" si="19"/>
        <v>#REF!</v>
      </c>
      <c r="AR18" s="3" t="e">
        <f t="shared" si="20"/>
        <v>#REF!</v>
      </c>
    </row>
    <row r="19" spans="1:44">
      <c r="A19" s="1">
        <f>список!A17</f>
        <v>16</v>
      </c>
      <c r="B19" s="66"/>
      <c r="C19" s="66"/>
      <c r="D19" s="67"/>
      <c r="E19" s="68" t="e">
        <f>#REF!</f>
        <v>#REF!</v>
      </c>
      <c r="F19" s="68" t="e">
        <f t="shared" si="0"/>
        <v>#REF!</v>
      </c>
      <c r="G19" s="68" t="e">
        <f>#REF!</f>
        <v>#REF!</v>
      </c>
      <c r="H19" s="68" t="e">
        <f t="shared" si="1"/>
        <v>#REF!</v>
      </c>
      <c r="I19" s="68" t="e">
        <f>#REF!</f>
        <v>#REF!</v>
      </c>
      <c r="J19" s="68" t="e">
        <f t="shared" si="2"/>
        <v>#REF!</v>
      </c>
      <c r="K19" s="66" t="e">
        <f>#REF!</f>
        <v>#REF!</v>
      </c>
      <c r="L19" s="66" t="e">
        <f t="shared" si="3"/>
        <v>#REF!</v>
      </c>
      <c r="M19" s="66" t="e">
        <f>#REF!</f>
        <v>#REF!</v>
      </c>
      <c r="N19" s="66" t="e">
        <f t="shared" si="4"/>
        <v>#REF!</v>
      </c>
      <c r="O19" s="66" t="e">
        <f>#REF!</f>
        <v>#REF!</v>
      </c>
      <c r="P19" s="66" t="e">
        <f t="shared" si="5"/>
        <v>#REF!</v>
      </c>
      <c r="Q19" s="66" t="e">
        <f>#REF!</f>
        <v>#REF!</v>
      </c>
      <c r="R19" s="66" t="e">
        <f t="shared" si="6"/>
        <v>#REF!</v>
      </c>
      <c r="S19" s="66" t="e">
        <f>#REF!</f>
        <v>#REF!</v>
      </c>
      <c r="T19" s="66" t="e">
        <f t="shared" si="7"/>
        <v>#REF!</v>
      </c>
      <c r="U19" s="66" t="e">
        <f>#REF!</f>
        <v>#REF!</v>
      </c>
      <c r="V19" s="66" t="e">
        <f t="shared" si="8"/>
        <v>#REF!</v>
      </c>
      <c r="W19" s="66" t="e">
        <f>#REF!</f>
        <v>#REF!</v>
      </c>
      <c r="X19" s="66" t="e">
        <f t="shared" si="9"/>
        <v>#REF!</v>
      </c>
      <c r="Y19" s="66" t="e">
        <f>#REF!</f>
        <v>#REF!</v>
      </c>
      <c r="Z19" s="66" t="e">
        <f t="shared" si="10"/>
        <v>#REF!</v>
      </c>
      <c r="AA19" s="66" t="e">
        <f>#REF!</f>
        <v>#REF!</v>
      </c>
      <c r="AB19" s="66" t="e">
        <f t="shared" si="11"/>
        <v>#REF!</v>
      </c>
      <c r="AC19" s="66" t="e">
        <f>#REF!</f>
        <v>#REF!</v>
      </c>
      <c r="AD19" s="66" t="e">
        <f t="shared" si="12"/>
        <v>#REF!</v>
      </c>
      <c r="AE19" s="66" t="e">
        <f>#REF!</f>
        <v>#REF!</v>
      </c>
      <c r="AF19" s="66" t="e">
        <f t="shared" si="13"/>
        <v>#REF!</v>
      </c>
      <c r="AG19" s="66" t="e">
        <f>#REF!</f>
        <v>#REF!</v>
      </c>
      <c r="AH19" s="66" t="e">
        <f t="shared" si="14"/>
        <v>#REF!</v>
      </c>
      <c r="AI19" s="66" t="e">
        <f>#REF!</f>
        <v>#REF!</v>
      </c>
      <c r="AJ19" s="66" t="e">
        <f t="shared" si="15"/>
        <v>#REF!</v>
      </c>
      <c r="AK19" s="66" t="e">
        <f>#REF!</f>
        <v>#REF!</v>
      </c>
      <c r="AL19" s="66" t="e">
        <f t="shared" si="16"/>
        <v>#REF!</v>
      </c>
      <c r="AM19" s="66" t="e">
        <f>#REF!</f>
        <v>#REF!</v>
      </c>
      <c r="AN19" s="66" t="e">
        <f t="shared" si="17"/>
        <v>#REF!</v>
      </c>
      <c r="AO19" s="66" t="e">
        <f>#REF!</f>
        <v>#REF!</v>
      </c>
      <c r="AP19" s="66" t="e">
        <f t="shared" si="18"/>
        <v>#REF!</v>
      </c>
      <c r="AQ19" s="1" t="e">
        <f t="shared" si="19"/>
        <v>#REF!</v>
      </c>
      <c r="AR19" s="3" t="e">
        <f t="shared" si="20"/>
        <v>#REF!</v>
      </c>
    </row>
    <row r="20" spans="1:44">
      <c r="A20" s="1">
        <f>список!A18</f>
        <v>17</v>
      </c>
      <c r="B20" s="66"/>
      <c r="C20" s="66"/>
      <c r="D20" s="67"/>
      <c r="E20" s="68" t="e">
        <f>#REF!</f>
        <v>#REF!</v>
      </c>
      <c r="F20" s="68" t="e">
        <f t="shared" si="0"/>
        <v>#REF!</v>
      </c>
      <c r="G20" s="68" t="e">
        <f>#REF!</f>
        <v>#REF!</v>
      </c>
      <c r="H20" s="68" t="e">
        <f t="shared" si="1"/>
        <v>#REF!</v>
      </c>
      <c r="I20" s="68" t="e">
        <f>#REF!</f>
        <v>#REF!</v>
      </c>
      <c r="J20" s="68" t="e">
        <f t="shared" si="2"/>
        <v>#REF!</v>
      </c>
      <c r="K20" s="66" t="e">
        <f>#REF!</f>
        <v>#REF!</v>
      </c>
      <c r="L20" s="66" t="e">
        <f t="shared" si="3"/>
        <v>#REF!</v>
      </c>
      <c r="M20" s="66" t="e">
        <f>#REF!</f>
        <v>#REF!</v>
      </c>
      <c r="N20" s="66" t="e">
        <f t="shared" si="4"/>
        <v>#REF!</v>
      </c>
      <c r="O20" s="66" t="e">
        <f>#REF!</f>
        <v>#REF!</v>
      </c>
      <c r="P20" s="66" t="e">
        <f t="shared" si="5"/>
        <v>#REF!</v>
      </c>
      <c r="Q20" s="66" t="e">
        <f>#REF!</f>
        <v>#REF!</v>
      </c>
      <c r="R20" s="66" t="e">
        <f t="shared" si="6"/>
        <v>#REF!</v>
      </c>
      <c r="S20" s="66" t="e">
        <f>#REF!</f>
        <v>#REF!</v>
      </c>
      <c r="T20" s="66" t="e">
        <f t="shared" si="7"/>
        <v>#REF!</v>
      </c>
      <c r="U20" s="66" t="e">
        <f>#REF!</f>
        <v>#REF!</v>
      </c>
      <c r="V20" s="66" t="e">
        <f t="shared" si="8"/>
        <v>#REF!</v>
      </c>
      <c r="W20" s="66" t="e">
        <f>#REF!</f>
        <v>#REF!</v>
      </c>
      <c r="X20" s="66" t="e">
        <f t="shared" si="9"/>
        <v>#REF!</v>
      </c>
      <c r="Y20" s="66" t="e">
        <f>#REF!</f>
        <v>#REF!</v>
      </c>
      <c r="Z20" s="66" t="e">
        <f t="shared" si="10"/>
        <v>#REF!</v>
      </c>
      <c r="AA20" s="66" t="e">
        <f>#REF!</f>
        <v>#REF!</v>
      </c>
      <c r="AB20" s="66" t="e">
        <f t="shared" si="11"/>
        <v>#REF!</v>
      </c>
      <c r="AC20" s="66" t="e">
        <f>#REF!</f>
        <v>#REF!</v>
      </c>
      <c r="AD20" s="66" t="e">
        <f t="shared" si="12"/>
        <v>#REF!</v>
      </c>
      <c r="AE20" s="66" t="e">
        <f>#REF!</f>
        <v>#REF!</v>
      </c>
      <c r="AF20" s="66" t="e">
        <f t="shared" si="13"/>
        <v>#REF!</v>
      </c>
      <c r="AG20" s="66" t="e">
        <f>#REF!</f>
        <v>#REF!</v>
      </c>
      <c r="AH20" s="66" t="e">
        <f t="shared" si="14"/>
        <v>#REF!</v>
      </c>
      <c r="AI20" s="66" t="e">
        <f>#REF!</f>
        <v>#REF!</v>
      </c>
      <c r="AJ20" s="66" t="e">
        <f t="shared" si="15"/>
        <v>#REF!</v>
      </c>
      <c r="AK20" s="66" t="e">
        <f>#REF!</f>
        <v>#REF!</v>
      </c>
      <c r="AL20" s="66" t="e">
        <f t="shared" si="16"/>
        <v>#REF!</v>
      </c>
      <c r="AM20" s="66" t="e">
        <f>#REF!</f>
        <v>#REF!</v>
      </c>
      <c r="AN20" s="66" t="e">
        <f t="shared" si="17"/>
        <v>#REF!</v>
      </c>
      <c r="AO20" s="66" t="e">
        <f>#REF!</f>
        <v>#REF!</v>
      </c>
      <c r="AP20" s="66" t="e">
        <f t="shared" si="18"/>
        <v>#REF!</v>
      </c>
      <c r="AQ20" s="1" t="e">
        <f t="shared" si="19"/>
        <v>#REF!</v>
      </c>
      <c r="AR20" s="3" t="e">
        <f t="shared" si="20"/>
        <v>#REF!</v>
      </c>
    </row>
    <row r="21" spans="1:44">
      <c r="A21" s="1">
        <f>список!A19</f>
        <v>18</v>
      </c>
      <c r="B21" s="66"/>
      <c r="C21" s="66"/>
      <c r="D21" s="67"/>
      <c r="E21" s="68" t="e">
        <f>#REF!</f>
        <v>#REF!</v>
      </c>
      <c r="F21" s="68" t="e">
        <f t="shared" si="0"/>
        <v>#REF!</v>
      </c>
      <c r="G21" s="68" t="e">
        <f>#REF!</f>
        <v>#REF!</v>
      </c>
      <c r="H21" s="68" t="e">
        <f t="shared" si="1"/>
        <v>#REF!</v>
      </c>
      <c r="I21" s="68" t="e">
        <f>#REF!</f>
        <v>#REF!</v>
      </c>
      <c r="J21" s="68" t="e">
        <f t="shared" si="2"/>
        <v>#REF!</v>
      </c>
      <c r="K21" s="66" t="e">
        <f>#REF!</f>
        <v>#REF!</v>
      </c>
      <c r="L21" s="66" t="e">
        <f t="shared" si="3"/>
        <v>#REF!</v>
      </c>
      <c r="M21" s="66" t="e">
        <f>#REF!</f>
        <v>#REF!</v>
      </c>
      <c r="N21" s="66" t="e">
        <f t="shared" si="4"/>
        <v>#REF!</v>
      </c>
      <c r="O21" s="66" t="e">
        <f>#REF!</f>
        <v>#REF!</v>
      </c>
      <c r="P21" s="66" t="e">
        <f t="shared" si="5"/>
        <v>#REF!</v>
      </c>
      <c r="Q21" s="66" t="e">
        <f>#REF!</f>
        <v>#REF!</v>
      </c>
      <c r="R21" s="66" t="e">
        <f t="shared" si="6"/>
        <v>#REF!</v>
      </c>
      <c r="S21" s="66" t="e">
        <f>#REF!</f>
        <v>#REF!</v>
      </c>
      <c r="T21" s="66" t="e">
        <f t="shared" si="7"/>
        <v>#REF!</v>
      </c>
      <c r="U21" s="66" t="e">
        <f>#REF!</f>
        <v>#REF!</v>
      </c>
      <c r="V21" s="66" t="e">
        <f t="shared" si="8"/>
        <v>#REF!</v>
      </c>
      <c r="W21" s="66" t="e">
        <f>#REF!</f>
        <v>#REF!</v>
      </c>
      <c r="X21" s="66" t="e">
        <f t="shared" si="9"/>
        <v>#REF!</v>
      </c>
      <c r="Y21" s="66" t="e">
        <f>#REF!</f>
        <v>#REF!</v>
      </c>
      <c r="Z21" s="66" t="e">
        <f t="shared" si="10"/>
        <v>#REF!</v>
      </c>
      <c r="AA21" s="66" t="e">
        <f>#REF!</f>
        <v>#REF!</v>
      </c>
      <c r="AB21" s="66" t="e">
        <f t="shared" si="11"/>
        <v>#REF!</v>
      </c>
      <c r="AC21" s="66" t="e">
        <f>#REF!</f>
        <v>#REF!</v>
      </c>
      <c r="AD21" s="66" t="e">
        <f t="shared" si="12"/>
        <v>#REF!</v>
      </c>
      <c r="AE21" s="66" t="e">
        <f>#REF!</f>
        <v>#REF!</v>
      </c>
      <c r="AF21" s="66" t="e">
        <f t="shared" si="13"/>
        <v>#REF!</v>
      </c>
      <c r="AG21" s="66" t="e">
        <f>#REF!</f>
        <v>#REF!</v>
      </c>
      <c r="AH21" s="66" t="e">
        <f t="shared" si="14"/>
        <v>#REF!</v>
      </c>
      <c r="AI21" s="66" t="e">
        <f>#REF!</f>
        <v>#REF!</v>
      </c>
      <c r="AJ21" s="66" t="e">
        <f t="shared" si="15"/>
        <v>#REF!</v>
      </c>
      <c r="AK21" s="66" t="e">
        <f>#REF!</f>
        <v>#REF!</v>
      </c>
      <c r="AL21" s="66" t="e">
        <f t="shared" si="16"/>
        <v>#REF!</v>
      </c>
      <c r="AM21" s="66" t="e">
        <f>#REF!</f>
        <v>#REF!</v>
      </c>
      <c r="AN21" s="66" t="e">
        <f t="shared" si="17"/>
        <v>#REF!</v>
      </c>
      <c r="AO21" s="66" t="e">
        <f>#REF!</f>
        <v>#REF!</v>
      </c>
      <c r="AP21" s="66" t="e">
        <f t="shared" si="18"/>
        <v>#REF!</v>
      </c>
      <c r="AQ21" s="1" t="e">
        <f t="shared" si="19"/>
        <v>#REF!</v>
      </c>
      <c r="AR21" s="3" t="e">
        <f t="shared" si="20"/>
        <v>#REF!</v>
      </c>
    </row>
    <row r="22" spans="1:44">
      <c r="A22" s="1">
        <f>список!A20</f>
        <v>19</v>
      </c>
      <c r="B22" s="66"/>
      <c r="C22" s="66"/>
      <c r="D22" s="67"/>
      <c r="E22" s="68" t="e">
        <f>#REF!</f>
        <v>#REF!</v>
      </c>
      <c r="F22" s="68" t="e">
        <f t="shared" si="0"/>
        <v>#REF!</v>
      </c>
      <c r="G22" s="68" t="e">
        <f>#REF!</f>
        <v>#REF!</v>
      </c>
      <c r="H22" s="68" t="e">
        <f t="shared" si="1"/>
        <v>#REF!</v>
      </c>
      <c r="I22" s="68" t="e">
        <f>#REF!</f>
        <v>#REF!</v>
      </c>
      <c r="J22" s="68" t="e">
        <f t="shared" si="2"/>
        <v>#REF!</v>
      </c>
      <c r="K22" s="66" t="e">
        <f>#REF!</f>
        <v>#REF!</v>
      </c>
      <c r="L22" s="66" t="e">
        <f t="shared" si="3"/>
        <v>#REF!</v>
      </c>
      <c r="M22" s="66" t="e">
        <f>#REF!</f>
        <v>#REF!</v>
      </c>
      <c r="N22" s="66" t="e">
        <f t="shared" si="4"/>
        <v>#REF!</v>
      </c>
      <c r="O22" s="66" t="e">
        <f>#REF!</f>
        <v>#REF!</v>
      </c>
      <c r="P22" s="66" t="e">
        <f t="shared" si="5"/>
        <v>#REF!</v>
      </c>
      <c r="Q22" s="66" t="e">
        <f>#REF!</f>
        <v>#REF!</v>
      </c>
      <c r="R22" s="66" t="e">
        <f t="shared" si="6"/>
        <v>#REF!</v>
      </c>
      <c r="S22" s="66" t="e">
        <f>#REF!</f>
        <v>#REF!</v>
      </c>
      <c r="T22" s="66" t="e">
        <f t="shared" si="7"/>
        <v>#REF!</v>
      </c>
      <c r="U22" s="66" t="e">
        <f>#REF!</f>
        <v>#REF!</v>
      </c>
      <c r="V22" s="66" t="e">
        <f t="shared" si="8"/>
        <v>#REF!</v>
      </c>
      <c r="W22" s="66" t="e">
        <f>#REF!</f>
        <v>#REF!</v>
      </c>
      <c r="X22" s="66" t="e">
        <f t="shared" si="9"/>
        <v>#REF!</v>
      </c>
      <c r="Y22" s="66" t="e">
        <f>#REF!</f>
        <v>#REF!</v>
      </c>
      <c r="Z22" s="66" t="e">
        <f t="shared" si="10"/>
        <v>#REF!</v>
      </c>
      <c r="AA22" s="66" t="e">
        <f>#REF!</f>
        <v>#REF!</v>
      </c>
      <c r="AB22" s="66" t="e">
        <f t="shared" si="11"/>
        <v>#REF!</v>
      </c>
      <c r="AC22" s="66" t="e">
        <f>#REF!</f>
        <v>#REF!</v>
      </c>
      <c r="AD22" s="66" t="e">
        <f t="shared" si="12"/>
        <v>#REF!</v>
      </c>
      <c r="AE22" s="66" t="e">
        <f>#REF!</f>
        <v>#REF!</v>
      </c>
      <c r="AF22" s="66" t="e">
        <f t="shared" si="13"/>
        <v>#REF!</v>
      </c>
      <c r="AG22" s="66" t="e">
        <f>#REF!</f>
        <v>#REF!</v>
      </c>
      <c r="AH22" s="66" t="e">
        <f t="shared" si="14"/>
        <v>#REF!</v>
      </c>
      <c r="AI22" s="66" t="e">
        <f>#REF!</f>
        <v>#REF!</v>
      </c>
      <c r="AJ22" s="66" t="e">
        <f t="shared" si="15"/>
        <v>#REF!</v>
      </c>
      <c r="AK22" s="66" t="e">
        <f>#REF!</f>
        <v>#REF!</v>
      </c>
      <c r="AL22" s="66" t="e">
        <f t="shared" si="16"/>
        <v>#REF!</v>
      </c>
      <c r="AM22" s="66" t="e">
        <f>#REF!</f>
        <v>#REF!</v>
      </c>
      <c r="AN22" s="66" t="e">
        <f t="shared" si="17"/>
        <v>#REF!</v>
      </c>
      <c r="AO22" s="66" t="e">
        <f>#REF!</f>
        <v>#REF!</v>
      </c>
      <c r="AP22" s="66" t="e">
        <f t="shared" si="18"/>
        <v>#REF!</v>
      </c>
      <c r="AQ22" s="1" t="e">
        <f t="shared" si="19"/>
        <v>#REF!</v>
      </c>
      <c r="AR22" s="3" t="e">
        <f t="shared" si="20"/>
        <v>#REF!</v>
      </c>
    </row>
    <row r="23" spans="1:44">
      <c r="A23" s="1">
        <f>список!A21</f>
        <v>20</v>
      </c>
      <c r="B23" s="66"/>
      <c r="C23" s="66"/>
      <c r="D23" s="67"/>
      <c r="E23" s="68" t="e">
        <f>#REF!</f>
        <v>#REF!</v>
      </c>
      <c r="F23" s="68" t="e">
        <f t="shared" si="0"/>
        <v>#REF!</v>
      </c>
      <c r="G23" s="68" t="e">
        <f>#REF!</f>
        <v>#REF!</v>
      </c>
      <c r="H23" s="68" t="e">
        <f t="shared" si="1"/>
        <v>#REF!</v>
      </c>
      <c r="I23" s="68" t="e">
        <f>#REF!</f>
        <v>#REF!</v>
      </c>
      <c r="J23" s="68" t="e">
        <f t="shared" si="2"/>
        <v>#REF!</v>
      </c>
      <c r="K23" s="66" t="e">
        <f>#REF!</f>
        <v>#REF!</v>
      </c>
      <c r="L23" s="66" t="e">
        <f t="shared" si="3"/>
        <v>#REF!</v>
      </c>
      <c r="M23" s="66" t="e">
        <f>#REF!</f>
        <v>#REF!</v>
      </c>
      <c r="N23" s="66" t="e">
        <f t="shared" si="4"/>
        <v>#REF!</v>
      </c>
      <c r="O23" s="66" t="e">
        <f>#REF!</f>
        <v>#REF!</v>
      </c>
      <c r="P23" s="66" t="e">
        <f t="shared" si="5"/>
        <v>#REF!</v>
      </c>
      <c r="Q23" s="66" t="e">
        <f>#REF!</f>
        <v>#REF!</v>
      </c>
      <c r="R23" s="66" t="e">
        <f t="shared" si="6"/>
        <v>#REF!</v>
      </c>
      <c r="S23" s="66" t="e">
        <f>#REF!</f>
        <v>#REF!</v>
      </c>
      <c r="T23" s="66" t="e">
        <f t="shared" si="7"/>
        <v>#REF!</v>
      </c>
      <c r="U23" s="66" t="e">
        <f>#REF!</f>
        <v>#REF!</v>
      </c>
      <c r="V23" s="66" t="e">
        <f t="shared" si="8"/>
        <v>#REF!</v>
      </c>
      <c r="W23" s="66" t="e">
        <f>#REF!</f>
        <v>#REF!</v>
      </c>
      <c r="X23" s="66" t="e">
        <f t="shared" si="9"/>
        <v>#REF!</v>
      </c>
      <c r="Y23" s="66" t="e">
        <f>#REF!</f>
        <v>#REF!</v>
      </c>
      <c r="Z23" s="66" t="e">
        <f t="shared" si="10"/>
        <v>#REF!</v>
      </c>
      <c r="AA23" s="66" t="e">
        <f>#REF!</f>
        <v>#REF!</v>
      </c>
      <c r="AB23" s="66" t="e">
        <f t="shared" si="11"/>
        <v>#REF!</v>
      </c>
      <c r="AC23" s="66" t="e">
        <f>#REF!</f>
        <v>#REF!</v>
      </c>
      <c r="AD23" s="66" t="e">
        <f t="shared" si="12"/>
        <v>#REF!</v>
      </c>
      <c r="AE23" s="66" t="e">
        <f>#REF!</f>
        <v>#REF!</v>
      </c>
      <c r="AF23" s="66" t="e">
        <f t="shared" si="13"/>
        <v>#REF!</v>
      </c>
      <c r="AG23" s="66" t="e">
        <f>#REF!</f>
        <v>#REF!</v>
      </c>
      <c r="AH23" s="66" t="e">
        <f t="shared" si="14"/>
        <v>#REF!</v>
      </c>
      <c r="AI23" s="66" t="e">
        <f>#REF!</f>
        <v>#REF!</v>
      </c>
      <c r="AJ23" s="66" t="e">
        <f t="shared" si="15"/>
        <v>#REF!</v>
      </c>
      <c r="AK23" s="66" t="e">
        <f>#REF!</f>
        <v>#REF!</v>
      </c>
      <c r="AL23" s="66" t="e">
        <f t="shared" si="16"/>
        <v>#REF!</v>
      </c>
      <c r="AM23" s="66" t="e">
        <f>#REF!</f>
        <v>#REF!</v>
      </c>
      <c r="AN23" s="66" t="e">
        <f t="shared" si="17"/>
        <v>#REF!</v>
      </c>
      <c r="AO23" s="66" t="e">
        <f>#REF!</f>
        <v>#REF!</v>
      </c>
      <c r="AP23" s="66" t="e">
        <f t="shared" si="18"/>
        <v>#REF!</v>
      </c>
      <c r="AQ23" s="1" t="e">
        <f t="shared" si="19"/>
        <v>#REF!</v>
      </c>
      <c r="AR23" s="3" t="e">
        <f t="shared" si="20"/>
        <v>#REF!</v>
      </c>
    </row>
    <row r="24" spans="1:44">
      <c r="A24" s="1">
        <f>список!A22</f>
        <v>21</v>
      </c>
      <c r="B24" s="66"/>
      <c r="C24" s="66"/>
      <c r="D24" s="67"/>
      <c r="E24" s="68" t="e">
        <f>#REF!</f>
        <v>#REF!</v>
      </c>
      <c r="F24" s="68" t="e">
        <f t="shared" si="0"/>
        <v>#REF!</v>
      </c>
      <c r="G24" s="68" t="e">
        <f>#REF!</f>
        <v>#REF!</v>
      </c>
      <c r="H24" s="68" t="e">
        <f t="shared" si="1"/>
        <v>#REF!</v>
      </c>
      <c r="I24" s="68" t="e">
        <f>#REF!</f>
        <v>#REF!</v>
      </c>
      <c r="J24" s="68" t="e">
        <f t="shared" si="2"/>
        <v>#REF!</v>
      </c>
      <c r="K24" s="66" t="e">
        <f>#REF!</f>
        <v>#REF!</v>
      </c>
      <c r="L24" s="66" t="e">
        <f t="shared" si="3"/>
        <v>#REF!</v>
      </c>
      <c r="M24" s="66" t="e">
        <f>#REF!</f>
        <v>#REF!</v>
      </c>
      <c r="N24" s="66" t="e">
        <f t="shared" si="4"/>
        <v>#REF!</v>
      </c>
      <c r="O24" s="66" t="e">
        <f>#REF!</f>
        <v>#REF!</v>
      </c>
      <c r="P24" s="66" t="e">
        <f t="shared" si="5"/>
        <v>#REF!</v>
      </c>
      <c r="Q24" s="66" t="e">
        <f>#REF!</f>
        <v>#REF!</v>
      </c>
      <c r="R24" s="66" t="e">
        <f t="shared" si="6"/>
        <v>#REF!</v>
      </c>
      <c r="S24" s="66" t="e">
        <f>#REF!</f>
        <v>#REF!</v>
      </c>
      <c r="T24" s="66" t="e">
        <f t="shared" si="7"/>
        <v>#REF!</v>
      </c>
      <c r="U24" s="66" t="e">
        <f>#REF!</f>
        <v>#REF!</v>
      </c>
      <c r="V24" s="66" t="e">
        <f t="shared" si="8"/>
        <v>#REF!</v>
      </c>
      <c r="W24" s="66" t="e">
        <f>#REF!</f>
        <v>#REF!</v>
      </c>
      <c r="X24" s="66" t="e">
        <f t="shared" si="9"/>
        <v>#REF!</v>
      </c>
      <c r="Y24" s="66" t="e">
        <f>#REF!</f>
        <v>#REF!</v>
      </c>
      <c r="Z24" s="66" t="e">
        <f t="shared" si="10"/>
        <v>#REF!</v>
      </c>
      <c r="AA24" s="66" t="e">
        <f>#REF!</f>
        <v>#REF!</v>
      </c>
      <c r="AB24" s="66" t="e">
        <f t="shared" si="11"/>
        <v>#REF!</v>
      </c>
      <c r="AC24" s="66" t="e">
        <f>#REF!</f>
        <v>#REF!</v>
      </c>
      <c r="AD24" s="66" t="e">
        <f t="shared" si="12"/>
        <v>#REF!</v>
      </c>
      <c r="AE24" s="66" t="e">
        <f>#REF!</f>
        <v>#REF!</v>
      </c>
      <c r="AF24" s="66" t="e">
        <f t="shared" si="13"/>
        <v>#REF!</v>
      </c>
      <c r="AG24" s="66" t="e">
        <f>#REF!</f>
        <v>#REF!</v>
      </c>
      <c r="AH24" s="66" t="e">
        <f t="shared" si="14"/>
        <v>#REF!</v>
      </c>
      <c r="AI24" s="66" t="e">
        <f>#REF!</f>
        <v>#REF!</v>
      </c>
      <c r="AJ24" s="66" t="e">
        <f t="shared" si="15"/>
        <v>#REF!</v>
      </c>
      <c r="AK24" s="66" t="e">
        <f>#REF!</f>
        <v>#REF!</v>
      </c>
      <c r="AL24" s="66" t="e">
        <f t="shared" si="16"/>
        <v>#REF!</v>
      </c>
      <c r="AM24" s="66" t="e">
        <f>#REF!</f>
        <v>#REF!</v>
      </c>
      <c r="AN24" s="66" t="e">
        <f t="shared" si="17"/>
        <v>#REF!</v>
      </c>
      <c r="AO24" s="66" t="e">
        <f>#REF!</f>
        <v>#REF!</v>
      </c>
      <c r="AP24" s="66" t="e">
        <f t="shared" si="18"/>
        <v>#REF!</v>
      </c>
      <c r="AQ24" s="1" t="e">
        <f t="shared" si="19"/>
        <v>#REF!</v>
      </c>
      <c r="AR24" s="3" t="e">
        <f t="shared" si="20"/>
        <v>#REF!</v>
      </c>
    </row>
    <row r="25" spans="1:44">
      <c r="A25" s="1">
        <f>список!A23</f>
        <v>22</v>
      </c>
      <c r="B25" s="66"/>
      <c r="C25" s="66"/>
      <c r="D25" s="67"/>
      <c r="E25" s="68" t="e">
        <f>#REF!</f>
        <v>#REF!</v>
      </c>
      <c r="F25" s="68" t="e">
        <f t="shared" si="0"/>
        <v>#REF!</v>
      </c>
      <c r="G25" s="68" t="e">
        <f>#REF!</f>
        <v>#REF!</v>
      </c>
      <c r="H25" s="68" t="e">
        <f t="shared" si="1"/>
        <v>#REF!</v>
      </c>
      <c r="I25" s="68" t="e">
        <f>#REF!</f>
        <v>#REF!</v>
      </c>
      <c r="J25" s="68" t="e">
        <f t="shared" si="2"/>
        <v>#REF!</v>
      </c>
      <c r="K25" s="66" t="e">
        <f>#REF!</f>
        <v>#REF!</v>
      </c>
      <c r="L25" s="66" t="e">
        <f t="shared" si="3"/>
        <v>#REF!</v>
      </c>
      <c r="M25" s="66" t="e">
        <f>#REF!</f>
        <v>#REF!</v>
      </c>
      <c r="N25" s="66" t="e">
        <f t="shared" si="4"/>
        <v>#REF!</v>
      </c>
      <c r="O25" s="66" t="e">
        <f>#REF!</f>
        <v>#REF!</v>
      </c>
      <c r="P25" s="66" t="e">
        <f t="shared" si="5"/>
        <v>#REF!</v>
      </c>
      <c r="Q25" s="66" t="e">
        <f>#REF!</f>
        <v>#REF!</v>
      </c>
      <c r="R25" s="66" t="e">
        <f t="shared" si="6"/>
        <v>#REF!</v>
      </c>
      <c r="S25" s="66" t="e">
        <f>#REF!</f>
        <v>#REF!</v>
      </c>
      <c r="T25" s="66" t="e">
        <f t="shared" si="7"/>
        <v>#REF!</v>
      </c>
      <c r="U25" s="66" t="e">
        <f>#REF!</f>
        <v>#REF!</v>
      </c>
      <c r="V25" s="66" t="e">
        <f t="shared" si="8"/>
        <v>#REF!</v>
      </c>
      <c r="W25" s="66" t="e">
        <f>#REF!</f>
        <v>#REF!</v>
      </c>
      <c r="X25" s="66" t="e">
        <f t="shared" si="9"/>
        <v>#REF!</v>
      </c>
      <c r="Y25" s="66" t="e">
        <f>#REF!</f>
        <v>#REF!</v>
      </c>
      <c r="Z25" s="66" t="e">
        <f t="shared" si="10"/>
        <v>#REF!</v>
      </c>
      <c r="AA25" s="66" t="e">
        <f>#REF!</f>
        <v>#REF!</v>
      </c>
      <c r="AB25" s="66" t="e">
        <f t="shared" si="11"/>
        <v>#REF!</v>
      </c>
      <c r="AC25" s="66" t="e">
        <f>#REF!</f>
        <v>#REF!</v>
      </c>
      <c r="AD25" s="66" t="e">
        <f t="shared" si="12"/>
        <v>#REF!</v>
      </c>
      <c r="AE25" s="66" t="e">
        <f>#REF!</f>
        <v>#REF!</v>
      </c>
      <c r="AF25" s="66" t="e">
        <f t="shared" si="13"/>
        <v>#REF!</v>
      </c>
      <c r="AG25" s="66" t="e">
        <f>#REF!</f>
        <v>#REF!</v>
      </c>
      <c r="AH25" s="66" t="e">
        <f t="shared" si="14"/>
        <v>#REF!</v>
      </c>
      <c r="AI25" s="66" t="e">
        <f>#REF!</f>
        <v>#REF!</v>
      </c>
      <c r="AJ25" s="66" t="e">
        <f t="shared" si="15"/>
        <v>#REF!</v>
      </c>
      <c r="AK25" s="66" t="e">
        <f>#REF!</f>
        <v>#REF!</v>
      </c>
      <c r="AL25" s="66" t="e">
        <f t="shared" si="16"/>
        <v>#REF!</v>
      </c>
      <c r="AM25" s="66" t="e">
        <f>#REF!</f>
        <v>#REF!</v>
      </c>
      <c r="AN25" s="66" t="e">
        <f t="shared" si="17"/>
        <v>#REF!</v>
      </c>
      <c r="AO25" s="66" t="e">
        <f>#REF!</f>
        <v>#REF!</v>
      </c>
      <c r="AP25" s="66" t="e">
        <f t="shared" si="18"/>
        <v>#REF!</v>
      </c>
      <c r="AQ25" s="1" t="e">
        <f t="shared" si="19"/>
        <v>#REF!</v>
      </c>
      <c r="AR25" s="3" t="e">
        <f t="shared" si="20"/>
        <v>#REF!</v>
      </c>
    </row>
    <row r="26" spans="1:44">
      <c r="A26" s="1">
        <f>список!A24</f>
        <v>23</v>
      </c>
      <c r="B26" s="66"/>
      <c r="C26" s="66"/>
      <c r="D26" s="67"/>
      <c r="E26" s="68" t="e">
        <f>#REF!</f>
        <v>#REF!</v>
      </c>
      <c r="F26" s="68" t="e">
        <f t="shared" si="0"/>
        <v>#REF!</v>
      </c>
      <c r="G26" s="68" t="e">
        <f>#REF!</f>
        <v>#REF!</v>
      </c>
      <c r="H26" s="68" t="e">
        <f t="shared" si="1"/>
        <v>#REF!</v>
      </c>
      <c r="I26" s="68" t="e">
        <f>#REF!</f>
        <v>#REF!</v>
      </c>
      <c r="J26" s="68" t="e">
        <f t="shared" si="2"/>
        <v>#REF!</v>
      </c>
      <c r="K26" s="66" t="e">
        <f>#REF!</f>
        <v>#REF!</v>
      </c>
      <c r="L26" s="66" t="e">
        <f t="shared" si="3"/>
        <v>#REF!</v>
      </c>
      <c r="M26" s="66" t="e">
        <f>#REF!</f>
        <v>#REF!</v>
      </c>
      <c r="N26" s="66" t="e">
        <f t="shared" si="4"/>
        <v>#REF!</v>
      </c>
      <c r="O26" s="66" t="e">
        <f>#REF!</f>
        <v>#REF!</v>
      </c>
      <c r="P26" s="66" t="e">
        <f t="shared" si="5"/>
        <v>#REF!</v>
      </c>
      <c r="Q26" s="66" t="e">
        <f>#REF!</f>
        <v>#REF!</v>
      </c>
      <c r="R26" s="66" t="e">
        <f t="shared" si="6"/>
        <v>#REF!</v>
      </c>
      <c r="S26" s="66" t="e">
        <f>#REF!</f>
        <v>#REF!</v>
      </c>
      <c r="T26" s="66" t="e">
        <f t="shared" si="7"/>
        <v>#REF!</v>
      </c>
      <c r="U26" s="66" t="e">
        <f>#REF!</f>
        <v>#REF!</v>
      </c>
      <c r="V26" s="66" t="e">
        <f t="shared" si="8"/>
        <v>#REF!</v>
      </c>
      <c r="W26" s="66" t="e">
        <f>#REF!</f>
        <v>#REF!</v>
      </c>
      <c r="X26" s="66" t="e">
        <f t="shared" si="9"/>
        <v>#REF!</v>
      </c>
      <c r="Y26" s="66" t="e">
        <f>#REF!</f>
        <v>#REF!</v>
      </c>
      <c r="Z26" s="66" t="e">
        <f t="shared" si="10"/>
        <v>#REF!</v>
      </c>
      <c r="AA26" s="66" t="e">
        <f>#REF!</f>
        <v>#REF!</v>
      </c>
      <c r="AB26" s="66" t="e">
        <f t="shared" si="11"/>
        <v>#REF!</v>
      </c>
      <c r="AC26" s="66" t="e">
        <f>#REF!</f>
        <v>#REF!</v>
      </c>
      <c r="AD26" s="66" t="e">
        <f t="shared" si="12"/>
        <v>#REF!</v>
      </c>
      <c r="AE26" s="66" t="e">
        <f>#REF!</f>
        <v>#REF!</v>
      </c>
      <c r="AF26" s="66" t="e">
        <f t="shared" si="13"/>
        <v>#REF!</v>
      </c>
      <c r="AG26" s="66" t="e">
        <f>#REF!</f>
        <v>#REF!</v>
      </c>
      <c r="AH26" s="66" t="e">
        <f t="shared" si="14"/>
        <v>#REF!</v>
      </c>
      <c r="AI26" s="66" t="e">
        <f>#REF!</f>
        <v>#REF!</v>
      </c>
      <c r="AJ26" s="66" t="e">
        <f t="shared" si="15"/>
        <v>#REF!</v>
      </c>
      <c r="AK26" s="66" t="e">
        <f>#REF!</f>
        <v>#REF!</v>
      </c>
      <c r="AL26" s="66" t="e">
        <f t="shared" si="16"/>
        <v>#REF!</v>
      </c>
      <c r="AM26" s="66" t="e">
        <f>#REF!</f>
        <v>#REF!</v>
      </c>
      <c r="AN26" s="66" t="e">
        <f t="shared" si="17"/>
        <v>#REF!</v>
      </c>
      <c r="AO26" s="66" t="e">
        <f>#REF!</f>
        <v>#REF!</v>
      </c>
      <c r="AP26" s="66" t="e">
        <f t="shared" si="18"/>
        <v>#REF!</v>
      </c>
      <c r="AQ26" s="1" t="e">
        <f t="shared" si="19"/>
        <v>#REF!</v>
      </c>
      <c r="AR26" s="3" t="e">
        <f t="shared" si="20"/>
        <v>#REF!</v>
      </c>
    </row>
    <row r="27" spans="1:44">
      <c r="A27" s="1">
        <f>список!A25</f>
        <v>24</v>
      </c>
      <c r="B27" s="66"/>
      <c r="C27" s="66"/>
      <c r="D27" s="67"/>
      <c r="E27" s="68" t="e">
        <f>#REF!</f>
        <v>#REF!</v>
      </c>
      <c r="F27" s="68" t="e">
        <f t="shared" si="0"/>
        <v>#REF!</v>
      </c>
      <c r="G27" s="68" t="e">
        <f>#REF!</f>
        <v>#REF!</v>
      </c>
      <c r="H27" s="68" t="e">
        <f t="shared" si="1"/>
        <v>#REF!</v>
      </c>
      <c r="I27" s="68" t="e">
        <f>#REF!</f>
        <v>#REF!</v>
      </c>
      <c r="J27" s="68" t="e">
        <f t="shared" si="2"/>
        <v>#REF!</v>
      </c>
      <c r="K27" s="66" t="e">
        <f>#REF!</f>
        <v>#REF!</v>
      </c>
      <c r="L27" s="66" t="e">
        <f t="shared" si="3"/>
        <v>#REF!</v>
      </c>
      <c r="M27" s="66" t="e">
        <f>#REF!</f>
        <v>#REF!</v>
      </c>
      <c r="N27" s="66" t="e">
        <f t="shared" si="4"/>
        <v>#REF!</v>
      </c>
      <c r="O27" s="66" t="e">
        <f>#REF!</f>
        <v>#REF!</v>
      </c>
      <c r="P27" s="66" t="e">
        <f t="shared" si="5"/>
        <v>#REF!</v>
      </c>
      <c r="Q27" s="66" t="e">
        <f>#REF!</f>
        <v>#REF!</v>
      </c>
      <c r="R27" s="66" t="e">
        <f t="shared" si="6"/>
        <v>#REF!</v>
      </c>
      <c r="S27" s="66" t="e">
        <f>#REF!</f>
        <v>#REF!</v>
      </c>
      <c r="T27" s="66" t="e">
        <f t="shared" si="7"/>
        <v>#REF!</v>
      </c>
      <c r="U27" s="66" t="e">
        <f>#REF!</f>
        <v>#REF!</v>
      </c>
      <c r="V27" s="66" t="e">
        <f t="shared" si="8"/>
        <v>#REF!</v>
      </c>
      <c r="W27" s="66" t="e">
        <f>#REF!</f>
        <v>#REF!</v>
      </c>
      <c r="X27" s="66" t="e">
        <f t="shared" si="9"/>
        <v>#REF!</v>
      </c>
      <c r="Y27" s="66" t="e">
        <f>#REF!</f>
        <v>#REF!</v>
      </c>
      <c r="Z27" s="66" t="e">
        <f t="shared" si="10"/>
        <v>#REF!</v>
      </c>
      <c r="AA27" s="66" t="e">
        <f>#REF!</f>
        <v>#REF!</v>
      </c>
      <c r="AB27" s="66" t="e">
        <f t="shared" si="11"/>
        <v>#REF!</v>
      </c>
      <c r="AC27" s="66" t="e">
        <f>#REF!</f>
        <v>#REF!</v>
      </c>
      <c r="AD27" s="66" t="e">
        <f t="shared" si="12"/>
        <v>#REF!</v>
      </c>
      <c r="AE27" s="66" t="e">
        <f>#REF!</f>
        <v>#REF!</v>
      </c>
      <c r="AF27" s="66" t="e">
        <f t="shared" si="13"/>
        <v>#REF!</v>
      </c>
      <c r="AG27" s="66" t="e">
        <f>#REF!</f>
        <v>#REF!</v>
      </c>
      <c r="AH27" s="66" t="e">
        <f t="shared" si="14"/>
        <v>#REF!</v>
      </c>
      <c r="AI27" s="66" t="e">
        <f>#REF!</f>
        <v>#REF!</v>
      </c>
      <c r="AJ27" s="66" t="e">
        <f t="shared" si="15"/>
        <v>#REF!</v>
      </c>
      <c r="AK27" s="66" t="e">
        <f>#REF!</f>
        <v>#REF!</v>
      </c>
      <c r="AL27" s="66" t="e">
        <f t="shared" si="16"/>
        <v>#REF!</v>
      </c>
      <c r="AM27" s="66" t="e">
        <f>#REF!</f>
        <v>#REF!</v>
      </c>
      <c r="AN27" s="66" t="e">
        <f t="shared" si="17"/>
        <v>#REF!</v>
      </c>
      <c r="AO27" s="66" t="e">
        <f>#REF!</f>
        <v>#REF!</v>
      </c>
      <c r="AP27" s="66" t="e">
        <f t="shared" si="18"/>
        <v>#REF!</v>
      </c>
      <c r="AQ27" s="1" t="e">
        <f t="shared" si="19"/>
        <v>#REF!</v>
      </c>
      <c r="AR27" s="3" t="e">
        <f t="shared" si="20"/>
        <v>#REF!</v>
      </c>
    </row>
    <row r="28" spans="1:44">
      <c r="A28" s="1">
        <f>список!A26</f>
        <v>25</v>
      </c>
      <c r="B28" s="66"/>
      <c r="C28" s="66"/>
      <c r="D28" s="67"/>
      <c r="E28" s="68" t="e">
        <f>#REF!</f>
        <v>#REF!</v>
      </c>
      <c r="F28" s="68" t="e">
        <f t="shared" si="0"/>
        <v>#REF!</v>
      </c>
      <c r="G28" s="68" t="e">
        <f>#REF!</f>
        <v>#REF!</v>
      </c>
      <c r="H28" s="68" t="e">
        <f t="shared" si="1"/>
        <v>#REF!</v>
      </c>
      <c r="I28" s="68" t="e">
        <f>#REF!</f>
        <v>#REF!</v>
      </c>
      <c r="J28" s="68" t="e">
        <f t="shared" si="2"/>
        <v>#REF!</v>
      </c>
      <c r="K28" s="66" t="e">
        <f>#REF!</f>
        <v>#REF!</v>
      </c>
      <c r="L28" s="66" t="e">
        <f t="shared" si="3"/>
        <v>#REF!</v>
      </c>
      <c r="M28" s="66" t="e">
        <f>#REF!</f>
        <v>#REF!</v>
      </c>
      <c r="N28" s="66" t="e">
        <f t="shared" si="4"/>
        <v>#REF!</v>
      </c>
      <c r="O28" s="66" t="e">
        <f>#REF!</f>
        <v>#REF!</v>
      </c>
      <c r="P28" s="66" t="e">
        <f t="shared" si="5"/>
        <v>#REF!</v>
      </c>
      <c r="Q28" s="66" t="e">
        <f>#REF!</f>
        <v>#REF!</v>
      </c>
      <c r="R28" s="66" t="e">
        <f t="shared" si="6"/>
        <v>#REF!</v>
      </c>
      <c r="S28" s="66" t="e">
        <f>#REF!</f>
        <v>#REF!</v>
      </c>
      <c r="T28" s="66" t="e">
        <f t="shared" si="7"/>
        <v>#REF!</v>
      </c>
      <c r="U28" s="66" t="e">
        <f>#REF!</f>
        <v>#REF!</v>
      </c>
      <c r="V28" s="66" t="e">
        <f t="shared" si="8"/>
        <v>#REF!</v>
      </c>
      <c r="W28" s="66" t="e">
        <f>#REF!</f>
        <v>#REF!</v>
      </c>
      <c r="X28" s="66" t="e">
        <f t="shared" si="9"/>
        <v>#REF!</v>
      </c>
      <c r="Y28" s="66" t="e">
        <f>#REF!</f>
        <v>#REF!</v>
      </c>
      <c r="Z28" s="66" t="e">
        <f t="shared" si="10"/>
        <v>#REF!</v>
      </c>
      <c r="AA28" s="66" t="e">
        <f>#REF!</f>
        <v>#REF!</v>
      </c>
      <c r="AB28" s="66" t="e">
        <f t="shared" si="11"/>
        <v>#REF!</v>
      </c>
      <c r="AC28" s="66" t="e">
        <f>#REF!</f>
        <v>#REF!</v>
      </c>
      <c r="AD28" s="66" t="e">
        <f t="shared" si="12"/>
        <v>#REF!</v>
      </c>
      <c r="AE28" s="66" t="e">
        <f>#REF!</f>
        <v>#REF!</v>
      </c>
      <c r="AF28" s="66" t="e">
        <f t="shared" si="13"/>
        <v>#REF!</v>
      </c>
      <c r="AG28" s="66" t="e">
        <f>#REF!</f>
        <v>#REF!</v>
      </c>
      <c r="AH28" s="66" t="e">
        <f t="shared" si="14"/>
        <v>#REF!</v>
      </c>
      <c r="AI28" s="66" t="e">
        <f>#REF!</f>
        <v>#REF!</v>
      </c>
      <c r="AJ28" s="66" t="e">
        <f t="shared" si="15"/>
        <v>#REF!</v>
      </c>
      <c r="AK28" s="66" t="e">
        <f>#REF!</f>
        <v>#REF!</v>
      </c>
      <c r="AL28" s="66" t="e">
        <f t="shared" si="16"/>
        <v>#REF!</v>
      </c>
      <c r="AM28" s="66" t="e">
        <f>#REF!</f>
        <v>#REF!</v>
      </c>
      <c r="AN28" s="66" t="e">
        <f t="shared" si="17"/>
        <v>#REF!</v>
      </c>
      <c r="AO28" s="66" t="e">
        <f>#REF!</f>
        <v>#REF!</v>
      </c>
      <c r="AP28" s="66" t="e">
        <f t="shared" si="18"/>
        <v>#REF!</v>
      </c>
      <c r="AQ28" s="1" t="e">
        <f t="shared" si="19"/>
        <v>#REF!</v>
      </c>
      <c r="AR28" s="3" t="e">
        <f t="shared" si="20"/>
        <v>#REF!</v>
      </c>
    </row>
    <row r="29" spans="1:44">
      <c r="A29" s="1">
        <f>список!A27</f>
        <v>26</v>
      </c>
      <c r="B29" s="66"/>
      <c r="C29" s="66"/>
      <c r="D29" s="67"/>
      <c r="E29" s="68" t="e">
        <f>#REF!</f>
        <v>#REF!</v>
      </c>
      <c r="F29" s="68" t="e">
        <f t="shared" si="0"/>
        <v>#REF!</v>
      </c>
      <c r="G29" s="68" t="e">
        <f>#REF!</f>
        <v>#REF!</v>
      </c>
      <c r="H29" s="68" t="e">
        <f t="shared" si="1"/>
        <v>#REF!</v>
      </c>
      <c r="I29" s="68" t="e">
        <f>#REF!</f>
        <v>#REF!</v>
      </c>
      <c r="J29" s="68" t="e">
        <f t="shared" si="2"/>
        <v>#REF!</v>
      </c>
      <c r="K29" s="66" t="e">
        <f>#REF!</f>
        <v>#REF!</v>
      </c>
      <c r="L29" s="66" t="e">
        <f t="shared" si="3"/>
        <v>#REF!</v>
      </c>
      <c r="M29" s="66" t="e">
        <f>#REF!</f>
        <v>#REF!</v>
      </c>
      <c r="N29" s="66" t="e">
        <f t="shared" si="4"/>
        <v>#REF!</v>
      </c>
      <c r="O29" s="66" t="e">
        <f>#REF!</f>
        <v>#REF!</v>
      </c>
      <c r="P29" s="66" t="e">
        <f t="shared" si="5"/>
        <v>#REF!</v>
      </c>
      <c r="Q29" s="66" t="e">
        <f>#REF!</f>
        <v>#REF!</v>
      </c>
      <c r="R29" s="66" t="e">
        <f t="shared" si="6"/>
        <v>#REF!</v>
      </c>
      <c r="S29" s="66" t="e">
        <f>#REF!</f>
        <v>#REF!</v>
      </c>
      <c r="T29" s="66" t="e">
        <f t="shared" si="7"/>
        <v>#REF!</v>
      </c>
      <c r="U29" s="66" t="e">
        <f>#REF!</f>
        <v>#REF!</v>
      </c>
      <c r="V29" s="66" t="e">
        <f t="shared" si="8"/>
        <v>#REF!</v>
      </c>
      <c r="W29" s="66" t="e">
        <f>#REF!</f>
        <v>#REF!</v>
      </c>
      <c r="X29" s="66" t="e">
        <f t="shared" si="9"/>
        <v>#REF!</v>
      </c>
      <c r="Y29" s="66" t="e">
        <f>#REF!</f>
        <v>#REF!</v>
      </c>
      <c r="Z29" s="66" t="e">
        <f t="shared" si="10"/>
        <v>#REF!</v>
      </c>
      <c r="AA29" s="66" t="e">
        <f>#REF!</f>
        <v>#REF!</v>
      </c>
      <c r="AB29" s="66" t="e">
        <f t="shared" si="11"/>
        <v>#REF!</v>
      </c>
      <c r="AC29" s="66" t="e">
        <f>#REF!</f>
        <v>#REF!</v>
      </c>
      <c r="AD29" s="66" t="e">
        <f t="shared" si="12"/>
        <v>#REF!</v>
      </c>
      <c r="AE29" s="66" t="e">
        <f>#REF!</f>
        <v>#REF!</v>
      </c>
      <c r="AF29" s="66" t="e">
        <f t="shared" si="13"/>
        <v>#REF!</v>
      </c>
      <c r="AG29" s="66" t="e">
        <f>#REF!</f>
        <v>#REF!</v>
      </c>
      <c r="AH29" s="66" t="e">
        <f t="shared" si="14"/>
        <v>#REF!</v>
      </c>
      <c r="AI29" s="66" t="e">
        <f>#REF!</f>
        <v>#REF!</v>
      </c>
      <c r="AJ29" s="66" t="e">
        <f t="shared" si="15"/>
        <v>#REF!</v>
      </c>
      <c r="AK29" s="66" t="e">
        <f>#REF!</f>
        <v>#REF!</v>
      </c>
      <c r="AL29" s="66" t="e">
        <f t="shared" si="16"/>
        <v>#REF!</v>
      </c>
      <c r="AM29" s="66" t="e">
        <f>#REF!</f>
        <v>#REF!</v>
      </c>
      <c r="AN29" s="66" t="e">
        <f t="shared" si="17"/>
        <v>#REF!</v>
      </c>
      <c r="AO29" s="66" t="e">
        <f>#REF!</f>
        <v>#REF!</v>
      </c>
      <c r="AP29" s="66" t="e">
        <f t="shared" si="18"/>
        <v>#REF!</v>
      </c>
      <c r="AQ29" s="1" t="e">
        <f t="shared" si="19"/>
        <v>#REF!</v>
      </c>
      <c r="AR29" s="3" t="e">
        <f t="shared" si="20"/>
        <v>#REF!</v>
      </c>
    </row>
    <row r="30" spans="1:44">
      <c r="A30" s="1">
        <f>список!A28</f>
        <v>27</v>
      </c>
      <c r="B30" s="66"/>
      <c r="C30" s="66"/>
      <c r="D30" s="67"/>
      <c r="E30" s="68" t="e">
        <f>#REF!</f>
        <v>#REF!</v>
      </c>
      <c r="F30" s="68" t="e">
        <f t="shared" si="0"/>
        <v>#REF!</v>
      </c>
      <c r="G30" s="68" t="e">
        <f>#REF!</f>
        <v>#REF!</v>
      </c>
      <c r="H30" s="68" t="e">
        <f t="shared" si="1"/>
        <v>#REF!</v>
      </c>
      <c r="I30" s="68" t="e">
        <f>#REF!</f>
        <v>#REF!</v>
      </c>
      <c r="J30" s="68" t="e">
        <f t="shared" si="2"/>
        <v>#REF!</v>
      </c>
      <c r="K30" s="66" t="e">
        <f>#REF!</f>
        <v>#REF!</v>
      </c>
      <c r="L30" s="66" t="e">
        <f t="shared" si="3"/>
        <v>#REF!</v>
      </c>
      <c r="M30" s="66" t="e">
        <f>#REF!</f>
        <v>#REF!</v>
      </c>
      <c r="N30" s="66" t="e">
        <f t="shared" si="4"/>
        <v>#REF!</v>
      </c>
      <c r="O30" s="66" t="e">
        <f>#REF!</f>
        <v>#REF!</v>
      </c>
      <c r="P30" s="66" t="e">
        <f t="shared" si="5"/>
        <v>#REF!</v>
      </c>
      <c r="Q30" s="66" t="e">
        <f>#REF!</f>
        <v>#REF!</v>
      </c>
      <c r="R30" s="66" t="e">
        <f t="shared" si="6"/>
        <v>#REF!</v>
      </c>
      <c r="S30" s="66" t="e">
        <f>#REF!</f>
        <v>#REF!</v>
      </c>
      <c r="T30" s="66" t="e">
        <f t="shared" si="7"/>
        <v>#REF!</v>
      </c>
      <c r="U30" s="66" t="e">
        <f>#REF!</f>
        <v>#REF!</v>
      </c>
      <c r="V30" s="66" t="e">
        <f t="shared" si="8"/>
        <v>#REF!</v>
      </c>
      <c r="W30" s="66" t="e">
        <f>#REF!</f>
        <v>#REF!</v>
      </c>
      <c r="X30" s="66" t="e">
        <f t="shared" si="9"/>
        <v>#REF!</v>
      </c>
      <c r="Y30" s="66" t="e">
        <f>#REF!</f>
        <v>#REF!</v>
      </c>
      <c r="Z30" s="66" t="e">
        <f t="shared" si="10"/>
        <v>#REF!</v>
      </c>
      <c r="AA30" s="66" t="e">
        <f>#REF!</f>
        <v>#REF!</v>
      </c>
      <c r="AB30" s="66" t="e">
        <f t="shared" si="11"/>
        <v>#REF!</v>
      </c>
      <c r="AC30" s="66" t="e">
        <f>#REF!</f>
        <v>#REF!</v>
      </c>
      <c r="AD30" s="66" t="e">
        <f t="shared" si="12"/>
        <v>#REF!</v>
      </c>
      <c r="AE30" s="66" t="e">
        <f>#REF!</f>
        <v>#REF!</v>
      </c>
      <c r="AF30" s="66" t="e">
        <f t="shared" si="13"/>
        <v>#REF!</v>
      </c>
      <c r="AG30" s="66" t="e">
        <f>#REF!</f>
        <v>#REF!</v>
      </c>
      <c r="AH30" s="66" t="e">
        <f t="shared" si="14"/>
        <v>#REF!</v>
      </c>
      <c r="AI30" s="66" t="e">
        <f>#REF!</f>
        <v>#REF!</v>
      </c>
      <c r="AJ30" s="66" t="e">
        <f t="shared" si="15"/>
        <v>#REF!</v>
      </c>
      <c r="AK30" s="66" t="e">
        <f>#REF!</f>
        <v>#REF!</v>
      </c>
      <c r="AL30" s="66" t="e">
        <f t="shared" si="16"/>
        <v>#REF!</v>
      </c>
      <c r="AM30" s="66" t="e">
        <f>#REF!</f>
        <v>#REF!</v>
      </c>
      <c r="AN30" s="66" t="e">
        <f t="shared" si="17"/>
        <v>#REF!</v>
      </c>
      <c r="AO30" s="66" t="e">
        <f>#REF!</f>
        <v>#REF!</v>
      </c>
      <c r="AP30" s="66" t="e">
        <f t="shared" si="18"/>
        <v>#REF!</v>
      </c>
      <c r="AQ30" s="1" t="e">
        <f t="shared" si="19"/>
        <v>#REF!</v>
      </c>
      <c r="AR30" s="3" t="e">
        <f t="shared" si="20"/>
        <v>#REF!</v>
      </c>
    </row>
    <row r="31" spans="1:44">
      <c r="A31" s="1">
        <f>список!A29</f>
        <v>28</v>
      </c>
      <c r="B31" s="66"/>
      <c r="C31" s="66"/>
      <c r="D31" s="67"/>
      <c r="E31" s="68" t="e">
        <f>#REF!</f>
        <v>#REF!</v>
      </c>
      <c r="F31" s="68" t="e">
        <f t="shared" si="0"/>
        <v>#REF!</v>
      </c>
      <c r="G31" s="68" t="e">
        <f>#REF!</f>
        <v>#REF!</v>
      </c>
      <c r="H31" s="68" t="e">
        <f t="shared" si="1"/>
        <v>#REF!</v>
      </c>
      <c r="I31" s="68" t="e">
        <f>#REF!</f>
        <v>#REF!</v>
      </c>
      <c r="J31" s="68" t="e">
        <f t="shared" si="2"/>
        <v>#REF!</v>
      </c>
      <c r="K31" s="66" t="e">
        <f>#REF!</f>
        <v>#REF!</v>
      </c>
      <c r="L31" s="66" t="e">
        <f t="shared" si="3"/>
        <v>#REF!</v>
      </c>
      <c r="M31" s="66" t="e">
        <f>#REF!</f>
        <v>#REF!</v>
      </c>
      <c r="N31" s="66" t="e">
        <f t="shared" si="4"/>
        <v>#REF!</v>
      </c>
      <c r="O31" s="66" t="e">
        <f>#REF!</f>
        <v>#REF!</v>
      </c>
      <c r="P31" s="66" t="e">
        <f t="shared" si="5"/>
        <v>#REF!</v>
      </c>
      <c r="Q31" s="66" t="e">
        <f>#REF!</f>
        <v>#REF!</v>
      </c>
      <c r="R31" s="66" t="e">
        <f t="shared" si="6"/>
        <v>#REF!</v>
      </c>
      <c r="S31" s="66" t="e">
        <f>#REF!</f>
        <v>#REF!</v>
      </c>
      <c r="T31" s="66" t="e">
        <f t="shared" si="7"/>
        <v>#REF!</v>
      </c>
      <c r="U31" s="66" t="e">
        <f>#REF!</f>
        <v>#REF!</v>
      </c>
      <c r="V31" s="66" t="e">
        <f t="shared" si="8"/>
        <v>#REF!</v>
      </c>
      <c r="W31" s="66" t="e">
        <f>#REF!</f>
        <v>#REF!</v>
      </c>
      <c r="X31" s="66" t="e">
        <f t="shared" si="9"/>
        <v>#REF!</v>
      </c>
      <c r="Y31" s="66" t="e">
        <f>#REF!</f>
        <v>#REF!</v>
      </c>
      <c r="Z31" s="66" t="e">
        <f t="shared" si="10"/>
        <v>#REF!</v>
      </c>
      <c r="AA31" s="66" t="e">
        <f>#REF!</f>
        <v>#REF!</v>
      </c>
      <c r="AB31" s="66" t="e">
        <f t="shared" si="11"/>
        <v>#REF!</v>
      </c>
      <c r="AC31" s="66" t="e">
        <f>#REF!</f>
        <v>#REF!</v>
      </c>
      <c r="AD31" s="66" t="e">
        <f t="shared" si="12"/>
        <v>#REF!</v>
      </c>
      <c r="AE31" s="66" t="e">
        <f>#REF!</f>
        <v>#REF!</v>
      </c>
      <c r="AF31" s="66" t="e">
        <f t="shared" si="13"/>
        <v>#REF!</v>
      </c>
      <c r="AG31" s="66" t="e">
        <f>#REF!</f>
        <v>#REF!</v>
      </c>
      <c r="AH31" s="66" t="e">
        <f t="shared" si="14"/>
        <v>#REF!</v>
      </c>
      <c r="AI31" s="66" t="e">
        <f>#REF!</f>
        <v>#REF!</v>
      </c>
      <c r="AJ31" s="66" t="e">
        <f t="shared" si="15"/>
        <v>#REF!</v>
      </c>
      <c r="AK31" s="66" t="e">
        <f>#REF!</f>
        <v>#REF!</v>
      </c>
      <c r="AL31" s="66" t="e">
        <f t="shared" si="16"/>
        <v>#REF!</v>
      </c>
      <c r="AM31" s="66" t="e">
        <f>#REF!</f>
        <v>#REF!</v>
      </c>
      <c r="AN31" s="66" t="e">
        <f t="shared" si="17"/>
        <v>#REF!</v>
      </c>
      <c r="AO31" s="66" t="e">
        <f>#REF!</f>
        <v>#REF!</v>
      </c>
      <c r="AP31" s="66" t="e">
        <f t="shared" si="18"/>
        <v>#REF!</v>
      </c>
      <c r="AQ31" s="1" t="e">
        <f t="shared" si="19"/>
        <v>#REF!</v>
      </c>
      <c r="AR31" s="3" t="e">
        <f t="shared" si="20"/>
        <v>#REF!</v>
      </c>
    </row>
    <row r="32" spans="1:44">
      <c r="A32" s="1">
        <f>список!A30</f>
        <v>29</v>
      </c>
      <c r="B32" s="66"/>
      <c r="C32" s="66"/>
      <c r="D32" s="67"/>
      <c r="E32" s="68" t="e">
        <f>#REF!</f>
        <v>#REF!</v>
      </c>
      <c r="F32" s="68" t="e">
        <f t="shared" si="0"/>
        <v>#REF!</v>
      </c>
      <c r="G32" s="68" t="e">
        <f>#REF!</f>
        <v>#REF!</v>
      </c>
      <c r="H32" s="68" t="e">
        <f t="shared" si="1"/>
        <v>#REF!</v>
      </c>
      <c r="I32" s="68" t="e">
        <f>#REF!</f>
        <v>#REF!</v>
      </c>
      <c r="J32" s="68" t="e">
        <f t="shared" si="2"/>
        <v>#REF!</v>
      </c>
      <c r="K32" s="66" t="e">
        <f>#REF!</f>
        <v>#REF!</v>
      </c>
      <c r="L32" s="66" t="e">
        <f t="shared" si="3"/>
        <v>#REF!</v>
      </c>
      <c r="M32" s="66" t="e">
        <f>#REF!</f>
        <v>#REF!</v>
      </c>
      <c r="N32" s="66" t="e">
        <f t="shared" si="4"/>
        <v>#REF!</v>
      </c>
      <c r="O32" s="66" t="e">
        <f>#REF!</f>
        <v>#REF!</v>
      </c>
      <c r="P32" s="66" t="e">
        <f t="shared" si="5"/>
        <v>#REF!</v>
      </c>
      <c r="Q32" s="66" t="e">
        <f>#REF!</f>
        <v>#REF!</v>
      </c>
      <c r="R32" s="66" t="e">
        <f t="shared" si="6"/>
        <v>#REF!</v>
      </c>
      <c r="S32" s="66" t="e">
        <f>#REF!</f>
        <v>#REF!</v>
      </c>
      <c r="T32" s="66" t="e">
        <f t="shared" si="7"/>
        <v>#REF!</v>
      </c>
      <c r="U32" s="66" t="e">
        <f>#REF!</f>
        <v>#REF!</v>
      </c>
      <c r="V32" s="66" t="e">
        <f t="shared" si="8"/>
        <v>#REF!</v>
      </c>
      <c r="W32" s="66" t="e">
        <f>#REF!</f>
        <v>#REF!</v>
      </c>
      <c r="X32" s="66" t="e">
        <f t="shared" si="9"/>
        <v>#REF!</v>
      </c>
      <c r="Y32" s="66" t="e">
        <f>#REF!</f>
        <v>#REF!</v>
      </c>
      <c r="Z32" s="66" t="e">
        <f t="shared" si="10"/>
        <v>#REF!</v>
      </c>
      <c r="AA32" s="66" t="e">
        <f>#REF!</f>
        <v>#REF!</v>
      </c>
      <c r="AB32" s="66" t="e">
        <f t="shared" si="11"/>
        <v>#REF!</v>
      </c>
      <c r="AC32" s="66" t="e">
        <f>#REF!</f>
        <v>#REF!</v>
      </c>
      <c r="AD32" s="66" t="e">
        <f t="shared" si="12"/>
        <v>#REF!</v>
      </c>
      <c r="AE32" s="66" t="e">
        <f>#REF!</f>
        <v>#REF!</v>
      </c>
      <c r="AF32" s="66" t="e">
        <f t="shared" si="13"/>
        <v>#REF!</v>
      </c>
      <c r="AG32" s="66" t="e">
        <f>#REF!</f>
        <v>#REF!</v>
      </c>
      <c r="AH32" s="66" t="e">
        <f t="shared" si="14"/>
        <v>#REF!</v>
      </c>
      <c r="AI32" s="66" t="e">
        <f>#REF!</f>
        <v>#REF!</v>
      </c>
      <c r="AJ32" s="66" t="e">
        <f t="shared" si="15"/>
        <v>#REF!</v>
      </c>
      <c r="AK32" s="66" t="e">
        <f>#REF!</f>
        <v>#REF!</v>
      </c>
      <c r="AL32" s="66" t="e">
        <f t="shared" si="16"/>
        <v>#REF!</v>
      </c>
      <c r="AM32" s="66" t="e">
        <f>#REF!</f>
        <v>#REF!</v>
      </c>
      <c r="AN32" s="66" t="e">
        <f t="shared" si="17"/>
        <v>#REF!</v>
      </c>
      <c r="AO32" s="66" t="e">
        <f>#REF!</f>
        <v>#REF!</v>
      </c>
      <c r="AP32" s="66" t="e">
        <f t="shared" si="18"/>
        <v>#REF!</v>
      </c>
      <c r="AQ32" s="1" t="e">
        <f t="shared" si="19"/>
        <v>#REF!</v>
      </c>
      <c r="AR32" s="3" t="e">
        <f t="shared" si="20"/>
        <v>#REF!</v>
      </c>
    </row>
    <row r="33" spans="1:44">
      <c r="A33" s="1">
        <f>список!A31</f>
        <v>30</v>
      </c>
      <c r="B33" s="66"/>
      <c r="C33" s="66"/>
      <c r="D33" s="67"/>
      <c r="E33" s="68" t="e">
        <f>#REF!</f>
        <v>#REF!</v>
      </c>
      <c r="F33" s="68" t="e">
        <f t="shared" si="0"/>
        <v>#REF!</v>
      </c>
      <c r="G33" s="68" t="e">
        <f>#REF!</f>
        <v>#REF!</v>
      </c>
      <c r="H33" s="68" t="e">
        <f t="shared" si="1"/>
        <v>#REF!</v>
      </c>
      <c r="I33" s="68" t="e">
        <f>#REF!</f>
        <v>#REF!</v>
      </c>
      <c r="J33" s="68" t="e">
        <f t="shared" si="2"/>
        <v>#REF!</v>
      </c>
      <c r="K33" s="66" t="e">
        <f>#REF!</f>
        <v>#REF!</v>
      </c>
      <c r="L33" s="66" t="e">
        <f t="shared" si="3"/>
        <v>#REF!</v>
      </c>
      <c r="M33" s="66" t="e">
        <f>#REF!</f>
        <v>#REF!</v>
      </c>
      <c r="N33" s="66" t="e">
        <f t="shared" si="4"/>
        <v>#REF!</v>
      </c>
      <c r="O33" s="66" t="e">
        <f>#REF!</f>
        <v>#REF!</v>
      </c>
      <c r="P33" s="66" t="e">
        <f t="shared" si="5"/>
        <v>#REF!</v>
      </c>
      <c r="Q33" s="66" t="e">
        <f>#REF!</f>
        <v>#REF!</v>
      </c>
      <c r="R33" s="66" t="e">
        <f t="shared" si="6"/>
        <v>#REF!</v>
      </c>
      <c r="S33" s="66" t="e">
        <f>#REF!</f>
        <v>#REF!</v>
      </c>
      <c r="T33" s="66" t="e">
        <f t="shared" si="7"/>
        <v>#REF!</v>
      </c>
      <c r="U33" s="66" t="e">
        <f>#REF!</f>
        <v>#REF!</v>
      </c>
      <c r="V33" s="66" t="e">
        <f t="shared" si="8"/>
        <v>#REF!</v>
      </c>
      <c r="W33" s="66" t="e">
        <f>#REF!</f>
        <v>#REF!</v>
      </c>
      <c r="X33" s="66" t="e">
        <f t="shared" si="9"/>
        <v>#REF!</v>
      </c>
      <c r="Y33" s="66" t="e">
        <f>#REF!</f>
        <v>#REF!</v>
      </c>
      <c r="Z33" s="66" t="e">
        <f t="shared" si="10"/>
        <v>#REF!</v>
      </c>
      <c r="AA33" s="66" t="e">
        <f>#REF!</f>
        <v>#REF!</v>
      </c>
      <c r="AB33" s="66" t="e">
        <f t="shared" si="11"/>
        <v>#REF!</v>
      </c>
      <c r="AC33" s="66" t="e">
        <f>#REF!</f>
        <v>#REF!</v>
      </c>
      <c r="AD33" s="66" t="e">
        <f t="shared" si="12"/>
        <v>#REF!</v>
      </c>
      <c r="AE33" s="66" t="e">
        <f>#REF!</f>
        <v>#REF!</v>
      </c>
      <c r="AF33" s="66" t="e">
        <f t="shared" si="13"/>
        <v>#REF!</v>
      </c>
      <c r="AG33" s="66" t="e">
        <f>#REF!</f>
        <v>#REF!</v>
      </c>
      <c r="AH33" s="66" t="e">
        <f t="shared" si="14"/>
        <v>#REF!</v>
      </c>
      <c r="AI33" s="66" t="e">
        <f>#REF!</f>
        <v>#REF!</v>
      </c>
      <c r="AJ33" s="66" t="e">
        <f t="shared" si="15"/>
        <v>#REF!</v>
      </c>
      <c r="AK33" s="66" t="e">
        <f>#REF!</f>
        <v>#REF!</v>
      </c>
      <c r="AL33" s="66" t="e">
        <f t="shared" si="16"/>
        <v>#REF!</v>
      </c>
      <c r="AM33" s="66" t="e">
        <f>#REF!</f>
        <v>#REF!</v>
      </c>
      <c r="AN33" s="66" t="e">
        <f t="shared" si="17"/>
        <v>#REF!</v>
      </c>
      <c r="AO33" s="66" t="e">
        <f>#REF!</f>
        <v>#REF!</v>
      </c>
      <c r="AP33" s="66" t="e">
        <f t="shared" si="18"/>
        <v>#REF!</v>
      </c>
      <c r="AQ33" s="1" t="e">
        <f t="shared" si="19"/>
        <v>#REF!</v>
      </c>
      <c r="AR33" s="3" t="e">
        <f t="shared" si="20"/>
        <v>#REF!</v>
      </c>
    </row>
    <row r="34" spans="1:44">
      <c r="A34" s="1">
        <f>список!A32</f>
        <v>31</v>
      </c>
      <c r="B34" s="66"/>
      <c r="C34" s="66"/>
      <c r="D34" s="67"/>
      <c r="E34" s="68" t="e">
        <f>#REF!</f>
        <v>#REF!</v>
      </c>
      <c r="F34" s="68" t="e">
        <f t="shared" si="0"/>
        <v>#REF!</v>
      </c>
      <c r="G34" s="68" t="e">
        <f>#REF!</f>
        <v>#REF!</v>
      </c>
      <c r="H34" s="68" t="e">
        <f t="shared" si="1"/>
        <v>#REF!</v>
      </c>
      <c r="I34" s="68" t="e">
        <f>#REF!</f>
        <v>#REF!</v>
      </c>
      <c r="J34" s="68" t="e">
        <f t="shared" si="2"/>
        <v>#REF!</v>
      </c>
      <c r="K34" s="66" t="e">
        <f>#REF!</f>
        <v>#REF!</v>
      </c>
      <c r="L34" s="66" t="e">
        <f t="shared" si="3"/>
        <v>#REF!</v>
      </c>
      <c r="M34" s="66" t="e">
        <f>#REF!</f>
        <v>#REF!</v>
      </c>
      <c r="N34" s="66" t="e">
        <f t="shared" si="4"/>
        <v>#REF!</v>
      </c>
      <c r="O34" s="66" t="e">
        <f>#REF!</f>
        <v>#REF!</v>
      </c>
      <c r="P34" s="66" t="e">
        <f t="shared" si="5"/>
        <v>#REF!</v>
      </c>
      <c r="Q34" s="66" t="e">
        <f>#REF!</f>
        <v>#REF!</v>
      </c>
      <c r="R34" s="66" t="e">
        <f t="shared" si="6"/>
        <v>#REF!</v>
      </c>
      <c r="S34" s="66" t="e">
        <f>#REF!</f>
        <v>#REF!</v>
      </c>
      <c r="T34" s="66" t="e">
        <f t="shared" si="7"/>
        <v>#REF!</v>
      </c>
      <c r="U34" s="66" t="e">
        <f>#REF!</f>
        <v>#REF!</v>
      </c>
      <c r="V34" s="66" t="e">
        <f t="shared" si="8"/>
        <v>#REF!</v>
      </c>
      <c r="W34" s="66" t="e">
        <f>#REF!</f>
        <v>#REF!</v>
      </c>
      <c r="X34" s="66" t="e">
        <f t="shared" si="9"/>
        <v>#REF!</v>
      </c>
      <c r="Y34" s="66" t="e">
        <f>#REF!</f>
        <v>#REF!</v>
      </c>
      <c r="Z34" s="66" t="e">
        <f t="shared" si="10"/>
        <v>#REF!</v>
      </c>
      <c r="AA34" s="66" t="e">
        <f>#REF!</f>
        <v>#REF!</v>
      </c>
      <c r="AB34" s="66" t="e">
        <f t="shared" si="11"/>
        <v>#REF!</v>
      </c>
      <c r="AC34" s="66" t="e">
        <f>#REF!</f>
        <v>#REF!</v>
      </c>
      <c r="AD34" s="66" t="e">
        <f t="shared" si="12"/>
        <v>#REF!</v>
      </c>
      <c r="AE34" s="66" t="e">
        <f>#REF!</f>
        <v>#REF!</v>
      </c>
      <c r="AF34" s="66" t="e">
        <f t="shared" si="13"/>
        <v>#REF!</v>
      </c>
      <c r="AG34" s="66" t="e">
        <f>#REF!</f>
        <v>#REF!</v>
      </c>
      <c r="AH34" s="66" t="e">
        <f t="shared" si="14"/>
        <v>#REF!</v>
      </c>
      <c r="AI34" s="66" t="e">
        <f>#REF!</f>
        <v>#REF!</v>
      </c>
      <c r="AJ34" s="66" t="e">
        <f t="shared" si="15"/>
        <v>#REF!</v>
      </c>
      <c r="AK34" s="66" t="e">
        <f>#REF!</f>
        <v>#REF!</v>
      </c>
      <c r="AL34" s="66" t="e">
        <f t="shared" si="16"/>
        <v>#REF!</v>
      </c>
      <c r="AM34" s="66" t="e">
        <f>#REF!</f>
        <v>#REF!</v>
      </c>
      <c r="AN34" s="66" t="e">
        <f t="shared" si="17"/>
        <v>#REF!</v>
      </c>
      <c r="AO34" s="66" t="e">
        <f>#REF!</f>
        <v>#REF!</v>
      </c>
      <c r="AP34" s="66" t="e">
        <f t="shared" si="18"/>
        <v>#REF!</v>
      </c>
      <c r="AQ34" s="1" t="e">
        <f t="shared" si="19"/>
        <v>#REF!</v>
      </c>
      <c r="AR34" s="3" t="e">
        <f t="shared" si="20"/>
        <v>#REF!</v>
      </c>
    </row>
  </sheetData>
  <sheetProtection password="CB57" sheet="1" objects="1" scenarios="1" selectLockedCells="1"/>
  <mergeCells count="27">
    <mergeCell ref="C2:C3"/>
    <mergeCell ref="D2:D3"/>
    <mergeCell ref="AK3:AL3"/>
    <mergeCell ref="AM3:AN3"/>
    <mergeCell ref="AO3:AP3"/>
    <mergeCell ref="Y3:Z3"/>
    <mergeCell ref="AA3:AB3"/>
    <mergeCell ref="AC3:AD3"/>
    <mergeCell ref="AE3:AF3"/>
    <mergeCell ref="AG3:AH3"/>
    <mergeCell ref="AI3:AJ3"/>
    <mergeCell ref="A1:Q1"/>
    <mergeCell ref="R1:AI1"/>
    <mergeCell ref="Y2:AP2"/>
    <mergeCell ref="E3:F3"/>
    <mergeCell ref="G3:H3"/>
    <mergeCell ref="I3:J3"/>
    <mergeCell ref="K3:L3"/>
    <mergeCell ref="M3:N3"/>
    <mergeCell ref="O3:P3"/>
    <mergeCell ref="Q3:R3"/>
    <mergeCell ref="E2:X2"/>
    <mergeCell ref="W3:X3"/>
    <mergeCell ref="S3:T3"/>
    <mergeCell ref="U3:V3"/>
    <mergeCell ref="A2:A3"/>
    <mergeCell ref="B2:B3"/>
  </mergeCells>
  <phoneticPr fontId="0"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AR34"/>
  <sheetViews>
    <sheetView topLeftCell="A2" workbookViewId="0">
      <selection activeCell="X5" sqref="X5"/>
    </sheetView>
  </sheetViews>
  <sheetFormatPr defaultColWidth="9.140625" defaultRowHeight="15"/>
  <cols>
    <col min="1" max="1" width="9.140625" style="1"/>
    <col min="2" max="2" width="28.28515625" style="1" customWidth="1"/>
    <col min="3" max="3" width="9.140625" style="1"/>
    <col min="4" max="4" width="15.42578125" style="1" customWidth="1"/>
    <col min="5" max="5" width="5" style="1" customWidth="1"/>
    <col min="6" max="6" width="4.42578125" style="1" customWidth="1"/>
    <col min="7" max="7" width="4.7109375" style="1" customWidth="1"/>
    <col min="8" max="10" width="4.5703125" style="1" customWidth="1"/>
    <col min="11" max="42" width="3.28515625" style="1" customWidth="1"/>
    <col min="43" max="43" width="6.42578125" style="1" customWidth="1"/>
    <col min="44" max="16384" width="9.140625" style="1"/>
  </cols>
  <sheetData>
    <row r="1" spans="1:44" ht="15.75">
      <c r="A1" s="374" t="e">
        <f>целеполагание!A1</f>
        <v>#REF!</v>
      </c>
      <c r="B1" s="375"/>
      <c r="C1" s="375"/>
      <c r="D1" s="375"/>
      <c r="E1" s="375"/>
      <c r="F1" s="375"/>
      <c r="G1" s="375"/>
      <c r="H1" s="375"/>
      <c r="I1" s="375"/>
      <c r="J1" s="375"/>
      <c r="K1" s="375" t="s">
        <v>11</v>
      </c>
      <c r="L1" s="375"/>
      <c r="M1" s="375"/>
      <c r="N1" s="375"/>
      <c r="O1" s="375"/>
      <c r="P1" s="375"/>
      <c r="Q1" s="375"/>
      <c r="R1" s="375"/>
      <c r="S1" s="375"/>
      <c r="T1" s="375"/>
      <c r="U1" s="375"/>
      <c r="V1" s="375"/>
      <c r="W1" s="18"/>
      <c r="X1" s="18"/>
      <c r="Y1" s="18"/>
      <c r="Z1" s="18"/>
      <c r="AA1" s="18"/>
      <c r="AB1" s="18"/>
      <c r="AC1" s="18"/>
      <c r="AD1" s="18"/>
      <c r="AE1" s="18"/>
      <c r="AF1" s="18"/>
      <c r="AG1" s="18"/>
      <c r="AH1" s="18"/>
      <c r="AI1" s="18"/>
      <c r="AJ1" s="18"/>
      <c r="AK1" s="18"/>
      <c r="AL1" s="18"/>
      <c r="AM1" s="18"/>
      <c r="AN1" s="18"/>
      <c r="AO1" s="18"/>
      <c r="AP1" s="18"/>
      <c r="AQ1" s="18"/>
      <c r="AR1" s="19"/>
    </row>
    <row r="2" spans="1:44" ht="12.75" customHeight="1">
      <c r="A2" s="371" t="str">
        <f>'[1]сырые баллы'!A2:A3</f>
        <v>№</v>
      </c>
      <c r="B2" s="371" t="str">
        <f>'[1]сырые баллы'!B2:B3</f>
        <v>Ф.И.</v>
      </c>
      <c r="C2" s="371" t="str">
        <f>'[1]сырые баллы'!C2:C3</f>
        <v>Класс</v>
      </c>
      <c r="D2" s="373" t="str">
        <f>'[1]сырые баллы'!D2:D2</f>
        <v>дата заполнения</v>
      </c>
      <c r="E2" s="372" t="s">
        <v>6</v>
      </c>
      <c r="F2" s="376"/>
      <c r="G2" s="376"/>
      <c r="H2" s="376"/>
      <c r="I2" s="376"/>
      <c r="J2" s="376"/>
      <c r="K2" s="376"/>
      <c r="L2" s="376"/>
      <c r="M2" s="376"/>
      <c r="N2" s="376"/>
      <c r="O2" s="376"/>
      <c r="P2" s="376"/>
      <c r="Q2" s="376"/>
      <c r="R2" s="376"/>
      <c r="S2" s="376"/>
      <c r="T2" s="376"/>
      <c r="U2" s="376"/>
      <c r="V2" s="376"/>
      <c r="W2" s="376"/>
      <c r="X2" s="377"/>
      <c r="Y2" s="372" t="s">
        <v>9</v>
      </c>
      <c r="Z2" s="376"/>
      <c r="AA2" s="376"/>
      <c r="AB2" s="376"/>
      <c r="AC2" s="376"/>
      <c r="AD2" s="376"/>
      <c r="AE2" s="376"/>
      <c r="AF2" s="376"/>
      <c r="AG2" s="376"/>
      <c r="AH2" s="376"/>
      <c r="AI2" s="376"/>
      <c r="AJ2" s="376"/>
      <c r="AK2" s="376"/>
      <c r="AL2" s="376"/>
      <c r="AM2" s="376"/>
      <c r="AN2" s="376"/>
      <c r="AO2" s="376"/>
      <c r="AP2" s="377"/>
    </row>
    <row r="3" spans="1:44" ht="23.25" customHeight="1">
      <c r="A3" s="371"/>
      <c r="B3" s="371"/>
      <c r="C3" s="371"/>
      <c r="D3" s="373"/>
      <c r="E3" s="378">
        <v>2</v>
      </c>
      <c r="F3" s="379"/>
      <c r="G3" s="378">
        <v>3</v>
      </c>
      <c r="H3" s="379"/>
      <c r="I3" s="378">
        <v>6</v>
      </c>
      <c r="J3" s="379"/>
      <c r="K3" s="380">
        <f>'[1]сырые баллы'!R3</f>
        <v>14</v>
      </c>
      <c r="L3" s="380"/>
      <c r="M3" s="380">
        <f>'[1]сырые баллы'!S3</f>
        <v>15</v>
      </c>
      <c r="N3" s="380"/>
      <c r="O3" s="380">
        <f>'[1]сырые баллы'!T3</f>
        <v>16</v>
      </c>
      <c r="P3" s="380"/>
      <c r="Q3" s="380">
        <f>'[1]сырые баллы'!U3</f>
        <v>17</v>
      </c>
      <c r="R3" s="380"/>
      <c r="S3" s="380">
        <f>'[1]сырые баллы'!V3</f>
        <v>18</v>
      </c>
      <c r="T3" s="380"/>
      <c r="U3" s="380">
        <f>'[1]сырые баллы'!W3</f>
        <v>19</v>
      </c>
      <c r="V3" s="380"/>
      <c r="W3" s="380">
        <f>'[1]сырые баллы'!X3</f>
        <v>20</v>
      </c>
      <c r="X3" s="380"/>
      <c r="Y3" s="382">
        <v>2</v>
      </c>
      <c r="Z3" s="383"/>
      <c r="AA3" s="382">
        <v>3</v>
      </c>
      <c r="AB3" s="383"/>
      <c r="AC3" s="381">
        <f>'[1]сырые баллы'!BC3</f>
        <v>14</v>
      </c>
      <c r="AD3" s="381"/>
      <c r="AE3" s="381">
        <f>'[1]сырые баллы'!BD3</f>
        <v>15</v>
      </c>
      <c r="AF3" s="381"/>
      <c r="AG3" s="381">
        <f>'[1]сырые баллы'!BE3</f>
        <v>16</v>
      </c>
      <c r="AH3" s="381"/>
      <c r="AI3" s="381">
        <f>'[1]сырые баллы'!BF3</f>
        <v>17</v>
      </c>
      <c r="AJ3" s="381"/>
      <c r="AK3" s="381">
        <f>'[1]сырые баллы'!BG3</f>
        <v>18</v>
      </c>
      <c r="AL3" s="381"/>
      <c r="AM3" s="381">
        <f>'[1]сырые баллы'!BH3</f>
        <v>19</v>
      </c>
      <c r="AN3" s="381"/>
      <c r="AO3" s="381">
        <f>'[1]сырые баллы'!BI3</f>
        <v>20</v>
      </c>
      <c r="AP3" s="381"/>
    </row>
    <row r="4" spans="1:44">
      <c r="A4" s="1">
        <f>список!A2</f>
        <v>1</v>
      </c>
      <c r="B4" s="1" t="str">
        <f>IF(список!B2="","",список!B2)</f>
        <v/>
      </c>
      <c r="C4" s="1">
        <f>список!C2</f>
        <v>0</v>
      </c>
      <c r="D4" s="13" t="str">
        <f>список!D$2</f>
        <v>средняя группа</v>
      </c>
      <c r="E4" s="16" t="e">
        <f>#REF!</f>
        <v>#REF!</v>
      </c>
      <c r="F4" s="16" t="e">
        <f>IF(E4=0,"",IF(E4="а",1,2))</f>
        <v>#REF!</v>
      </c>
      <c r="G4" s="16" t="e">
        <f>#REF!</f>
        <v>#REF!</v>
      </c>
      <c r="H4" s="16" t="e">
        <f>IF(G4=0,"",IF(G4="а",1,2))</f>
        <v>#REF!</v>
      </c>
      <c r="I4" s="16" t="e">
        <f>#REF!</f>
        <v>#REF!</v>
      </c>
      <c r="J4" s="16" t="e">
        <f>IF(I4=0,"",IF(I4="а",1,3))</f>
        <v>#REF!</v>
      </c>
      <c r="K4" s="1" t="e">
        <f>#REF!</f>
        <v>#REF!</v>
      </c>
      <c r="L4" s="1" t="e">
        <f>IF(K4=0,"",IF(K4="б",3,2))</f>
        <v>#REF!</v>
      </c>
      <c r="M4" s="1" t="e">
        <f>#REF!</f>
        <v>#REF!</v>
      </c>
      <c r="N4" s="1" t="e">
        <f>IF(M4=0,"",IF(M4="б",4,3))</f>
        <v>#REF!</v>
      </c>
      <c r="O4" s="1" t="e">
        <f>#REF!</f>
        <v>#REF!</v>
      </c>
      <c r="P4" s="1" t="e">
        <f>IF(O4=0,"",IF(O4="а",1,2))</f>
        <v>#REF!</v>
      </c>
      <c r="Q4" s="1" t="e">
        <f>#REF!</f>
        <v>#REF!</v>
      </c>
      <c r="R4" s="1" t="e">
        <f>IF(Q4=0,"",IF(Q4="а",1,IF(Q4="б",2,4)))</f>
        <v>#REF!</v>
      </c>
      <c r="S4" s="1" t="e">
        <f>#REF!</f>
        <v>#REF!</v>
      </c>
      <c r="T4" s="1" t="e">
        <f>IF(S4=0,"",IF(S4="а",3,4))</f>
        <v>#REF!</v>
      </c>
      <c r="U4" s="1" t="e">
        <f>#REF!</f>
        <v>#REF!</v>
      </c>
      <c r="V4" s="1" t="e">
        <f>IF(U4=0,"",IF(U4="а",4,5))</f>
        <v>#REF!</v>
      </c>
      <c r="W4" s="1" t="e">
        <f>#REF!</f>
        <v>#REF!</v>
      </c>
      <c r="X4" s="1" t="e">
        <f>IF(W4=0,"",IF(W4="а",5,6))</f>
        <v>#REF!</v>
      </c>
      <c r="Y4" s="1" t="e">
        <f>#REF!</f>
        <v>#REF!</v>
      </c>
      <c r="Z4" s="1" t="e">
        <f>IF(Y4=0,"",IF(Y4="а",1,2))</f>
        <v>#REF!</v>
      </c>
      <c r="AA4" s="1" t="e">
        <f>#REF!</f>
        <v>#REF!</v>
      </c>
      <c r="AB4" s="1" t="e">
        <f>IF(AA4=0,"",IF(AA4="а",1,4))</f>
        <v>#REF!</v>
      </c>
      <c r="AC4" s="1" t="e">
        <f>#REF!</f>
        <v>#REF!</v>
      </c>
      <c r="AD4" s="1" t="e">
        <f>IF(AC4=0,"",IF(AC4="б",3,1))</f>
        <v>#REF!</v>
      </c>
      <c r="AE4" s="1" t="e">
        <f>#REF!</f>
        <v>#REF!</v>
      </c>
      <c r="AF4" s="1" t="e">
        <f>IF(AE4=0,"",IF(AE4="б",4,3))</f>
        <v>#REF!</v>
      </c>
      <c r="AG4" s="1" t="e">
        <f>#REF!</f>
        <v>#REF!</v>
      </c>
      <c r="AH4" s="1" t="e">
        <f>IF(AG4=0,"",IF(AG4="а",1,2))</f>
        <v>#REF!</v>
      </c>
      <c r="AI4" s="1" t="e">
        <f>#REF!</f>
        <v>#REF!</v>
      </c>
      <c r="AJ4" s="1" t="e">
        <f>IF(AI4=0,"",IF(AI4="б",4,2))</f>
        <v>#REF!</v>
      </c>
      <c r="AK4" s="1" t="e">
        <f>#REF!</f>
        <v>#REF!</v>
      </c>
      <c r="AL4" s="1" t="e">
        <f>IF(AK4=0,"",IF(AK4="а",4,6))</f>
        <v>#REF!</v>
      </c>
      <c r="AM4" s="1" t="e">
        <f>#REF!</f>
        <v>#REF!</v>
      </c>
      <c r="AN4" s="1" t="e">
        <f>IF(AM4=0,"",IF(AM4="а",3,4))</f>
        <v>#REF!</v>
      </c>
      <c r="AO4" s="1" t="e">
        <f>#REF!</f>
        <v>#REF!</v>
      </c>
      <c r="AP4" s="1" t="e">
        <f>IF(AO4=0,"",IF(AO4="а",5,6))</f>
        <v>#REF!</v>
      </c>
      <c r="AQ4" s="1" t="e">
        <f>SUM(L4:AP4)</f>
        <v>#REF!</v>
      </c>
      <c r="AR4" s="3" t="e">
        <f>IF(AQ4=0,"",IF(AQ4&gt;=70,"6 уровень",IF(AND(AQ4&gt;=58,BE4&lt;70),"5 уровень",IF(AND(AQ4&gt;=48,BE4&lt;58),"4 уровень",IF(AND(AQ4&gt;=24,AQ4&lt;48),"3 уровень",IF(AND(AQ4&gt;=12,AQ4&lt;24),"2 уровень","1 уровень"))))))</f>
        <v>#REF!</v>
      </c>
    </row>
    <row r="5" spans="1:44">
      <c r="A5" s="1">
        <f>список!A3</f>
        <v>2</v>
      </c>
      <c r="B5" s="1" t="str">
        <f>IF(список!B3="","",список!B3)</f>
        <v/>
      </c>
      <c r="C5" s="1">
        <f>список!C3</f>
        <v>0</v>
      </c>
      <c r="D5" s="13" t="str">
        <f>список!D$2</f>
        <v>средняя группа</v>
      </c>
      <c r="E5" s="16" t="e">
        <f>#REF!</f>
        <v>#REF!</v>
      </c>
      <c r="F5" s="16" t="e">
        <f t="shared" ref="F5:F34" si="0">IF(E5=0,"",IF(E5="а",1,2))</f>
        <v>#REF!</v>
      </c>
      <c r="G5" s="16" t="e">
        <f>#REF!</f>
        <v>#REF!</v>
      </c>
      <c r="H5" s="16" t="e">
        <f t="shared" ref="H5:H34" si="1">IF(G5=0,"",IF(G5="а",1,2))</f>
        <v>#REF!</v>
      </c>
      <c r="I5" s="16" t="e">
        <f>#REF!</f>
        <v>#REF!</v>
      </c>
      <c r="J5" s="16" t="e">
        <f t="shared" ref="J5:J34" si="2">IF(I5=0,"",IF(I5="а",1,3))</f>
        <v>#REF!</v>
      </c>
      <c r="K5" s="1" t="e">
        <f>#REF!</f>
        <v>#REF!</v>
      </c>
      <c r="L5" s="1" t="e">
        <f t="shared" ref="L5:L34" si="3">IF(K5=0,"",IF(K5="б",3,2))</f>
        <v>#REF!</v>
      </c>
      <c r="M5" s="1" t="e">
        <f>#REF!</f>
        <v>#REF!</v>
      </c>
      <c r="N5" s="1" t="e">
        <f t="shared" ref="N5:N34" si="4">IF(M5=0,"",IF(M5="б",4,3))</f>
        <v>#REF!</v>
      </c>
      <c r="O5" s="1" t="e">
        <f>#REF!</f>
        <v>#REF!</v>
      </c>
      <c r="P5" s="1" t="e">
        <f t="shared" ref="P5:P34" si="5">IF(O5=0,"",IF(O5="а",1,2))</f>
        <v>#REF!</v>
      </c>
      <c r="Q5" s="1" t="e">
        <f>#REF!</f>
        <v>#REF!</v>
      </c>
      <c r="R5" s="1" t="e">
        <f t="shared" ref="R5:R34" si="6">IF(Q5=0,"",IF(Q5="а",1,IF(Q5="б",2,4)))</f>
        <v>#REF!</v>
      </c>
      <c r="S5" s="1" t="e">
        <f>#REF!</f>
        <v>#REF!</v>
      </c>
      <c r="T5" s="1" t="e">
        <f t="shared" ref="T5:T34" si="7">IF(S5=0,"",IF(S5="а",3,4))</f>
        <v>#REF!</v>
      </c>
      <c r="U5" s="1" t="e">
        <f>#REF!</f>
        <v>#REF!</v>
      </c>
      <c r="V5" s="1" t="e">
        <f t="shared" ref="V5:V34" si="8">IF(U5=0,"",IF(U5="а",4,5))</f>
        <v>#REF!</v>
      </c>
      <c r="W5" s="1" t="e">
        <f>#REF!</f>
        <v>#REF!</v>
      </c>
      <c r="X5" s="1" t="e">
        <f t="shared" ref="X5:X34" si="9">IF(W5=0,"",IF(W5="а",5,6))</f>
        <v>#REF!</v>
      </c>
      <c r="Y5" s="1" t="e">
        <f>#REF!</f>
        <v>#REF!</v>
      </c>
      <c r="Z5" s="1" t="e">
        <f t="shared" ref="Z5:Z34" si="10">IF(Y5=0,"",IF(Y5="а",1,2))</f>
        <v>#REF!</v>
      </c>
      <c r="AA5" s="1" t="e">
        <f>#REF!</f>
        <v>#REF!</v>
      </c>
      <c r="AB5" s="1" t="e">
        <f t="shared" ref="AB5:AB34" si="11">IF(AA5=0,"",IF(AA5="а",1,4))</f>
        <v>#REF!</v>
      </c>
      <c r="AC5" s="1" t="e">
        <f>#REF!</f>
        <v>#REF!</v>
      </c>
      <c r="AD5" s="1" t="e">
        <f t="shared" ref="AD5:AD34" si="12">IF(AC5=0,"",IF(AC5="б",3,1))</f>
        <v>#REF!</v>
      </c>
      <c r="AE5" s="1" t="e">
        <f>#REF!</f>
        <v>#REF!</v>
      </c>
      <c r="AF5" s="1" t="e">
        <f t="shared" ref="AF5:AF34" si="13">IF(AE5=0,"",IF(AE5="б",4,3))</f>
        <v>#REF!</v>
      </c>
      <c r="AG5" s="1" t="e">
        <f>#REF!</f>
        <v>#REF!</v>
      </c>
      <c r="AH5" s="1" t="e">
        <f t="shared" ref="AH5:AH34" si="14">IF(AG5=0,"",IF(AG5="а",1,2))</f>
        <v>#REF!</v>
      </c>
      <c r="AI5" s="1" t="e">
        <f>#REF!</f>
        <v>#REF!</v>
      </c>
      <c r="AJ5" s="1" t="e">
        <f t="shared" ref="AJ5:AJ34" si="15">IF(AI5=0,"",IF(AI5="б",4,2))</f>
        <v>#REF!</v>
      </c>
      <c r="AK5" s="1" t="e">
        <f>#REF!</f>
        <v>#REF!</v>
      </c>
      <c r="AL5" s="1" t="e">
        <f t="shared" ref="AL5:AL34" si="16">IF(AK5=0,"",IF(AK5="а",4,6))</f>
        <v>#REF!</v>
      </c>
      <c r="AM5" s="1" t="e">
        <f>#REF!</f>
        <v>#REF!</v>
      </c>
      <c r="AN5" s="1" t="e">
        <f t="shared" ref="AN5:AN34" si="17">IF(AM5=0,"",IF(AM5="а",3,4))</f>
        <v>#REF!</v>
      </c>
      <c r="AO5" s="1" t="e">
        <f>#REF!</f>
        <v>#REF!</v>
      </c>
      <c r="AP5" s="1" t="e">
        <f t="shared" ref="AP5:AP34" si="18">IF(AO5=0,"",IF(AO5="а",5,6))</f>
        <v>#REF!</v>
      </c>
      <c r="AQ5" s="1" t="e">
        <f t="shared" ref="AQ5:AQ34" si="19">SUM(L5:AP5)</f>
        <v>#REF!</v>
      </c>
      <c r="AR5" s="3" t="e">
        <f t="shared" ref="AR5:AR34" si="20">IF(AQ5=0,"",IF(AQ5&gt;=70,"6 уровень",IF(AND(AQ5&gt;=58,BE5&lt;70),"5 уровень",IF(AND(AQ5&gt;=48,BE5&lt;58),"4 уровень",IF(AND(AQ5&gt;=24,AQ5&lt;48),"3 уровень",IF(AND(AQ5&gt;=12,AQ5&lt;24),"2 уровень","1 уровень"))))))</f>
        <v>#REF!</v>
      </c>
    </row>
    <row r="6" spans="1:44">
      <c r="A6" s="1">
        <f>список!A4</f>
        <v>3</v>
      </c>
      <c r="B6" s="1" t="str">
        <f>IF(список!B4="","",список!B4)</f>
        <v/>
      </c>
      <c r="C6" s="1">
        <f>список!C4</f>
        <v>0</v>
      </c>
      <c r="D6" s="13" t="str">
        <f>список!D$2</f>
        <v>средняя группа</v>
      </c>
      <c r="E6" s="16" t="e">
        <f>#REF!</f>
        <v>#REF!</v>
      </c>
      <c r="F6" s="16" t="e">
        <f t="shared" si="0"/>
        <v>#REF!</v>
      </c>
      <c r="G6" s="16" t="e">
        <f>#REF!</f>
        <v>#REF!</v>
      </c>
      <c r="H6" s="16" t="e">
        <f t="shared" si="1"/>
        <v>#REF!</v>
      </c>
      <c r="I6" s="16" t="e">
        <f>#REF!</f>
        <v>#REF!</v>
      </c>
      <c r="J6" s="16"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1" t="e">
        <f t="shared" si="10"/>
        <v>#REF!</v>
      </c>
      <c r="AA6" s="1"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1" t="e">
        <f t="shared" si="18"/>
        <v>#REF!</v>
      </c>
      <c r="AQ6" s="1" t="e">
        <f t="shared" si="19"/>
        <v>#REF!</v>
      </c>
      <c r="AR6" s="3" t="e">
        <f t="shared" si="20"/>
        <v>#REF!</v>
      </c>
    </row>
    <row r="7" spans="1:44">
      <c r="A7" s="1">
        <f>список!A5</f>
        <v>4</v>
      </c>
      <c r="B7" s="1" t="str">
        <f>IF(список!B5="","",список!B5)</f>
        <v/>
      </c>
      <c r="C7" s="1">
        <f>список!C5</f>
        <v>0</v>
      </c>
      <c r="D7" s="13" t="str">
        <f>список!D$2</f>
        <v>средняя группа</v>
      </c>
      <c r="E7" s="16" t="e">
        <f>#REF!</f>
        <v>#REF!</v>
      </c>
      <c r="F7" s="16" t="e">
        <f t="shared" si="0"/>
        <v>#REF!</v>
      </c>
      <c r="G7" s="16" t="e">
        <f>#REF!</f>
        <v>#REF!</v>
      </c>
      <c r="H7" s="16" t="e">
        <f t="shared" si="1"/>
        <v>#REF!</v>
      </c>
      <c r="I7" s="16" t="e">
        <f>#REF!</f>
        <v>#REF!</v>
      </c>
      <c r="J7" s="16"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1" t="e">
        <f t="shared" si="10"/>
        <v>#REF!</v>
      </c>
      <c r="AA7" s="1"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1" t="e">
        <f t="shared" si="18"/>
        <v>#REF!</v>
      </c>
      <c r="AQ7" s="1" t="e">
        <f t="shared" si="19"/>
        <v>#REF!</v>
      </c>
      <c r="AR7" s="3" t="e">
        <f t="shared" si="20"/>
        <v>#REF!</v>
      </c>
    </row>
    <row r="8" spans="1:44">
      <c r="A8" s="1">
        <f>список!A6</f>
        <v>5</v>
      </c>
      <c r="B8" s="1" t="str">
        <f>IF(список!B6="","",список!B6)</f>
        <v/>
      </c>
      <c r="C8" s="1">
        <f>список!C6</f>
        <v>0</v>
      </c>
      <c r="D8" s="13" t="str">
        <f>список!D$2</f>
        <v>средняя группа</v>
      </c>
      <c r="E8" s="16" t="e">
        <f>#REF!</f>
        <v>#REF!</v>
      </c>
      <c r="F8" s="16" t="e">
        <f t="shared" si="0"/>
        <v>#REF!</v>
      </c>
      <c r="G8" s="16" t="e">
        <f>#REF!</f>
        <v>#REF!</v>
      </c>
      <c r="H8" s="16" t="e">
        <f t="shared" si="1"/>
        <v>#REF!</v>
      </c>
      <c r="I8" s="16" t="e">
        <f>#REF!</f>
        <v>#REF!</v>
      </c>
      <c r="J8" s="16"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1" t="e">
        <f t="shared" si="10"/>
        <v>#REF!</v>
      </c>
      <c r="AA8" s="1"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1" t="e">
        <f t="shared" si="18"/>
        <v>#REF!</v>
      </c>
      <c r="AQ8" s="1" t="e">
        <f t="shared" si="19"/>
        <v>#REF!</v>
      </c>
      <c r="AR8" s="3" t="e">
        <f t="shared" si="20"/>
        <v>#REF!</v>
      </c>
    </row>
    <row r="9" spans="1:44">
      <c r="A9" s="1">
        <f>список!A7</f>
        <v>6</v>
      </c>
      <c r="B9" s="1" t="str">
        <f>IF(список!B7="","",список!B7)</f>
        <v/>
      </c>
      <c r="C9" s="1">
        <f>список!C7</f>
        <v>0</v>
      </c>
      <c r="D9" s="13" t="str">
        <f>список!D$2</f>
        <v>средняя группа</v>
      </c>
      <c r="E9" s="16" t="e">
        <f>#REF!</f>
        <v>#REF!</v>
      </c>
      <c r="F9" s="16" t="e">
        <f t="shared" si="0"/>
        <v>#REF!</v>
      </c>
      <c r="G9" s="16" t="e">
        <f>#REF!</f>
        <v>#REF!</v>
      </c>
      <c r="H9" s="16" t="e">
        <f t="shared" si="1"/>
        <v>#REF!</v>
      </c>
      <c r="I9" s="16" t="e">
        <f>#REF!</f>
        <v>#REF!</v>
      </c>
      <c r="J9" s="16"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1" t="e">
        <f t="shared" si="10"/>
        <v>#REF!</v>
      </c>
      <c r="AA9" s="1"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1" t="e">
        <f t="shared" si="18"/>
        <v>#REF!</v>
      </c>
      <c r="AQ9" s="1" t="e">
        <f t="shared" si="19"/>
        <v>#REF!</v>
      </c>
      <c r="AR9" s="3" t="e">
        <f t="shared" si="20"/>
        <v>#REF!</v>
      </c>
    </row>
    <row r="10" spans="1:44">
      <c r="A10" s="1">
        <f>список!A8</f>
        <v>7</v>
      </c>
      <c r="B10" s="1" t="str">
        <f>IF(список!B8="","",список!B8)</f>
        <v/>
      </c>
      <c r="C10" s="1" t="e">
        <f>список!#REF!</f>
        <v>#REF!</v>
      </c>
      <c r="D10" s="13" t="str">
        <f>список!D$2</f>
        <v>средняя группа</v>
      </c>
      <c r="E10" s="16" t="e">
        <f>#REF!</f>
        <v>#REF!</v>
      </c>
      <c r="F10" s="16" t="e">
        <f>IF(E10=0,"",IF(E10="а",1,2))</f>
        <v>#REF!</v>
      </c>
      <c r="G10" s="16" t="e">
        <f>#REF!</f>
        <v>#REF!</v>
      </c>
      <c r="H10" s="16" t="e">
        <f>IF(G10=0,"",IF(G10="а",1,2))</f>
        <v>#REF!</v>
      </c>
      <c r="I10" s="16" t="e">
        <f>#REF!</f>
        <v>#REF!</v>
      </c>
      <c r="J10" s="16" t="e">
        <f>IF(I10=0,"",IF(I10="а",1,3))</f>
        <v>#REF!</v>
      </c>
      <c r="K10" s="1" t="e">
        <f>#REF!</f>
        <v>#REF!</v>
      </c>
      <c r="L10" s="1" t="e">
        <f>IF(K10=0,"",IF(K10="б",3,2))</f>
        <v>#REF!</v>
      </c>
      <c r="M10" s="1" t="e">
        <f>#REF!</f>
        <v>#REF!</v>
      </c>
      <c r="N10" s="1" t="e">
        <f>IF(M10=0,"",IF(M10="б",4,3))</f>
        <v>#REF!</v>
      </c>
      <c r="O10" s="1" t="e">
        <f>#REF!</f>
        <v>#REF!</v>
      </c>
      <c r="P10" s="1" t="e">
        <f>IF(O10=0,"",IF(O10="а",1,2))</f>
        <v>#REF!</v>
      </c>
      <c r="Q10" s="1" t="e">
        <f>#REF!</f>
        <v>#REF!</v>
      </c>
      <c r="R10" s="1" t="e">
        <f>IF(Q10=0,"",IF(Q10="а",1,IF(Q10="б",2,4)))</f>
        <v>#REF!</v>
      </c>
      <c r="S10" s="1" t="e">
        <f>#REF!</f>
        <v>#REF!</v>
      </c>
      <c r="T10" s="1" t="e">
        <f>IF(S10=0,"",IF(S10="а",3,4))</f>
        <v>#REF!</v>
      </c>
      <c r="U10" s="1" t="e">
        <f>#REF!</f>
        <v>#REF!</v>
      </c>
      <c r="V10" s="1" t="e">
        <f>IF(U10=0,"",IF(U10="а",4,5))</f>
        <v>#REF!</v>
      </c>
      <c r="W10" s="1" t="e">
        <f>#REF!</f>
        <v>#REF!</v>
      </c>
      <c r="X10" s="1" t="e">
        <f>IF(W10=0,"",IF(W10="а",5,6))</f>
        <v>#REF!</v>
      </c>
      <c r="Y10" s="1" t="e">
        <f>#REF!</f>
        <v>#REF!</v>
      </c>
      <c r="Z10" s="1" t="e">
        <f>IF(Y10=0,"",IF(Y10="а",1,2))</f>
        <v>#REF!</v>
      </c>
      <c r="AA10" s="1" t="e">
        <f>#REF!</f>
        <v>#REF!</v>
      </c>
      <c r="AB10" s="1" t="e">
        <f>IF(AA10=0,"",IF(AA10="а",1,4))</f>
        <v>#REF!</v>
      </c>
      <c r="AC10" s="1" t="e">
        <f>#REF!</f>
        <v>#REF!</v>
      </c>
      <c r="AD10" s="1" t="e">
        <f>IF(AC10=0,"",IF(AC10="б",3,1))</f>
        <v>#REF!</v>
      </c>
      <c r="AE10" s="1" t="e">
        <f>#REF!</f>
        <v>#REF!</v>
      </c>
      <c r="AF10" s="1" t="e">
        <f>IF(AE10=0,"",IF(AE10="б",4,3))</f>
        <v>#REF!</v>
      </c>
      <c r="AG10" s="1" t="e">
        <f>#REF!</f>
        <v>#REF!</v>
      </c>
      <c r="AH10" s="1" t="e">
        <f>IF(AG10=0,"",IF(AG10="а",1,2))</f>
        <v>#REF!</v>
      </c>
      <c r="AI10" s="1" t="e">
        <f>#REF!</f>
        <v>#REF!</v>
      </c>
      <c r="AJ10" s="1" t="e">
        <f>IF(AI10=0,"",IF(AI10="б",4,2))</f>
        <v>#REF!</v>
      </c>
      <c r="AK10" s="1" t="e">
        <f>#REF!</f>
        <v>#REF!</v>
      </c>
      <c r="AL10" s="1" t="e">
        <f>IF(AK10=0,"",IF(AK10="а",4,6))</f>
        <v>#REF!</v>
      </c>
      <c r="AM10" s="1" t="e">
        <f>#REF!</f>
        <v>#REF!</v>
      </c>
      <c r="AN10" s="1" t="e">
        <f>IF(AM10=0,"",IF(AM10="а",3,4))</f>
        <v>#REF!</v>
      </c>
      <c r="AO10" s="1" t="e">
        <f>#REF!</f>
        <v>#REF!</v>
      </c>
      <c r="AP10" s="1" t="e">
        <f>IF(AO10=0,"",IF(AO10="а",5,6))</f>
        <v>#REF!</v>
      </c>
      <c r="AQ10" s="1" t="e">
        <f t="shared" si="19"/>
        <v>#REF!</v>
      </c>
      <c r="AR10" s="3" t="e">
        <f t="shared" si="20"/>
        <v>#REF!</v>
      </c>
    </row>
    <row r="11" spans="1:44">
      <c r="A11" s="1">
        <f>список!A9</f>
        <v>8</v>
      </c>
      <c r="B11" s="1" t="str">
        <f>IF(список!B9="","",список!B9)</f>
        <v/>
      </c>
      <c r="C11" s="1">
        <f>список!C9</f>
        <v>0</v>
      </c>
      <c r="D11" s="13" t="str">
        <f>список!D$2</f>
        <v>средняя группа</v>
      </c>
      <c r="E11" s="16" t="e">
        <f>#REF!</f>
        <v>#REF!</v>
      </c>
      <c r="F11" s="16" t="e">
        <f t="shared" si="0"/>
        <v>#REF!</v>
      </c>
      <c r="G11" s="16" t="e">
        <f>#REF!</f>
        <v>#REF!</v>
      </c>
      <c r="H11" s="16" t="e">
        <f t="shared" si="1"/>
        <v>#REF!</v>
      </c>
      <c r="I11" s="16" t="e">
        <f>#REF!</f>
        <v>#REF!</v>
      </c>
      <c r="J11" s="16"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1" t="e">
        <f t="shared" si="10"/>
        <v>#REF!</v>
      </c>
      <c r="AA11" s="1"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1" t="e">
        <f t="shared" si="18"/>
        <v>#REF!</v>
      </c>
      <c r="AQ11" s="1" t="e">
        <f t="shared" si="19"/>
        <v>#REF!</v>
      </c>
      <c r="AR11" s="3" t="e">
        <f t="shared" si="20"/>
        <v>#REF!</v>
      </c>
    </row>
    <row r="12" spans="1:44">
      <c r="A12" s="1">
        <f>список!A10</f>
        <v>9</v>
      </c>
      <c r="B12" s="1" t="str">
        <f>IF(список!B10="","",список!B10)</f>
        <v/>
      </c>
      <c r="C12" s="1">
        <f>список!C10</f>
        <v>0</v>
      </c>
      <c r="D12" s="13" t="str">
        <f>список!D$2</f>
        <v>средняя группа</v>
      </c>
      <c r="E12" s="16" t="e">
        <f>#REF!</f>
        <v>#REF!</v>
      </c>
      <c r="F12" s="16" t="e">
        <f t="shared" si="0"/>
        <v>#REF!</v>
      </c>
      <c r="G12" s="16" t="e">
        <f>#REF!</f>
        <v>#REF!</v>
      </c>
      <c r="H12" s="16" t="e">
        <f t="shared" si="1"/>
        <v>#REF!</v>
      </c>
      <c r="I12" s="16" t="e">
        <f>#REF!</f>
        <v>#REF!</v>
      </c>
      <c r="J12" s="16"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1" t="e">
        <f t="shared" si="10"/>
        <v>#REF!</v>
      </c>
      <c r="AA12" s="1"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1" t="e">
        <f t="shared" si="18"/>
        <v>#REF!</v>
      </c>
      <c r="AQ12" s="1" t="e">
        <f t="shared" si="19"/>
        <v>#REF!</v>
      </c>
      <c r="AR12" s="3" t="e">
        <f t="shared" si="20"/>
        <v>#REF!</v>
      </c>
    </row>
    <row r="13" spans="1:44">
      <c r="A13" s="1">
        <f>список!A11</f>
        <v>10</v>
      </c>
      <c r="B13" s="1" t="str">
        <f>IF(список!B11="","",список!B11)</f>
        <v/>
      </c>
      <c r="C13" s="1">
        <f>список!C11</f>
        <v>0</v>
      </c>
      <c r="D13" s="13" t="str">
        <f>список!D$2</f>
        <v>средняя группа</v>
      </c>
      <c r="E13" s="16" t="e">
        <f>#REF!</f>
        <v>#REF!</v>
      </c>
      <c r="F13" s="16" t="e">
        <f t="shared" si="0"/>
        <v>#REF!</v>
      </c>
      <c r="G13" s="16" t="e">
        <f>#REF!</f>
        <v>#REF!</v>
      </c>
      <c r="H13" s="16" t="e">
        <f t="shared" si="1"/>
        <v>#REF!</v>
      </c>
      <c r="I13" s="16" t="e">
        <f>#REF!</f>
        <v>#REF!</v>
      </c>
      <c r="J13" s="16"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1" t="e">
        <f t="shared" si="10"/>
        <v>#REF!</v>
      </c>
      <c r="AA13" s="1"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1" t="e">
        <f t="shared" si="18"/>
        <v>#REF!</v>
      </c>
      <c r="AQ13" s="1" t="e">
        <f t="shared" si="19"/>
        <v>#REF!</v>
      </c>
      <c r="AR13" s="3" t="e">
        <f t="shared" si="20"/>
        <v>#REF!</v>
      </c>
    </row>
    <row r="14" spans="1:44">
      <c r="A14" s="1">
        <f>список!A12</f>
        <v>11</v>
      </c>
      <c r="B14" s="1" t="str">
        <f>IF(список!B12="","",список!B12)</f>
        <v/>
      </c>
      <c r="C14" s="1">
        <f>список!C12</f>
        <v>0</v>
      </c>
      <c r="D14" s="13" t="str">
        <f>список!D$2</f>
        <v>средняя группа</v>
      </c>
      <c r="E14" s="16" t="e">
        <f>#REF!</f>
        <v>#REF!</v>
      </c>
      <c r="F14" s="16" t="e">
        <f t="shared" si="0"/>
        <v>#REF!</v>
      </c>
      <c r="G14" s="16" t="e">
        <f>#REF!</f>
        <v>#REF!</v>
      </c>
      <c r="H14" s="16" t="e">
        <f t="shared" si="1"/>
        <v>#REF!</v>
      </c>
      <c r="I14" s="16" t="e">
        <f>#REF!</f>
        <v>#REF!</v>
      </c>
      <c r="J14" s="16"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1" t="e">
        <f t="shared" si="10"/>
        <v>#REF!</v>
      </c>
      <c r="AA14" s="1"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1" t="e">
        <f t="shared" si="18"/>
        <v>#REF!</v>
      </c>
      <c r="AQ14" s="1" t="e">
        <f t="shared" si="19"/>
        <v>#REF!</v>
      </c>
      <c r="AR14" s="3" t="e">
        <f t="shared" si="20"/>
        <v>#REF!</v>
      </c>
    </row>
    <row r="15" spans="1:44">
      <c r="A15" s="1">
        <f>список!A13</f>
        <v>12</v>
      </c>
      <c r="B15" s="1" t="str">
        <f>IF(список!B13="","",список!B13)</f>
        <v/>
      </c>
      <c r="C15" s="1">
        <f>список!C13</f>
        <v>0</v>
      </c>
      <c r="D15" s="13" t="str">
        <f>список!D$2</f>
        <v>средняя группа</v>
      </c>
      <c r="E15" s="16" t="e">
        <f>#REF!</f>
        <v>#REF!</v>
      </c>
      <c r="F15" s="16" t="e">
        <f t="shared" si="0"/>
        <v>#REF!</v>
      </c>
      <c r="G15" s="16" t="e">
        <f>#REF!</f>
        <v>#REF!</v>
      </c>
      <c r="H15" s="16" t="e">
        <f t="shared" si="1"/>
        <v>#REF!</v>
      </c>
      <c r="I15" s="16" t="e">
        <f>#REF!</f>
        <v>#REF!</v>
      </c>
      <c r="J15" s="16"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1" t="e">
        <f t="shared" si="10"/>
        <v>#REF!</v>
      </c>
      <c r="AA15" s="1"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1" t="e">
        <f t="shared" si="18"/>
        <v>#REF!</v>
      </c>
      <c r="AQ15" s="1" t="e">
        <f t="shared" si="19"/>
        <v>#REF!</v>
      </c>
      <c r="AR15" s="3" t="e">
        <f t="shared" si="20"/>
        <v>#REF!</v>
      </c>
    </row>
    <row r="16" spans="1:44">
      <c r="A16" s="1">
        <f>список!A14</f>
        <v>13</v>
      </c>
      <c r="B16" s="1" t="str">
        <f>IF(список!B14="","",список!B14)</f>
        <v/>
      </c>
      <c r="C16" s="1">
        <f>список!C14</f>
        <v>0</v>
      </c>
      <c r="D16" s="13" t="str">
        <f>список!D$2</f>
        <v>средняя группа</v>
      </c>
      <c r="E16" s="16" t="e">
        <f>#REF!</f>
        <v>#REF!</v>
      </c>
      <c r="F16" s="16" t="e">
        <f>IF(E16=0,"",IF(E16="а",1,2))</f>
        <v>#REF!</v>
      </c>
      <c r="G16" s="16" t="e">
        <f>#REF!</f>
        <v>#REF!</v>
      </c>
      <c r="H16" s="16" t="e">
        <f>IF(G16=0,"",IF(G16="а",1,2))</f>
        <v>#REF!</v>
      </c>
      <c r="I16" s="16" t="e">
        <f>#REF!</f>
        <v>#REF!</v>
      </c>
      <c r="J16" s="16" t="e">
        <f>IF(I16=0,"",IF(I16="а",1,3))</f>
        <v>#REF!</v>
      </c>
      <c r="K16" s="1" t="e">
        <f>#REF!</f>
        <v>#REF!</v>
      </c>
      <c r="L16" s="1" t="e">
        <f>IF(K16=0,"",IF(K16="б",3,2))</f>
        <v>#REF!</v>
      </c>
      <c r="M16" s="1" t="e">
        <f>#REF!</f>
        <v>#REF!</v>
      </c>
      <c r="N16" s="1" t="e">
        <f>IF(M16=0,"",IF(M16="б",4,3))</f>
        <v>#REF!</v>
      </c>
      <c r="O16" s="1" t="e">
        <f>#REF!</f>
        <v>#REF!</v>
      </c>
      <c r="P16" s="1" t="e">
        <f>IF(O16=0,"",IF(O16="а",1,2))</f>
        <v>#REF!</v>
      </c>
      <c r="Q16" s="1" t="e">
        <f>#REF!</f>
        <v>#REF!</v>
      </c>
      <c r="R16" s="1" t="e">
        <f>IF(Q16=0,"",IF(Q16="а",1,IF(Q16="б",2,4)))</f>
        <v>#REF!</v>
      </c>
      <c r="S16" s="1" t="e">
        <f>#REF!</f>
        <v>#REF!</v>
      </c>
      <c r="T16" s="1" t="e">
        <f>IF(S16=0,"",IF(S16="а",3,4))</f>
        <v>#REF!</v>
      </c>
      <c r="U16" s="1" t="e">
        <f>#REF!</f>
        <v>#REF!</v>
      </c>
      <c r="V16" s="1" t="e">
        <f>IF(U16=0,"",IF(U16="а",4,5))</f>
        <v>#REF!</v>
      </c>
      <c r="W16" s="1" t="e">
        <f>#REF!</f>
        <v>#REF!</v>
      </c>
      <c r="X16" s="1" t="e">
        <f>IF(W16=0,"",IF(W16="а",5,6))</f>
        <v>#REF!</v>
      </c>
      <c r="Y16" s="1" t="e">
        <f>#REF!</f>
        <v>#REF!</v>
      </c>
      <c r="Z16" s="1" t="e">
        <f>IF(Y16=0,"",IF(Y16="а",1,2))</f>
        <v>#REF!</v>
      </c>
      <c r="AA16" s="1" t="e">
        <f>#REF!</f>
        <v>#REF!</v>
      </c>
      <c r="AB16" s="1" t="e">
        <f>IF(AA16=0,"",IF(AA16="а",1,4))</f>
        <v>#REF!</v>
      </c>
      <c r="AC16" s="1" t="e">
        <f>#REF!</f>
        <v>#REF!</v>
      </c>
      <c r="AD16" s="1" t="e">
        <f>IF(AC16=0,"",IF(AC16="б",3,1))</f>
        <v>#REF!</v>
      </c>
      <c r="AE16" s="1" t="e">
        <f>#REF!</f>
        <v>#REF!</v>
      </c>
      <c r="AF16" s="1" t="e">
        <f>IF(AE16=0,"",IF(AE16="б",4,3))</f>
        <v>#REF!</v>
      </c>
      <c r="AG16" s="1" t="e">
        <f>#REF!</f>
        <v>#REF!</v>
      </c>
      <c r="AH16" s="1" t="e">
        <f>IF(AG16=0,"",IF(AG16="а",1,2))</f>
        <v>#REF!</v>
      </c>
      <c r="AI16" s="1" t="e">
        <f>#REF!</f>
        <v>#REF!</v>
      </c>
      <c r="AJ16" s="1" t="e">
        <f>IF(AI16=0,"",IF(AI16="б",4,2))</f>
        <v>#REF!</v>
      </c>
      <c r="AK16" s="1" t="e">
        <f>#REF!</f>
        <v>#REF!</v>
      </c>
      <c r="AL16" s="1" t="e">
        <f>IF(AK16=0,"",IF(AK16="а",4,6))</f>
        <v>#REF!</v>
      </c>
      <c r="AM16" s="1" t="e">
        <f>#REF!</f>
        <v>#REF!</v>
      </c>
      <c r="AN16" s="1" t="e">
        <f>IF(AM16=0,"",IF(AM16="а",3,4))</f>
        <v>#REF!</v>
      </c>
      <c r="AO16" s="1" t="e">
        <f>#REF!</f>
        <v>#REF!</v>
      </c>
      <c r="AP16" s="1" t="e">
        <f>IF(AO16=0,"",IF(AO16="а",5,6))</f>
        <v>#REF!</v>
      </c>
      <c r="AQ16" s="1" t="e">
        <f t="shared" si="19"/>
        <v>#REF!</v>
      </c>
      <c r="AR16" s="3" t="e">
        <f t="shared" si="20"/>
        <v>#REF!</v>
      </c>
    </row>
    <row r="17" spans="1:44">
      <c r="A17" s="1">
        <f>список!A15</f>
        <v>14</v>
      </c>
      <c r="B17" s="1" t="str">
        <f>IF(список!B15="","",список!B15)</f>
        <v/>
      </c>
      <c r="C17" s="1">
        <f>список!C15</f>
        <v>0</v>
      </c>
      <c r="D17" s="13" t="str">
        <f>список!D$2</f>
        <v>средняя группа</v>
      </c>
      <c r="E17" s="16" t="e">
        <f>#REF!</f>
        <v>#REF!</v>
      </c>
      <c r="F17" s="16" t="e">
        <f t="shared" si="0"/>
        <v>#REF!</v>
      </c>
      <c r="G17" s="16" t="e">
        <f>#REF!</f>
        <v>#REF!</v>
      </c>
      <c r="H17" s="16" t="e">
        <f t="shared" si="1"/>
        <v>#REF!</v>
      </c>
      <c r="I17" s="16" t="e">
        <f>#REF!</f>
        <v>#REF!</v>
      </c>
      <c r="J17" s="16"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1" t="e">
        <f t="shared" si="10"/>
        <v>#REF!</v>
      </c>
      <c r="AA17" s="1"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1" t="e">
        <f t="shared" si="18"/>
        <v>#REF!</v>
      </c>
      <c r="AQ17" s="1" t="e">
        <f t="shared" si="19"/>
        <v>#REF!</v>
      </c>
      <c r="AR17" s="3" t="e">
        <f t="shared" si="20"/>
        <v>#REF!</v>
      </c>
    </row>
    <row r="18" spans="1:44">
      <c r="A18" s="1">
        <f>список!A16</f>
        <v>15</v>
      </c>
      <c r="B18" s="1" t="str">
        <f>IF(список!B16="","",список!B16)</f>
        <v/>
      </c>
      <c r="C18" s="1">
        <f>список!C16</f>
        <v>0</v>
      </c>
      <c r="D18" s="13" t="str">
        <f>список!D$2</f>
        <v>средняя группа</v>
      </c>
      <c r="E18" s="16" t="e">
        <f>#REF!</f>
        <v>#REF!</v>
      </c>
      <c r="F18" s="16" t="e">
        <f t="shared" si="0"/>
        <v>#REF!</v>
      </c>
      <c r="G18" s="16" t="e">
        <f>#REF!</f>
        <v>#REF!</v>
      </c>
      <c r="H18" s="16" t="e">
        <f t="shared" si="1"/>
        <v>#REF!</v>
      </c>
      <c r="I18" s="16" t="e">
        <f>#REF!</f>
        <v>#REF!</v>
      </c>
      <c r="J18" s="16"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1" t="e">
        <f t="shared" si="10"/>
        <v>#REF!</v>
      </c>
      <c r="AA18" s="1"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1" t="e">
        <f t="shared" si="18"/>
        <v>#REF!</v>
      </c>
      <c r="AQ18" s="1" t="e">
        <f t="shared" si="19"/>
        <v>#REF!</v>
      </c>
      <c r="AR18" s="3" t="e">
        <f t="shared" si="20"/>
        <v>#REF!</v>
      </c>
    </row>
    <row r="19" spans="1:44">
      <c r="A19" s="1">
        <f>список!A17</f>
        <v>16</v>
      </c>
      <c r="B19" s="1" t="str">
        <f>IF(список!B17="","",список!B17)</f>
        <v/>
      </c>
      <c r="C19" s="1">
        <f>список!C17</f>
        <v>0</v>
      </c>
      <c r="D19" s="13" t="str">
        <f>список!D$2</f>
        <v>средняя группа</v>
      </c>
      <c r="E19" s="16" t="e">
        <f>#REF!</f>
        <v>#REF!</v>
      </c>
      <c r="F19" s="16" t="e">
        <f t="shared" si="0"/>
        <v>#REF!</v>
      </c>
      <c r="G19" s="16" t="e">
        <f>#REF!</f>
        <v>#REF!</v>
      </c>
      <c r="H19" s="16" t="e">
        <f t="shared" si="1"/>
        <v>#REF!</v>
      </c>
      <c r="I19" s="16" t="e">
        <f>#REF!</f>
        <v>#REF!</v>
      </c>
      <c r="J19" s="16"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1" t="e">
        <f t="shared" si="10"/>
        <v>#REF!</v>
      </c>
      <c r="AA19" s="1"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1" t="e">
        <f t="shared" si="18"/>
        <v>#REF!</v>
      </c>
      <c r="AQ19" s="1" t="e">
        <f t="shared" si="19"/>
        <v>#REF!</v>
      </c>
      <c r="AR19" s="3" t="e">
        <f t="shared" si="20"/>
        <v>#REF!</v>
      </c>
    </row>
    <row r="20" spans="1:44">
      <c r="A20" s="1">
        <f>список!A18</f>
        <v>17</v>
      </c>
      <c r="B20" s="1" t="str">
        <f>IF(список!B18="","",список!B18)</f>
        <v/>
      </c>
      <c r="C20" s="1">
        <f>список!C18</f>
        <v>0</v>
      </c>
      <c r="D20" s="13" t="str">
        <f>список!D$2</f>
        <v>средняя группа</v>
      </c>
      <c r="E20" s="16" t="e">
        <f>#REF!</f>
        <v>#REF!</v>
      </c>
      <c r="F20" s="16" t="e">
        <f t="shared" si="0"/>
        <v>#REF!</v>
      </c>
      <c r="G20" s="16" t="e">
        <f>#REF!</f>
        <v>#REF!</v>
      </c>
      <c r="H20" s="16" t="e">
        <f t="shared" si="1"/>
        <v>#REF!</v>
      </c>
      <c r="I20" s="16" t="e">
        <f>#REF!</f>
        <v>#REF!</v>
      </c>
      <c r="J20" s="16"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1" t="e">
        <f t="shared" si="10"/>
        <v>#REF!</v>
      </c>
      <c r="AA20" s="1"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1" t="e">
        <f t="shared" si="18"/>
        <v>#REF!</v>
      </c>
      <c r="AQ20" s="1" t="e">
        <f t="shared" si="19"/>
        <v>#REF!</v>
      </c>
      <c r="AR20" s="3" t="e">
        <f t="shared" si="20"/>
        <v>#REF!</v>
      </c>
    </row>
    <row r="21" spans="1:44">
      <c r="A21" s="1">
        <f>список!A19</f>
        <v>18</v>
      </c>
      <c r="B21" s="1" t="str">
        <f>IF(список!B19="","",список!B19)</f>
        <v/>
      </c>
      <c r="C21" s="1">
        <f>список!C19</f>
        <v>0</v>
      </c>
      <c r="D21" s="13" t="str">
        <f>список!D$2</f>
        <v>средняя группа</v>
      </c>
      <c r="E21" s="16" t="e">
        <f>#REF!</f>
        <v>#REF!</v>
      </c>
      <c r="F21" s="16" t="e">
        <f t="shared" si="0"/>
        <v>#REF!</v>
      </c>
      <c r="G21" s="16" t="e">
        <f>#REF!</f>
        <v>#REF!</v>
      </c>
      <c r="H21" s="16" t="e">
        <f t="shared" si="1"/>
        <v>#REF!</v>
      </c>
      <c r="I21" s="16" t="e">
        <f>#REF!</f>
        <v>#REF!</v>
      </c>
      <c r="J21" s="16"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1" t="e">
        <f t="shared" si="10"/>
        <v>#REF!</v>
      </c>
      <c r="AA21" s="1"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1" t="e">
        <f t="shared" si="18"/>
        <v>#REF!</v>
      </c>
      <c r="AQ21" s="1" t="e">
        <f t="shared" si="19"/>
        <v>#REF!</v>
      </c>
      <c r="AR21" s="3" t="e">
        <f t="shared" si="20"/>
        <v>#REF!</v>
      </c>
    </row>
    <row r="22" spans="1:44">
      <c r="A22" s="1">
        <f>список!A20</f>
        <v>19</v>
      </c>
      <c r="B22" s="1" t="str">
        <f>IF(список!B20="","",список!B20)</f>
        <v/>
      </c>
      <c r="C22" s="1">
        <f>список!C20</f>
        <v>0</v>
      </c>
      <c r="D22" s="13" t="str">
        <f>список!D$2</f>
        <v>средняя группа</v>
      </c>
      <c r="E22" s="16" t="e">
        <f>#REF!</f>
        <v>#REF!</v>
      </c>
      <c r="F22" s="16" t="e">
        <f t="shared" si="0"/>
        <v>#REF!</v>
      </c>
      <c r="G22" s="16" t="e">
        <f>#REF!</f>
        <v>#REF!</v>
      </c>
      <c r="H22" s="16" t="e">
        <f t="shared" si="1"/>
        <v>#REF!</v>
      </c>
      <c r="I22" s="16" t="e">
        <f>#REF!</f>
        <v>#REF!</v>
      </c>
      <c r="J22" s="16"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1" t="e">
        <f t="shared" si="10"/>
        <v>#REF!</v>
      </c>
      <c r="AA22" s="1"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1" t="e">
        <f t="shared" si="18"/>
        <v>#REF!</v>
      </c>
      <c r="AQ22" s="1" t="e">
        <f t="shared" si="19"/>
        <v>#REF!</v>
      </c>
      <c r="AR22" s="3" t="e">
        <f t="shared" si="20"/>
        <v>#REF!</v>
      </c>
    </row>
    <row r="23" spans="1:44">
      <c r="A23" s="1">
        <f>список!A21</f>
        <v>20</v>
      </c>
      <c r="B23" s="1" t="str">
        <f>IF(список!B21="","",список!B21)</f>
        <v/>
      </c>
      <c r="C23" s="1">
        <f>список!C21</f>
        <v>0</v>
      </c>
      <c r="D23" s="13" t="str">
        <f>список!D$2</f>
        <v>средняя группа</v>
      </c>
      <c r="E23" s="16" t="e">
        <f>#REF!</f>
        <v>#REF!</v>
      </c>
      <c r="F23" s="16" t="e">
        <f t="shared" si="0"/>
        <v>#REF!</v>
      </c>
      <c r="G23" s="16" t="e">
        <f>#REF!</f>
        <v>#REF!</v>
      </c>
      <c r="H23" s="16" t="e">
        <f t="shared" si="1"/>
        <v>#REF!</v>
      </c>
      <c r="I23" s="16" t="e">
        <f>#REF!</f>
        <v>#REF!</v>
      </c>
      <c r="J23" s="16"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1" t="e">
        <f t="shared" si="10"/>
        <v>#REF!</v>
      </c>
      <c r="AA23" s="1"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1" t="e">
        <f t="shared" si="18"/>
        <v>#REF!</v>
      </c>
      <c r="AQ23" s="1" t="e">
        <f t="shared" si="19"/>
        <v>#REF!</v>
      </c>
      <c r="AR23" s="3" t="e">
        <f t="shared" si="20"/>
        <v>#REF!</v>
      </c>
    </row>
    <row r="24" spans="1:44">
      <c r="A24" s="1">
        <f>список!A22</f>
        <v>21</v>
      </c>
      <c r="B24" s="1" t="str">
        <f>IF(список!B22="","",список!B22)</f>
        <v/>
      </c>
      <c r="C24" s="1">
        <f>список!C22</f>
        <v>0</v>
      </c>
      <c r="D24" s="13" t="str">
        <f>список!D$2</f>
        <v>средняя группа</v>
      </c>
      <c r="E24" s="16" t="e">
        <f>#REF!</f>
        <v>#REF!</v>
      </c>
      <c r="F24" s="16" t="e">
        <f t="shared" si="0"/>
        <v>#REF!</v>
      </c>
      <c r="G24" s="16" t="e">
        <f>#REF!</f>
        <v>#REF!</v>
      </c>
      <c r="H24" s="16" t="e">
        <f t="shared" si="1"/>
        <v>#REF!</v>
      </c>
      <c r="I24" s="16" t="e">
        <f>#REF!</f>
        <v>#REF!</v>
      </c>
      <c r="J24" s="16"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1" t="e">
        <f t="shared" si="10"/>
        <v>#REF!</v>
      </c>
      <c r="AA24" s="1"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1" t="e">
        <f t="shared" si="18"/>
        <v>#REF!</v>
      </c>
      <c r="AQ24" s="1" t="e">
        <f t="shared" si="19"/>
        <v>#REF!</v>
      </c>
      <c r="AR24" s="3" t="e">
        <f t="shared" si="20"/>
        <v>#REF!</v>
      </c>
    </row>
    <row r="25" spans="1:44">
      <c r="A25" s="1">
        <f>список!A23</f>
        <v>22</v>
      </c>
      <c r="B25" s="1" t="str">
        <f>IF(список!B23="","",список!B23)</f>
        <v/>
      </c>
      <c r="C25" s="1">
        <f>список!C23</f>
        <v>0</v>
      </c>
      <c r="D25" s="13" t="str">
        <f>список!D$2</f>
        <v>средняя группа</v>
      </c>
      <c r="E25" s="16" t="e">
        <f>#REF!</f>
        <v>#REF!</v>
      </c>
      <c r="F25" s="16" t="e">
        <f t="shared" si="0"/>
        <v>#REF!</v>
      </c>
      <c r="G25" s="16" t="e">
        <f>#REF!</f>
        <v>#REF!</v>
      </c>
      <c r="H25" s="16" t="e">
        <f t="shared" si="1"/>
        <v>#REF!</v>
      </c>
      <c r="I25" s="16" t="e">
        <f>#REF!</f>
        <v>#REF!</v>
      </c>
      <c r="J25" s="16"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1" t="e">
        <f t="shared" si="10"/>
        <v>#REF!</v>
      </c>
      <c r="AA25" s="1"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1" t="e">
        <f t="shared" si="18"/>
        <v>#REF!</v>
      </c>
      <c r="AQ25" s="1" t="e">
        <f t="shared" si="19"/>
        <v>#REF!</v>
      </c>
      <c r="AR25" s="3" t="e">
        <f t="shared" si="20"/>
        <v>#REF!</v>
      </c>
    </row>
    <row r="26" spans="1:44">
      <c r="A26" s="1">
        <f>список!A24</f>
        <v>23</v>
      </c>
      <c r="B26" s="1" t="str">
        <f>IF(список!B24="","",список!B24)</f>
        <v/>
      </c>
      <c r="C26" s="1">
        <f>список!C24</f>
        <v>0</v>
      </c>
      <c r="D26" s="13" t="str">
        <f>список!D$2</f>
        <v>средняя группа</v>
      </c>
      <c r="E26" s="16" t="e">
        <f>#REF!</f>
        <v>#REF!</v>
      </c>
      <c r="F26" s="16" t="e">
        <f t="shared" si="0"/>
        <v>#REF!</v>
      </c>
      <c r="G26" s="16" t="e">
        <f>#REF!</f>
        <v>#REF!</v>
      </c>
      <c r="H26" s="16" t="e">
        <f t="shared" si="1"/>
        <v>#REF!</v>
      </c>
      <c r="I26" s="16" t="e">
        <f>#REF!</f>
        <v>#REF!</v>
      </c>
      <c r="J26" s="16"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1" t="e">
        <f t="shared" si="10"/>
        <v>#REF!</v>
      </c>
      <c r="AA26" s="1"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1" t="e">
        <f t="shared" si="18"/>
        <v>#REF!</v>
      </c>
      <c r="AQ26" s="1" t="e">
        <f t="shared" si="19"/>
        <v>#REF!</v>
      </c>
      <c r="AR26" s="3" t="e">
        <f t="shared" si="20"/>
        <v>#REF!</v>
      </c>
    </row>
    <row r="27" spans="1:44">
      <c r="A27" s="1">
        <f>список!A25</f>
        <v>24</v>
      </c>
      <c r="B27" s="1" t="str">
        <f>IF(список!B25="","",список!B25)</f>
        <v/>
      </c>
      <c r="C27" s="1">
        <f>список!C25</f>
        <v>0</v>
      </c>
      <c r="D27" s="13" t="str">
        <f>список!D$2</f>
        <v>средняя группа</v>
      </c>
      <c r="E27" s="16" t="e">
        <f>#REF!</f>
        <v>#REF!</v>
      </c>
      <c r="F27" s="16" t="e">
        <f t="shared" si="0"/>
        <v>#REF!</v>
      </c>
      <c r="G27" s="16" t="e">
        <f>#REF!</f>
        <v>#REF!</v>
      </c>
      <c r="H27" s="16" t="e">
        <f t="shared" si="1"/>
        <v>#REF!</v>
      </c>
      <c r="I27" s="16" t="e">
        <f>#REF!</f>
        <v>#REF!</v>
      </c>
      <c r="J27" s="16"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1" t="e">
        <f t="shared" si="10"/>
        <v>#REF!</v>
      </c>
      <c r="AA27" s="1"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1" t="e">
        <f t="shared" si="18"/>
        <v>#REF!</v>
      </c>
      <c r="AQ27" s="1" t="e">
        <f t="shared" si="19"/>
        <v>#REF!</v>
      </c>
      <c r="AR27" s="3" t="e">
        <f t="shared" si="20"/>
        <v>#REF!</v>
      </c>
    </row>
    <row r="28" spans="1:44">
      <c r="A28" s="1">
        <f>список!A26</f>
        <v>25</v>
      </c>
      <c r="B28" s="1" t="str">
        <f>IF(список!B26="","",список!B26)</f>
        <v/>
      </c>
      <c r="C28" s="1">
        <f>список!C26</f>
        <v>0</v>
      </c>
      <c r="D28" s="13" t="str">
        <f>список!D$2</f>
        <v>средняя группа</v>
      </c>
      <c r="E28" s="16" t="e">
        <f>#REF!</f>
        <v>#REF!</v>
      </c>
      <c r="F28" s="16" t="e">
        <f t="shared" si="0"/>
        <v>#REF!</v>
      </c>
      <c r="G28" s="16" t="e">
        <f>#REF!</f>
        <v>#REF!</v>
      </c>
      <c r="H28" s="16" t="e">
        <f t="shared" si="1"/>
        <v>#REF!</v>
      </c>
      <c r="I28" s="16" t="e">
        <f>#REF!</f>
        <v>#REF!</v>
      </c>
      <c r="J28" s="16"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1" t="e">
        <f t="shared" si="10"/>
        <v>#REF!</v>
      </c>
      <c r="AA28" s="1"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1" t="e">
        <f t="shared" si="18"/>
        <v>#REF!</v>
      </c>
      <c r="AQ28" s="1" t="e">
        <f t="shared" si="19"/>
        <v>#REF!</v>
      </c>
      <c r="AR28" s="3" t="e">
        <f t="shared" si="20"/>
        <v>#REF!</v>
      </c>
    </row>
    <row r="29" spans="1:44">
      <c r="A29" s="1">
        <f>список!A27</f>
        <v>26</v>
      </c>
      <c r="B29" s="1" t="str">
        <f>IF(список!B27="","",список!B27)</f>
        <v/>
      </c>
      <c r="C29" s="1">
        <f>список!C27</f>
        <v>0</v>
      </c>
      <c r="D29" s="13" t="str">
        <f>список!D$2</f>
        <v>средняя группа</v>
      </c>
      <c r="E29" s="16" t="e">
        <f>#REF!</f>
        <v>#REF!</v>
      </c>
      <c r="F29" s="16" t="e">
        <f t="shared" si="0"/>
        <v>#REF!</v>
      </c>
      <c r="G29" s="16" t="e">
        <f>#REF!</f>
        <v>#REF!</v>
      </c>
      <c r="H29" s="16" t="e">
        <f t="shared" si="1"/>
        <v>#REF!</v>
      </c>
      <c r="I29" s="16" t="e">
        <f>#REF!</f>
        <v>#REF!</v>
      </c>
      <c r="J29" s="16"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1" t="e">
        <f t="shared" si="10"/>
        <v>#REF!</v>
      </c>
      <c r="AA29" s="1"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1" t="e">
        <f t="shared" si="18"/>
        <v>#REF!</v>
      </c>
      <c r="AQ29" s="1" t="e">
        <f t="shared" si="19"/>
        <v>#REF!</v>
      </c>
      <c r="AR29" s="3" t="e">
        <f t="shared" si="20"/>
        <v>#REF!</v>
      </c>
    </row>
    <row r="30" spans="1:44">
      <c r="A30" s="1">
        <f>список!A28</f>
        <v>27</v>
      </c>
      <c r="B30" s="1" t="str">
        <f>IF(список!B28="","",список!B28)</f>
        <v/>
      </c>
      <c r="C30" s="1">
        <f>список!C28</f>
        <v>0</v>
      </c>
      <c r="D30" s="13" t="str">
        <f>список!D$2</f>
        <v>средняя группа</v>
      </c>
      <c r="E30" s="16" t="e">
        <f>#REF!</f>
        <v>#REF!</v>
      </c>
      <c r="F30" s="16" t="e">
        <f t="shared" si="0"/>
        <v>#REF!</v>
      </c>
      <c r="G30" s="16" t="e">
        <f>#REF!</f>
        <v>#REF!</v>
      </c>
      <c r="H30" s="16" t="e">
        <f t="shared" si="1"/>
        <v>#REF!</v>
      </c>
      <c r="I30" s="16" t="e">
        <f>#REF!</f>
        <v>#REF!</v>
      </c>
      <c r="J30" s="16"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1" t="e">
        <f t="shared" si="10"/>
        <v>#REF!</v>
      </c>
      <c r="AA30" s="1"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1" t="e">
        <f t="shared" si="18"/>
        <v>#REF!</v>
      </c>
      <c r="AQ30" s="1" t="e">
        <f t="shared" si="19"/>
        <v>#REF!</v>
      </c>
      <c r="AR30" s="3" t="e">
        <f t="shared" si="20"/>
        <v>#REF!</v>
      </c>
    </row>
    <row r="31" spans="1:44">
      <c r="A31" s="1">
        <f>список!A29</f>
        <v>28</v>
      </c>
      <c r="B31" s="1" t="str">
        <f>IF(список!B29="","",список!B29)</f>
        <v/>
      </c>
      <c r="C31" s="1">
        <f>список!C29</f>
        <v>0</v>
      </c>
      <c r="D31" s="13" t="str">
        <f>список!D$2</f>
        <v>средняя группа</v>
      </c>
      <c r="E31" s="16" t="e">
        <f>#REF!</f>
        <v>#REF!</v>
      </c>
      <c r="F31" s="16" t="e">
        <f t="shared" si="0"/>
        <v>#REF!</v>
      </c>
      <c r="G31" s="16" t="e">
        <f>#REF!</f>
        <v>#REF!</v>
      </c>
      <c r="H31" s="16" t="e">
        <f t="shared" si="1"/>
        <v>#REF!</v>
      </c>
      <c r="I31" s="16" t="e">
        <f>#REF!</f>
        <v>#REF!</v>
      </c>
      <c r="J31" s="16"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1" t="e">
        <f t="shared" si="10"/>
        <v>#REF!</v>
      </c>
      <c r="AA31" s="1"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1" t="e">
        <f t="shared" si="18"/>
        <v>#REF!</v>
      </c>
      <c r="AQ31" s="1" t="e">
        <f t="shared" si="19"/>
        <v>#REF!</v>
      </c>
      <c r="AR31" s="3" t="e">
        <f t="shared" si="20"/>
        <v>#REF!</v>
      </c>
    </row>
    <row r="32" spans="1:44">
      <c r="A32" s="1">
        <f>список!A30</f>
        <v>29</v>
      </c>
      <c r="B32" s="1">
        <f>IF(список!C8="","",список!C8)</f>
        <v>0</v>
      </c>
      <c r="C32" s="1">
        <f>список!C30</f>
        <v>0</v>
      </c>
      <c r="D32" s="13" t="str">
        <f>список!D$2</f>
        <v>средняя группа</v>
      </c>
      <c r="E32" s="16" t="e">
        <f>#REF!</f>
        <v>#REF!</v>
      </c>
      <c r="F32" s="16" t="e">
        <f t="shared" si="0"/>
        <v>#REF!</v>
      </c>
      <c r="G32" s="16" t="e">
        <f>#REF!</f>
        <v>#REF!</v>
      </c>
      <c r="H32" s="16" t="e">
        <f t="shared" si="1"/>
        <v>#REF!</v>
      </c>
      <c r="I32" s="16" t="e">
        <f>#REF!</f>
        <v>#REF!</v>
      </c>
      <c r="J32" s="16"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1" t="e">
        <f t="shared" si="10"/>
        <v>#REF!</v>
      </c>
      <c r="AA32" s="1"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1" t="e">
        <f t="shared" si="18"/>
        <v>#REF!</v>
      </c>
      <c r="AQ32" s="1" t="e">
        <f t="shared" si="19"/>
        <v>#REF!</v>
      </c>
      <c r="AR32" s="3" t="e">
        <f t="shared" si="20"/>
        <v>#REF!</v>
      </c>
    </row>
    <row r="33" spans="1:44">
      <c r="A33" s="1">
        <f>список!A31</f>
        <v>30</v>
      </c>
      <c r="B33" s="1" t="str">
        <f>IF(список!B31="","",список!B31)</f>
        <v/>
      </c>
      <c r="C33" s="1">
        <f>список!C31</f>
        <v>0</v>
      </c>
      <c r="D33" s="13" t="str">
        <f>список!D$2</f>
        <v>средняя группа</v>
      </c>
      <c r="E33" s="16" t="e">
        <f>#REF!</f>
        <v>#REF!</v>
      </c>
      <c r="F33" s="16" t="e">
        <f t="shared" si="0"/>
        <v>#REF!</v>
      </c>
      <c r="G33" s="16" t="e">
        <f>#REF!</f>
        <v>#REF!</v>
      </c>
      <c r="H33" s="16" t="e">
        <f t="shared" si="1"/>
        <v>#REF!</v>
      </c>
      <c r="I33" s="16" t="e">
        <f>#REF!</f>
        <v>#REF!</v>
      </c>
      <c r="J33" s="16"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1" t="e">
        <f t="shared" si="10"/>
        <v>#REF!</v>
      </c>
      <c r="AA33" s="1"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1" t="e">
        <f t="shared" si="18"/>
        <v>#REF!</v>
      </c>
      <c r="AQ33" s="1" t="e">
        <f t="shared" si="19"/>
        <v>#REF!</v>
      </c>
      <c r="AR33" s="3" t="e">
        <f t="shared" si="20"/>
        <v>#REF!</v>
      </c>
    </row>
    <row r="34" spans="1:44">
      <c r="A34" s="1">
        <f>список!A32</f>
        <v>31</v>
      </c>
      <c r="B34" s="1" t="str">
        <f>IF(список!B32="","",список!B32)</f>
        <v/>
      </c>
      <c r="C34" s="1">
        <f>список!C32</f>
        <v>0</v>
      </c>
      <c r="D34" s="13" t="str">
        <f>список!D$2</f>
        <v>средняя группа</v>
      </c>
      <c r="E34" s="16" t="e">
        <f>#REF!</f>
        <v>#REF!</v>
      </c>
      <c r="F34" s="16" t="e">
        <f t="shared" si="0"/>
        <v>#REF!</v>
      </c>
      <c r="G34" s="16" t="e">
        <f>#REF!</f>
        <v>#REF!</v>
      </c>
      <c r="H34" s="16" t="e">
        <f t="shared" si="1"/>
        <v>#REF!</v>
      </c>
      <c r="I34" s="16" t="e">
        <f>#REF!</f>
        <v>#REF!</v>
      </c>
      <c r="J34" s="16"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1" t="e">
        <f t="shared" si="10"/>
        <v>#REF!</v>
      </c>
      <c r="AA34" s="1"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1" t="e">
        <f t="shared" si="18"/>
        <v>#REF!</v>
      </c>
      <c r="AQ34" s="1" t="e">
        <f t="shared" si="19"/>
        <v>#REF!</v>
      </c>
      <c r="AR34" s="3" t="e">
        <f t="shared" si="20"/>
        <v>#REF!</v>
      </c>
    </row>
  </sheetData>
  <mergeCells count="27">
    <mergeCell ref="AK3:AL3"/>
    <mergeCell ref="AM3:AN3"/>
    <mergeCell ref="AO3:AP3"/>
    <mergeCell ref="AC3:AD3"/>
    <mergeCell ref="AE3:AF3"/>
    <mergeCell ref="AG3:AH3"/>
    <mergeCell ref="I3:J3"/>
    <mergeCell ref="S3:T3"/>
    <mergeCell ref="U3:V3"/>
    <mergeCell ref="AA3:AB3"/>
    <mergeCell ref="AI3:AJ3"/>
    <mergeCell ref="A1:J1"/>
    <mergeCell ref="K1:V1"/>
    <mergeCell ref="A2:A3"/>
    <mergeCell ref="W3:X3"/>
    <mergeCell ref="Y3:Z3"/>
    <mergeCell ref="K3:L3"/>
    <mergeCell ref="M3:N3"/>
    <mergeCell ref="O3:P3"/>
    <mergeCell ref="Q3:R3"/>
    <mergeCell ref="B2:B3"/>
    <mergeCell ref="C2:C3"/>
    <mergeCell ref="D2:D3"/>
    <mergeCell ref="E2:X2"/>
    <mergeCell ref="Y2:AP2"/>
    <mergeCell ref="E3:F3"/>
    <mergeCell ref="G3:H3"/>
  </mergeCells>
  <phoneticPr fontId="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R34"/>
  <sheetViews>
    <sheetView topLeftCell="A3" workbookViewId="0">
      <selection activeCell="B4" sqref="B4:D34"/>
    </sheetView>
  </sheetViews>
  <sheetFormatPr defaultRowHeight="15"/>
  <cols>
    <col min="2" max="2" width="21.28515625" customWidth="1"/>
    <col min="4" max="4" width="18.28515625" customWidth="1"/>
    <col min="5" max="42" width="3.28515625" customWidth="1"/>
    <col min="44" max="44" width="13.42578125" customWidth="1"/>
  </cols>
  <sheetData>
    <row r="1" spans="1:44" ht="16.5" thickBot="1">
      <c r="A1" s="374" t="e">
        <f>#REF!</f>
        <v>#REF!</v>
      </c>
      <c r="B1" s="375"/>
      <c r="C1" s="375"/>
      <c r="D1" s="375"/>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75"/>
      <c r="AR1" s="389"/>
    </row>
    <row r="2" spans="1:44">
      <c r="A2" s="371" t="str">
        <f>список!A1</f>
        <v>№</v>
      </c>
      <c r="B2" s="371" t="str">
        <f>список!B1</f>
        <v>Фамилия, имя воспитанника</v>
      </c>
      <c r="C2" s="371" t="str">
        <f>список!C1</f>
        <v xml:space="preserve">дата </v>
      </c>
      <c r="D2" s="395" t="str">
        <f>список!D1</f>
        <v>Группа</v>
      </c>
      <c r="E2" s="390" t="s">
        <v>6</v>
      </c>
      <c r="F2" s="391"/>
      <c r="G2" s="391"/>
      <c r="H2" s="391"/>
      <c r="I2" s="391"/>
      <c r="J2" s="391"/>
      <c r="K2" s="391"/>
      <c r="L2" s="391"/>
      <c r="M2" s="391"/>
      <c r="N2" s="391"/>
      <c r="O2" s="391"/>
      <c r="P2" s="391"/>
      <c r="Q2" s="391"/>
      <c r="R2" s="391"/>
      <c r="S2" s="391"/>
      <c r="T2" s="391"/>
      <c r="U2" s="391"/>
      <c r="V2" s="391"/>
      <c r="W2" s="391"/>
      <c r="X2" s="391"/>
      <c r="Y2" s="391"/>
      <c r="Z2" s="392"/>
      <c r="AA2" s="385" t="s">
        <v>7</v>
      </c>
      <c r="AB2" s="386"/>
      <c r="AC2" s="386"/>
      <c r="AD2" s="386"/>
      <c r="AE2" s="386"/>
      <c r="AF2" s="386"/>
      <c r="AG2" s="386"/>
      <c r="AH2" s="386"/>
      <c r="AI2" s="386"/>
      <c r="AJ2" s="386"/>
      <c r="AK2" s="386"/>
      <c r="AL2" s="386"/>
      <c r="AM2" s="386"/>
      <c r="AN2" s="386"/>
      <c r="AO2" s="386"/>
      <c r="AP2" s="387"/>
      <c r="AQ2" s="5"/>
      <c r="AR2" s="1"/>
    </row>
    <row r="3" spans="1:44" ht="15.75" thickBot="1">
      <c r="A3" s="371"/>
      <c r="B3" s="371"/>
      <c r="C3" s="371"/>
      <c r="D3" s="395"/>
      <c r="E3" s="384">
        <v>6</v>
      </c>
      <c r="F3" s="379"/>
      <c r="G3" s="378">
        <v>14</v>
      </c>
      <c r="H3" s="379"/>
      <c r="I3" s="378">
        <v>18</v>
      </c>
      <c r="J3" s="379"/>
      <c r="K3" s="380">
        <f>'[1]сырые баллы'!Y3</f>
        <v>21</v>
      </c>
      <c r="L3" s="380"/>
      <c r="M3" s="380">
        <f>'[1]сырые баллы'!Z3</f>
        <v>22</v>
      </c>
      <c r="N3" s="380"/>
      <c r="O3" s="380">
        <f>'[1]сырые баллы'!AA3</f>
        <v>23</v>
      </c>
      <c r="P3" s="380"/>
      <c r="Q3" s="380">
        <f>'[1]сырые баллы'!AB3</f>
        <v>24</v>
      </c>
      <c r="R3" s="380"/>
      <c r="S3" s="380">
        <f>'[1]сырые баллы'!AC3</f>
        <v>25</v>
      </c>
      <c r="T3" s="380"/>
      <c r="U3" s="380">
        <f>'[1]сырые баллы'!AD3</f>
        <v>26</v>
      </c>
      <c r="V3" s="380"/>
      <c r="W3" s="380">
        <f>'[1]сырые баллы'!AE3</f>
        <v>27</v>
      </c>
      <c r="X3" s="380"/>
      <c r="Y3" s="380">
        <f>'[1]сырые баллы'!AF3</f>
        <v>28</v>
      </c>
      <c r="Z3" s="394"/>
      <c r="AA3" s="388">
        <f>'[1]сырые баллы'!BJ3</f>
        <v>21</v>
      </c>
      <c r="AB3" s="381"/>
      <c r="AC3" s="381">
        <f>'[1]сырые баллы'!BK3</f>
        <v>22</v>
      </c>
      <c r="AD3" s="381"/>
      <c r="AE3" s="381">
        <f>'[1]сырые баллы'!BL3</f>
        <v>23</v>
      </c>
      <c r="AF3" s="381"/>
      <c r="AG3" s="381">
        <f>'[1]сырые баллы'!BM3</f>
        <v>24</v>
      </c>
      <c r="AH3" s="381"/>
      <c r="AI3" s="381">
        <f>'[1]сырые баллы'!BN3</f>
        <v>25</v>
      </c>
      <c r="AJ3" s="381"/>
      <c r="AK3" s="381">
        <f>'[1]сырые баллы'!BO3</f>
        <v>26</v>
      </c>
      <c r="AL3" s="381"/>
      <c r="AM3" s="381">
        <f>'[1]сырые баллы'!BP3</f>
        <v>27</v>
      </c>
      <c r="AN3" s="381"/>
      <c r="AO3" s="381">
        <f>'[1]сырые баллы'!BQ3</f>
        <v>28</v>
      </c>
      <c r="AP3" s="393"/>
      <c r="AQ3" s="64"/>
      <c r="AR3" s="9"/>
    </row>
    <row r="4" spans="1:44">
      <c r="A4" s="1">
        <f>список!A2</f>
        <v>1</v>
      </c>
      <c r="B4" s="1" t="str">
        <f>IF(список!B2="","",список!B2)</f>
        <v/>
      </c>
      <c r="C4" s="1" t="str">
        <f>IF(список!C2="","",список!C2)</f>
        <v/>
      </c>
      <c r="D4" s="13" t="str">
        <f>IF(список!D2="","",список!D2)</f>
        <v>средняя группа</v>
      </c>
      <c r="E4" s="17" t="e">
        <f>#REF!</f>
        <v>#REF!</v>
      </c>
      <c r="F4" s="16" t="e">
        <f>IF(E4=0,"",IF(E4="б",3,2))</f>
        <v>#REF!</v>
      </c>
      <c r="G4" s="16" t="e">
        <f>#REF!</f>
        <v>#REF!</v>
      </c>
      <c r="H4" s="16" t="e">
        <f>IF(G4=0,"",IF(G4="б",3,2))</f>
        <v>#REF!</v>
      </c>
      <c r="I4" s="16" t="e">
        <f>#REF!</f>
        <v>#REF!</v>
      </c>
      <c r="J4" s="16" t="e">
        <f>IF(I4=0,"",IF(I4="а",3,5))</f>
        <v>#REF!</v>
      </c>
      <c r="K4" s="1" t="e">
        <f>#REF!</f>
        <v>#REF!</v>
      </c>
      <c r="L4" s="1" t="e">
        <f>IF(K4=0,"",IF(K4="а",1,5))</f>
        <v>#REF!</v>
      </c>
      <c r="M4" s="1" t="e">
        <f>#REF!</f>
        <v>#REF!</v>
      </c>
      <c r="N4" s="1" t="e">
        <f>IF(M4=0,"",IF(M4="а",1,2))</f>
        <v>#REF!</v>
      </c>
      <c r="O4" s="1" t="e">
        <f>#REF!</f>
        <v>#REF!</v>
      </c>
      <c r="P4" s="1" t="e">
        <f>IF(O4=0,"",IF(O4="а",2,4))</f>
        <v>#REF!</v>
      </c>
      <c r="Q4" s="1" t="e">
        <f>#REF!</f>
        <v>#REF!</v>
      </c>
      <c r="R4" s="1" t="e">
        <f>IF(Q4=0,"",IF(Q4="а",2,IF(Q4="в",4,3)))</f>
        <v>#REF!</v>
      </c>
      <c r="S4" s="1" t="e">
        <f>#REF!</f>
        <v>#REF!</v>
      </c>
      <c r="T4" s="1" t="e">
        <f>IF(S4=0,"",IF(S4="а",4,2))</f>
        <v>#REF!</v>
      </c>
      <c r="U4" s="1" t="e">
        <f>#REF!</f>
        <v>#REF!</v>
      </c>
      <c r="V4" s="1" t="e">
        <f>IF(U4=0,"",IF(U4="в",4,IF(U4="г",5,IF(U4="а",1,2))))</f>
        <v>#REF!</v>
      </c>
      <c r="W4" s="1" t="e">
        <f>#REF!</f>
        <v>#REF!</v>
      </c>
      <c r="X4" s="1" t="e">
        <f>IF(W4=0,"",IF(W4="б",4,3))</f>
        <v>#REF!</v>
      </c>
      <c r="Y4" s="1" t="e">
        <f>#REF!</f>
        <v>#REF!</v>
      </c>
      <c r="Z4" s="8" t="e">
        <f>IF(Y4=0,"",IF(Y4="б",6,5))</f>
        <v>#REF!</v>
      </c>
      <c r="AA4" s="7" t="e">
        <f>#REF!</f>
        <v>#REF!</v>
      </c>
      <c r="AB4" s="1" t="e">
        <f>IF(AA4=0,"",IF(AA4="а",1,3))</f>
        <v>#REF!</v>
      </c>
      <c r="AC4" s="1" t="e">
        <f>#REF!</f>
        <v>#REF!</v>
      </c>
      <c r="AD4" s="1" t="e">
        <f>IF(AC4=0,"",IF(AC4="а",1,2))</f>
        <v>#REF!</v>
      </c>
      <c r="AE4" s="1" t="e">
        <f>#REF!</f>
        <v>#REF!</v>
      </c>
      <c r="AF4" s="1" t="e">
        <f>IF(AE4=0,"",IF(AE4="а",2,4))</f>
        <v>#REF!</v>
      </c>
      <c r="AG4" s="1" t="e">
        <f>#REF!</f>
        <v>#REF!</v>
      </c>
      <c r="AH4" s="1" t="e">
        <f>IF(AG4=0,"",IF(AG4="а",2,IF(AG4="б",3,4)))</f>
        <v>#REF!</v>
      </c>
      <c r="AI4" s="1" t="e">
        <f>#REF!</f>
        <v>#REF!</v>
      </c>
      <c r="AJ4" s="1" t="e">
        <f>IF(AI4=0,"",IF(AI4="а",4,6))</f>
        <v>#REF!</v>
      </c>
      <c r="AK4" s="1" t="e">
        <f>#REF!</f>
        <v>#REF!</v>
      </c>
      <c r="AL4" s="1" t="e">
        <f>IF(AK4=0,"",IF(AK4="б",3,IF(AK4="в",4,IF(AK4="г",5,0))))</f>
        <v>#REF!</v>
      </c>
      <c r="AM4" s="1" t="e">
        <f>#REF!</f>
        <v>#REF!</v>
      </c>
      <c r="AN4" s="1" t="e">
        <f>IF(AM4=0,"",IF(AM4="а",3,4))</f>
        <v>#REF!</v>
      </c>
      <c r="AO4" s="1" t="e">
        <f>#REF!</f>
        <v>#REF!</v>
      </c>
      <c r="AP4" s="8" t="e">
        <f>IF(AO4=0,"",IF(AO4="в",6,IF(AO4="б",5,0)))</f>
        <v>#REF!</v>
      </c>
      <c r="AQ4" s="59" t="e">
        <f>SUM(L4:AP4)</f>
        <v>#REF!</v>
      </c>
      <c r="AR4" s="65" t="e">
        <f>IF(AQ4=0,"",IF(AQ4&gt;=70,"6 уровень",IF(AND(AQ4&gt;=52,BE4&lt;70),"5 уровень",IF(AND(AQ4&gt;=37,BE4&lt;52),"4 уровень",IF(AND(AQ4&gt;=16,AQ4&lt;37),"3 уровень",IF(AND(AQ4&gt;=4,AQ4&lt;16),"2 уровень","1 уровень"))))))</f>
        <v>#REF!</v>
      </c>
    </row>
    <row r="5" spans="1:44">
      <c r="A5" s="1">
        <f>список!A3</f>
        <v>2</v>
      </c>
      <c r="B5" s="1" t="str">
        <f>IF(список!B3="","",список!B3)</f>
        <v/>
      </c>
      <c r="C5" s="1">
        <f>IF(список!C3="","",список!C3)</f>
        <v>0</v>
      </c>
      <c r="D5" s="13" t="str">
        <f>IF(список!D3="","",список!D3)</f>
        <v>средняя группа</v>
      </c>
      <c r="E5" s="17" t="e">
        <f>#REF!</f>
        <v>#REF!</v>
      </c>
      <c r="F5" s="16" t="e">
        <f t="shared" ref="F5:F34" si="0">IF(E5=0,"",IF(E5="б",3,2))</f>
        <v>#REF!</v>
      </c>
      <c r="G5" s="16" t="e">
        <f>#REF!</f>
        <v>#REF!</v>
      </c>
      <c r="H5" s="16" t="e">
        <f t="shared" ref="H5:H34" si="1">IF(G5=0,"",IF(G5="б",3,2))</f>
        <v>#REF!</v>
      </c>
      <c r="I5" s="16" t="e">
        <f>#REF!</f>
        <v>#REF!</v>
      </c>
      <c r="J5" s="16" t="e">
        <f t="shared" ref="J5:J34" si="2">IF(I5=0,"",IF(I5="а",3,5))</f>
        <v>#REF!</v>
      </c>
      <c r="K5" s="1" t="e">
        <f>#REF!</f>
        <v>#REF!</v>
      </c>
      <c r="L5" s="1" t="e">
        <f t="shared" ref="L5:L34" si="3">IF(K5=0,"",IF(K5="а",1,5))</f>
        <v>#REF!</v>
      </c>
      <c r="M5" s="1" t="e">
        <f>#REF!</f>
        <v>#REF!</v>
      </c>
      <c r="N5" s="1" t="e">
        <f t="shared" ref="N5:N34" si="4">IF(M5=0,"",IF(M5="а",1,2))</f>
        <v>#REF!</v>
      </c>
      <c r="O5" s="1" t="e">
        <f>#REF!</f>
        <v>#REF!</v>
      </c>
      <c r="P5" s="1" t="e">
        <f t="shared" ref="P5:P34" si="5">IF(O5=0,"",IF(O5="а",2,4))</f>
        <v>#REF!</v>
      </c>
      <c r="Q5" s="1" t="e">
        <f>#REF!</f>
        <v>#REF!</v>
      </c>
      <c r="R5" s="1" t="e">
        <f t="shared" ref="R5:R34" si="6">IF(Q5=0,"",IF(Q5="а",2,IF(Q5="в",4,3)))</f>
        <v>#REF!</v>
      </c>
      <c r="S5" s="1" t="e">
        <f>#REF!</f>
        <v>#REF!</v>
      </c>
      <c r="T5" s="1" t="e">
        <f t="shared" ref="T5:T34" si="7">IF(S5=0,"",IF(S5="а",4,2))</f>
        <v>#REF!</v>
      </c>
      <c r="U5" s="1" t="e">
        <f>#REF!</f>
        <v>#REF!</v>
      </c>
      <c r="V5" s="1" t="e">
        <f t="shared" ref="V5:V34" si="8">IF(U5=0,"",IF(U5="в",4,IF(U5="г",5,IF(U5="а",1,2))))</f>
        <v>#REF!</v>
      </c>
      <c r="W5" s="1" t="e">
        <f>#REF!</f>
        <v>#REF!</v>
      </c>
      <c r="X5" s="1" t="e">
        <f t="shared" ref="X5:X34" si="9">IF(W5=0,"",IF(W5="б",4,3))</f>
        <v>#REF!</v>
      </c>
      <c r="Y5" s="1" t="e">
        <f>#REF!</f>
        <v>#REF!</v>
      </c>
      <c r="Z5" s="8" t="e">
        <f t="shared" ref="Z5:Z34" si="10">IF(Y5=0,"",IF(Y5="б",6,5))</f>
        <v>#REF!</v>
      </c>
      <c r="AA5" s="7" t="e">
        <f>#REF!</f>
        <v>#REF!</v>
      </c>
      <c r="AB5" s="1" t="e">
        <f t="shared" ref="AB5:AB34" si="11">IF(AA5=0,"",IF(AA5="а",1,3))</f>
        <v>#REF!</v>
      </c>
      <c r="AC5" s="1" t="e">
        <f>#REF!</f>
        <v>#REF!</v>
      </c>
      <c r="AD5" s="1" t="e">
        <f t="shared" ref="AD5:AD34" si="12">IF(AC5=0,"",IF(AC5="а",1,2))</f>
        <v>#REF!</v>
      </c>
      <c r="AE5" s="1" t="e">
        <f>#REF!</f>
        <v>#REF!</v>
      </c>
      <c r="AF5" s="1" t="e">
        <f t="shared" ref="AF5:AF34" si="13">IF(AE5=0,"",IF(AE5="а",2,4))</f>
        <v>#REF!</v>
      </c>
      <c r="AG5" s="1" t="e">
        <f>#REF!</f>
        <v>#REF!</v>
      </c>
      <c r="AH5" s="1" t="e">
        <f t="shared" ref="AH5:AH34" si="14">IF(AG5=0,"",IF(AG5="а",2,IF(AG5="б",3,4)))</f>
        <v>#REF!</v>
      </c>
      <c r="AI5" s="1" t="e">
        <f>#REF!</f>
        <v>#REF!</v>
      </c>
      <c r="AJ5" s="1" t="e">
        <f t="shared" ref="AJ5:AJ34" si="15">IF(AI5=0,"",IF(AI5="а",4,6))</f>
        <v>#REF!</v>
      </c>
      <c r="AK5" s="1" t="e">
        <f>#REF!</f>
        <v>#REF!</v>
      </c>
      <c r="AL5" s="1" t="e">
        <f t="shared" ref="AL5:AL34" si="16">IF(AK5=0,"",IF(AK5="б",3,IF(AK5="в",4,IF(AK5="г",5,0))))</f>
        <v>#REF!</v>
      </c>
      <c r="AM5" s="1" t="e">
        <f>#REF!</f>
        <v>#REF!</v>
      </c>
      <c r="AN5" s="1" t="e">
        <f t="shared" ref="AN5:AN34" si="17">IF(AM5=0,"",IF(AM5="а",3,4))</f>
        <v>#REF!</v>
      </c>
      <c r="AO5" s="1" t="e">
        <f>#REF!</f>
        <v>#REF!</v>
      </c>
      <c r="AP5" s="8" t="e">
        <f t="shared" ref="AP5:AP34" si="18">IF(AO5=0,"",IF(AO5="в",6,IF(AO5="б",5,0)))</f>
        <v>#REF!</v>
      </c>
      <c r="AQ5" s="60" t="e">
        <f t="shared" ref="AQ5:AQ34" si="19">SUM(L5:AP5)</f>
        <v>#REF!</v>
      </c>
      <c r="AR5" s="61" t="e">
        <f t="shared" ref="AR5:AR34" si="20">IF(AQ5=0,"",IF(AQ5&gt;=70,"6 уровень",IF(AND(AQ5&gt;=52,BE5&lt;70),"5 уровень",IF(AND(AQ5&gt;=37,BE5&lt;52),"4 уровень",IF(AND(AQ5&gt;=16,AQ5&lt;37),"3 уровень",IF(AND(AQ5&gt;=4,AQ5&lt;16),"2 уровень","1 уровень"))))))</f>
        <v>#REF!</v>
      </c>
    </row>
    <row r="6" spans="1:44">
      <c r="A6" s="1">
        <f>список!A4</f>
        <v>3</v>
      </c>
      <c r="B6" s="1" t="str">
        <f>IF(список!B4="","",список!B4)</f>
        <v/>
      </c>
      <c r="C6" s="1">
        <f>IF(список!C4="","",список!C4)</f>
        <v>0</v>
      </c>
      <c r="D6" s="13" t="str">
        <f>IF(список!D4="","",список!D4)</f>
        <v>средняя группа</v>
      </c>
      <c r="E6" s="17" t="e">
        <f>#REF!</f>
        <v>#REF!</v>
      </c>
      <c r="F6" s="16" t="e">
        <f t="shared" si="0"/>
        <v>#REF!</v>
      </c>
      <c r="G6" s="16" t="e">
        <f>#REF!</f>
        <v>#REF!</v>
      </c>
      <c r="H6" s="16" t="e">
        <f t="shared" si="1"/>
        <v>#REF!</v>
      </c>
      <c r="I6" s="16" t="e">
        <f>#REF!</f>
        <v>#REF!</v>
      </c>
      <c r="J6" s="16"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8" t="e">
        <f t="shared" si="10"/>
        <v>#REF!</v>
      </c>
      <c r="AA6" s="7"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8" t="e">
        <f t="shared" si="18"/>
        <v>#REF!</v>
      </c>
      <c r="AQ6" s="60" t="e">
        <f t="shared" si="19"/>
        <v>#REF!</v>
      </c>
      <c r="AR6" s="61" t="e">
        <f t="shared" si="20"/>
        <v>#REF!</v>
      </c>
    </row>
    <row r="7" spans="1:44">
      <c r="A7" s="1">
        <f>список!A5</f>
        <v>4</v>
      </c>
      <c r="B7" s="1" t="str">
        <f>IF(список!B5="","",список!B5)</f>
        <v/>
      </c>
      <c r="C7" s="1">
        <f>IF(список!C5="","",список!C5)</f>
        <v>0</v>
      </c>
      <c r="D7" s="13" t="str">
        <f>IF(список!D5="","",список!D5)</f>
        <v>средняя группа</v>
      </c>
      <c r="E7" s="17" t="e">
        <f>#REF!</f>
        <v>#REF!</v>
      </c>
      <c r="F7" s="16" t="e">
        <f t="shared" si="0"/>
        <v>#REF!</v>
      </c>
      <c r="G7" s="16" t="e">
        <f>#REF!</f>
        <v>#REF!</v>
      </c>
      <c r="H7" s="16" t="e">
        <f t="shared" si="1"/>
        <v>#REF!</v>
      </c>
      <c r="I7" s="16" t="e">
        <f>#REF!</f>
        <v>#REF!</v>
      </c>
      <c r="J7" s="16"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8" t="e">
        <f t="shared" si="10"/>
        <v>#REF!</v>
      </c>
      <c r="AA7" s="7"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8" t="e">
        <f t="shared" si="18"/>
        <v>#REF!</v>
      </c>
      <c r="AQ7" s="60" t="e">
        <f t="shared" si="19"/>
        <v>#REF!</v>
      </c>
      <c r="AR7" s="61" t="e">
        <f t="shared" si="20"/>
        <v>#REF!</v>
      </c>
    </row>
    <row r="8" spans="1:44">
      <c r="A8" s="1">
        <f>список!A6</f>
        <v>5</v>
      </c>
      <c r="B8" s="1" t="str">
        <f>IF(список!B6="","",список!B6)</f>
        <v/>
      </c>
      <c r="C8" s="1">
        <f>IF(список!C6="","",список!C6)</f>
        <v>0</v>
      </c>
      <c r="D8" s="13" t="str">
        <f>IF(список!D6="","",список!D6)</f>
        <v>средняя группа</v>
      </c>
      <c r="E8" s="17" t="e">
        <f>#REF!</f>
        <v>#REF!</v>
      </c>
      <c r="F8" s="16" t="e">
        <f t="shared" si="0"/>
        <v>#REF!</v>
      </c>
      <c r="G8" s="16" t="e">
        <f>#REF!</f>
        <v>#REF!</v>
      </c>
      <c r="H8" s="16" t="e">
        <f t="shared" si="1"/>
        <v>#REF!</v>
      </c>
      <c r="I8" s="16" t="e">
        <f>#REF!</f>
        <v>#REF!</v>
      </c>
      <c r="J8" s="16"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8" t="e">
        <f t="shared" si="10"/>
        <v>#REF!</v>
      </c>
      <c r="AA8" s="7"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8" t="e">
        <f t="shared" si="18"/>
        <v>#REF!</v>
      </c>
      <c r="AQ8" s="60" t="e">
        <f t="shared" si="19"/>
        <v>#REF!</v>
      </c>
      <c r="AR8" s="61" t="e">
        <f t="shared" si="20"/>
        <v>#REF!</v>
      </c>
    </row>
    <row r="9" spans="1:44">
      <c r="A9" s="1">
        <f>список!A7</f>
        <v>6</v>
      </c>
      <c r="B9" s="1" t="str">
        <f>IF(список!B7="","",список!B7)</f>
        <v/>
      </c>
      <c r="C9" s="1">
        <f>IF(список!C7="","",список!C7)</f>
        <v>0</v>
      </c>
      <c r="D9" s="13" t="str">
        <f>IF(список!D7="","",список!D7)</f>
        <v>средняя группа</v>
      </c>
      <c r="E9" s="17" t="e">
        <f>#REF!</f>
        <v>#REF!</v>
      </c>
      <c r="F9" s="16" t="e">
        <f t="shared" si="0"/>
        <v>#REF!</v>
      </c>
      <c r="G9" s="16" t="e">
        <f>#REF!</f>
        <v>#REF!</v>
      </c>
      <c r="H9" s="16" t="e">
        <f t="shared" si="1"/>
        <v>#REF!</v>
      </c>
      <c r="I9" s="16" t="e">
        <f>#REF!</f>
        <v>#REF!</v>
      </c>
      <c r="J9" s="16"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8" t="e">
        <f t="shared" si="10"/>
        <v>#REF!</v>
      </c>
      <c r="AA9" s="7"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8" t="e">
        <f t="shared" si="18"/>
        <v>#REF!</v>
      </c>
      <c r="AQ9" s="60" t="e">
        <f t="shared" si="19"/>
        <v>#REF!</v>
      </c>
      <c r="AR9" s="61" t="e">
        <f t="shared" si="20"/>
        <v>#REF!</v>
      </c>
    </row>
    <row r="10" spans="1:44">
      <c r="A10" s="1">
        <f>список!A8</f>
        <v>7</v>
      </c>
      <c r="B10" s="1" t="str">
        <f>IF(список!B8="","",список!B8)</f>
        <v/>
      </c>
      <c r="C10" s="1" t="e">
        <f>IF(список!#REF!="","",список!#REF!)</f>
        <v>#REF!</v>
      </c>
      <c r="D10" s="13" t="str">
        <f>IF(список!D8="","",список!D8)</f>
        <v>средняя группа</v>
      </c>
      <c r="E10" s="17" t="e">
        <f>#REF!</f>
        <v>#REF!</v>
      </c>
      <c r="F10" s="16" t="e">
        <f t="shared" si="0"/>
        <v>#REF!</v>
      </c>
      <c r="G10" s="16" t="e">
        <f>#REF!</f>
        <v>#REF!</v>
      </c>
      <c r="H10" s="16" t="e">
        <f t="shared" si="1"/>
        <v>#REF!</v>
      </c>
      <c r="I10" s="16" t="e">
        <f>#REF!</f>
        <v>#REF!</v>
      </c>
      <c r="J10" s="16"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8" t="e">
        <f t="shared" si="10"/>
        <v>#REF!</v>
      </c>
      <c r="AA10" s="7" t="e">
        <f>#REF!</f>
        <v>#REF!</v>
      </c>
      <c r="AB10" s="1" t="e">
        <f t="shared" si="11"/>
        <v>#REF!</v>
      </c>
      <c r="AC10" s="1" t="e">
        <f>#REF!</f>
        <v>#REF!</v>
      </c>
      <c r="AD10" s="1" t="e">
        <f t="shared" si="12"/>
        <v>#REF!</v>
      </c>
      <c r="AE10" s="1" t="e">
        <f>#REF!</f>
        <v>#REF!</v>
      </c>
      <c r="AF10" s="1" t="e">
        <f t="shared" si="13"/>
        <v>#REF!</v>
      </c>
      <c r="AG10" s="1" t="e">
        <f>#REF!</f>
        <v>#REF!</v>
      </c>
      <c r="AH10" s="1" t="e">
        <f t="shared" si="14"/>
        <v>#REF!</v>
      </c>
      <c r="AI10" s="1" t="e">
        <f>#REF!</f>
        <v>#REF!</v>
      </c>
      <c r="AJ10" s="1" t="e">
        <f t="shared" si="15"/>
        <v>#REF!</v>
      </c>
      <c r="AK10" s="1" t="e">
        <f>#REF!</f>
        <v>#REF!</v>
      </c>
      <c r="AL10" s="1" t="e">
        <f t="shared" si="16"/>
        <v>#REF!</v>
      </c>
      <c r="AM10" s="1" t="e">
        <f>#REF!</f>
        <v>#REF!</v>
      </c>
      <c r="AN10" s="1" t="e">
        <f t="shared" si="17"/>
        <v>#REF!</v>
      </c>
      <c r="AO10" s="1" t="e">
        <f>#REF!</f>
        <v>#REF!</v>
      </c>
      <c r="AP10" s="8" t="e">
        <f t="shared" si="18"/>
        <v>#REF!</v>
      </c>
      <c r="AQ10" s="60" t="e">
        <f t="shared" si="19"/>
        <v>#REF!</v>
      </c>
      <c r="AR10" s="61" t="e">
        <f t="shared" si="20"/>
        <v>#REF!</v>
      </c>
    </row>
    <row r="11" spans="1:44">
      <c r="A11" s="1">
        <f>список!A9</f>
        <v>8</v>
      </c>
      <c r="B11" s="1" t="str">
        <f>IF(список!B9="","",список!B9)</f>
        <v/>
      </c>
      <c r="C11" s="1">
        <f>IF(список!C9="","",список!C9)</f>
        <v>0</v>
      </c>
      <c r="D11" s="13" t="str">
        <f>IF(список!D9="","",список!D9)</f>
        <v>средняя группа</v>
      </c>
      <c r="E11" s="17" t="e">
        <f>#REF!</f>
        <v>#REF!</v>
      </c>
      <c r="F11" s="16" t="e">
        <f t="shared" si="0"/>
        <v>#REF!</v>
      </c>
      <c r="G11" s="16" t="e">
        <f>#REF!</f>
        <v>#REF!</v>
      </c>
      <c r="H11" s="16" t="e">
        <f t="shared" si="1"/>
        <v>#REF!</v>
      </c>
      <c r="I11" s="16" t="e">
        <f>#REF!</f>
        <v>#REF!</v>
      </c>
      <c r="J11" s="16"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8" t="e">
        <f t="shared" si="10"/>
        <v>#REF!</v>
      </c>
      <c r="AA11" s="7"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8" t="e">
        <f t="shared" si="18"/>
        <v>#REF!</v>
      </c>
      <c r="AQ11" s="60" t="e">
        <f t="shared" si="19"/>
        <v>#REF!</v>
      </c>
      <c r="AR11" s="61" t="e">
        <f t="shared" si="20"/>
        <v>#REF!</v>
      </c>
    </row>
    <row r="12" spans="1:44">
      <c r="A12" s="1">
        <f>список!A10</f>
        <v>9</v>
      </c>
      <c r="B12" s="1" t="str">
        <f>IF(список!B10="","",список!B10)</f>
        <v/>
      </c>
      <c r="C12" s="1">
        <f>IF(список!C10="","",список!C10)</f>
        <v>0</v>
      </c>
      <c r="D12" s="13" t="str">
        <f>IF(список!D10="","",список!D10)</f>
        <v>средняя группа</v>
      </c>
      <c r="E12" s="17" t="e">
        <f>#REF!</f>
        <v>#REF!</v>
      </c>
      <c r="F12" s="16" t="e">
        <f t="shared" si="0"/>
        <v>#REF!</v>
      </c>
      <c r="G12" s="16" t="e">
        <f>#REF!</f>
        <v>#REF!</v>
      </c>
      <c r="H12" s="16" t="e">
        <f t="shared" si="1"/>
        <v>#REF!</v>
      </c>
      <c r="I12" s="16" t="e">
        <f>#REF!</f>
        <v>#REF!</v>
      </c>
      <c r="J12" s="16"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8" t="e">
        <f t="shared" si="10"/>
        <v>#REF!</v>
      </c>
      <c r="AA12" s="7"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8" t="e">
        <f t="shared" si="18"/>
        <v>#REF!</v>
      </c>
      <c r="AQ12" s="60" t="e">
        <f t="shared" si="19"/>
        <v>#REF!</v>
      </c>
      <c r="AR12" s="61" t="e">
        <f t="shared" si="20"/>
        <v>#REF!</v>
      </c>
    </row>
    <row r="13" spans="1:44">
      <c r="A13" s="1">
        <f>список!A11</f>
        <v>10</v>
      </c>
      <c r="B13" s="1" t="str">
        <f>IF(список!B11="","",список!B11)</f>
        <v/>
      </c>
      <c r="C13" s="1">
        <f>IF(список!C11="","",список!C11)</f>
        <v>0</v>
      </c>
      <c r="D13" s="13" t="str">
        <f>IF(список!D11="","",список!D11)</f>
        <v>средняя группа</v>
      </c>
      <c r="E13" s="17" t="e">
        <f>#REF!</f>
        <v>#REF!</v>
      </c>
      <c r="F13" s="16" t="e">
        <f t="shared" si="0"/>
        <v>#REF!</v>
      </c>
      <c r="G13" s="16" t="e">
        <f>#REF!</f>
        <v>#REF!</v>
      </c>
      <c r="H13" s="16" t="e">
        <f t="shared" si="1"/>
        <v>#REF!</v>
      </c>
      <c r="I13" s="16" t="e">
        <f>#REF!</f>
        <v>#REF!</v>
      </c>
      <c r="J13" s="16"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8" t="e">
        <f t="shared" si="10"/>
        <v>#REF!</v>
      </c>
      <c r="AA13" s="7"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8" t="e">
        <f t="shared" si="18"/>
        <v>#REF!</v>
      </c>
      <c r="AQ13" s="60" t="e">
        <f t="shared" si="19"/>
        <v>#REF!</v>
      </c>
      <c r="AR13" s="61" t="e">
        <f t="shared" si="20"/>
        <v>#REF!</v>
      </c>
    </row>
    <row r="14" spans="1:44">
      <c r="A14" s="1">
        <f>список!A12</f>
        <v>11</v>
      </c>
      <c r="B14" s="1" t="str">
        <f>IF(список!B12="","",список!B12)</f>
        <v/>
      </c>
      <c r="C14" s="1">
        <f>IF(список!C12="","",список!C12)</f>
        <v>0</v>
      </c>
      <c r="D14" s="13" t="str">
        <f>IF(список!D12="","",список!D12)</f>
        <v>средняя группа</v>
      </c>
      <c r="E14" s="17" t="e">
        <f>#REF!</f>
        <v>#REF!</v>
      </c>
      <c r="F14" s="16" t="e">
        <f t="shared" si="0"/>
        <v>#REF!</v>
      </c>
      <c r="G14" s="16" t="e">
        <f>#REF!</f>
        <v>#REF!</v>
      </c>
      <c r="H14" s="16" t="e">
        <f t="shared" si="1"/>
        <v>#REF!</v>
      </c>
      <c r="I14" s="16" t="e">
        <f>#REF!</f>
        <v>#REF!</v>
      </c>
      <c r="J14" s="16"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8" t="e">
        <f t="shared" si="10"/>
        <v>#REF!</v>
      </c>
      <c r="AA14" s="7"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8" t="e">
        <f t="shared" si="18"/>
        <v>#REF!</v>
      </c>
      <c r="AQ14" s="60" t="e">
        <f t="shared" si="19"/>
        <v>#REF!</v>
      </c>
      <c r="AR14" s="61" t="e">
        <f t="shared" si="20"/>
        <v>#REF!</v>
      </c>
    </row>
    <row r="15" spans="1:44">
      <c r="A15" s="1">
        <f>список!A13</f>
        <v>12</v>
      </c>
      <c r="B15" s="1" t="str">
        <f>IF(список!B13="","",список!B13)</f>
        <v/>
      </c>
      <c r="C15" s="1">
        <f>IF(список!C13="","",список!C13)</f>
        <v>0</v>
      </c>
      <c r="D15" s="13" t="str">
        <f>IF(список!D13="","",список!D13)</f>
        <v>средняя группа</v>
      </c>
      <c r="E15" s="17" t="e">
        <f>#REF!</f>
        <v>#REF!</v>
      </c>
      <c r="F15" s="16" t="e">
        <f t="shared" si="0"/>
        <v>#REF!</v>
      </c>
      <c r="G15" s="16" t="e">
        <f>#REF!</f>
        <v>#REF!</v>
      </c>
      <c r="H15" s="16" t="e">
        <f t="shared" si="1"/>
        <v>#REF!</v>
      </c>
      <c r="I15" s="16" t="e">
        <f>#REF!</f>
        <v>#REF!</v>
      </c>
      <c r="J15" s="16"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8" t="e">
        <f t="shared" si="10"/>
        <v>#REF!</v>
      </c>
      <c r="AA15" s="7"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8" t="e">
        <f t="shared" si="18"/>
        <v>#REF!</v>
      </c>
      <c r="AQ15" s="60" t="e">
        <f t="shared" si="19"/>
        <v>#REF!</v>
      </c>
      <c r="AR15" s="61" t="e">
        <f t="shared" si="20"/>
        <v>#REF!</v>
      </c>
    </row>
    <row r="16" spans="1:44">
      <c r="A16" s="1">
        <f>список!A14</f>
        <v>13</v>
      </c>
      <c r="B16" s="1" t="str">
        <f>IF(список!B14="","",список!B14)</f>
        <v/>
      </c>
      <c r="C16" s="1">
        <f>IF(список!C14="","",список!C14)</f>
        <v>0</v>
      </c>
      <c r="D16" s="13" t="str">
        <f>IF(список!D14="","",список!D14)</f>
        <v>средняя группа</v>
      </c>
      <c r="E16" s="17" t="e">
        <f>#REF!</f>
        <v>#REF!</v>
      </c>
      <c r="F16" s="16" t="e">
        <f t="shared" si="0"/>
        <v>#REF!</v>
      </c>
      <c r="G16" s="16" t="e">
        <f>#REF!</f>
        <v>#REF!</v>
      </c>
      <c r="H16" s="16" t="e">
        <f t="shared" si="1"/>
        <v>#REF!</v>
      </c>
      <c r="I16" s="16" t="e">
        <f>#REF!</f>
        <v>#REF!</v>
      </c>
      <c r="J16" s="16"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8" t="e">
        <f t="shared" si="10"/>
        <v>#REF!</v>
      </c>
      <c r="AA16" s="7" t="e">
        <f>#REF!</f>
        <v>#REF!</v>
      </c>
      <c r="AB16" s="1" t="e">
        <f t="shared" si="11"/>
        <v>#REF!</v>
      </c>
      <c r="AC16" s="1" t="e">
        <f>#REF!</f>
        <v>#REF!</v>
      </c>
      <c r="AD16" s="1" t="e">
        <f t="shared" si="12"/>
        <v>#REF!</v>
      </c>
      <c r="AE16" s="1" t="e">
        <f>#REF!</f>
        <v>#REF!</v>
      </c>
      <c r="AF16" s="1" t="e">
        <f t="shared" si="13"/>
        <v>#REF!</v>
      </c>
      <c r="AG16" s="1" t="e">
        <f>#REF!</f>
        <v>#REF!</v>
      </c>
      <c r="AH16" s="1" t="e">
        <f t="shared" si="14"/>
        <v>#REF!</v>
      </c>
      <c r="AI16" s="1" t="e">
        <f>#REF!</f>
        <v>#REF!</v>
      </c>
      <c r="AJ16" s="1" t="e">
        <f t="shared" si="15"/>
        <v>#REF!</v>
      </c>
      <c r="AK16" s="1" t="e">
        <f>#REF!</f>
        <v>#REF!</v>
      </c>
      <c r="AL16" s="1" t="e">
        <f t="shared" si="16"/>
        <v>#REF!</v>
      </c>
      <c r="AM16" s="1" t="e">
        <f>#REF!</f>
        <v>#REF!</v>
      </c>
      <c r="AN16" s="1" t="e">
        <f t="shared" si="17"/>
        <v>#REF!</v>
      </c>
      <c r="AO16" s="1" t="e">
        <f>#REF!</f>
        <v>#REF!</v>
      </c>
      <c r="AP16" s="8" t="e">
        <f t="shared" si="18"/>
        <v>#REF!</v>
      </c>
      <c r="AQ16" s="60" t="e">
        <f t="shared" si="19"/>
        <v>#REF!</v>
      </c>
      <c r="AR16" s="61" t="e">
        <f t="shared" si="20"/>
        <v>#REF!</v>
      </c>
    </row>
    <row r="17" spans="1:44">
      <c r="A17" s="1">
        <f>список!A15</f>
        <v>14</v>
      </c>
      <c r="B17" s="1" t="str">
        <f>IF(список!B15="","",список!B15)</f>
        <v/>
      </c>
      <c r="C17" s="1">
        <f>IF(список!C15="","",список!C15)</f>
        <v>0</v>
      </c>
      <c r="D17" s="13" t="str">
        <f>IF(список!D15="","",список!D15)</f>
        <v>средняя группа</v>
      </c>
      <c r="E17" s="17" t="e">
        <f>#REF!</f>
        <v>#REF!</v>
      </c>
      <c r="F17" s="16" t="e">
        <f t="shared" si="0"/>
        <v>#REF!</v>
      </c>
      <c r="G17" s="16" t="e">
        <f>#REF!</f>
        <v>#REF!</v>
      </c>
      <c r="H17" s="16" t="e">
        <f t="shared" si="1"/>
        <v>#REF!</v>
      </c>
      <c r="I17" s="16" t="e">
        <f>#REF!</f>
        <v>#REF!</v>
      </c>
      <c r="J17" s="16"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8" t="e">
        <f t="shared" si="10"/>
        <v>#REF!</v>
      </c>
      <c r="AA17" s="7"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8" t="e">
        <f t="shared" si="18"/>
        <v>#REF!</v>
      </c>
      <c r="AQ17" s="60" t="e">
        <f t="shared" si="19"/>
        <v>#REF!</v>
      </c>
      <c r="AR17" s="61" t="e">
        <f t="shared" si="20"/>
        <v>#REF!</v>
      </c>
    </row>
    <row r="18" spans="1:44">
      <c r="A18" s="1">
        <f>список!A16</f>
        <v>15</v>
      </c>
      <c r="B18" s="1" t="str">
        <f>IF(список!B16="","",список!B16)</f>
        <v/>
      </c>
      <c r="C18" s="1">
        <f>IF(список!C16="","",список!C16)</f>
        <v>0</v>
      </c>
      <c r="D18" s="13" t="str">
        <f>IF(список!D16="","",список!D16)</f>
        <v>средняя группа</v>
      </c>
      <c r="E18" s="17" t="e">
        <f>#REF!</f>
        <v>#REF!</v>
      </c>
      <c r="F18" s="16" t="e">
        <f t="shared" si="0"/>
        <v>#REF!</v>
      </c>
      <c r="G18" s="16" t="e">
        <f>#REF!</f>
        <v>#REF!</v>
      </c>
      <c r="H18" s="16" t="e">
        <f t="shared" si="1"/>
        <v>#REF!</v>
      </c>
      <c r="I18" s="16" t="e">
        <f>#REF!</f>
        <v>#REF!</v>
      </c>
      <c r="J18" s="16"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8" t="e">
        <f t="shared" si="10"/>
        <v>#REF!</v>
      </c>
      <c r="AA18" s="7"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8" t="e">
        <f t="shared" si="18"/>
        <v>#REF!</v>
      </c>
      <c r="AQ18" s="60" t="e">
        <f t="shared" si="19"/>
        <v>#REF!</v>
      </c>
      <c r="AR18" s="61" t="e">
        <f t="shared" si="20"/>
        <v>#REF!</v>
      </c>
    </row>
    <row r="19" spans="1:44">
      <c r="A19" s="1">
        <f>список!A17</f>
        <v>16</v>
      </c>
      <c r="B19" s="1" t="str">
        <f>IF(список!B17="","",список!B17)</f>
        <v/>
      </c>
      <c r="C19" s="1">
        <f>IF(список!C17="","",список!C17)</f>
        <v>0</v>
      </c>
      <c r="D19" s="13" t="str">
        <f>IF(список!D17="","",список!D17)</f>
        <v>средняя группа</v>
      </c>
      <c r="E19" s="17" t="e">
        <f>#REF!</f>
        <v>#REF!</v>
      </c>
      <c r="F19" s="16" t="e">
        <f t="shared" si="0"/>
        <v>#REF!</v>
      </c>
      <c r="G19" s="16" t="e">
        <f>#REF!</f>
        <v>#REF!</v>
      </c>
      <c r="H19" s="16" t="e">
        <f t="shared" si="1"/>
        <v>#REF!</v>
      </c>
      <c r="I19" s="16" t="e">
        <f>#REF!</f>
        <v>#REF!</v>
      </c>
      <c r="J19" s="16"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8" t="e">
        <f t="shared" si="10"/>
        <v>#REF!</v>
      </c>
      <c r="AA19" s="7"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8" t="e">
        <f t="shared" si="18"/>
        <v>#REF!</v>
      </c>
      <c r="AQ19" s="60" t="e">
        <f t="shared" si="19"/>
        <v>#REF!</v>
      </c>
      <c r="AR19" s="61" t="e">
        <f t="shared" si="20"/>
        <v>#REF!</v>
      </c>
    </row>
    <row r="20" spans="1:44">
      <c r="A20" s="1">
        <f>список!A18</f>
        <v>17</v>
      </c>
      <c r="B20" s="1" t="str">
        <f>IF(список!B18="","",список!B18)</f>
        <v/>
      </c>
      <c r="C20" s="1">
        <f>IF(список!C18="","",список!C18)</f>
        <v>0</v>
      </c>
      <c r="D20" s="13" t="str">
        <f>IF(список!D18="","",список!D18)</f>
        <v>средняя группа</v>
      </c>
      <c r="E20" s="17" t="e">
        <f>#REF!</f>
        <v>#REF!</v>
      </c>
      <c r="F20" s="16" t="e">
        <f t="shared" si="0"/>
        <v>#REF!</v>
      </c>
      <c r="G20" s="16" t="e">
        <f>#REF!</f>
        <v>#REF!</v>
      </c>
      <c r="H20" s="16" t="e">
        <f t="shared" si="1"/>
        <v>#REF!</v>
      </c>
      <c r="I20" s="16" t="e">
        <f>#REF!</f>
        <v>#REF!</v>
      </c>
      <c r="J20" s="16"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8" t="e">
        <f t="shared" si="10"/>
        <v>#REF!</v>
      </c>
      <c r="AA20" s="7"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8" t="e">
        <f t="shared" si="18"/>
        <v>#REF!</v>
      </c>
      <c r="AQ20" s="60" t="e">
        <f t="shared" si="19"/>
        <v>#REF!</v>
      </c>
      <c r="AR20" s="61" t="e">
        <f t="shared" si="20"/>
        <v>#REF!</v>
      </c>
    </row>
    <row r="21" spans="1:44">
      <c r="A21" s="1">
        <f>список!A19</f>
        <v>18</v>
      </c>
      <c r="B21" s="1" t="str">
        <f>IF(список!B19="","",список!B19)</f>
        <v/>
      </c>
      <c r="C21" s="1">
        <f>IF(список!C19="","",список!C19)</f>
        <v>0</v>
      </c>
      <c r="D21" s="13" t="str">
        <f>IF(список!D19="","",список!D19)</f>
        <v>средняя группа</v>
      </c>
      <c r="E21" s="17" t="e">
        <f>#REF!</f>
        <v>#REF!</v>
      </c>
      <c r="F21" s="16" t="e">
        <f t="shared" si="0"/>
        <v>#REF!</v>
      </c>
      <c r="G21" s="16" t="e">
        <f>#REF!</f>
        <v>#REF!</v>
      </c>
      <c r="H21" s="16" t="e">
        <f t="shared" si="1"/>
        <v>#REF!</v>
      </c>
      <c r="I21" s="16" t="e">
        <f>#REF!</f>
        <v>#REF!</v>
      </c>
      <c r="J21" s="16"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8" t="e">
        <f t="shared" si="10"/>
        <v>#REF!</v>
      </c>
      <c r="AA21" s="7"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8" t="e">
        <f t="shared" si="18"/>
        <v>#REF!</v>
      </c>
      <c r="AQ21" s="60" t="e">
        <f t="shared" si="19"/>
        <v>#REF!</v>
      </c>
      <c r="AR21" s="61" t="e">
        <f t="shared" si="20"/>
        <v>#REF!</v>
      </c>
    </row>
    <row r="22" spans="1:44">
      <c r="A22" s="1">
        <f>список!A20</f>
        <v>19</v>
      </c>
      <c r="B22" s="1" t="str">
        <f>IF(список!B20="","",список!B20)</f>
        <v/>
      </c>
      <c r="C22" s="1">
        <f>IF(список!C20="","",список!C20)</f>
        <v>0</v>
      </c>
      <c r="D22" s="13" t="str">
        <f>IF(список!D20="","",список!D20)</f>
        <v>средняя группа</v>
      </c>
      <c r="E22" s="17" t="e">
        <f>#REF!</f>
        <v>#REF!</v>
      </c>
      <c r="F22" s="16" t="e">
        <f t="shared" si="0"/>
        <v>#REF!</v>
      </c>
      <c r="G22" s="16" t="e">
        <f>#REF!</f>
        <v>#REF!</v>
      </c>
      <c r="H22" s="16" t="e">
        <f t="shared" si="1"/>
        <v>#REF!</v>
      </c>
      <c r="I22" s="16" t="e">
        <f>#REF!</f>
        <v>#REF!</v>
      </c>
      <c r="J22" s="16"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8" t="e">
        <f t="shared" si="10"/>
        <v>#REF!</v>
      </c>
      <c r="AA22" s="7"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8" t="e">
        <f t="shared" si="18"/>
        <v>#REF!</v>
      </c>
      <c r="AQ22" s="60" t="e">
        <f t="shared" si="19"/>
        <v>#REF!</v>
      </c>
      <c r="AR22" s="61" t="e">
        <f t="shared" si="20"/>
        <v>#REF!</v>
      </c>
    </row>
    <row r="23" spans="1:44">
      <c r="A23" s="1">
        <f>список!A21</f>
        <v>20</v>
      </c>
      <c r="B23" s="1" t="str">
        <f>IF(список!B21="","",список!B21)</f>
        <v/>
      </c>
      <c r="C23" s="1">
        <f>IF(список!C21="","",список!C21)</f>
        <v>0</v>
      </c>
      <c r="D23" s="13" t="str">
        <f>IF(список!D21="","",список!D21)</f>
        <v>средняя группа</v>
      </c>
      <c r="E23" s="17" t="e">
        <f>#REF!</f>
        <v>#REF!</v>
      </c>
      <c r="F23" s="16" t="e">
        <f t="shared" si="0"/>
        <v>#REF!</v>
      </c>
      <c r="G23" s="16" t="e">
        <f>#REF!</f>
        <v>#REF!</v>
      </c>
      <c r="H23" s="16" t="e">
        <f t="shared" si="1"/>
        <v>#REF!</v>
      </c>
      <c r="I23" s="16" t="e">
        <f>#REF!</f>
        <v>#REF!</v>
      </c>
      <c r="J23" s="16"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8" t="e">
        <f t="shared" si="10"/>
        <v>#REF!</v>
      </c>
      <c r="AA23" s="7"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8" t="e">
        <f t="shared" si="18"/>
        <v>#REF!</v>
      </c>
      <c r="AQ23" s="60" t="e">
        <f t="shared" si="19"/>
        <v>#REF!</v>
      </c>
      <c r="AR23" s="61" t="e">
        <f t="shared" si="20"/>
        <v>#REF!</v>
      </c>
    </row>
    <row r="24" spans="1:44">
      <c r="A24" s="1">
        <f>список!A22</f>
        <v>21</v>
      </c>
      <c r="B24" s="1" t="str">
        <f>IF(список!B22="","",список!B22)</f>
        <v/>
      </c>
      <c r="C24" s="1">
        <f>IF(список!C22="","",список!C22)</f>
        <v>0</v>
      </c>
      <c r="D24" s="13" t="str">
        <f>IF(список!D22="","",список!D22)</f>
        <v>средняя группа</v>
      </c>
      <c r="E24" s="17" t="e">
        <f>#REF!</f>
        <v>#REF!</v>
      </c>
      <c r="F24" s="16" t="e">
        <f t="shared" si="0"/>
        <v>#REF!</v>
      </c>
      <c r="G24" s="16" t="e">
        <f>#REF!</f>
        <v>#REF!</v>
      </c>
      <c r="H24" s="16" t="e">
        <f t="shared" si="1"/>
        <v>#REF!</v>
      </c>
      <c r="I24" s="16" t="e">
        <f>#REF!</f>
        <v>#REF!</v>
      </c>
      <c r="J24" s="16"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8" t="e">
        <f t="shared" si="10"/>
        <v>#REF!</v>
      </c>
      <c r="AA24" s="7"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8" t="e">
        <f t="shared" si="18"/>
        <v>#REF!</v>
      </c>
      <c r="AQ24" s="60" t="e">
        <f t="shared" si="19"/>
        <v>#REF!</v>
      </c>
      <c r="AR24" s="61" t="e">
        <f t="shared" si="20"/>
        <v>#REF!</v>
      </c>
    </row>
    <row r="25" spans="1:44">
      <c r="A25" s="1">
        <f>список!A23</f>
        <v>22</v>
      </c>
      <c r="B25" s="1" t="str">
        <f>IF(список!B23="","",список!B23)</f>
        <v/>
      </c>
      <c r="C25" s="1">
        <f>IF(список!C23="","",список!C23)</f>
        <v>0</v>
      </c>
      <c r="D25" s="13" t="str">
        <f>IF(список!D23="","",список!D23)</f>
        <v>средняя группа</v>
      </c>
      <c r="E25" s="17" t="e">
        <f>#REF!</f>
        <v>#REF!</v>
      </c>
      <c r="F25" s="16" t="e">
        <f t="shared" si="0"/>
        <v>#REF!</v>
      </c>
      <c r="G25" s="16" t="e">
        <f>#REF!</f>
        <v>#REF!</v>
      </c>
      <c r="H25" s="16" t="e">
        <f t="shared" si="1"/>
        <v>#REF!</v>
      </c>
      <c r="I25" s="16" t="e">
        <f>#REF!</f>
        <v>#REF!</v>
      </c>
      <c r="J25" s="16"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8" t="e">
        <f t="shared" si="10"/>
        <v>#REF!</v>
      </c>
      <c r="AA25" s="7"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8" t="e">
        <f t="shared" si="18"/>
        <v>#REF!</v>
      </c>
      <c r="AQ25" s="60" t="e">
        <f t="shared" si="19"/>
        <v>#REF!</v>
      </c>
      <c r="AR25" s="61" t="e">
        <f t="shared" si="20"/>
        <v>#REF!</v>
      </c>
    </row>
    <row r="26" spans="1:44">
      <c r="A26" s="1">
        <f>список!A24</f>
        <v>23</v>
      </c>
      <c r="B26" s="1" t="str">
        <f>IF(список!B24="","",список!B24)</f>
        <v/>
      </c>
      <c r="C26" s="1">
        <f>IF(список!C24="","",список!C24)</f>
        <v>0</v>
      </c>
      <c r="D26" s="13" t="str">
        <f>IF(список!D24="","",список!D24)</f>
        <v>средняя группа</v>
      </c>
      <c r="E26" s="17" t="e">
        <f>#REF!</f>
        <v>#REF!</v>
      </c>
      <c r="F26" s="16" t="e">
        <f t="shared" si="0"/>
        <v>#REF!</v>
      </c>
      <c r="G26" s="16" t="e">
        <f>#REF!</f>
        <v>#REF!</v>
      </c>
      <c r="H26" s="16" t="e">
        <f t="shared" si="1"/>
        <v>#REF!</v>
      </c>
      <c r="I26" s="16" t="e">
        <f>#REF!</f>
        <v>#REF!</v>
      </c>
      <c r="J26" s="16"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8" t="e">
        <f t="shared" si="10"/>
        <v>#REF!</v>
      </c>
      <c r="AA26" s="7"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8" t="e">
        <f t="shared" si="18"/>
        <v>#REF!</v>
      </c>
      <c r="AQ26" s="60" t="e">
        <f t="shared" si="19"/>
        <v>#REF!</v>
      </c>
      <c r="AR26" s="61" t="e">
        <f t="shared" si="20"/>
        <v>#REF!</v>
      </c>
    </row>
    <row r="27" spans="1:44">
      <c r="A27" s="1">
        <f>список!A25</f>
        <v>24</v>
      </c>
      <c r="B27" s="1" t="str">
        <f>IF(список!B25="","",список!B25)</f>
        <v/>
      </c>
      <c r="C27" s="1">
        <f>IF(список!C25="","",список!C25)</f>
        <v>0</v>
      </c>
      <c r="D27" s="13" t="str">
        <f>IF(список!D25="","",список!D25)</f>
        <v>средняя группа</v>
      </c>
      <c r="E27" s="17" t="e">
        <f>#REF!</f>
        <v>#REF!</v>
      </c>
      <c r="F27" s="16" t="e">
        <f t="shared" si="0"/>
        <v>#REF!</v>
      </c>
      <c r="G27" s="16" t="e">
        <f>#REF!</f>
        <v>#REF!</v>
      </c>
      <c r="H27" s="16" t="e">
        <f t="shared" si="1"/>
        <v>#REF!</v>
      </c>
      <c r="I27" s="16" t="e">
        <f>#REF!</f>
        <v>#REF!</v>
      </c>
      <c r="J27" s="16"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8" t="e">
        <f t="shared" si="10"/>
        <v>#REF!</v>
      </c>
      <c r="AA27" s="7"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8" t="e">
        <f t="shared" si="18"/>
        <v>#REF!</v>
      </c>
      <c r="AQ27" s="60" t="e">
        <f t="shared" si="19"/>
        <v>#REF!</v>
      </c>
      <c r="AR27" s="61" t="e">
        <f t="shared" si="20"/>
        <v>#REF!</v>
      </c>
    </row>
    <row r="28" spans="1:44">
      <c r="A28" s="1">
        <f>список!A26</f>
        <v>25</v>
      </c>
      <c r="B28" s="1" t="str">
        <f>IF(список!B26="","",список!B26)</f>
        <v/>
      </c>
      <c r="C28" s="1">
        <f>IF(список!C26="","",список!C26)</f>
        <v>0</v>
      </c>
      <c r="D28" s="13" t="str">
        <f>IF(список!D26="","",список!D26)</f>
        <v>средняя группа</v>
      </c>
      <c r="E28" s="17" t="e">
        <f>#REF!</f>
        <v>#REF!</v>
      </c>
      <c r="F28" s="16" t="e">
        <f t="shared" si="0"/>
        <v>#REF!</v>
      </c>
      <c r="G28" s="16" t="e">
        <f>#REF!</f>
        <v>#REF!</v>
      </c>
      <c r="H28" s="16" t="e">
        <f t="shared" si="1"/>
        <v>#REF!</v>
      </c>
      <c r="I28" s="16" t="e">
        <f>#REF!</f>
        <v>#REF!</v>
      </c>
      <c r="J28" s="16"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8" t="e">
        <f t="shared" si="10"/>
        <v>#REF!</v>
      </c>
      <c r="AA28" s="7"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8" t="e">
        <f t="shared" si="18"/>
        <v>#REF!</v>
      </c>
      <c r="AQ28" s="60" t="e">
        <f t="shared" si="19"/>
        <v>#REF!</v>
      </c>
      <c r="AR28" s="61" t="e">
        <f t="shared" si="20"/>
        <v>#REF!</v>
      </c>
    </row>
    <row r="29" spans="1:44">
      <c r="A29" s="1">
        <f>список!A27</f>
        <v>26</v>
      </c>
      <c r="B29" s="1" t="str">
        <f>IF(список!B27="","",список!B27)</f>
        <v/>
      </c>
      <c r="C29" s="1">
        <f>IF(список!C27="","",список!C27)</f>
        <v>0</v>
      </c>
      <c r="D29" s="13" t="str">
        <f>IF(список!D27="","",список!D27)</f>
        <v>средняя группа</v>
      </c>
      <c r="E29" s="17" t="e">
        <f>#REF!</f>
        <v>#REF!</v>
      </c>
      <c r="F29" s="16" t="e">
        <f t="shared" si="0"/>
        <v>#REF!</v>
      </c>
      <c r="G29" s="16" t="e">
        <f>#REF!</f>
        <v>#REF!</v>
      </c>
      <c r="H29" s="16" t="e">
        <f t="shared" si="1"/>
        <v>#REF!</v>
      </c>
      <c r="I29" s="16" t="e">
        <f>#REF!</f>
        <v>#REF!</v>
      </c>
      <c r="J29" s="16"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8" t="e">
        <f t="shared" si="10"/>
        <v>#REF!</v>
      </c>
      <c r="AA29" s="7"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8" t="e">
        <f t="shared" si="18"/>
        <v>#REF!</v>
      </c>
      <c r="AQ29" s="60" t="e">
        <f t="shared" si="19"/>
        <v>#REF!</v>
      </c>
      <c r="AR29" s="61" t="e">
        <f t="shared" si="20"/>
        <v>#REF!</v>
      </c>
    </row>
    <row r="30" spans="1:44">
      <c r="A30" s="1">
        <f>список!A28</f>
        <v>27</v>
      </c>
      <c r="B30" s="1" t="str">
        <f>IF(список!B28="","",список!B28)</f>
        <v/>
      </c>
      <c r="C30" s="1">
        <f>IF(список!C28="","",список!C28)</f>
        <v>0</v>
      </c>
      <c r="D30" s="13" t="str">
        <f>IF(список!D28="","",список!D28)</f>
        <v>средняя группа</v>
      </c>
      <c r="E30" s="17" t="e">
        <f>#REF!</f>
        <v>#REF!</v>
      </c>
      <c r="F30" s="16" t="e">
        <f t="shared" si="0"/>
        <v>#REF!</v>
      </c>
      <c r="G30" s="16" t="e">
        <f>#REF!</f>
        <v>#REF!</v>
      </c>
      <c r="H30" s="16" t="e">
        <f t="shared" si="1"/>
        <v>#REF!</v>
      </c>
      <c r="I30" s="16" t="e">
        <f>#REF!</f>
        <v>#REF!</v>
      </c>
      <c r="J30" s="16"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8" t="e">
        <f t="shared" si="10"/>
        <v>#REF!</v>
      </c>
      <c r="AA30" s="7"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8" t="e">
        <f t="shared" si="18"/>
        <v>#REF!</v>
      </c>
      <c r="AQ30" s="60" t="e">
        <f t="shared" si="19"/>
        <v>#REF!</v>
      </c>
      <c r="AR30" s="61" t="e">
        <f t="shared" si="20"/>
        <v>#REF!</v>
      </c>
    </row>
    <row r="31" spans="1:44">
      <c r="A31" s="1">
        <f>список!A29</f>
        <v>28</v>
      </c>
      <c r="B31" s="1" t="str">
        <f>IF(список!B29="","",список!B29)</f>
        <v/>
      </c>
      <c r="C31" s="1">
        <f>IF(список!C29="","",список!C29)</f>
        <v>0</v>
      </c>
      <c r="D31" s="13" t="str">
        <f>IF(список!D29="","",список!D29)</f>
        <v>средняя группа</v>
      </c>
      <c r="E31" s="17" t="e">
        <f>#REF!</f>
        <v>#REF!</v>
      </c>
      <c r="F31" s="16" t="e">
        <f t="shared" si="0"/>
        <v>#REF!</v>
      </c>
      <c r="G31" s="16" t="e">
        <f>#REF!</f>
        <v>#REF!</v>
      </c>
      <c r="H31" s="16" t="e">
        <f t="shared" si="1"/>
        <v>#REF!</v>
      </c>
      <c r="I31" s="16" t="e">
        <f>#REF!</f>
        <v>#REF!</v>
      </c>
      <c r="J31" s="16"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8" t="e">
        <f t="shared" si="10"/>
        <v>#REF!</v>
      </c>
      <c r="AA31" s="7"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8" t="e">
        <f t="shared" si="18"/>
        <v>#REF!</v>
      </c>
      <c r="AQ31" s="60" t="e">
        <f t="shared" si="19"/>
        <v>#REF!</v>
      </c>
      <c r="AR31" s="61" t="e">
        <f t="shared" si="20"/>
        <v>#REF!</v>
      </c>
    </row>
    <row r="32" spans="1:44" ht="15.75" thickBot="1">
      <c r="A32" s="1">
        <f>список!A30</f>
        <v>29</v>
      </c>
      <c r="B32" s="1">
        <f>IF(список!C8="","",список!C8)</f>
        <v>0</v>
      </c>
      <c r="C32" s="1">
        <f>IF(список!C30="","",список!C30)</f>
        <v>0</v>
      </c>
      <c r="D32" s="13" t="str">
        <f>IF(список!D30="","",список!D30)</f>
        <v>средняя группа</v>
      </c>
      <c r="E32" s="17" t="e">
        <f>#REF!</f>
        <v>#REF!</v>
      </c>
      <c r="F32" s="16" t="e">
        <f t="shared" si="0"/>
        <v>#REF!</v>
      </c>
      <c r="G32" s="16" t="e">
        <f>#REF!</f>
        <v>#REF!</v>
      </c>
      <c r="H32" s="16" t="e">
        <f t="shared" si="1"/>
        <v>#REF!</v>
      </c>
      <c r="I32" s="16" t="e">
        <f>#REF!</f>
        <v>#REF!</v>
      </c>
      <c r="J32" s="16"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8" t="e">
        <f t="shared" si="10"/>
        <v>#REF!</v>
      </c>
      <c r="AA32" s="7"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8" t="e">
        <f t="shared" si="18"/>
        <v>#REF!</v>
      </c>
      <c r="AQ32" s="62" t="e">
        <f t="shared" si="19"/>
        <v>#REF!</v>
      </c>
      <c r="AR32" s="63" t="e">
        <f t="shared" si="20"/>
        <v>#REF!</v>
      </c>
    </row>
    <row r="33" spans="1:44">
      <c r="A33" s="1">
        <f>список!A31</f>
        <v>30</v>
      </c>
      <c r="B33" s="1" t="str">
        <f>IF(список!B31="","",список!B31)</f>
        <v/>
      </c>
      <c r="C33" s="1">
        <f>IF(список!C31="","",список!C31)</f>
        <v>0</v>
      </c>
      <c r="D33" s="13" t="str">
        <f>IF(список!D31="","",список!D31)</f>
        <v>средняя группа</v>
      </c>
      <c r="E33" s="17" t="e">
        <f>#REF!</f>
        <v>#REF!</v>
      </c>
      <c r="F33" s="16" t="e">
        <f t="shared" si="0"/>
        <v>#REF!</v>
      </c>
      <c r="G33" s="16" t="e">
        <f>#REF!</f>
        <v>#REF!</v>
      </c>
      <c r="H33" s="16" t="e">
        <f t="shared" si="1"/>
        <v>#REF!</v>
      </c>
      <c r="I33" s="16" t="e">
        <f>#REF!</f>
        <v>#REF!</v>
      </c>
      <c r="J33" s="16"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8" t="e">
        <f t="shared" si="10"/>
        <v>#REF!</v>
      </c>
      <c r="AA33" s="7"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8" t="e">
        <f t="shared" si="18"/>
        <v>#REF!</v>
      </c>
      <c r="AQ33" s="38" t="e">
        <f t="shared" si="19"/>
        <v>#REF!</v>
      </c>
      <c r="AR33" s="6" t="e">
        <f t="shared" si="20"/>
        <v>#REF!</v>
      </c>
    </row>
    <row r="34" spans="1:44">
      <c r="A34" s="1">
        <f>'[1]сырые баллы'!A34:A35</f>
        <v>31</v>
      </c>
      <c r="B34" s="1" t="str">
        <f>IF(список!B32="","",список!B32)</f>
        <v/>
      </c>
      <c r="C34" s="1">
        <f>IF(список!C32="","",список!C32)</f>
        <v>0</v>
      </c>
      <c r="D34" s="13" t="str">
        <f>IF(список!D32="","",список!D32)</f>
        <v>средняя группа</v>
      </c>
      <c r="E34" s="17" t="e">
        <f>#REF!</f>
        <v>#REF!</v>
      </c>
      <c r="F34" s="16" t="e">
        <f t="shared" si="0"/>
        <v>#REF!</v>
      </c>
      <c r="G34" s="16" t="e">
        <f>#REF!</f>
        <v>#REF!</v>
      </c>
      <c r="H34" s="16" t="e">
        <f t="shared" si="1"/>
        <v>#REF!</v>
      </c>
      <c r="I34" s="16" t="e">
        <f>#REF!</f>
        <v>#REF!</v>
      </c>
      <c r="J34" s="16"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8" t="e">
        <f t="shared" si="10"/>
        <v>#REF!</v>
      </c>
      <c r="AA34" s="7"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8" t="e">
        <f t="shared" si="18"/>
        <v>#REF!</v>
      </c>
      <c r="AQ34" s="5" t="e">
        <f t="shared" si="19"/>
        <v>#REF!</v>
      </c>
      <c r="AR34" s="1" t="e">
        <f t="shared" si="20"/>
        <v>#REF!</v>
      </c>
    </row>
  </sheetData>
  <mergeCells count="26">
    <mergeCell ref="A1:AR1"/>
    <mergeCell ref="E2:Z2"/>
    <mergeCell ref="AG3:AH3"/>
    <mergeCell ref="AI3:AJ3"/>
    <mergeCell ref="AK3:AL3"/>
    <mergeCell ref="AM3:AN3"/>
    <mergeCell ref="AO3:AP3"/>
    <mergeCell ref="G3:H3"/>
    <mergeCell ref="W3:X3"/>
    <mergeCell ref="Y3:Z3"/>
    <mergeCell ref="I3:J3"/>
    <mergeCell ref="U3:V3"/>
    <mergeCell ref="A2:A3"/>
    <mergeCell ref="B2:B3"/>
    <mergeCell ref="C2:C3"/>
    <mergeCell ref="D2:D3"/>
    <mergeCell ref="E3:F3"/>
    <mergeCell ref="AA2:AP2"/>
    <mergeCell ref="K3:L3"/>
    <mergeCell ref="M3:N3"/>
    <mergeCell ref="O3:P3"/>
    <mergeCell ref="Q3:R3"/>
    <mergeCell ref="S3:T3"/>
    <mergeCell ref="AE3:AF3"/>
    <mergeCell ref="AA3:AB3"/>
    <mergeCell ref="AC3:AD3"/>
  </mergeCells>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R34"/>
  <sheetViews>
    <sheetView topLeftCell="A3" workbookViewId="0">
      <selection activeCell="B4" sqref="B4:D34"/>
    </sheetView>
  </sheetViews>
  <sheetFormatPr defaultRowHeight="15"/>
  <cols>
    <col min="2" max="2" width="21.28515625" customWidth="1"/>
    <col min="4" max="4" width="18.28515625" customWidth="1"/>
    <col min="5" max="42" width="3.28515625" customWidth="1"/>
    <col min="44" max="44" width="13.42578125" customWidth="1"/>
  </cols>
  <sheetData>
    <row r="1" spans="1:44" ht="16.5" thickBot="1">
      <c r="A1" s="374" t="e">
        <f>#REF!</f>
        <v>#REF!</v>
      </c>
      <c r="B1" s="375"/>
      <c r="C1" s="375"/>
      <c r="D1" s="375"/>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75"/>
      <c r="AR1" s="389"/>
    </row>
    <row r="2" spans="1:44">
      <c r="A2" s="371" t="str">
        <f>список!A1</f>
        <v>№</v>
      </c>
      <c r="B2" s="371" t="str">
        <f>список!B1</f>
        <v>Фамилия, имя воспитанника</v>
      </c>
      <c r="C2" s="371" t="str">
        <f>список!C1</f>
        <v xml:space="preserve">дата </v>
      </c>
      <c r="D2" s="395" t="str">
        <f>список!D1</f>
        <v>Группа</v>
      </c>
      <c r="E2" s="390" t="s">
        <v>6</v>
      </c>
      <c r="F2" s="391"/>
      <c r="G2" s="391"/>
      <c r="H2" s="391"/>
      <c r="I2" s="391"/>
      <c r="J2" s="391"/>
      <c r="K2" s="391"/>
      <c r="L2" s="391"/>
      <c r="M2" s="391"/>
      <c r="N2" s="391"/>
      <c r="O2" s="391"/>
      <c r="P2" s="391"/>
      <c r="Q2" s="391"/>
      <c r="R2" s="391"/>
      <c r="S2" s="391"/>
      <c r="T2" s="391"/>
      <c r="U2" s="391"/>
      <c r="V2" s="391"/>
      <c r="W2" s="391"/>
      <c r="X2" s="391"/>
      <c r="Y2" s="391"/>
      <c r="Z2" s="392"/>
      <c r="AA2" s="385" t="s">
        <v>7</v>
      </c>
      <c r="AB2" s="386"/>
      <c r="AC2" s="386"/>
      <c r="AD2" s="386"/>
      <c r="AE2" s="386"/>
      <c r="AF2" s="386"/>
      <c r="AG2" s="386"/>
      <c r="AH2" s="386"/>
      <c r="AI2" s="386"/>
      <c r="AJ2" s="386"/>
      <c r="AK2" s="386"/>
      <c r="AL2" s="386"/>
      <c r="AM2" s="386"/>
      <c r="AN2" s="386"/>
      <c r="AO2" s="386"/>
      <c r="AP2" s="387"/>
      <c r="AQ2" s="5"/>
      <c r="AR2" s="1"/>
    </row>
    <row r="3" spans="1:44">
      <c r="A3" s="371"/>
      <c r="B3" s="371"/>
      <c r="C3" s="371"/>
      <c r="D3" s="395"/>
      <c r="E3" s="384">
        <v>6</v>
      </c>
      <c r="F3" s="379"/>
      <c r="G3" s="378">
        <v>14</v>
      </c>
      <c r="H3" s="379"/>
      <c r="I3" s="378">
        <v>18</v>
      </c>
      <c r="J3" s="379"/>
      <c r="K3" s="380">
        <f>'[1]сырые баллы'!Y3</f>
        <v>21</v>
      </c>
      <c r="L3" s="380"/>
      <c r="M3" s="380">
        <f>'[1]сырые баллы'!Z3</f>
        <v>22</v>
      </c>
      <c r="N3" s="380"/>
      <c r="O3" s="380">
        <f>'[1]сырые баллы'!AA3</f>
        <v>23</v>
      </c>
      <c r="P3" s="380"/>
      <c r="Q3" s="380">
        <f>'[1]сырые баллы'!AB3</f>
        <v>24</v>
      </c>
      <c r="R3" s="380"/>
      <c r="S3" s="380">
        <f>'[1]сырые баллы'!AC3</f>
        <v>25</v>
      </c>
      <c r="T3" s="380"/>
      <c r="U3" s="380">
        <f>'[1]сырые баллы'!AD3</f>
        <v>26</v>
      </c>
      <c r="V3" s="380"/>
      <c r="W3" s="380">
        <f>'[1]сырые баллы'!AE3</f>
        <v>27</v>
      </c>
      <c r="X3" s="380"/>
      <c r="Y3" s="380">
        <f>'[1]сырые баллы'!AF3</f>
        <v>28</v>
      </c>
      <c r="Z3" s="394"/>
      <c r="AA3" s="388">
        <f>'[1]сырые баллы'!BJ3</f>
        <v>21</v>
      </c>
      <c r="AB3" s="381"/>
      <c r="AC3" s="381">
        <f>'[1]сырые баллы'!BK3</f>
        <v>22</v>
      </c>
      <c r="AD3" s="381"/>
      <c r="AE3" s="381">
        <f>'[1]сырые баллы'!BL3</f>
        <v>23</v>
      </c>
      <c r="AF3" s="381"/>
      <c r="AG3" s="381">
        <f>'[1]сырые баллы'!BM3</f>
        <v>24</v>
      </c>
      <c r="AH3" s="381"/>
      <c r="AI3" s="381">
        <f>'[1]сырые баллы'!BN3</f>
        <v>25</v>
      </c>
      <c r="AJ3" s="381"/>
      <c r="AK3" s="381">
        <f>'[1]сырые баллы'!BO3</f>
        <v>26</v>
      </c>
      <c r="AL3" s="381"/>
      <c r="AM3" s="381">
        <f>'[1]сырые баллы'!BP3</f>
        <v>27</v>
      </c>
      <c r="AN3" s="381"/>
      <c r="AO3" s="381">
        <f>'[1]сырые баллы'!BQ3</f>
        <v>28</v>
      </c>
      <c r="AP3" s="393"/>
      <c r="AQ3" s="5"/>
      <c r="AR3" s="1"/>
    </row>
    <row r="4" spans="1:44">
      <c r="A4" s="1">
        <f>список!A2</f>
        <v>1</v>
      </c>
      <c r="B4" s="1" t="str">
        <f>IF(список!B2="","",список!B2)</f>
        <v/>
      </c>
      <c r="C4" s="1" t="str">
        <f>IF(список!C2="","",список!C2)</f>
        <v/>
      </c>
      <c r="D4" s="13" t="str">
        <f>IF(список!D2="","",список!D2)</f>
        <v>средняя группа</v>
      </c>
      <c r="E4" s="17" t="e">
        <f>#REF!</f>
        <v>#REF!</v>
      </c>
      <c r="F4" s="16" t="e">
        <f>IF(K4=0,"",IF(K4="б",3,2))</f>
        <v>#REF!</v>
      </c>
      <c r="G4" s="16" t="e">
        <f>#REF!</f>
        <v>#REF!</v>
      </c>
      <c r="H4" s="16" t="e">
        <f>IF(G4=0,"",IF(G4="б",3,2))</f>
        <v>#REF!</v>
      </c>
      <c r="I4" s="16" t="e">
        <f>#REF!</f>
        <v>#REF!</v>
      </c>
      <c r="J4" s="16" t="e">
        <f>IF(I4=0,"",IF(I4="а",3,5))</f>
        <v>#REF!</v>
      </c>
      <c r="K4" s="1" t="e">
        <f>#REF!</f>
        <v>#REF!</v>
      </c>
      <c r="L4" s="1" t="e">
        <f>IF(K4=0,"",IF(K4="а",1,5))</f>
        <v>#REF!</v>
      </c>
      <c r="M4" s="1" t="e">
        <f>#REF!</f>
        <v>#REF!</v>
      </c>
      <c r="N4" s="1" t="e">
        <f>IF(O4=0,"",IF(O4="а",2,4))</f>
        <v>#REF!</v>
      </c>
      <c r="O4" s="1" t="e">
        <f>#REF!</f>
        <v>#REF!</v>
      </c>
      <c r="P4" s="1" t="e">
        <f>IF(Q4=0,"",IF(Q4="а",2,IF(Q4="в",4,3)))</f>
        <v>#REF!</v>
      </c>
      <c r="Q4" s="1" t="e">
        <f>#REF!</f>
        <v>#REF!</v>
      </c>
      <c r="R4" s="1" t="e">
        <f>IF(S4=0,"",IF(S4="а",4,2))</f>
        <v>#REF!</v>
      </c>
      <c r="S4" s="1" t="e">
        <f>#REF!</f>
        <v>#REF!</v>
      </c>
      <c r="T4" s="1" t="e">
        <f>IF(S4=0,"",IF(S4="в",4,IF(S4="г",5,IF(S4="а",1,2))))</f>
        <v>#REF!</v>
      </c>
      <c r="U4" s="1" t="e">
        <f>#REF!</f>
        <v>#REF!</v>
      </c>
      <c r="V4" s="1" t="e">
        <f>IF(U4=0,"",IF(U4="в",4,IF(U4="г",5,IF(U4="а",1,2))))</f>
        <v>#REF!</v>
      </c>
      <c r="W4" s="1" t="e">
        <f>#REF!</f>
        <v>#REF!</v>
      </c>
      <c r="X4" s="1" t="e">
        <f>IF(W4=0,"",IF(W4="б",4,3))</f>
        <v>#REF!</v>
      </c>
      <c r="Y4" s="1" t="e">
        <f>#REF!</f>
        <v>#REF!</v>
      </c>
      <c r="Z4" s="8" t="e">
        <f>IF(Y4=0,"",IF(Y4="б",6,5))</f>
        <v>#REF!</v>
      </c>
      <c r="AA4" s="7" t="e">
        <f>#REF!</f>
        <v>#REF!</v>
      </c>
      <c r="AB4" s="1" t="e">
        <f>IF(AA4=0,"",IF(AA4="а",1,3))</f>
        <v>#REF!</v>
      </c>
      <c r="AC4" s="1" t="e">
        <f>#REF!</f>
        <v>#REF!</v>
      </c>
      <c r="AD4" s="1" t="e">
        <f>IF(AC4=0,"",IF(AC4="а",1,2))</f>
        <v>#REF!</v>
      </c>
      <c r="AE4" s="1" t="e">
        <f>#REF!</f>
        <v>#REF!</v>
      </c>
      <c r="AF4" s="1" t="e">
        <f>IF(AE4=0,"",IF(AE4="а",2,4))</f>
        <v>#REF!</v>
      </c>
      <c r="AG4" s="1" t="e">
        <f>#REF!</f>
        <v>#REF!</v>
      </c>
      <c r="AH4" s="1" t="e">
        <f>IF(AG4=0,"",IF(AG4="а",2,IF(AG4="б",3,4)))</f>
        <v>#REF!</v>
      </c>
      <c r="AI4" s="1" t="e">
        <f>#REF!</f>
        <v>#REF!</v>
      </c>
      <c r="AJ4" s="1" t="e">
        <f>IF(AI4=0,"",IF(AI4="а",4,6))</f>
        <v>#REF!</v>
      </c>
      <c r="AK4" s="1" t="e">
        <f>#REF!</f>
        <v>#REF!</v>
      </c>
      <c r="AL4" s="1" t="e">
        <f>IF(AK4=0,"",IF(AK4="б",3,IF(AK4="в",4,IF(AK4="г",5,0))))</f>
        <v>#REF!</v>
      </c>
      <c r="AM4" s="1" t="e">
        <f>#REF!</f>
        <v>#REF!</v>
      </c>
      <c r="AN4" s="1" t="e">
        <f>IF(AM4=0,"",IF(AM4="а",3,4))</f>
        <v>#REF!</v>
      </c>
      <c r="AO4" s="1" t="e">
        <f>#REF!</f>
        <v>#REF!</v>
      </c>
      <c r="AP4" s="8" t="e">
        <f>IF(AO4=0,"",IF(AO4="в",6,IF(AO4="б",5,0)))</f>
        <v>#REF!</v>
      </c>
      <c r="AQ4" s="5" t="e">
        <f>SUM(L4:AP4)</f>
        <v>#REF!</v>
      </c>
      <c r="AR4" s="1" t="e">
        <f>IF(AQ4=0,"",IF(AQ4&gt;=70,"6 уровень",IF(AND(AQ4&gt;=52,BE4&lt;70),"5 уровень",IF(AND(AQ4&gt;=37,BE4&lt;52),"4 уровень",IF(AND(AQ4&gt;=16,AQ4&lt;37),"3 уровень",IF(AND(AQ4&gt;=4,AQ4&lt;16),"2 уровень","1 уровень"))))))</f>
        <v>#REF!</v>
      </c>
    </row>
    <row r="5" spans="1:44">
      <c r="A5" s="1">
        <f>список!A3</f>
        <v>2</v>
      </c>
      <c r="B5" s="1" t="str">
        <f>IF(список!B3="","",список!B3)</f>
        <v/>
      </c>
      <c r="C5" s="1">
        <f>IF(список!C3="","",список!C3)</f>
        <v>0</v>
      </c>
      <c r="D5" s="13" t="str">
        <f>IF(список!D3="","",список!D3)</f>
        <v>средняя группа</v>
      </c>
      <c r="E5" s="17" t="e">
        <f>#REF!</f>
        <v>#REF!</v>
      </c>
      <c r="F5" s="16" t="e">
        <f t="shared" ref="F5:F34" si="0">IF(K5=0,"",IF(K5="б",3,2))</f>
        <v>#REF!</v>
      </c>
      <c r="G5" s="16" t="e">
        <f>#REF!</f>
        <v>#REF!</v>
      </c>
      <c r="H5" s="16" t="e">
        <f t="shared" ref="H5:H34" si="1">IF(G5=0,"",IF(G5="б",3,2))</f>
        <v>#REF!</v>
      </c>
      <c r="I5" s="16" t="e">
        <f>#REF!</f>
        <v>#REF!</v>
      </c>
      <c r="J5" s="16" t="e">
        <f t="shared" ref="J5:J34" si="2">IF(I5=0,"",IF(I5="а",3,5))</f>
        <v>#REF!</v>
      </c>
      <c r="K5" s="1" t="e">
        <f>#REF!</f>
        <v>#REF!</v>
      </c>
      <c r="L5" s="1" t="e">
        <f t="shared" ref="L5:L34" si="3">IF(K5=0,"",IF(K5="а",1,5))</f>
        <v>#REF!</v>
      </c>
      <c r="M5" s="1" t="e">
        <f>#REF!</f>
        <v>#REF!</v>
      </c>
      <c r="N5" s="1" t="e">
        <f t="shared" ref="N5:N34" si="4">IF(O5=0,"",IF(O5="а",2,4))</f>
        <v>#REF!</v>
      </c>
      <c r="O5" s="1" t="e">
        <f>#REF!</f>
        <v>#REF!</v>
      </c>
      <c r="P5" s="1" t="e">
        <f t="shared" ref="P5:P34" si="5">IF(Q5=0,"",IF(Q5="а",2,IF(Q5="в",4,3)))</f>
        <v>#REF!</v>
      </c>
      <c r="Q5" s="1" t="e">
        <f>#REF!</f>
        <v>#REF!</v>
      </c>
      <c r="R5" s="1" t="e">
        <f t="shared" ref="R5:R34" si="6">IF(S5=0,"",IF(S5="а",4,2))</f>
        <v>#REF!</v>
      </c>
      <c r="S5" s="1" t="e">
        <f>#REF!</f>
        <v>#REF!</v>
      </c>
      <c r="T5" s="1" t="e">
        <f t="shared" ref="T5:T34" si="7">IF(S5=0,"",IF(S5="в",4,IF(S5="г",5,IF(S5="а",1,2))))</f>
        <v>#REF!</v>
      </c>
      <c r="U5" s="1" t="e">
        <f>#REF!</f>
        <v>#REF!</v>
      </c>
      <c r="V5" s="1" t="e">
        <f t="shared" ref="V5:V34" si="8">IF(U5=0,"",IF(U5="в",4,IF(U5="г",5,IF(U5="а",1,2))))</f>
        <v>#REF!</v>
      </c>
      <c r="W5" s="1" t="e">
        <f>#REF!</f>
        <v>#REF!</v>
      </c>
      <c r="X5" s="1" t="e">
        <f t="shared" ref="X5:X34" si="9">IF(W5=0,"",IF(W5="б",4,3))</f>
        <v>#REF!</v>
      </c>
      <c r="Y5" s="1" t="e">
        <f>#REF!</f>
        <v>#REF!</v>
      </c>
      <c r="Z5" s="8" t="e">
        <f t="shared" ref="Z5:Z34" si="10">IF(Y5=0,"",IF(Y5="б",6,5))</f>
        <v>#REF!</v>
      </c>
      <c r="AA5" s="7" t="e">
        <f>#REF!</f>
        <v>#REF!</v>
      </c>
      <c r="AB5" s="1" t="e">
        <f t="shared" ref="AB5:AB34" si="11">IF(AA5=0,"",IF(AA5="а",1,3))</f>
        <v>#REF!</v>
      </c>
      <c r="AC5" s="1" t="e">
        <f>#REF!</f>
        <v>#REF!</v>
      </c>
      <c r="AD5" s="1" t="e">
        <f t="shared" ref="AD5:AD34" si="12">IF(AC5=0,"",IF(AC5="а",1,2))</f>
        <v>#REF!</v>
      </c>
      <c r="AE5" s="1" t="e">
        <f>#REF!</f>
        <v>#REF!</v>
      </c>
      <c r="AF5" s="1" t="e">
        <f t="shared" ref="AF5:AF34" si="13">IF(AE5=0,"",IF(AE5="а",2,4))</f>
        <v>#REF!</v>
      </c>
      <c r="AG5" s="1" t="e">
        <f>#REF!</f>
        <v>#REF!</v>
      </c>
      <c r="AH5" s="1" t="e">
        <f t="shared" ref="AH5:AH34" si="14">IF(AG5=0,"",IF(AG5="а",2,IF(AG5="б",3,4)))</f>
        <v>#REF!</v>
      </c>
      <c r="AI5" s="1" t="e">
        <f>#REF!</f>
        <v>#REF!</v>
      </c>
      <c r="AJ5" s="1" t="e">
        <f t="shared" ref="AJ5:AJ34" si="15">IF(AI5=0,"",IF(AI5="а",4,6))</f>
        <v>#REF!</v>
      </c>
      <c r="AK5" s="1" t="e">
        <f>#REF!</f>
        <v>#REF!</v>
      </c>
      <c r="AL5" s="1" t="e">
        <f t="shared" ref="AL5:AL34" si="16">IF(AK5=0,"",IF(AK5="б",3,IF(AK5="в",4,IF(AK5="г",5,0))))</f>
        <v>#REF!</v>
      </c>
      <c r="AM5" s="1" t="e">
        <f>#REF!</f>
        <v>#REF!</v>
      </c>
      <c r="AN5" s="1" t="e">
        <f t="shared" ref="AN5:AN34" si="17">IF(AM5=0,"",IF(AM5="а",3,4))</f>
        <v>#REF!</v>
      </c>
      <c r="AO5" s="1" t="e">
        <f>#REF!</f>
        <v>#REF!</v>
      </c>
      <c r="AP5" s="8" t="e">
        <f t="shared" ref="AP5:AP34" si="18">IF(AO5=0,"",IF(AO5="в",6,IF(AO5="б",5,0)))</f>
        <v>#REF!</v>
      </c>
      <c r="AQ5" s="5" t="e">
        <f t="shared" ref="AQ5:AQ34" si="19">SUM(L5:AP5)</f>
        <v>#REF!</v>
      </c>
      <c r="AR5" s="1" t="e">
        <f t="shared" ref="AR5:AR34" si="20">IF(AQ5=0,"",IF(AQ5&gt;=70,"6 уровень",IF(AND(AQ5&gt;=52,BE5&lt;70),"5 уровень",IF(AND(AQ5&gt;=37,BE5&lt;52),"4 уровень",IF(AND(AQ5&gt;=16,AQ5&lt;37),"3 уровень",IF(AND(AQ5&gt;=4,AQ5&lt;16),"2 уровень","1 уровень"))))))</f>
        <v>#REF!</v>
      </c>
    </row>
    <row r="6" spans="1:44">
      <c r="A6" s="1">
        <f>список!A4</f>
        <v>3</v>
      </c>
      <c r="B6" s="1" t="str">
        <f>IF(список!B4="","",список!B4)</f>
        <v/>
      </c>
      <c r="C6" s="1">
        <f>IF(список!C4="","",список!C4)</f>
        <v>0</v>
      </c>
      <c r="D6" s="13" t="str">
        <f>IF(список!D4="","",список!D4)</f>
        <v>средняя группа</v>
      </c>
      <c r="E6" s="17" t="e">
        <f>#REF!</f>
        <v>#REF!</v>
      </c>
      <c r="F6" s="16" t="e">
        <f t="shared" si="0"/>
        <v>#REF!</v>
      </c>
      <c r="G6" s="16" t="e">
        <f>#REF!</f>
        <v>#REF!</v>
      </c>
      <c r="H6" s="16" t="e">
        <f t="shared" si="1"/>
        <v>#REF!</v>
      </c>
      <c r="I6" s="16" t="e">
        <f>#REF!</f>
        <v>#REF!</v>
      </c>
      <c r="J6" s="16" t="e">
        <f t="shared" si="2"/>
        <v>#REF!</v>
      </c>
      <c r="K6" s="1" t="e">
        <f>#REF!</f>
        <v>#REF!</v>
      </c>
      <c r="L6" s="1" t="e">
        <f t="shared" si="3"/>
        <v>#REF!</v>
      </c>
      <c r="M6" s="1" t="e">
        <f>#REF!</f>
        <v>#REF!</v>
      </c>
      <c r="N6" s="1" t="e">
        <f t="shared" si="4"/>
        <v>#REF!</v>
      </c>
      <c r="O6" s="1" t="e">
        <f>#REF!</f>
        <v>#REF!</v>
      </c>
      <c r="P6" s="1" t="e">
        <f t="shared" si="5"/>
        <v>#REF!</v>
      </c>
      <c r="Q6" s="1" t="e">
        <f>#REF!</f>
        <v>#REF!</v>
      </c>
      <c r="R6" s="1" t="e">
        <f t="shared" si="6"/>
        <v>#REF!</v>
      </c>
      <c r="S6" s="1" t="e">
        <f>#REF!</f>
        <v>#REF!</v>
      </c>
      <c r="T6" s="1" t="e">
        <f t="shared" si="7"/>
        <v>#REF!</v>
      </c>
      <c r="U6" s="1" t="e">
        <f>#REF!</f>
        <v>#REF!</v>
      </c>
      <c r="V6" s="1" t="e">
        <f t="shared" si="8"/>
        <v>#REF!</v>
      </c>
      <c r="W6" s="1" t="e">
        <f>#REF!</f>
        <v>#REF!</v>
      </c>
      <c r="X6" s="1" t="e">
        <f t="shared" si="9"/>
        <v>#REF!</v>
      </c>
      <c r="Y6" s="1" t="e">
        <f>#REF!</f>
        <v>#REF!</v>
      </c>
      <c r="Z6" s="8" t="e">
        <f t="shared" si="10"/>
        <v>#REF!</v>
      </c>
      <c r="AA6" s="7" t="e">
        <f>#REF!</f>
        <v>#REF!</v>
      </c>
      <c r="AB6" s="1" t="e">
        <f t="shared" si="11"/>
        <v>#REF!</v>
      </c>
      <c r="AC6" s="1" t="e">
        <f>#REF!</f>
        <v>#REF!</v>
      </c>
      <c r="AD6" s="1" t="e">
        <f t="shared" si="12"/>
        <v>#REF!</v>
      </c>
      <c r="AE6" s="1" t="e">
        <f>#REF!</f>
        <v>#REF!</v>
      </c>
      <c r="AF6" s="1" t="e">
        <f t="shared" si="13"/>
        <v>#REF!</v>
      </c>
      <c r="AG6" s="1" t="e">
        <f>#REF!</f>
        <v>#REF!</v>
      </c>
      <c r="AH6" s="1" t="e">
        <f t="shared" si="14"/>
        <v>#REF!</v>
      </c>
      <c r="AI6" s="1" t="e">
        <f>#REF!</f>
        <v>#REF!</v>
      </c>
      <c r="AJ6" s="1" t="e">
        <f t="shared" si="15"/>
        <v>#REF!</v>
      </c>
      <c r="AK6" s="1" t="e">
        <f>#REF!</f>
        <v>#REF!</v>
      </c>
      <c r="AL6" s="1" t="e">
        <f t="shared" si="16"/>
        <v>#REF!</v>
      </c>
      <c r="AM6" s="1" t="e">
        <f>#REF!</f>
        <v>#REF!</v>
      </c>
      <c r="AN6" s="1" t="e">
        <f t="shared" si="17"/>
        <v>#REF!</v>
      </c>
      <c r="AO6" s="1" t="e">
        <f>#REF!</f>
        <v>#REF!</v>
      </c>
      <c r="AP6" s="8" t="e">
        <f t="shared" si="18"/>
        <v>#REF!</v>
      </c>
      <c r="AQ6" s="5" t="e">
        <f t="shared" si="19"/>
        <v>#REF!</v>
      </c>
      <c r="AR6" s="1" t="e">
        <f t="shared" si="20"/>
        <v>#REF!</v>
      </c>
    </row>
    <row r="7" spans="1:44">
      <c r="A7" s="1">
        <f>список!A5</f>
        <v>4</v>
      </c>
      <c r="B7" s="1" t="str">
        <f>IF(список!B5="","",список!B5)</f>
        <v/>
      </c>
      <c r="C7" s="1">
        <f>IF(список!C5="","",список!C5)</f>
        <v>0</v>
      </c>
      <c r="D7" s="13" t="str">
        <f>IF(список!D5="","",список!D5)</f>
        <v>средняя группа</v>
      </c>
      <c r="E7" s="17" t="e">
        <f>#REF!</f>
        <v>#REF!</v>
      </c>
      <c r="F7" s="16" t="e">
        <f t="shared" si="0"/>
        <v>#REF!</v>
      </c>
      <c r="G7" s="16" t="e">
        <f>#REF!</f>
        <v>#REF!</v>
      </c>
      <c r="H7" s="16" t="e">
        <f t="shared" si="1"/>
        <v>#REF!</v>
      </c>
      <c r="I7" s="16" t="e">
        <f>#REF!</f>
        <v>#REF!</v>
      </c>
      <c r="J7" s="16" t="e">
        <f t="shared" si="2"/>
        <v>#REF!</v>
      </c>
      <c r="K7" s="1" t="e">
        <f>#REF!</f>
        <v>#REF!</v>
      </c>
      <c r="L7" s="1" t="e">
        <f t="shared" si="3"/>
        <v>#REF!</v>
      </c>
      <c r="M7" s="1" t="e">
        <f>#REF!</f>
        <v>#REF!</v>
      </c>
      <c r="N7" s="1" t="e">
        <f t="shared" si="4"/>
        <v>#REF!</v>
      </c>
      <c r="O7" s="1" t="e">
        <f>#REF!</f>
        <v>#REF!</v>
      </c>
      <c r="P7" s="1" t="e">
        <f t="shared" si="5"/>
        <v>#REF!</v>
      </c>
      <c r="Q7" s="1" t="e">
        <f>#REF!</f>
        <v>#REF!</v>
      </c>
      <c r="R7" s="1" t="e">
        <f t="shared" si="6"/>
        <v>#REF!</v>
      </c>
      <c r="S7" s="1" t="e">
        <f>#REF!</f>
        <v>#REF!</v>
      </c>
      <c r="T7" s="1" t="e">
        <f t="shared" si="7"/>
        <v>#REF!</v>
      </c>
      <c r="U7" s="1" t="e">
        <f>#REF!</f>
        <v>#REF!</v>
      </c>
      <c r="V7" s="1" t="e">
        <f t="shared" si="8"/>
        <v>#REF!</v>
      </c>
      <c r="W7" s="1" t="e">
        <f>#REF!</f>
        <v>#REF!</v>
      </c>
      <c r="X7" s="1" t="e">
        <f t="shared" si="9"/>
        <v>#REF!</v>
      </c>
      <c r="Y7" s="1" t="e">
        <f>#REF!</f>
        <v>#REF!</v>
      </c>
      <c r="Z7" s="8" t="e">
        <f t="shared" si="10"/>
        <v>#REF!</v>
      </c>
      <c r="AA7" s="7" t="e">
        <f>#REF!</f>
        <v>#REF!</v>
      </c>
      <c r="AB7" s="1" t="e">
        <f t="shared" si="11"/>
        <v>#REF!</v>
      </c>
      <c r="AC7" s="1" t="e">
        <f>#REF!</f>
        <v>#REF!</v>
      </c>
      <c r="AD7" s="1" t="e">
        <f t="shared" si="12"/>
        <v>#REF!</v>
      </c>
      <c r="AE7" s="1" t="e">
        <f>#REF!</f>
        <v>#REF!</v>
      </c>
      <c r="AF7" s="1" t="e">
        <f t="shared" si="13"/>
        <v>#REF!</v>
      </c>
      <c r="AG7" s="1" t="e">
        <f>#REF!</f>
        <v>#REF!</v>
      </c>
      <c r="AH7" s="1" t="e">
        <f t="shared" si="14"/>
        <v>#REF!</v>
      </c>
      <c r="AI7" s="1" t="e">
        <f>#REF!</f>
        <v>#REF!</v>
      </c>
      <c r="AJ7" s="1" t="e">
        <f t="shared" si="15"/>
        <v>#REF!</v>
      </c>
      <c r="AK7" s="1" t="e">
        <f>#REF!</f>
        <v>#REF!</v>
      </c>
      <c r="AL7" s="1" t="e">
        <f t="shared" si="16"/>
        <v>#REF!</v>
      </c>
      <c r="AM7" s="1" t="e">
        <f>#REF!</f>
        <v>#REF!</v>
      </c>
      <c r="AN7" s="1" t="e">
        <f t="shared" si="17"/>
        <v>#REF!</v>
      </c>
      <c r="AO7" s="1" t="e">
        <f>#REF!</f>
        <v>#REF!</v>
      </c>
      <c r="AP7" s="8" t="e">
        <f t="shared" si="18"/>
        <v>#REF!</v>
      </c>
      <c r="AQ7" s="5" t="e">
        <f t="shared" si="19"/>
        <v>#REF!</v>
      </c>
      <c r="AR7" s="1" t="e">
        <f t="shared" si="20"/>
        <v>#REF!</v>
      </c>
    </row>
    <row r="8" spans="1:44">
      <c r="A8" s="1">
        <f>список!A6</f>
        <v>5</v>
      </c>
      <c r="B8" s="1" t="str">
        <f>IF(список!B6="","",список!B6)</f>
        <v/>
      </c>
      <c r="C8" s="1">
        <f>IF(список!C6="","",список!C6)</f>
        <v>0</v>
      </c>
      <c r="D8" s="13" t="str">
        <f>IF(список!D6="","",список!D6)</f>
        <v>средняя группа</v>
      </c>
      <c r="E8" s="17" t="e">
        <f>#REF!</f>
        <v>#REF!</v>
      </c>
      <c r="F8" s="16" t="e">
        <f t="shared" si="0"/>
        <v>#REF!</v>
      </c>
      <c r="G8" s="16" t="e">
        <f>#REF!</f>
        <v>#REF!</v>
      </c>
      <c r="H8" s="16" t="e">
        <f t="shared" si="1"/>
        <v>#REF!</v>
      </c>
      <c r="I8" s="16" t="e">
        <f>#REF!</f>
        <v>#REF!</v>
      </c>
      <c r="J8" s="16" t="e">
        <f t="shared" si="2"/>
        <v>#REF!</v>
      </c>
      <c r="K8" s="1" t="e">
        <f>#REF!</f>
        <v>#REF!</v>
      </c>
      <c r="L8" s="1" t="e">
        <f t="shared" si="3"/>
        <v>#REF!</v>
      </c>
      <c r="M8" s="1" t="e">
        <f>#REF!</f>
        <v>#REF!</v>
      </c>
      <c r="N8" s="1" t="e">
        <f t="shared" si="4"/>
        <v>#REF!</v>
      </c>
      <c r="O8" s="1" t="e">
        <f>#REF!</f>
        <v>#REF!</v>
      </c>
      <c r="P8" s="1" t="e">
        <f t="shared" si="5"/>
        <v>#REF!</v>
      </c>
      <c r="Q8" s="1" t="e">
        <f>#REF!</f>
        <v>#REF!</v>
      </c>
      <c r="R8" s="1" t="e">
        <f t="shared" si="6"/>
        <v>#REF!</v>
      </c>
      <c r="S8" s="1" t="e">
        <f>#REF!</f>
        <v>#REF!</v>
      </c>
      <c r="T8" s="1" t="e">
        <f t="shared" si="7"/>
        <v>#REF!</v>
      </c>
      <c r="U8" s="1" t="e">
        <f>#REF!</f>
        <v>#REF!</v>
      </c>
      <c r="V8" s="1" t="e">
        <f t="shared" si="8"/>
        <v>#REF!</v>
      </c>
      <c r="W8" s="1" t="e">
        <f>#REF!</f>
        <v>#REF!</v>
      </c>
      <c r="X8" s="1" t="e">
        <f t="shared" si="9"/>
        <v>#REF!</v>
      </c>
      <c r="Y8" s="1" t="e">
        <f>#REF!</f>
        <v>#REF!</v>
      </c>
      <c r="Z8" s="8" t="e">
        <f t="shared" si="10"/>
        <v>#REF!</v>
      </c>
      <c r="AA8" s="7" t="e">
        <f>#REF!</f>
        <v>#REF!</v>
      </c>
      <c r="AB8" s="1" t="e">
        <f t="shared" si="11"/>
        <v>#REF!</v>
      </c>
      <c r="AC8" s="1" t="e">
        <f>#REF!</f>
        <v>#REF!</v>
      </c>
      <c r="AD8" s="1" t="e">
        <f t="shared" si="12"/>
        <v>#REF!</v>
      </c>
      <c r="AE8" s="1" t="e">
        <f>#REF!</f>
        <v>#REF!</v>
      </c>
      <c r="AF8" s="1" t="e">
        <f t="shared" si="13"/>
        <v>#REF!</v>
      </c>
      <c r="AG8" s="1" t="e">
        <f>#REF!</f>
        <v>#REF!</v>
      </c>
      <c r="AH8" s="1" t="e">
        <f t="shared" si="14"/>
        <v>#REF!</v>
      </c>
      <c r="AI8" s="1" t="e">
        <f>#REF!</f>
        <v>#REF!</v>
      </c>
      <c r="AJ8" s="1" t="e">
        <f t="shared" si="15"/>
        <v>#REF!</v>
      </c>
      <c r="AK8" s="1" t="e">
        <f>#REF!</f>
        <v>#REF!</v>
      </c>
      <c r="AL8" s="1" t="e">
        <f t="shared" si="16"/>
        <v>#REF!</v>
      </c>
      <c r="AM8" s="1" t="e">
        <f>#REF!</f>
        <v>#REF!</v>
      </c>
      <c r="AN8" s="1" t="e">
        <f t="shared" si="17"/>
        <v>#REF!</v>
      </c>
      <c r="AO8" s="1" t="e">
        <f>#REF!</f>
        <v>#REF!</v>
      </c>
      <c r="AP8" s="8" t="e">
        <f t="shared" si="18"/>
        <v>#REF!</v>
      </c>
      <c r="AQ8" s="5" t="e">
        <f t="shared" si="19"/>
        <v>#REF!</v>
      </c>
      <c r="AR8" s="1" t="e">
        <f t="shared" si="20"/>
        <v>#REF!</v>
      </c>
    </row>
    <row r="9" spans="1:44">
      <c r="A9" s="1">
        <f>список!A7</f>
        <v>6</v>
      </c>
      <c r="B9" s="1" t="str">
        <f>IF(список!B7="","",список!B7)</f>
        <v/>
      </c>
      <c r="C9" s="1">
        <f>IF(список!C7="","",список!C7)</f>
        <v>0</v>
      </c>
      <c r="D9" s="13" t="str">
        <f>IF(список!D7="","",список!D7)</f>
        <v>средняя группа</v>
      </c>
      <c r="E9" s="17" t="e">
        <f>#REF!</f>
        <v>#REF!</v>
      </c>
      <c r="F9" s="16" t="e">
        <f t="shared" si="0"/>
        <v>#REF!</v>
      </c>
      <c r="G9" s="16" t="e">
        <f>#REF!</f>
        <v>#REF!</v>
      </c>
      <c r="H9" s="16" t="e">
        <f t="shared" si="1"/>
        <v>#REF!</v>
      </c>
      <c r="I9" s="16" t="e">
        <f>#REF!</f>
        <v>#REF!</v>
      </c>
      <c r="J9" s="16" t="e">
        <f t="shared" si="2"/>
        <v>#REF!</v>
      </c>
      <c r="K9" s="1" t="e">
        <f>#REF!</f>
        <v>#REF!</v>
      </c>
      <c r="L9" s="1" t="e">
        <f t="shared" si="3"/>
        <v>#REF!</v>
      </c>
      <c r="M9" s="1" t="e">
        <f>#REF!</f>
        <v>#REF!</v>
      </c>
      <c r="N9" s="1" t="e">
        <f t="shared" si="4"/>
        <v>#REF!</v>
      </c>
      <c r="O9" s="1" t="e">
        <f>#REF!</f>
        <v>#REF!</v>
      </c>
      <c r="P9" s="1" t="e">
        <f t="shared" si="5"/>
        <v>#REF!</v>
      </c>
      <c r="Q9" s="1" t="e">
        <f>#REF!</f>
        <v>#REF!</v>
      </c>
      <c r="R9" s="1" t="e">
        <f t="shared" si="6"/>
        <v>#REF!</v>
      </c>
      <c r="S9" s="1" t="e">
        <f>#REF!</f>
        <v>#REF!</v>
      </c>
      <c r="T9" s="1" t="e">
        <f t="shared" si="7"/>
        <v>#REF!</v>
      </c>
      <c r="U9" s="1" t="e">
        <f>#REF!</f>
        <v>#REF!</v>
      </c>
      <c r="V9" s="1" t="e">
        <f t="shared" si="8"/>
        <v>#REF!</v>
      </c>
      <c r="W9" s="1" t="e">
        <f>#REF!</f>
        <v>#REF!</v>
      </c>
      <c r="X9" s="1" t="e">
        <f t="shared" si="9"/>
        <v>#REF!</v>
      </c>
      <c r="Y9" s="1" t="e">
        <f>#REF!</f>
        <v>#REF!</v>
      </c>
      <c r="Z9" s="8" t="e">
        <f t="shared" si="10"/>
        <v>#REF!</v>
      </c>
      <c r="AA9" s="7" t="e">
        <f>#REF!</f>
        <v>#REF!</v>
      </c>
      <c r="AB9" s="1" t="e">
        <f t="shared" si="11"/>
        <v>#REF!</v>
      </c>
      <c r="AC9" s="1" t="e">
        <f>#REF!</f>
        <v>#REF!</v>
      </c>
      <c r="AD9" s="1" t="e">
        <f t="shared" si="12"/>
        <v>#REF!</v>
      </c>
      <c r="AE9" s="1" t="e">
        <f>#REF!</f>
        <v>#REF!</v>
      </c>
      <c r="AF9" s="1" t="e">
        <f t="shared" si="13"/>
        <v>#REF!</v>
      </c>
      <c r="AG9" s="1" t="e">
        <f>#REF!</f>
        <v>#REF!</v>
      </c>
      <c r="AH9" s="1" t="e">
        <f t="shared" si="14"/>
        <v>#REF!</v>
      </c>
      <c r="AI9" s="1" t="e">
        <f>#REF!</f>
        <v>#REF!</v>
      </c>
      <c r="AJ9" s="1" t="e">
        <f t="shared" si="15"/>
        <v>#REF!</v>
      </c>
      <c r="AK9" s="1" t="e">
        <f>#REF!</f>
        <v>#REF!</v>
      </c>
      <c r="AL9" s="1" t="e">
        <f t="shared" si="16"/>
        <v>#REF!</v>
      </c>
      <c r="AM9" s="1" t="e">
        <f>#REF!</f>
        <v>#REF!</v>
      </c>
      <c r="AN9" s="1" t="e">
        <f t="shared" si="17"/>
        <v>#REF!</v>
      </c>
      <c r="AO9" s="1" t="e">
        <f>#REF!</f>
        <v>#REF!</v>
      </c>
      <c r="AP9" s="8" t="e">
        <f t="shared" si="18"/>
        <v>#REF!</v>
      </c>
      <c r="AQ9" s="5" t="e">
        <f t="shared" si="19"/>
        <v>#REF!</v>
      </c>
      <c r="AR9" s="1" t="e">
        <f t="shared" si="20"/>
        <v>#REF!</v>
      </c>
    </row>
    <row r="10" spans="1:44">
      <c r="A10" s="1">
        <f>список!A8</f>
        <v>7</v>
      </c>
      <c r="B10" s="1" t="str">
        <f>IF(список!B8="","",список!B8)</f>
        <v/>
      </c>
      <c r="C10" s="1" t="e">
        <f>IF(список!#REF!="","",список!#REF!)</f>
        <v>#REF!</v>
      </c>
      <c r="D10" s="13" t="str">
        <f>IF(список!D8="","",список!D8)</f>
        <v>средняя группа</v>
      </c>
      <c r="E10" s="17" t="e">
        <f>#REF!</f>
        <v>#REF!</v>
      </c>
      <c r="F10" s="16" t="e">
        <f t="shared" si="0"/>
        <v>#REF!</v>
      </c>
      <c r="G10" s="16" t="e">
        <f>#REF!</f>
        <v>#REF!</v>
      </c>
      <c r="H10" s="16" t="e">
        <f t="shared" si="1"/>
        <v>#REF!</v>
      </c>
      <c r="I10" s="16" t="e">
        <f>#REF!</f>
        <v>#REF!</v>
      </c>
      <c r="J10" s="16" t="e">
        <f t="shared" si="2"/>
        <v>#REF!</v>
      </c>
      <c r="K10" s="1" t="e">
        <f>#REF!</f>
        <v>#REF!</v>
      </c>
      <c r="L10" s="1" t="e">
        <f t="shared" si="3"/>
        <v>#REF!</v>
      </c>
      <c r="M10" s="1" t="e">
        <f>#REF!</f>
        <v>#REF!</v>
      </c>
      <c r="N10" s="1" t="e">
        <f t="shared" si="4"/>
        <v>#REF!</v>
      </c>
      <c r="O10" s="1" t="e">
        <f>#REF!</f>
        <v>#REF!</v>
      </c>
      <c r="P10" s="1" t="e">
        <f t="shared" si="5"/>
        <v>#REF!</v>
      </c>
      <c r="Q10" s="1" t="e">
        <f>#REF!</f>
        <v>#REF!</v>
      </c>
      <c r="R10" s="1" t="e">
        <f t="shared" si="6"/>
        <v>#REF!</v>
      </c>
      <c r="S10" s="1" t="e">
        <f>#REF!</f>
        <v>#REF!</v>
      </c>
      <c r="T10" s="1" t="e">
        <f t="shared" si="7"/>
        <v>#REF!</v>
      </c>
      <c r="U10" s="1" t="e">
        <f>#REF!</f>
        <v>#REF!</v>
      </c>
      <c r="V10" s="1" t="e">
        <f t="shared" si="8"/>
        <v>#REF!</v>
      </c>
      <c r="W10" s="1" t="e">
        <f>#REF!</f>
        <v>#REF!</v>
      </c>
      <c r="X10" s="1" t="e">
        <f t="shared" si="9"/>
        <v>#REF!</v>
      </c>
      <c r="Y10" s="1" t="e">
        <f>#REF!</f>
        <v>#REF!</v>
      </c>
      <c r="Z10" s="8" t="e">
        <f t="shared" si="10"/>
        <v>#REF!</v>
      </c>
      <c r="AA10" s="7" t="e">
        <f>#REF!</f>
        <v>#REF!</v>
      </c>
      <c r="AB10" s="1" t="e">
        <f t="shared" si="11"/>
        <v>#REF!</v>
      </c>
      <c r="AC10" s="1" t="e">
        <f>#REF!</f>
        <v>#REF!</v>
      </c>
      <c r="AD10" s="1" t="e">
        <f t="shared" si="12"/>
        <v>#REF!</v>
      </c>
      <c r="AE10" s="1" t="e">
        <f>#REF!</f>
        <v>#REF!</v>
      </c>
      <c r="AF10" s="1" t="e">
        <f t="shared" si="13"/>
        <v>#REF!</v>
      </c>
      <c r="AG10" s="1" t="e">
        <f>#REF!</f>
        <v>#REF!</v>
      </c>
      <c r="AH10" s="1" t="e">
        <f t="shared" si="14"/>
        <v>#REF!</v>
      </c>
      <c r="AI10" s="1" t="e">
        <f>#REF!</f>
        <v>#REF!</v>
      </c>
      <c r="AJ10" s="1" t="e">
        <f t="shared" si="15"/>
        <v>#REF!</v>
      </c>
      <c r="AK10" s="1" t="e">
        <f>#REF!</f>
        <v>#REF!</v>
      </c>
      <c r="AL10" s="1" t="e">
        <f t="shared" si="16"/>
        <v>#REF!</v>
      </c>
      <c r="AM10" s="1" t="e">
        <f>#REF!</f>
        <v>#REF!</v>
      </c>
      <c r="AN10" s="1" t="e">
        <f t="shared" si="17"/>
        <v>#REF!</v>
      </c>
      <c r="AO10" s="1" t="e">
        <f>#REF!</f>
        <v>#REF!</v>
      </c>
      <c r="AP10" s="8" t="e">
        <f t="shared" si="18"/>
        <v>#REF!</v>
      </c>
      <c r="AQ10" s="5" t="e">
        <f t="shared" si="19"/>
        <v>#REF!</v>
      </c>
      <c r="AR10" s="1" t="e">
        <f t="shared" si="20"/>
        <v>#REF!</v>
      </c>
    </row>
    <row r="11" spans="1:44">
      <c r="A11" s="1">
        <f>список!A9</f>
        <v>8</v>
      </c>
      <c r="B11" s="1" t="str">
        <f>IF(список!B9="","",список!B9)</f>
        <v/>
      </c>
      <c r="C11" s="1">
        <f>IF(список!C9="","",список!C9)</f>
        <v>0</v>
      </c>
      <c r="D11" s="13" t="str">
        <f>IF(список!D9="","",список!D9)</f>
        <v>средняя группа</v>
      </c>
      <c r="E11" s="17" t="e">
        <f>#REF!</f>
        <v>#REF!</v>
      </c>
      <c r="F11" s="16" t="e">
        <f t="shared" si="0"/>
        <v>#REF!</v>
      </c>
      <c r="G11" s="16" t="e">
        <f>#REF!</f>
        <v>#REF!</v>
      </c>
      <c r="H11" s="16" t="e">
        <f t="shared" si="1"/>
        <v>#REF!</v>
      </c>
      <c r="I11" s="16" t="e">
        <f>#REF!</f>
        <v>#REF!</v>
      </c>
      <c r="J11" s="16" t="e">
        <f t="shared" si="2"/>
        <v>#REF!</v>
      </c>
      <c r="K11" s="1" t="e">
        <f>#REF!</f>
        <v>#REF!</v>
      </c>
      <c r="L11" s="1" t="e">
        <f t="shared" si="3"/>
        <v>#REF!</v>
      </c>
      <c r="M11" s="1" t="e">
        <f>#REF!</f>
        <v>#REF!</v>
      </c>
      <c r="N11" s="1" t="e">
        <f t="shared" si="4"/>
        <v>#REF!</v>
      </c>
      <c r="O11" s="1" t="e">
        <f>#REF!</f>
        <v>#REF!</v>
      </c>
      <c r="P11" s="1" t="e">
        <f t="shared" si="5"/>
        <v>#REF!</v>
      </c>
      <c r="Q11" s="1" t="e">
        <f>#REF!</f>
        <v>#REF!</v>
      </c>
      <c r="R11" s="1" t="e">
        <f t="shared" si="6"/>
        <v>#REF!</v>
      </c>
      <c r="S11" s="1" t="e">
        <f>#REF!</f>
        <v>#REF!</v>
      </c>
      <c r="T11" s="1" t="e">
        <f t="shared" si="7"/>
        <v>#REF!</v>
      </c>
      <c r="U11" s="1" t="e">
        <f>#REF!</f>
        <v>#REF!</v>
      </c>
      <c r="V11" s="1" t="e">
        <f t="shared" si="8"/>
        <v>#REF!</v>
      </c>
      <c r="W11" s="1" t="e">
        <f>#REF!</f>
        <v>#REF!</v>
      </c>
      <c r="X11" s="1" t="e">
        <f t="shared" si="9"/>
        <v>#REF!</v>
      </c>
      <c r="Y11" s="1" t="e">
        <f>#REF!</f>
        <v>#REF!</v>
      </c>
      <c r="Z11" s="8" t="e">
        <f t="shared" si="10"/>
        <v>#REF!</v>
      </c>
      <c r="AA11" s="7" t="e">
        <f>#REF!</f>
        <v>#REF!</v>
      </c>
      <c r="AB11" s="1" t="e">
        <f t="shared" si="11"/>
        <v>#REF!</v>
      </c>
      <c r="AC11" s="1" t="e">
        <f>#REF!</f>
        <v>#REF!</v>
      </c>
      <c r="AD11" s="1" t="e">
        <f t="shared" si="12"/>
        <v>#REF!</v>
      </c>
      <c r="AE11" s="1" t="e">
        <f>#REF!</f>
        <v>#REF!</v>
      </c>
      <c r="AF11" s="1" t="e">
        <f t="shared" si="13"/>
        <v>#REF!</v>
      </c>
      <c r="AG11" s="1" t="e">
        <f>#REF!</f>
        <v>#REF!</v>
      </c>
      <c r="AH11" s="1" t="e">
        <f t="shared" si="14"/>
        <v>#REF!</v>
      </c>
      <c r="AI11" s="1" t="e">
        <f>#REF!</f>
        <v>#REF!</v>
      </c>
      <c r="AJ11" s="1" t="e">
        <f t="shared" si="15"/>
        <v>#REF!</v>
      </c>
      <c r="AK11" s="1" t="e">
        <f>#REF!</f>
        <v>#REF!</v>
      </c>
      <c r="AL11" s="1" t="e">
        <f t="shared" si="16"/>
        <v>#REF!</v>
      </c>
      <c r="AM11" s="1" t="e">
        <f>#REF!</f>
        <v>#REF!</v>
      </c>
      <c r="AN11" s="1" t="e">
        <f t="shared" si="17"/>
        <v>#REF!</v>
      </c>
      <c r="AO11" s="1" t="e">
        <f>#REF!</f>
        <v>#REF!</v>
      </c>
      <c r="AP11" s="8" t="e">
        <f t="shared" si="18"/>
        <v>#REF!</v>
      </c>
      <c r="AQ11" s="5" t="e">
        <f t="shared" si="19"/>
        <v>#REF!</v>
      </c>
      <c r="AR11" s="1" t="e">
        <f t="shared" si="20"/>
        <v>#REF!</v>
      </c>
    </row>
    <row r="12" spans="1:44">
      <c r="A12" s="1">
        <f>список!A10</f>
        <v>9</v>
      </c>
      <c r="B12" s="1" t="str">
        <f>IF(список!B10="","",список!B10)</f>
        <v/>
      </c>
      <c r="C12" s="1">
        <f>IF(список!C10="","",список!C10)</f>
        <v>0</v>
      </c>
      <c r="D12" s="13" t="str">
        <f>IF(список!D10="","",список!D10)</f>
        <v>средняя группа</v>
      </c>
      <c r="E12" s="17" t="e">
        <f>#REF!</f>
        <v>#REF!</v>
      </c>
      <c r="F12" s="16" t="e">
        <f t="shared" si="0"/>
        <v>#REF!</v>
      </c>
      <c r="G12" s="16" t="e">
        <f>#REF!</f>
        <v>#REF!</v>
      </c>
      <c r="H12" s="16" t="e">
        <f t="shared" si="1"/>
        <v>#REF!</v>
      </c>
      <c r="I12" s="16" t="e">
        <f>#REF!</f>
        <v>#REF!</v>
      </c>
      <c r="J12" s="16" t="e">
        <f t="shared" si="2"/>
        <v>#REF!</v>
      </c>
      <c r="K12" s="1" t="e">
        <f>#REF!</f>
        <v>#REF!</v>
      </c>
      <c r="L12" s="1" t="e">
        <f t="shared" si="3"/>
        <v>#REF!</v>
      </c>
      <c r="M12" s="1" t="e">
        <f>#REF!</f>
        <v>#REF!</v>
      </c>
      <c r="N12" s="1" t="e">
        <f t="shared" si="4"/>
        <v>#REF!</v>
      </c>
      <c r="O12" s="1" t="e">
        <f>#REF!</f>
        <v>#REF!</v>
      </c>
      <c r="P12" s="1" t="e">
        <f t="shared" si="5"/>
        <v>#REF!</v>
      </c>
      <c r="Q12" s="1" t="e">
        <f>#REF!</f>
        <v>#REF!</v>
      </c>
      <c r="R12" s="1" t="e">
        <f t="shared" si="6"/>
        <v>#REF!</v>
      </c>
      <c r="S12" s="1" t="e">
        <f>#REF!</f>
        <v>#REF!</v>
      </c>
      <c r="T12" s="1" t="e">
        <f t="shared" si="7"/>
        <v>#REF!</v>
      </c>
      <c r="U12" s="1" t="e">
        <f>#REF!</f>
        <v>#REF!</v>
      </c>
      <c r="V12" s="1" t="e">
        <f t="shared" si="8"/>
        <v>#REF!</v>
      </c>
      <c r="W12" s="1" t="e">
        <f>#REF!</f>
        <v>#REF!</v>
      </c>
      <c r="X12" s="1" t="e">
        <f t="shared" si="9"/>
        <v>#REF!</v>
      </c>
      <c r="Y12" s="1" t="e">
        <f>#REF!</f>
        <v>#REF!</v>
      </c>
      <c r="Z12" s="8" t="e">
        <f t="shared" si="10"/>
        <v>#REF!</v>
      </c>
      <c r="AA12" s="7" t="e">
        <f>#REF!</f>
        <v>#REF!</v>
      </c>
      <c r="AB12" s="1" t="e">
        <f t="shared" si="11"/>
        <v>#REF!</v>
      </c>
      <c r="AC12" s="1" t="e">
        <f>#REF!</f>
        <v>#REF!</v>
      </c>
      <c r="AD12" s="1" t="e">
        <f t="shared" si="12"/>
        <v>#REF!</v>
      </c>
      <c r="AE12" s="1" t="e">
        <f>#REF!</f>
        <v>#REF!</v>
      </c>
      <c r="AF12" s="1" t="e">
        <f t="shared" si="13"/>
        <v>#REF!</v>
      </c>
      <c r="AG12" s="1" t="e">
        <f>#REF!</f>
        <v>#REF!</v>
      </c>
      <c r="AH12" s="1" t="e">
        <f t="shared" si="14"/>
        <v>#REF!</v>
      </c>
      <c r="AI12" s="1" t="e">
        <f>#REF!</f>
        <v>#REF!</v>
      </c>
      <c r="AJ12" s="1" t="e">
        <f t="shared" si="15"/>
        <v>#REF!</v>
      </c>
      <c r="AK12" s="1" t="e">
        <f>#REF!</f>
        <v>#REF!</v>
      </c>
      <c r="AL12" s="1" t="e">
        <f t="shared" si="16"/>
        <v>#REF!</v>
      </c>
      <c r="AM12" s="1" t="e">
        <f>#REF!</f>
        <v>#REF!</v>
      </c>
      <c r="AN12" s="1" t="e">
        <f t="shared" si="17"/>
        <v>#REF!</v>
      </c>
      <c r="AO12" s="1" t="e">
        <f>#REF!</f>
        <v>#REF!</v>
      </c>
      <c r="AP12" s="8" t="e">
        <f t="shared" si="18"/>
        <v>#REF!</v>
      </c>
      <c r="AQ12" s="5" t="e">
        <f t="shared" si="19"/>
        <v>#REF!</v>
      </c>
      <c r="AR12" s="1" t="e">
        <f t="shared" si="20"/>
        <v>#REF!</v>
      </c>
    </row>
    <row r="13" spans="1:44">
      <c r="A13" s="1">
        <f>список!A11</f>
        <v>10</v>
      </c>
      <c r="B13" s="1" t="str">
        <f>IF(список!B11="","",список!B11)</f>
        <v/>
      </c>
      <c r="C13" s="1">
        <f>IF(список!C11="","",список!C11)</f>
        <v>0</v>
      </c>
      <c r="D13" s="13" t="str">
        <f>IF(список!D11="","",список!D11)</f>
        <v>средняя группа</v>
      </c>
      <c r="E13" s="17" t="e">
        <f>#REF!</f>
        <v>#REF!</v>
      </c>
      <c r="F13" s="16" t="e">
        <f t="shared" si="0"/>
        <v>#REF!</v>
      </c>
      <c r="G13" s="16" t="e">
        <f>#REF!</f>
        <v>#REF!</v>
      </c>
      <c r="H13" s="16" t="e">
        <f t="shared" si="1"/>
        <v>#REF!</v>
      </c>
      <c r="I13" s="16" t="e">
        <f>#REF!</f>
        <v>#REF!</v>
      </c>
      <c r="J13" s="16" t="e">
        <f t="shared" si="2"/>
        <v>#REF!</v>
      </c>
      <c r="K13" s="1" t="e">
        <f>#REF!</f>
        <v>#REF!</v>
      </c>
      <c r="L13" s="1" t="e">
        <f t="shared" si="3"/>
        <v>#REF!</v>
      </c>
      <c r="M13" s="1" t="e">
        <f>#REF!</f>
        <v>#REF!</v>
      </c>
      <c r="N13" s="1" t="e">
        <f t="shared" si="4"/>
        <v>#REF!</v>
      </c>
      <c r="O13" s="1" t="e">
        <f>#REF!</f>
        <v>#REF!</v>
      </c>
      <c r="P13" s="1" t="e">
        <f t="shared" si="5"/>
        <v>#REF!</v>
      </c>
      <c r="Q13" s="1" t="e">
        <f>#REF!</f>
        <v>#REF!</v>
      </c>
      <c r="R13" s="1" t="e">
        <f t="shared" si="6"/>
        <v>#REF!</v>
      </c>
      <c r="S13" s="1" t="e">
        <f>#REF!</f>
        <v>#REF!</v>
      </c>
      <c r="T13" s="1" t="e">
        <f t="shared" si="7"/>
        <v>#REF!</v>
      </c>
      <c r="U13" s="1" t="e">
        <f>#REF!</f>
        <v>#REF!</v>
      </c>
      <c r="V13" s="1" t="e">
        <f t="shared" si="8"/>
        <v>#REF!</v>
      </c>
      <c r="W13" s="1" t="e">
        <f>#REF!</f>
        <v>#REF!</v>
      </c>
      <c r="X13" s="1" t="e">
        <f t="shared" si="9"/>
        <v>#REF!</v>
      </c>
      <c r="Y13" s="1" t="e">
        <f>#REF!</f>
        <v>#REF!</v>
      </c>
      <c r="Z13" s="8" t="e">
        <f t="shared" si="10"/>
        <v>#REF!</v>
      </c>
      <c r="AA13" s="7" t="e">
        <f>#REF!</f>
        <v>#REF!</v>
      </c>
      <c r="AB13" s="1" t="e">
        <f t="shared" si="11"/>
        <v>#REF!</v>
      </c>
      <c r="AC13" s="1" t="e">
        <f>#REF!</f>
        <v>#REF!</v>
      </c>
      <c r="AD13" s="1" t="e">
        <f t="shared" si="12"/>
        <v>#REF!</v>
      </c>
      <c r="AE13" s="1" t="e">
        <f>#REF!</f>
        <v>#REF!</v>
      </c>
      <c r="AF13" s="1" t="e">
        <f t="shared" si="13"/>
        <v>#REF!</v>
      </c>
      <c r="AG13" s="1" t="e">
        <f>#REF!</f>
        <v>#REF!</v>
      </c>
      <c r="AH13" s="1" t="e">
        <f t="shared" si="14"/>
        <v>#REF!</v>
      </c>
      <c r="AI13" s="1" t="e">
        <f>#REF!</f>
        <v>#REF!</v>
      </c>
      <c r="AJ13" s="1" t="e">
        <f t="shared" si="15"/>
        <v>#REF!</v>
      </c>
      <c r="AK13" s="1" t="e">
        <f>#REF!</f>
        <v>#REF!</v>
      </c>
      <c r="AL13" s="1" t="e">
        <f t="shared" si="16"/>
        <v>#REF!</v>
      </c>
      <c r="AM13" s="1" t="e">
        <f>#REF!</f>
        <v>#REF!</v>
      </c>
      <c r="AN13" s="1" t="e">
        <f t="shared" si="17"/>
        <v>#REF!</v>
      </c>
      <c r="AO13" s="1" t="e">
        <f>#REF!</f>
        <v>#REF!</v>
      </c>
      <c r="AP13" s="8" t="e">
        <f t="shared" si="18"/>
        <v>#REF!</v>
      </c>
      <c r="AQ13" s="5" t="e">
        <f t="shared" si="19"/>
        <v>#REF!</v>
      </c>
      <c r="AR13" s="1" t="e">
        <f t="shared" si="20"/>
        <v>#REF!</v>
      </c>
    </row>
    <row r="14" spans="1:44">
      <c r="A14" s="1">
        <f>список!A12</f>
        <v>11</v>
      </c>
      <c r="B14" s="1" t="str">
        <f>IF(список!B12="","",список!B12)</f>
        <v/>
      </c>
      <c r="C14" s="1">
        <f>IF(список!C12="","",список!C12)</f>
        <v>0</v>
      </c>
      <c r="D14" s="13" t="str">
        <f>IF(список!D12="","",список!D12)</f>
        <v>средняя группа</v>
      </c>
      <c r="E14" s="17" t="e">
        <f>#REF!</f>
        <v>#REF!</v>
      </c>
      <c r="F14" s="16" t="e">
        <f t="shared" si="0"/>
        <v>#REF!</v>
      </c>
      <c r="G14" s="16" t="e">
        <f>#REF!</f>
        <v>#REF!</v>
      </c>
      <c r="H14" s="16" t="e">
        <f t="shared" si="1"/>
        <v>#REF!</v>
      </c>
      <c r="I14" s="16" t="e">
        <f>#REF!</f>
        <v>#REF!</v>
      </c>
      <c r="J14" s="16" t="e">
        <f t="shared" si="2"/>
        <v>#REF!</v>
      </c>
      <c r="K14" s="1" t="e">
        <f>#REF!</f>
        <v>#REF!</v>
      </c>
      <c r="L14" s="1" t="e">
        <f t="shared" si="3"/>
        <v>#REF!</v>
      </c>
      <c r="M14" s="1" t="e">
        <f>#REF!</f>
        <v>#REF!</v>
      </c>
      <c r="N14" s="1" t="e">
        <f t="shared" si="4"/>
        <v>#REF!</v>
      </c>
      <c r="O14" s="1" t="e">
        <f>#REF!</f>
        <v>#REF!</v>
      </c>
      <c r="P14" s="1" t="e">
        <f t="shared" si="5"/>
        <v>#REF!</v>
      </c>
      <c r="Q14" s="1" t="e">
        <f>#REF!</f>
        <v>#REF!</v>
      </c>
      <c r="R14" s="1" t="e">
        <f t="shared" si="6"/>
        <v>#REF!</v>
      </c>
      <c r="S14" s="1" t="e">
        <f>#REF!</f>
        <v>#REF!</v>
      </c>
      <c r="T14" s="1" t="e">
        <f t="shared" si="7"/>
        <v>#REF!</v>
      </c>
      <c r="U14" s="1" t="e">
        <f>#REF!</f>
        <v>#REF!</v>
      </c>
      <c r="V14" s="1" t="e">
        <f t="shared" si="8"/>
        <v>#REF!</v>
      </c>
      <c r="W14" s="1" t="e">
        <f>#REF!</f>
        <v>#REF!</v>
      </c>
      <c r="X14" s="1" t="e">
        <f t="shared" si="9"/>
        <v>#REF!</v>
      </c>
      <c r="Y14" s="1" t="e">
        <f>#REF!</f>
        <v>#REF!</v>
      </c>
      <c r="Z14" s="8" t="e">
        <f t="shared" si="10"/>
        <v>#REF!</v>
      </c>
      <c r="AA14" s="7" t="e">
        <f>#REF!</f>
        <v>#REF!</v>
      </c>
      <c r="AB14" s="1" t="e">
        <f t="shared" si="11"/>
        <v>#REF!</v>
      </c>
      <c r="AC14" s="1" t="e">
        <f>#REF!</f>
        <v>#REF!</v>
      </c>
      <c r="AD14" s="1" t="e">
        <f t="shared" si="12"/>
        <v>#REF!</v>
      </c>
      <c r="AE14" s="1" t="e">
        <f>#REF!</f>
        <v>#REF!</v>
      </c>
      <c r="AF14" s="1" t="e">
        <f t="shared" si="13"/>
        <v>#REF!</v>
      </c>
      <c r="AG14" s="1" t="e">
        <f>#REF!</f>
        <v>#REF!</v>
      </c>
      <c r="AH14" s="1" t="e">
        <f t="shared" si="14"/>
        <v>#REF!</v>
      </c>
      <c r="AI14" s="1" t="e">
        <f>#REF!</f>
        <v>#REF!</v>
      </c>
      <c r="AJ14" s="1" t="e">
        <f t="shared" si="15"/>
        <v>#REF!</v>
      </c>
      <c r="AK14" s="1" t="e">
        <f>#REF!</f>
        <v>#REF!</v>
      </c>
      <c r="AL14" s="1" t="e">
        <f t="shared" si="16"/>
        <v>#REF!</v>
      </c>
      <c r="AM14" s="1" t="e">
        <f>#REF!</f>
        <v>#REF!</v>
      </c>
      <c r="AN14" s="1" t="e">
        <f t="shared" si="17"/>
        <v>#REF!</v>
      </c>
      <c r="AO14" s="1" t="e">
        <f>#REF!</f>
        <v>#REF!</v>
      </c>
      <c r="AP14" s="8" t="e">
        <f t="shared" si="18"/>
        <v>#REF!</v>
      </c>
      <c r="AQ14" s="5" t="e">
        <f t="shared" si="19"/>
        <v>#REF!</v>
      </c>
      <c r="AR14" s="1" t="e">
        <f t="shared" si="20"/>
        <v>#REF!</v>
      </c>
    </row>
    <row r="15" spans="1:44">
      <c r="A15" s="1">
        <f>список!A13</f>
        <v>12</v>
      </c>
      <c r="B15" s="1" t="str">
        <f>IF(список!B13="","",список!B13)</f>
        <v/>
      </c>
      <c r="C15" s="1">
        <f>IF(список!C13="","",список!C13)</f>
        <v>0</v>
      </c>
      <c r="D15" s="13" t="str">
        <f>IF(список!D13="","",список!D13)</f>
        <v>средняя группа</v>
      </c>
      <c r="E15" s="17" t="e">
        <f>#REF!</f>
        <v>#REF!</v>
      </c>
      <c r="F15" s="16" t="e">
        <f t="shared" si="0"/>
        <v>#REF!</v>
      </c>
      <c r="G15" s="16" t="e">
        <f>#REF!</f>
        <v>#REF!</v>
      </c>
      <c r="H15" s="16" t="e">
        <f t="shared" si="1"/>
        <v>#REF!</v>
      </c>
      <c r="I15" s="16" t="e">
        <f>#REF!</f>
        <v>#REF!</v>
      </c>
      <c r="J15" s="16" t="e">
        <f t="shared" si="2"/>
        <v>#REF!</v>
      </c>
      <c r="K15" s="1" t="e">
        <f>#REF!</f>
        <v>#REF!</v>
      </c>
      <c r="L15" s="1" t="e">
        <f t="shared" si="3"/>
        <v>#REF!</v>
      </c>
      <c r="M15" s="1" t="e">
        <f>#REF!</f>
        <v>#REF!</v>
      </c>
      <c r="N15" s="1" t="e">
        <f t="shared" si="4"/>
        <v>#REF!</v>
      </c>
      <c r="O15" s="1" t="e">
        <f>#REF!</f>
        <v>#REF!</v>
      </c>
      <c r="P15" s="1" t="e">
        <f t="shared" si="5"/>
        <v>#REF!</v>
      </c>
      <c r="Q15" s="1" t="e">
        <f>#REF!</f>
        <v>#REF!</v>
      </c>
      <c r="R15" s="1" t="e">
        <f t="shared" si="6"/>
        <v>#REF!</v>
      </c>
      <c r="S15" s="1" t="e">
        <f>#REF!</f>
        <v>#REF!</v>
      </c>
      <c r="T15" s="1" t="e">
        <f t="shared" si="7"/>
        <v>#REF!</v>
      </c>
      <c r="U15" s="1" t="e">
        <f>#REF!</f>
        <v>#REF!</v>
      </c>
      <c r="V15" s="1" t="e">
        <f t="shared" si="8"/>
        <v>#REF!</v>
      </c>
      <c r="W15" s="1" t="e">
        <f>#REF!</f>
        <v>#REF!</v>
      </c>
      <c r="X15" s="1" t="e">
        <f t="shared" si="9"/>
        <v>#REF!</v>
      </c>
      <c r="Y15" s="1" t="e">
        <f>#REF!</f>
        <v>#REF!</v>
      </c>
      <c r="Z15" s="8" t="e">
        <f t="shared" si="10"/>
        <v>#REF!</v>
      </c>
      <c r="AA15" s="7" t="e">
        <f>#REF!</f>
        <v>#REF!</v>
      </c>
      <c r="AB15" s="1" t="e">
        <f t="shared" si="11"/>
        <v>#REF!</v>
      </c>
      <c r="AC15" s="1" t="e">
        <f>#REF!</f>
        <v>#REF!</v>
      </c>
      <c r="AD15" s="1" t="e">
        <f t="shared" si="12"/>
        <v>#REF!</v>
      </c>
      <c r="AE15" s="1" t="e">
        <f>#REF!</f>
        <v>#REF!</v>
      </c>
      <c r="AF15" s="1" t="e">
        <f t="shared" si="13"/>
        <v>#REF!</v>
      </c>
      <c r="AG15" s="1" t="e">
        <f>#REF!</f>
        <v>#REF!</v>
      </c>
      <c r="AH15" s="1" t="e">
        <f t="shared" si="14"/>
        <v>#REF!</v>
      </c>
      <c r="AI15" s="1" t="e">
        <f>#REF!</f>
        <v>#REF!</v>
      </c>
      <c r="AJ15" s="1" t="e">
        <f t="shared" si="15"/>
        <v>#REF!</v>
      </c>
      <c r="AK15" s="1" t="e">
        <f>#REF!</f>
        <v>#REF!</v>
      </c>
      <c r="AL15" s="1" t="e">
        <f t="shared" si="16"/>
        <v>#REF!</v>
      </c>
      <c r="AM15" s="1" t="e">
        <f>#REF!</f>
        <v>#REF!</v>
      </c>
      <c r="AN15" s="1" t="e">
        <f t="shared" si="17"/>
        <v>#REF!</v>
      </c>
      <c r="AO15" s="1" t="e">
        <f>#REF!</f>
        <v>#REF!</v>
      </c>
      <c r="AP15" s="8" t="e">
        <f t="shared" si="18"/>
        <v>#REF!</v>
      </c>
      <c r="AQ15" s="5" t="e">
        <f t="shared" si="19"/>
        <v>#REF!</v>
      </c>
      <c r="AR15" s="1" t="e">
        <f t="shared" si="20"/>
        <v>#REF!</v>
      </c>
    </row>
    <row r="16" spans="1:44">
      <c r="A16" s="1">
        <f>список!A14</f>
        <v>13</v>
      </c>
      <c r="B16" s="1" t="str">
        <f>IF(список!B14="","",список!B14)</f>
        <v/>
      </c>
      <c r="C16" s="1">
        <f>IF(список!C14="","",список!C14)</f>
        <v>0</v>
      </c>
      <c r="D16" s="13" t="str">
        <f>IF(список!D14="","",список!D14)</f>
        <v>средняя группа</v>
      </c>
      <c r="E16" s="17" t="e">
        <f>#REF!</f>
        <v>#REF!</v>
      </c>
      <c r="F16" s="16" t="e">
        <f t="shared" si="0"/>
        <v>#REF!</v>
      </c>
      <c r="G16" s="16" t="e">
        <f>#REF!</f>
        <v>#REF!</v>
      </c>
      <c r="H16" s="16" t="e">
        <f t="shared" si="1"/>
        <v>#REF!</v>
      </c>
      <c r="I16" s="16" t="e">
        <f>#REF!</f>
        <v>#REF!</v>
      </c>
      <c r="J16" s="16" t="e">
        <f t="shared" si="2"/>
        <v>#REF!</v>
      </c>
      <c r="K16" s="1" t="e">
        <f>#REF!</f>
        <v>#REF!</v>
      </c>
      <c r="L16" s="1" t="e">
        <f t="shared" si="3"/>
        <v>#REF!</v>
      </c>
      <c r="M16" s="1" t="e">
        <f>#REF!</f>
        <v>#REF!</v>
      </c>
      <c r="N16" s="1" t="e">
        <f t="shared" si="4"/>
        <v>#REF!</v>
      </c>
      <c r="O16" s="1" t="e">
        <f>#REF!</f>
        <v>#REF!</v>
      </c>
      <c r="P16" s="1" t="e">
        <f t="shared" si="5"/>
        <v>#REF!</v>
      </c>
      <c r="Q16" s="1" t="e">
        <f>#REF!</f>
        <v>#REF!</v>
      </c>
      <c r="R16" s="1" t="e">
        <f t="shared" si="6"/>
        <v>#REF!</v>
      </c>
      <c r="S16" s="1" t="e">
        <f>#REF!</f>
        <v>#REF!</v>
      </c>
      <c r="T16" s="1" t="e">
        <f t="shared" si="7"/>
        <v>#REF!</v>
      </c>
      <c r="U16" s="1" t="e">
        <f>#REF!</f>
        <v>#REF!</v>
      </c>
      <c r="V16" s="1" t="e">
        <f t="shared" si="8"/>
        <v>#REF!</v>
      </c>
      <c r="W16" s="1" t="e">
        <f>#REF!</f>
        <v>#REF!</v>
      </c>
      <c r="X16" s="1" t="e">
        <f t="shared" si="9"/>
        <v>#REF!</v>
      </c>
      <c r="Y16" s="1" t="e">
        <f>#REF!</f>
        <v>#REF!</v>
      </c>
      <c r="Z16" s="8" t="e">
        <f t="shared" si="10"/>
        <v>#REF!</v>
      </c>
      <c r="AA16" s="7" t="e">
        <f>#REF!</f>
        <v>#REF!</v>
      </c>
      <c r="AB16" s="1" t="e">
        <f t="shared" si="11"/>
        <v>#REF!</v>
      </c>
      <c r="AC16" s="1" t="e">
        <f>#REF!</f>
        <v>#REF!</v>
      </c>
      <c r="AD16" s="1" t="e">
        <f t="shared" si="12"/>
        <v>#REF!</v>
      </c>
      <c r="AE16" s="1" t="e">
        <f>#REF!</f>
        <v>#REF!</v>
      </c>
      <c r="AF16" s="1" t="e">
        <f t="shared" si="13"/>
        <v>#REF!</v>
      </c>
      <c r="AG16" s="1" t="e">
        <f>#REF!</f>
        <v>#REF!</v>
      </c>
      <c r="AH16" s="1" t="e">
        <f t="shared" si="14"/>
        <v>#REF!</v>
      </c>
      <c r="AI16" s="1" t="e">
        <f>#REF!</f>
        <v>#REF!</v>
      </c>
      <c r="AJ16" s="1" t="e">
        <f t="shared" si="15"/>
        <v>#REF!</v>
      </c>
      <c r="AK16" s="1" t="e">
        <f>#REF!</f>
        <v>#REF!</v>
      </c>
      <c r="AL16" s="1" t="e">
        <f t="shared" si="16"/>
        <v>#REF!</v>
      </c>
      <c r="AM16" s="1" t="e">
        <f>#REF!</f>
        <v>#REF!</v>
      </c>
      <c r="AN16" s="1" t="e">
        <f t="shared" si="17"/>
        <v>#REF!</v>
      </c>
      <c r="AO16" s="1" t="e">
        <f>#REF!</f>
        <v>#REF!</v>
      </c>
      <c r="AP16" s="8" t="e">
        <f t="shared" si="18"/>
        <v>#REF!</v>
      </c>
      <c r="AQ16" s="5" t="e">
        <f t="shared" si="19"/>
        <v>#REF!</v>
      </c>
      <c r="AR16" s="1" t="e">
        <f t="shared" si="20"/>
        <v>#REF!</v>
      </c>
    </row>
    <row r="17" spans="1:44">
      <c r="A17" s="1">
        <f>список!A15</f>
        <v>14</v>
      </c>
      <c r="B17" s="1" t="str">
        <f>IF(список!B15="","",список!B15)</f>
        <v/>
      </c>
      <c r="C17" s="1">
        <f>IF(список!C15="","",список!C15)</f>
        <v>0</v>
      </c>
      <c r="D17" s="13" t="str">
        <f>IF(список!D15="","",список!D15)</f>
        <v>средняя группа</v>
      </c>
      <c r="E17" s="17" t="e">
        <f>#REF!</f>
        <v>#REF!</v>
      </c>
      <c r="F17" s="16" t="e">
        <f t="shared" si="0"/>
        <v>#REF!</v>
      </c>
      <c r="G17" s="16" t="e">
        <f>#REF!</f>
        <v>#REF!</v>
      </c>
      <c r="H17" s="16" t="e">
        <f t="shared" si="1"/>
        <v>#REF!</v>
      </c>
      <c r="I17" s="16" t="e">
        <f>#REF!</f>
        <v>#REF!</v>
      </c>
      <c r="J17" s="16" t="e">
        <f t="shared" si="2"/>
        <v>#REF!</v>
      </c>
      <c r="K17" s="1" t="e">
        <f>#REF!</f>
        <v>#REF!</v>
      </c>
      <c r="L17" s="1" t="e">
        <f t="shared" si="3"/>
        <v>#REF!</v>
      </c>
      <c r="M17" s="1" t="e">
        <f>#REF!</f>
        <v>#REF!</v>
      </c>
      <c r="N17" s="1" t="e">
        <f t="shared" si="4"/>
        <v>#REF!</v>
      </c>
      <c r="O17" s="1" t="e">
        <f>#REF!</f>
        <v>#REF!</v>
      </c>
      <c r="P17" s="1" t="e">
        <f t="shared" si="5"/>
        <v>#REF!</v>
      </c>
      <c r="Q17" s="1" t="e">
        <f>#REF!</f>
        <v>#REF!</v>
      </c>
      <c r="R17" s="1" t="e">
        <f t="shared" si="6"/>
        <v>#REF!</v>
      </c>
      <c r="S17" s="1" t="e">
        <f>#REF!</f>
        <v>#REF!</v>
      </c>
      <c r="T17" s="1" t="e">
        <f t="shared" si="7"/>
        <v>#REF!</v>
      </c>
      <c r="U17" s="1" t="e">
        <f>#REF!</f>
        <v>#REF!</v>
      </c>
      <c r="V17" s="1" t="e">
        <f t="shared" si="8"/>
        <v>#REF!</v>
      </c>
      <c r="W17" s="1" t="e">
        <f>#REF!</f>
        <v>#REF!</v>
      </c>
      <c r="X17" s="1" t="e">
        <f t="shared" si="9"/>
        <v>#REF!</v>
      </c>
      <c r="Y17" s="1" t="e">
        <f>#REF!</f>
        <v>#REF!</v>
      </c>
      <c r="Z17" s="8" t="e">
        <f t="shared" si="10"/>
        <v>#REF!</v>
      </c>
      <c r="AA17" s="7" t="e">
        <f>#REF!</f>
        <v>#REF!</v>
      </c>
      <c r="AB17" s="1" t="e">
        <f t="shared" si="11"/>
        <v>#REF!</v>
      </c>
      <c r="AC17" s="1" t="e">
        <f>#REF!</f>
        <v>#REF!</v>
      </c>
      <c r="AD17" s="1" t="e">
        <f t="shared" si="12"/>
        <v>#REF!</v>
      </c>
      <c r="AE17" s="1" t="e">
        <f>#REF!</f>
        <v>#REF!</v>
      </c>
      <c r="AF17" s="1" t="e">
        <f t="shared" si="13"/>
        <v>#REF!</v>
      </c>
      <c r="AG17" s="1" t="e">
        <f>#REF!</f>
        <v>#REF!</v>
      </c>
      <c r="AH17" s="1" t="e">
        <f t="shared" si="14"/>
        <v>#REF!</v>
      </c>
      <c r="AI17" s="1" t="e">
        <f>#REF!</f>
        <v>#REF!</v>
      </c>
      <c r="AJ17" s="1" t="e">
        <f t="shared" si="15"/>
        <v>#REF!</v>
      </c>
      <c r="AK17" s="1" t="e">
        <f>#REF!</f>
        <v>#REF!</v>
      </c>
      <c r="AL17" s="1" t="e">
        <f t="shared" si="16"/>
        <v>#REF!</v>
      </c>
      <c r="AM17" s="1" t="e">
        <f>#REF!</f>
        <v>#REF!</v>
      </c>
      <c r="AN17" s="1" t="e">
        <f t="shared" si="17"/>
        <v>#REF!</v>
      </c>
      <c r="AO17" s="1" t="e">
        <f>#REF!</f>
        <v>#REF!</v>
      </c>
      <c r="AP17" s="8" t="e">
        <f t="shared" si="18"/>
        <v>#REF!</v>
      </c>
      <c r="AQ17" s="5" t="e">
        <f t="shared" si="19"/>
        <v>#REF!</v>
      </c>
      <c r="AR17" s="1" t="e">
        <f t="shared" si="20"/>
        <v>#REF!</v>
      </c>
    </row>
    <row r="18" spans="1:44">
      <c r="A18" s="1">
        <f>список!A16</f>
        <v>15</v>
      </c>
      <c r="B18" s="1" t="str">
        <f>IF(список!B16="","",список!B16)</f>
        <v/>
      </c>
      <c r="C18" s="1">
        <f>IF(список!C16="","",список!C16)</f>
        <v>0</v>
      </c>
      <c r="D18" s="13" t="str">
        <f>IF(список!D16="","",список!D16)</f>
        <v>средняя группа</v>
      </c>
      <c r="E18" s="17" t="e">
        <f>#REF!</f>
        <v>#REF!</v>
      </c>
      <c r="F18" s="16" t="e">
        <f t="shared" si="0"/>
        <v>#REF!</v>
      </c>
      <c r="G18" s="16" t="e">
        <f>#REF!</f>
        <v>#REF!</v>
      </c>
      <c r="H18" s="16" t="e">
        <f t="shared" si="1"/>
        <v>#REF!</v>
      </c>
      <c r="I18" s="16" t="e">
        <f>#REF!</f>
        <v>#REF!</v>
      </c>
      <c r="J18" s="16" t="e">
        <f t="shared" si="2"/>
        <v>#REF!</v>
      </c>
      <c r="K18" s="1" t="e">
        <f>#REF!</f>
        <v>#REF!</v>
      </c>
      <c r="L18" s="1" t="e">
        <f t="shared" si="3"/>
        <v>#REF!</v>
      </c>
      <c r="M18" s="1" t="e">
        <f>#REF!</f>
        <v>#REF!</v>
      </c>
      <c r="N18" s="1" t="e">
        <f t="shared" si="4"/>
        <v>#REF!</v>
      </c>
      <c r="O18" s="1" t="e">
        <f>#REF!</f>
        <v>#REF!</v>
      </c>
      <c r="P18" s="1" t="e">
        <f t="shared" si="5"/>
        <v>#REF!</v>
      </c>
      <c r="Q18" s="1" t="e">
        <f>#REF!</f>
        <v>#REF!</v>
      </c>
      <c r="R18" s="1" t="e">
        <f t="shared" si="6"/>
        <v>#REF!</v>
      </c>
      <c r="S18" s="1" t="e">
        <f>#REF!</f>
        <v>#REF!</v>
      </c>
      <c r="T18" s="1" t="e">
        <f t="shared" si="7"/>
        <v>#REF!</v>
      </c>
      <c r="U18" s="1" t="e">
        <f>#REF!</f>
        <v>#REF!</v>
      </c>
      <c r="V18" s="1" t="e">
        <f t="shared" si="8"/>
        <v>#REF!</v>
      </c>
      <c r="W18" s="1" t="e">
        <f>#REF!</f>
        <v>#REF!</v>
      </c>
      <c r="X18" s="1" t="e">
        <f t="shared" si="9"/>
        <v>#REF!</v>
      </c>
      <c r="Y18" s="1" t="e">
        <f>#REF!</f>
        <v>#REF!</v>
      </c>
      <c r="Z18" s="8" t="e">
        <f t="shared" si="10"/>
        <v>#REF!</v>
      </c>
      <c r="AA18" s="7" t="e">
        <f>#REF!</f>
        <v>#REF!</v>
      </c>
      <c r="AB18" s="1" t="e">
        <f t="shared" si="11"/>
        <v>#REF!</v>
      </c>
      <c r="AC18" s="1" t="e">
        <f>#REF!</f>
        <v>#REF!</v>
      </c>
      <c r="AD18" s="1" t="e">
        <f t="shared" si="12"/>
        <v>#REF!</v>
      </c>
      <c r="AE18" s="1" t="e">
        <f>#REF!</f>
        <v>#REF!</v>
      </c>
      <c r="AF18" s="1" t="e">
        <f t="shared" si="13"/>
        <v>#REF!</v>
      </c>
      <c r="AG18" s="1" t="e">
        <f>#REF!</f>
        <v>#REF!</v>
      </c>
      <c r="AH18" s="1" t="e">
        <f t="shared" si="14"/>
        <v>#REF!</v>
      </c>
      <c r="AI18" s="1" t="e">
        <f>#REF!</f>
        <v>#REF!</v>
      </c>
      <c r="AJ18" s="1" t="e">
        <f t="shared" si="15"/>
        <v>#REF!</v>
      </c>
      <c r="AK18" s="1" t="e">
        <f>#REF!</f>
        <v>#REF!</v>
      </c>
      <c r="AL18" s="1" t="e">
        <f t="shared" si="16"/>
        <v>#REF!</v>
      </c>
      <c r="AM18" s="1" t="e">
        <f>#REF!</f>
        <v>#REF!</v>
      </c>
      <c r="AN18" s="1" t="e">
        <f t="shared" si="17"/>
        <v>#REF!</v>
      </c>
      <c r="AO18" s="1" t="e">
        <f>#REF!</f>
        <v>#REF!</v>
      </c>
      <c r="AP18" s="8" t="e">
        <f t="shared" si="18"/>
        <v>#REF!</v>
      </c>
      <c r="AQ18" s="5" t="e">
        <f t="shared" si="19"/>
        <v>#REF!</v>
      </c>
      <c r="AR18" s="1" t="e">
        <f t="shared" si="20"/>
        <v>#REF!</v>
      </c>
    </row>
    <row r="19" spans="1:44">
      <c r="A19" s="1">
        <f>список!A17</f>
        <v>16</v>
      </c>
      <c r="B19" s="1" t="str">
        <f>IF(список!B17="","",список!B17)</f>
        <v/>
      </c>
      <c r="C19" s="1">
        <f>IF(список!C17="","",список!C17)</f>
        <v>0</v>
      </c>
      <c r="D19" s="13" t="str">
        <f>IF(список!D17="","",список!D17)</f>
        <v>средняя группа</v>
      </c>
      <c r="E19" s="17" t="e">
        <f>#REF!</f>
        <v>#REF!</v>
      </c>
      <c r="F19" s="16" t="e">
        <f t="shared" si="0"/>
        <v>#REF!</v>
      </c>
      <c r="G19" s="16" t="e">
        <f>#REF!</f>
        <v>#REF!</v>
      </c>
      <c r="H19" s="16" t="e">
        <f t="shared" si="1"/>
        <v>#REF!</v>
      </c>
      <c r="I19" s="16" t="e">
        <f>#REF!</f>
        <v>#REF!</v>
      </c>
      <c r="J19" s="16" t="e">
        <f t="shared" si="2"/>
        <v>#REF!</v>
      </c>
      <c r="K19" s="1" t="e">
        <f>#REF!</f>
        <v>#REF!</v>
      </c>
      <c r="L19" s="1" t="e">
        <f t="shared" si="3"/>
        <v>#REF!</v>
      </c>
      <c r="M19" s="1" t="e">
        <f>#REF!</f>
        <v>#REF!</v>
      </c>
      <c r="N19" s="1" t="e">
        <f t="shared" si="4"/>
        <v>#REF!</v>
      </c>
      <c r="O19" s="1" t="e">
        <f>#REF!</f>
        <v>#REF!</v>
      </c>
      <c r="P19" s="1" t="e">
        <f t="shared" si="5"/>
        <v>#REF!</v>
      </c>
      <c r="Q19" s="1" t="e">
        <f>#REF!</f>
        <v>#REF!</v>
      </c>
      <c r="R19" s="1" t="e">
        <f t="shared" si="6"/>
        <v>#REF!</v>
      </c>
      <c r="S19" s="1" t="e">
        <f>#REF!</f>
        <v>#REF!</v>
      </c>
      <c r="T19" s="1" t="e">
        <f t="shared" si="7"/>
        <v>#REF!</v>
      </c>
      <c r="U19" s="1" t="e">
        <f>#REF!</f>
        <v>#REF!</v>
      </c>
      <c r="V19" s="1" t="e">
        <f t="shared" si="8"/>
        <v>#REF!</v>
      </c>
      <c r="W19" s="1" t="e">
        <f>#REF!</f>
        <v>#REF!</v>
      </c>
      <c r="X19" s="1" t="e">
        <f t="shared" si="9"/>
        <v>#REF!</v>
      </c>
      <c r="Y19" s="1" t="e">
        <f>#REF!</f>
        <v>#REF!</v>
      </c>
      <c r="Z19" s="8" t="e">
        <f t="shared" si="10"/>
        <v>#REF!</v>
      </c>
      <c r="AA19" s="7" t="e">
        <f>#REF!</f>
        <v>#REF!</v>
      </c>
      <c r="AB19" s="1" t="e">
        <f t="shared" si="11"/>
        <v>#REF!</v>
      </c>
      <c r="AC19" s="1" t="e">
        <f>#REF!</f>
        <v>#REF!</v>
      </c>
      <c r="AD19" s="1" t="e">
        <f t="shared" si="12"/>
        <v>#REF!</v>
      </c>
      <c r="AE19" s="1" t="e">
        <f>#REF!</f>
        <v>#REF!</v>
      </c>
      <c r="AF19" s="1" t="e">
        <f t="shared" si="13"/>
        <v>#REF!</v>
      </c>
      <c r="AG19" s="1" t="e">
        <f>#REF!</f>
        <v>#REF!</v>
      </c>
      <c r="AH19" s="1" t="e">
        <f t="shared" si="14"/>
        <v>#REF!</v>
      </c>
      <c r="AI19" s="1" t="e">
        <f>#REF!</f>
        <v>#REF!</v>
      </c>
      <c r="AJ19" s="1" t="e">
        <f t="shared" si="15"/>
        <v>#REF!</v>
      </c>
      <c r="AK19" s="1" t="e">
        <f>#REF!</f>
        <v>#REF!</v>
      </c>
      <c r="AL19" s="1" t="e">
        <f t="shared" si="16"/>
        <v>#REF!</v>
      </c>
      <c r="AM19" s="1" t="e">
        <f>#REF!</f>
        <v>#REF!</v>
      </c>
      <c r="AN19" s="1" t="e">
        <f t="shared" si="17"/>
        <v>#REF!</v>
      </c>
      <c r="AO19" s="1" t="e">
        <f>#REF!</f>
        <v>#REF!</v>
      </c>
      <c r="AP19" s="8" t="e">
        <f t="shared" si="18"/>
        <v>#REF!</v>
      </c>
      <c r="AQ19" s="5" t="e">
        <f t="shared" si="19"/>
        <v>#REF!</v>
      </c>
      <c r="AR19" s="1" t="e">
        <f t="shared" si="20"/>
        <v>#REF!</v>
      </c>
    </row>
    <row r="20" spans="1:44">
      <c r="A20" s="1">
        <f>список!A18</f>
        <v>17</v>
      </c>
      <c r="B20" s="1" t="str">
        <f>IF(список!B18="","",список!B18)</f>
        <v/>
      </c>
      <c r="C20" s="1">
        <f>IF(список!C18="","",список!C18)</f>
        <v>0</v>
      </c>
      <c r="D20" s="13" t="str">
        <f>IF(список!D18="","",список!D18)</f>
        <v>средняя группа</v>
      </c>
      <c r="E20" s="17" t="e">
        <f>#REF!</f>
        <v>#REF!</v>
      </c>
      <c r="F20" s="16" t="e">
        <f t="shared" si="0"/>
        <v>#REF!</v>
      </c>
      <c r="G20" s="16" t="e">
        <f>#REF!</f>
        <v>#REF!</v>
      </c>
      <c r="H20" s="16" t="e">
        <f t="shared" si="1"/>
        <v>#REF!</v>
      </c>
      <c r="I20" s="16" t="e">
        <f>#REF!</f>
        <v>#REF!</v>
      </c>
      <c r="J20" s="16" t="e">
        <f t="shared" si="2"/>
        <v>#REF!</v>
      </c>
      <c r="K20" s="1" t="e">
        <f>#REF!</f>
        <v>#REF!</v>
      </c>
      <c r="L20" s="1" t="e">
        <f t="shared" si="3"/>
        <v>#REF!</v>
      </c>
      <c r="M20" s="1" t="e">
        <f>#REF!</f>
        <v>#REF!</v>
      </c>
      <c r="N20" s="1" t="e">
        <f t="shared" si="4"/>
        <v>#REF!</v>
      </c>
      <c r="O20" s="1" t="e">
        <f>#REF!</f>
        <v>#REF!</v>
      </c>
      <c r="P20" s="1" t="e">
        <f t="shared" si="5"/>
        <v>#REF!</v>
      </c>
      <c r="Q20" s="1" t="e">
        <f>#REF!</f>
        <v>#REF!</v>
      </c>
      <c r="R20" s="1" t="e">
        <f t="shared" si="6"/>
        <v>#REF!</v>
      </c>
      <c r="S20" s="1" t="e">
        <f>#REF!</f>
        <v>#REF!</v>
      </c>
      <c r="T20" s="1" t="e">
        <f t="shared" si="7"/>
        <v>#REF!</v>
      </c>
      <c r="U20" s="1" t="e">
        <f>#REF!</f>
        <v>#REF!</v>
      </c>
      <c r="V20" s="1" t="e">
        <f t="shared" si="8"/>
        <v>#REF!</v>
      </c>
      <c r="W20" s="1" t="e">
        <f>#REF!</f>
        <v>#REF!</v>
      </c>
      <c r="X20" s="1" t="e">
        <f t="shared" si="9"/>
        <v>#REF!</v>
      </c>
      <c r="Y20" s="1" t="e">
        <f>#REF!</f>
        <v>#REF!</v>
      </c>
      <c r="Z20" s="8" t="e">
        <f t="shared" si="10"/>
        <v>#REF!</v>
      </c>
      <c r="AA20" s="7" t="e">
        <f>#REF!</f>
        <v>#REF!</v>
      </c>
      <c r="AB20" s="1" t="e">
        <f t="shared" si="11"/>
        <v>#REF!</v>
      </c>
      <c r="AC20" s="1" t="e">
        <f>#REF!</f>
        <v>#REF!</v>
      </c>
      <c r="AD20" s="1" t="e">
        <f t="shared" si="12"/>
        <v>#REF!</v>
      </c>
      <c r="AE20" s="1" t="e">
        <f>#REF!</f>
        <v>#REF!</v>
      </c>
      <c r="AF20" s="1" t="e">
        <f t="shared" si="13"/>
        <v>#REF!</v>
      </c>
      <c r="AG20" s="1" t="e">
        <f>#REF!</f>
        <v>#REF!</v>
      </c>
      <c r="AH20" s="1" t="e">
        <f t="shared" si="14"/>
        <v>#REF!</v>
      </c>
      <c r="AI20" s="1" t="e">
        <f>#REF!</f>
        <v>#REF!</v>
      </c>
      <c r="AJ20" s="1" t="e">
        <f t="shared" si="15"/>
        <v>#REF!</v>
      </c>
      <c r="AK20" s="1" t="e">
        <f>#REF!</f>
        <v>#REF!</v>
      </c>
      <c r="AL20" s="1" t="e">
        <f t="shared" si="16"/>
        <v>#REF!</v>
      </c>
      <c r="AM20" s="1" t="e">
        <f>#REF!</f>
        <v>#REF!</v>
      </c>
      <c r="AN20" s="1" t="e">
        <f t="shared" si="17"/>
        <v>#REF!</v>
      </c>
      <c r="AO20" s="1" t="e">
        <f>#REF!</f>
        <v>#REF!</v>
      </c>
      <c r="AP20" s="8" t="e">
        <f t="shared" si="18"/>
        <v>#REF!</v>
      </c>
      <c r="AQ20" s="5" t="e">
        <f t="shared" si="19"/>
        <v>#REF!</v>
      </c>
      <c r="AR20" s="1" t="e">
        <f t="shared" si="20"/>
        <v>#REF!</v>
      </c>
    </row>
    <row r="21" spans="1:44">
      <c r="A21" s="1">
        <f>список!A19</f>
        <v>18</v>
      </c>
      <c r="B21" s="1" t="str">
        <f>IF(список!B19="","",список!B19)</f>
        <v/>
      </c>
      <c r="C21" s="1">
        <f>IF(список!C19="","",список!C19)</f>
        <v>0</v>
      </c>
      <c r="D21" s="13" t="str">
        <f>IF(список!D19="","",список!D19)</f>
        <v>средняя группа</v>
      </c>
      <c r="E21" s="17" t="e">
        <f>#REF!</f>
        <v>#REF!</v>
      </c>
      <c r="F21" s="16" t="e">
        <f t="shared" si="0"/>
        <v>#REF!</v>
      </c>
      <c r="G21" s="16" t="e">
        <f>#REF!</f>
        <v>#REF!</v>
      </c>
      <c r="H21" s="16" t="e">
        <f t="shared" si="1"/>
        <v>#REF!</v>
      </c>
      <c r="I21" s="16" t="e">
        <f>#REF!</f>
        <v>#REF!</v>
      </c>
      <c r="J21" s="16" t="e">
        <f t="shared" si="2"/>
        <v>#REF!</v>
      </c>
      <c r="K21" s="1" t="e">
        <f>#REF!</f>
        <v>#REF!</v>
      </c>
      <c r="L21" s="1" t="e">
        <f t="shared" si="3"/>
        <v>#REF!</v>
      </c>
      <c r="M21" s="1" t="e">
        <f>#REF!</f>
        <v>#REF!</v>
      </c>
      <c r="N21" s="1" t="e">
        <f t="shared" si="4"/>
        <v>#REF!</v>
      </c>
      <c r="O21" s="1" t="e">
        <f>#REF!</f>
        <v>#REF!</v>
      </c>
      <c r="P21" s="1" t="e">
        <f t="shared" si="5"/>
        <v>#REF!</v>
      </c>
      <c r="Q21" s="1" t="e">
        <f>#REF!</f>
        <v>#REF!</v>
      </c>
      <c r="R21" s="1" t="e">
        <f t="shared" si="6"/>
        <v>#REF!</v>
      </c>
      <c r="S21" s="1" t="e">
        <f>#REF!</f>
        <v>#REF!</v>
      </c>
      <c r="T21" s="1" t="e">
        <f t="shared" si="7"/>
        <v>#REF!</v>
      </c>
      <c r="U21" s="1" t="e">
        <f>#REF!</f>
        <v>#REF!</v>
      </c>
      <c r="V21" s="1" t="e">
        <f t="shared" si="8"/>
        <v>#REF!</v>
      </c>
      <c r="W21" s="1" t="e">
        <f>#REF!</f>
        <v>#REF!</v>
      </c>
      <c r="X21" s="1" t="e">
        <f t="shared" si="9"/>
        <v>#REF!</v>
      </c>
      <c r="Y21" s="1" t="e">
        <f>#REF!</f>
        <v>#REF!</v>
      </c>
      <c r="Z21" s="8" t="e">
        <f t="shared" si="10"/>
        <v>#REF!</v>
      </c>
      <c r="AA21" s="7" t="e">
        <f>#REF!</f>
        <v>#REF!</v>
      </c>
      <c r="AB21" s="1" t="e">
        <f t="shared" si="11"/>
        <v>#REF!</v>
      </c>
      <c r="AC21" s="1" t="e">
        <f>#REF!</f>
        <v>#REF!</v>
      </c>
      <c r="AD21" s="1" t="e">
        <f t="shared" si="12"/>
        <v>#REF!</v>
      </c>
      <c r="AE21" s="1" t="e">
        <f>#REF!</f>
        <v>#REF!</v>
      </c>
      <c r="AF21" s="1" t="e">
        <f t="shared" si="13"/>
        <v>#REF!</v>
      </c>
      <c r="AG21" s="1" t="e">
        <f>#REF!</f>
        <v>#REF!</v>
      </c>
      <c r="AH21" s="1" t="e">
        <f t="shared" si="14"/>
        <v>#REF!</v>
      </c>
      <c r="AI21" s="1" t="e">
        <f>#REF!</f>
        <v>#REF!</v>
      </c>
      <c r="AJ21" s="1" t="e">
        <f t="shared" si="15"/>
        <v>#REF!</v>
      </c>
      <c r="AK21" s="1" t="e">
        <f>#REF!</f>
        <v>#REF!</v>
      </c>
      <c r="AL21" s="1" t="e">
        <f t="shared" si="16"/>
        <v>#REF!</v>
      </c>
      <c r="AM21" s="1" t="e">
        <f>#REF!</f>
        <v>#REF!</v>
      </c>
      <c r="AN21" s="1" t="e">
        <f t="shared" si="17"/>
        <v>#REF!</v>
      </c>
      <c r="AO21" s="1" t="e">
        <f>#REF!</f>
        <v>#REF!</v>
      </c>
      <c r="AP21" s="8" t="e">
        <f t="shared" si="18"/>
        <v>#REF!</v>
      </c>
      <c r="AQ21" s="5" t="e">
        <f t="shared" si="19"/>
        <v>#REF!</v>
      </c>
      <c r="AR21" s="1" t="e">
        <f t="shared" si="20"/>
        <v>#REF!</v>
      </c>
    </row>
    <row r="22" spans="1:44">
      <c r="A22" s="1">
        <f>список!A20</f>
        <v>19</v>
      </c>
      <c r="B22" s="1" t="str">
        <f>IF(список!B20="","",список!B20)</f>
        <v/>
      </c>
      <c r="C22" s="1">
        <f>IF(список!C20="","",список!C20)</f>
        <v>0</v>
      </c>
      <c r="D22" s="13" t="str">
        <f>IF(список!D20="","",список!D20)</f>
        <v>средняя группа</v>
      </c>
      <c r="E22" s="17" t="e">
        <f>#REF!</f>
        <v>#REF!</v>
      </c>
      <c r="F22" s="16" t="e">
        <f t="shared" si="0"/>
        <v>#REF!</v>
      </c>
      <c r="G22" s="16" t="e">
        <f>#REF!</f>
        <v>#REF!</v>
      </c>
      <c r="H22" s="16" t="e">
        <f t="shared" si="1"/>
        <v>#REF!</v>
      </c>
      <c r="I22" s="16" t="e">
        <f>#REF!</f>
        <v>#REF!</v>
      </c>
      <c r="J22" s="16" t="e">
        <f t="shared" si="2"/>
        <v>#REF!</v>
      </c>
      <c r="K22" s="1" t="e">
        <f>#REF!</f>
        <v>#REF!</v>
      </c>
      <c r="L22" s="1" t="e">
        <f t="shared" si="3"/>
        <v>#REF!</v>
      </c>
      <c r="M22" s="1" t="e">
        <f>#REF!</f>
        <v>#REF!</v>
      </c>
      <c r="N22" s="1" t="e">
        <f t="shared" si="4"/>
        <v>#REF!</v>
      </c>
      <c r="O22" s="1" t="e">
        <f>#REF!</f>
        <v>#REF!</v>
      </c>
      <c r="P22" s="1" t="e">
        <f t="shared" si="5"/>
        <v>#REF!</v>
      </c>
      <c r="Q22" s="1" t="e">
        <f>#REF!</f>
        <v>#REF!</v>
      </c>
      <c r="R22" s="1" t="e">
        <f t="shared" si="6"/>
        <v>#REF!</v>
      </c>
      <c r="S22" s="1" t="e">
        <f>#REF!</f>
        <v>#REF!</v>
      </c>
      <c r="T22" s="1" t="e">
        <f t="shared" si="7"/>
        <v>#REF!</v>
      </c>
      <c r="U22" s="1" t="e">
        <f>#REF!</f>
        <v>#REF!</v>
      </c>
      <c r="V22" s="1" t="e">
        <f t="shared" si="8"/>
        <v>#REF!</v>
      </c>
      <c r="W22" s="1" t="e">
        <f>#REF!</f>
        <v>#REF!</v>
      </c>
      <c r="X22" s="1" t="e">
        <f t="shared" si="9"/>
        <v>#REF!</v>
      </c>
      <c r="Y22" s="1" t="e">
        <f>#REF!</f>
        <v>#REF!</v>
      </c>
      <c r="Z22" s="8" t="e">
        <f t="shared" si="10"/>
        <v>#REF!</v>
      </c>
      <c r="AA22" s="7" t="e">
        <f>#REF!</f>
        <v>#REF!</v>
      </c>
      <c r="AB22" s="1" t="e">
        <f t="shared" si="11"/>
        <v>#REF!</v>
      </c>
      <c r="AC22" s="1" t="e">
        <f>#REF!</f>
        <v>#REF!</v>
      </c>
      <c r="AD22" s="1" t="e">
        <f t="shared" si="12"/>
        <v>#REF!</v>
      </c>
      <c r="AE22" s="1" t="e">
        <f>#REF!</f>
        <v>#REF!</v>
      </c>
      <c r="AF22" s="1" t="e">
        <f t="shared" si="13"/>
        <v>#REF!</v>
      </c>
      <c r="AG22" s="1" t="e">
        <f>#REF!</f>
        <v>#REF!</v>
      </c>
      <c r="AH22" s="1" t="e">
        <f t="shared" si="14"/>
        <v>#REF!</v>
      </c>
      <c r="AI22" s="1" t="e">
        <f>#REF!</f>
        <v>#REF!</v>
      </c>
      <c r="AJ22" s="1" t="e">
        <f t="shared" si="15"/>
        <v>#REF!</v>
      </c>
      <c r="AK22" s="1" t="e">
        <f>#REF!</f>
        <v>#REF!</v>
      </c>
      <c r="AL22" s="1" t="e">
        <f t="shared" si="16"/>
        <v>#REF!</v>
      </c>
      <c r="AM22" s="1" t="e">
        <f>#REF!</f>
        <v>#REF!</v>
      </c>
      <c r="AN22" s="1" t="e">
        <f t="shared" si="17"/>
        <v>#REF!</v>
      </c>
      <c r="AO22" s="1" t="e">
        <f>#REF!</f>
        <v>#REF!</v>
      </c>
      <c r="AP22" s="8" t="e">
        <f t="shared" si="18"/>
        <v>#REF!</v>
      </c>
      <c r="AQ22" s="5" t="e">
        <f t="shared" si="19"/>
        <v>#REF!</v>
      </c>
      <c r="AR22" s="1" t="e">
        <f t="shared" si="20"/>
        <v>#REF!</v>
      </c>
    </row>
    <row r="23" spans="1:44">
      <c r="A23" s="1">
        <f>список!A21</f>
        <v>20</v>
      </c>
      <c r="B23" s="1" t="str">
        <f>IF(список!B21="","",список!B21)</f>
        <v/>
      </c>
      <c r="C23" s="1">
        <f>IF(список!C21="","",список!C21)</f>
        <v>0</v>
      </c>
      <c r="D23" s="13" t="str">
        <f>IF(список!D21="","",список!D21)</f>
        <v>средняя группа</v>
      </c>
      <c r="E23" s="17" t="e">
        <f>#REF!</f>
        <v>#REF!</v>
      </c>
      <c r="F23" s="16" t="e">
        <f t="shared" si="0"/>
        <v>#REF!</v>
      </c>
      <c r="G23" s="16" t="e">
        <f>#REF!</f>
        <v>#REF!</v>
      </c>
      <c r="H23" s="16" t="e">
        <f t="shared" si="1"/>
        <v>#REF!</v>
      </c>
      <c r="I23" s="16" t="e">
        <f>#REF!</f>
        <v>#REF!</v>
      </c>
      <c r="J23" s="16" t="e">
        <f t="shared" si="2"/>
        <v>#REF!</v>
      </c>
      <c r="K23" s="1" t="e">
        <f>#REF!</f>
        <v>#REF!</v>
      </c>
      <c r="L23" s="1" t="e">
        <f t="shared" si="3"/>
        <v>#REF!</v>
      </c>
      <c r="M23" s="1" t="e">
        <f>#REF!</f>
        <v>#REF!</v>
      </c>
      <c r="N23" s="1" t="e">
        <f t="shared" si="4"/>
        <v>#REF!</v>
      </c>
      <c r="O23" s="1" t="e">
        <f>#REF!</f>
        <v>#REF!</v>
      </c>
      <c r="P23" s="1" t="e">
        <f t="shared" si="5"/>
        <v>#REF!</v>
      </c>
      <c r="Q23" s="1" t="e">
        <f>#REF!</f>
        <v>#REF!</v>
      </c>
      <c r="R23" s="1" t="e">
        <f t="shared" si="6"/>
        <v>#REF!</v>
      </c>
      <c r="S23" s="1" t="e">
        <f>#REF!</f>
        <v>#REF!</v>
      </c>
      <c r="T23" s="1" t="e">
        <f t="shared" si="7"/>
        <v>#REF!</v>
      </c>
      <c r="U23" s="1" t="e">
        <f>#REF!</f>
        <v>#REF!</v>
      </c>
      <c r="V23" s="1" t="e">
        <f t="shared" si="8"/>
        <v>#REF!</v>
      </c>
      <c r="W23" s="1" t="e">
        <f>#REF!</f>
        <v>#REF!</v>
      </c>
      <c r="X23" s="1" t="e">
        <f t="shared" si="9"/>
        <v>#REF!</v>
      </c>
      <c r="Y23" s="1" t="e">
        <f>#REF!</f>
        <v>#REF!</v>
      </c>
      <c r="Z23" s="8" t="e">
        <f t="shared" si="10"/>
        <v>#REF!</v>
      </c>
      <c r="AA23" s="7" t="e">
        <f>#REF!</f>
        <v>#REF!</v>
      </c>
      <c r="AB23" s="1" t="e">
        <f t="shared" si="11"/>
        <v>#REF!</v>
      </c>
      <c r="AC23" s="1" t="e">
        <f>#REF!</f>
        <v>#REF!</v>
      </c>
      <c r="AD23" s="1" t="e">
        <f t="shared" si="12"/>
        <v>#REF!</v>
      </c>
      <c r="AE23" s="1" t="e">
        <f>#REF!</f>
        <v>#REF!</v>
      </c>
      <c r="AF23" s="1" t="e">
        <f t="shared" si="13"/>
        <v>#REF!</v>
      </c>
      <c r="AG23" s="1" t="e">
        <f>#REF!</f>
        <v>#REF!</v>
      </c>
      <c r="AH23" s="1" t="e">
        <f t="shared" si="14"/>
        <v>#REF!</v>
      </c>
      <c r="AI23" s="1" t="e">
        <f>#REF!</f>
        <v>#REF!</v>
      </c>
      <c r="AJ23" s="1" t="e">
        <f t="shared" si="15"/>
        <v>#REF!</v>
      </c>
      <c r="AK23" s="1" t="e">
        <f>#REF!</f>
        <v>#REF!</v>
      </c>
      <c r="AL23" s="1" t="e">
        <f t="shared" si="16"/>
        <v>#REF!</v>
      </c>
      <c r="AM23" s="1" t="e">
        <f>#REF!</f>
        <v>#REF!</v>
      </c>
      <c r="AN23" s="1" t="e">
        <f t="shared" si="17"/>
        <v>#REF!</v>
      </c>
      <c r="AO23" s="1" t="e">
        <f>#REF!</f>
        <v>#REF!</v>
      </c>
      <c r="AP23" s="8" t="e">
        <f t="shared" si="18"/>
        <v>#REF!</v>
      </c>
      <c r="AQ23" s="5" t="e">
        <f t="shared" si="19"/>
        <v>#REF!</v>
      </c>
      <c r="AR23" s="1" t="e">
        <f t="shared" si="20"/>
        <v>#REF!</v>
      </c>
    </row>
    <row r="24" spans="1:44">
      <c r="A24" s="1">
        <f>список!A22</f>
        <v>21</v>
      </c>
      <c r="B24" s="1" t="str">
        <f>IF(список!B22="","",список!B22)</f>
        <v/>
      </c>
      <c r="C24" s="1">
        <f>IF(список!C22="","",список!C22)</f>
        <v>0</v>
      </c>
      <c r="D24" s="13" t="str">
        <f>IF(список!D22="","",список!D22)</f>
        <v>средняя группа</v>
      </c>
      <c r="E24" s="17" t="e">
        <f>#REF!</f>
        <v>#REF!</v>
      </c>
      <c r="F24" s="16" t="e">
        <f t="shared" si="0"/>
        <v>#REF!</v>
      </c>
      <c r="G24" s="16" t="e">
        <f>#REF!</f>
        <v>#REF!</v>
      </c>
      <c r="H24" s="16" t="e">
        <f t="shared" si="1"/>
        <v>#REF!</v>
      </c>
      <c r="I24" s="16" t="e">
        <f>#REF!</f>
        <v>#REF!</v>
      </c>
      <c r="J24" s="16" t="e">
        <f t="shared" si="2"/>
        <v>#REF!</v>
      </c>
      <c r="K24" s="1" t="e">
        <f>#REF!</f>
        <v>#REF!</v>
      </c>
      <c r="L24" s="1" t="e">
        <f t="shared" si="3"/>
        <v>#REF!</v>
      </c>
      <c r="M24" s="1" t="e">
        <f>#REF!</f>
        <v>#REF!</v>
      </c>
      <c r="N24" s="1" t="e">
        <f t="shared" si="4"/>
        <v>#REF!</v>
      </c>
      <c r="O24" s="1" t="e">
        <f>#REF!</f>
        <v>#REF!</v>
      </c>
      <c r="P24" s="1" t="e">
        <f t="shared" si="5"/>
        <v>#REF!</v>
      </c>
      <c r="Q24" s="1" t="e">
        <f>#REF!</f>
        <v>#REF!</v>
      </c>
      <c r="R24" s="1" t="e">
        <f t="shared" si="6"/>
        <v>#REF!</v>
      </c>
      <c r="S24" s="1" t="e">
        <f>#REF!</f>
        <v>#REF!</v>
      </c>
      <c r="T24" s="1" t="e">
        <f t="shared" si="7"/>
        <v>#REF!</v>
      </c>
      <c r="U24" s="1" t="e">
        <f>#REF!</f>
        <v>#REF!</v>
      </c>
      <c r="V24" s="1" t="e">
        <f t="shared" si="8"/>
        <v>#REF!</v>
      </c>
      <c r="W24" s="1" t="e">
        <f>#REF!</f>
        <v>#REF!</v>
      </c>
      <c r="X24" s="1" t="e">
        <f t="shared" si="9"/>
        <v>#REF!</v>
      </c>
      <c r="Y24" s="1" t="e">
        <f>#REF!</f>
        <v>#REF!</v>
      </c>
      <c r="Z24" s="8" t="e">
        <f t="shared" si="10"/>
        <v>#REF!</v>
      </c>
      <c r="AA24" s="7" t="e">
        <f>#REF!</f>
        <v>#REF!</v>
      </c>
      <c r="AB24" s="1" t="e">
        <f t="shared" si="11"/>
        <v>#REF!</v>
      </c>
      <c r="AC24" s="1" t="e">
        <f>#REF!</f>
        <v>#REF!</v>
      </c>
      <c r="AD24" s="1" t="e">
        <f t="shared" si="12"/>
        <v>#REF!</v>
      </c>
      <c r="AE24" s="1" t="e">
        <f>#REF!</f>
        <v>#REF!</v>
      </c>
      <c r="AF24" s="1" t="e">
        <f t="shared" si="13"/>
        <v>#REF!</v>
      </c>
      <c r="AG24" s="1" t="e">
        <f>#REF!</f>
        <v>#REF!</v>
      </c>
      <c r="AH24" s="1" t="e">
        <f t="shared" si="14"/>
        <v>#REF!</v>
      </c>
      <c r="AI24" s="1" t="e">
        <f>#REF!</f>
        <v>#REF!</v>
      </c>
      <c r="AJ24" s="1" t="e">
        <f t="shared" si="15"/>
        <v>#REF!</v>
      </c>
      <c r="AK24" s="1" t="e">
        <f>#REF!</f>
        <v>#REF!</v>
      </c>
      <c r="AL24" s="1" t="e">
        <f t="shared" si="16"/>
        <v>#REF!</v>
      </c>
      <c r="AM24" s="1" t="e">
        <f>#REF!</f>
        <v>#REF!</v>
      </c>
      <c r="AN24" s="1" t="e">
        <f t="shared" si="17"/>
        <v>#REF!</v>
      </c>
      <c r="AO24" s="1" t="e">
        <f>#REF!</f>
        <v>#REF!</v>
      </c>
      <c r="AP24" s="8" t="e">
        <f t="shared" si="18"/>
        <v>#REF!</v>
      </c>
      <c r="AQ24" s="5" t="e">
        <f t="shared" si="19"/>
        <v>#REF!</v>
      </c>
      <c r="AR24" s="1" t="e">
        <f t="shared" si="20"/>
        <v>#REF!</v>
      </c>
    </row>
    <row r="25" spans="1:44">
      <c r="A25" s="1">
        <f>список!A23</f>
        <v>22</v>
      </c>
      <c r="B25" s="1" t="str">
        <f>IF(список!B23="","",список!B23)</f>
        <v/>
      </c>
      <c r="C25" s="1">
        <f>IF(список!C23="","",список!C23)</f>
        <v>0</v>
      </c>
      <c r="D25" s="13" t="str">
        <f>IF(список!D23="","",список!D23)</f>
        <v>средняя группа</v>
      </c>
      <c r="E25" s="17" t="e">
        <f>#REF!</f>
        <v>#REF!</v>
      </c>
      <c r="F25" s="16" t="e">
        <f t="shared" si="0"/>
        <v>#REF!</v>
      </c>
      <c r="G25" s="16" t="e">
        <f>#REF!</f>
        <v>#REF!</v>
      </c>
      <c r="H25" s="16" t="e">
        <f t="shared" si="1"/>
        <v>#REF!</v>
      </c>
      <c r="I25" s="16" t="e">
        <f>#REF!</f>
        <v>#REF!</v>
      </c>
      <c r="J25" s="16" t="e">
        <f t="shared" si="2"/>
        <v>#REF!</v>
      </c>
      <c r="K25" s="1" t="e">
        <f>#REF!</f>
        <v>#REF!</v>
      </c>
      <c r="L25" s="1" t="e">
        <f t="shared" si="3"/>
        <v>#REF!</v>
      </c>
      <c r="M25" s="1" t="e">
        <f>#REF!</f>
        <v>#REF!</v>
      </c>
      <c r="N25" s="1" t="e">
        <f t="shared" si="4"/>
        <v>#REF!</v>
      </c>
      <c r="O25" s="1" t="e">
        <f>#REF!</f>
        <v>#REF!</v>
      </c>
      <c r="P25" s="1" t="e">
        <f t="shared" si="5"/>
        <v>#REF!</v>
      </c>
      <c r="Q25" s="1" t="e">
        <f>#REF!</f>
        <v>#REF!</v>
      </c>
      <c r="R25" s="1" t="e">
        <f t="shared" si="6"/>
        <v>#REF!</v>
      </c>
      <c r="S25" s="1" t="e">
        <f>#REF!</f>
        <v>#REF!</v>
      </c>
      <c r="T25" s="1" t="e">
        <f t="shared" si="7"/>
        <v>#REF!</v>
      </c>
      <c r="U25" s="1" t="e">
        <f>#REF!</f>
        <v>#REF!</v>
      </c>
      <c r="V25" s="1" t="e">
        <f t="shared" si="8"/>
        <v>#REF!</v>
      </c>
      <c r="W25" s="1" t="e">
        <f>#REF!</f>
        <v>#REF!</v>
      </c>
      <c r="X25" s="1" t="e">
        <f t="shared" si="9"/>
        <v>#REF!</v>
      </c>
      <c r="Y25" s="1" t="e">
        <f>#REF!</f>
        <v>#REF!</v>
      </c>
      <c r="Z25" s="8" t="e">
        <f t="shared" si="10"/>
        <v>#REF!</v>
      </c>
      <c r="AA25" s="7" t="e">
        <f>#REF!</f>
        <v>#REF!</v>
      </c>
      <c r="AB25" s="1" t="e">
        <f t="shared" si="11"/>
        <v>#REF!</v>
      </c>
      <c r="AC25" s="1" t="e">
        <f>#REF!</f>
        <v>#REF!</v>
      </c>
      <c r="AD25" s="1" t="e">
        <f t="shared" si="12"/>
        <v>#REF!</v>
      </c>
      <c r="AE25" s="1" t="e">
        <f>#REF!</f>
        <v>#REF!</v>
      </c>
      <c r="AF25" s="1" t="e">
        <f t="shared" si="13"/>
        <v>#REF!</v>
      </c>
      <c r="AG25" s="1" t="e">
        <f>#REF!</f>
        <v>#REF!</v>
      </c>
      <c r="AH25" s="1" t="e">
        <f t="shared" si="14"/>
        <v>#REF!</v>
      </c>
      <c r="AI25" s="1" t="e">
        <f>#REF!</f>
        <v>#REF!</v>
      </c>
      <c r="AJ25" s="1" t="e">
        <f t="shared" si="15"/>
        <v>#REF!</v>
      </c>
      <c r="AK25" s="1" t="e">
        <f>#REF!</f>
        <v>#REF!</v>
      </c>
      <c r="AL25" s="1" t="e">
        <f t="shared" si="16"/>
        <v>#REF!</v>
      </c>
      <c r="AM25" s="1" t="e">
        <f>#REF!</f>
        <v>#REF!</v>
      </c>
      <c r="AN25" s="1" t="e">
        <f t="shared" si="17"/>
        <v>#REF!</v>
      </c>
      <c r="AO25" s="1" t="e">
        <f>#REF!</f>
        <v>#REF!</v>
      </c>
      <c r="AP25" s="8" t="e">
        <f t="shared" si="18"/>
        <v>#REF!</v>
      </c>
      <c r="AQ25" s="5" t="e">
        <f t="shared" si="19"/>
        <v>#REF!</v>
      </c>
      <c r="AR25" s="1" t="e">
        <f t="shared" si="20"/>
        <v>#REF!</v>
      </c>
    </row>
    <row r="26" spans="1:44">
      <c r="A26" s="1">
        <f>список!A24</f>
        <v>23</v>
      </c>
      <c r="B26" s="1" t="str">
        <f>IF(список!B24="","",список!B24)</f>
        <v/>
      </c>
      <c r="C26" s="1">
        <f>IF(список!C24="","",список!C24)</f>
        <v>0</v>
      </c>
      <c r="D26" s="13" t="str">
        <f>IF(список!D24="","",список!D24)</f>
        <v>средняя группа</v>
      </c>
      <c r="E26" s="17" t="e">
        <f>#REF!</f>
        <v>#REF!</v>
      </c>
      <c r="F26" s="16" t="e">
        <f t="shared" si="0"/>
        <v>#REF!</v>
      </c>
      <c r="G26" s="16" t="e">
        <f>#REF!</f>
        <v>#REF!</v>
      </c>
      <c r="H26" s="16" t="e">
        <f t="shared" si="1"/>
        <v>#REF!</v>
      </c>
      <c r="I26" s="16" t="e">
        <f>#REF!</f>
        <v>#REF!</v>
      </c>
      <c r="J26" s="16" t="e">
        <f t="shared" si="2"/>
        <v>#REF!</v>
      </c>
      <c r="K26" s="1" t="e">
        <f>#REF!</f>
        <v>#REF!</v>
      </c>
      <c r="L26" s="1" t="e">
        <f t="shared" si="3"/>
        <v>#REF!</v>
      </c>
      <c r="M26" s="1" t="e">
        <f>#REF!</f>
        <v>#REF!</v>
      </c>
      <c r="N26" s="1" t="e">
        <f t="shared" si="4"/>
        <v>#REF!</v>
      </c>
      <c r="O26" s="1" t="e">
        <f>#REF!</f>
        <v>#REF!</v>
      </c>
      <c r="P26" s="1" t="e">
        <f t="shared" si="5"/>
        <v>#REF!</v>
      </c>
      <c r="Q26" s="1" t="e">
        <f>#REF!</f>
        <v>#REF!</v>
      </c>
      <c r="R26" s="1" t="e">
        <f t="shared" si="6"/>
        <v>#REF!</v>
      </c>
      <c r="S26" s="1" t="e">
        <f>#REF!</f>
        <v>#REF!</v>
      </c>
      <c r="T26" s="1" t="e">
        <f t="shared" si="7"/>
        <v>#REF!</v>
      </c>
      <c r="U26" s="1" t="e">
        <f>#REF!</f>
        <v>#REF!</v>
      </c>
      <c r="V26" s="1" t="e">
        <f t="shared" si="8"/>
        <v>#REF!</v>
      </c>
      <c r="W26" s="1" t="e">
        <f>#REF!</f>
        <v>#REF!</v>
      </c>
      <c r="X26" s="1" t="e">
        <f t="shared" si="9"/>
        <v>#REF!</v>
      </c>
      <c r="Y26" s="1" t="e">
        <f>#REF!</f>
        <v>#REF!</v>
      </c>
      <c r="Z26" s="8" t="e">
        <f t="shared" si="10"/>
        <v>#REF!</v>
      </c>
      <c r="AA26" s="7" t="e">
        <f>#REF!</f>
        <v>#REF!</v>
      </c>
      <c r="AB26" s="1" t="e">
        <f t="shared" si="11"/>
        <v>#REF!</v>
      </c>
      <c r="AC26" s="1" t="e">
        <f>#REF!</f>
        <v>#REF!</v>
      </c>
      <c r="AD26" s="1" t="e">
        <f t="shared" si="12"/>
        <v>#REF!</v>
      </c>
      <c r="AE26" s="1" t="e">
        <f>#REF!</f>
        <v>#REF!</v>
      </c>
      <c r="AF26" s="1" t="e">
        <f t="shared" si="13"/>
        <v>#REF!</v>
      </c>
      <c r="AG26" s="1" t="e">
        <f>#REF!</f>
        <v>#REF!</v>
      </c>
      <c r="AH26" s="1" t="e">
        <f t="shared" si="14"/>
        <v>#REF!</v>
      </c>
      <c r="AI26" s="1" t="e">
        <f>#REF!</f>
        <v>#REF!</v>
      </c>
      <c r="AJ26" s="1" t="e">
        <f t="shared" si="15"/>
        <v>#REF!</v>
      </c>
      <c r="AK26" s="1" t="e">
        <f>#REF!</f>
        <v>#REF!</v>
      </c>
      <c r="AL26" s="1" t="e">
        <f t="shared" si="16"/>
        <v>#REF!</v>
      </c>
      <c r="AM26" s="1" t="e">
        <f>#REF!</f>
        <v>#REF!</v>
      </c>
      <c r="AN26" s="1" t="e">
        <f t="shared" si="17"/>
        <v>#REF!</v>
      </c>
      <c r="AO26" s="1" t="e">
        <f>#REF!</f>
        <v>#REF!</v>
      </c>
      <c r="AP26" s="8" t="e">
        <f t="shared" si="18"/>
        <v>#REF!</v>
      </c>
      <c r="AQ26" s="5" t="e">
        <f t="shared" si="19"/>
        <v>#REF!</v>
      </c>
      <c r="AR26" s="1" t="e">
        <f t="shared" si="20"/>
        <v>#REF!</v>
      </c>
    </row>
    <row r="27" spans="1:44">
      <c r="A27" s="1">
        <f>список!A25</f>
        <v>24</v>
      </c>
      <c r="B27" s="1" t="str">
        <f>IF(список!B25="","",список!B25)</f>
        <v/>
      </c>
      <c r="C27" s="1">
        <f>IF(список!C25="","",список!C25)</f>
        <v>0</v>
      </c>
      <c r="D27" s="13" t="str">
        <f>IF(список!D25="","",список!D25)</f>
        <v>средняя группа</v>
      </c>
      <c r="E27" s="17" t="e">
        <f>#REF!</f>
        <v>#REF!</v>
      </c>
      <c r="F27" s="16" t="e">
        <f t="shared" si="0"/>
        <v>#REF!</v>
      </c>
      <c r="G27" s="16" t="e">
        <f>#REF!</f>
        <v>#REF!</v>
      </c>
      <c r="H27" s="16" t="e">
        <f t="shared" si="1"/>
        <v>#REF!</v>
      </c>
      <c r="I27" s="16" t="e">
        <f>#REF!</f>
        <v>#REF!</v>
      </c>
      <c r="J27" s="16" t="e">
        <f t="shared" si="2"/>
        <v>#REF!</v>
      </c>
      <c r="K27" s="1" t="e">
        <f>#REF!</f>
        <v>#REF!</v>
      </c>
      <c r="L27" s="1" t="e">
        <f t="shared" si="3"/>
        <v>#REF!</v>
      </c>
      <c r="M27" s="1" t="e">
        <f>#REF!</f>
        <v>#REF!</v>
      </c>
      <c r="N27" s="1" t="e">
        <f t="shared" si="4"/>
        <v>#REF!</v>
      </c>
      <c r="O27" s="1" t="e">
        <f>#REF!</f>
        <v>#REF!</v>
      </c>
      <c r="P27" s="1" t="e">
        <f t="shared" si="5"/>
        <v>#REF!</v>
      </c>
      <c r="Q27" s="1" t="e">
        <f>#REF!</f>
        <v>#REF!</v>
      </c>
      <c r="R27" s="1" t="e">
        <f t="shared" si="6"/>
        <v>#REF!</v>
      </c>
      <c r="S27" s="1" t="e">
        <f>#REF!</f>
        <v>#REF!</v>
      </c>
      <c r="T27" s="1" t="e">
        <f t="shared" si="7"/>
        <v>#REF!</v>
      </c>
      <c r="U27" s="1" t="e">
        <f>#REF!</f>
        <v>#REF!</v>
      </c>
      <c r="V27" s="1" t="e">
        <f t="shared" si="8"/>
        <v>#REF!</v>
      </c>
      <c r="W27" s="1" t="e">
        <f>#REF!</f>
        <v>#REF!</v>
      </c>
      <c r="X27" s="1" t="e">
        <f t="shared" si="9"/>
        <v>#REF!</v>
      </c>
      <c r="Y27" s="1" t="e">
        <f>#REF!</f>
        <v>#REF!</v>
      </c>
      <c r="Z27" s="8" t="e">
        <f t="shared" si="10"/>
        <v>#REF!</v>
      </c>
      <c r="AA27" s="7" t="e">
        <f>#REF!</f>
        <v>#REF!</v>
      </c>
      <c r="AB27" s="1" t="e">
        <f t="shared" si="11"/>
        <v>#REF!</v>
      </c>
      <c r="AC27" s="1" t="e">
        <f>#REF!</f>
        <v>#REF!</v>
      </c>
      <c r="AD27" s="1" t="e">
        <f t="shared" si="12"/>
        <v>#REF!</v>
      </c>
      <c r="AE27" s="1" t="e">
        <f>#REF!</f>
        <v>#REF!</v>
      </c>
      <c r="AF27" s="1" t="e">
        <f t="shared" si="13"/>
        <v>#REF!</v>
      </c>
      <c r="AG27" s="1" t="e">
        <f>#REF!</f>
        <v>#REF!</v>
      </c>
      <c r="AH27" s="1" t="e">
        <f t="shared" si="14"/>
        <v>#REF!</v>
      </c>
      <c r="AI27" s="1" t="e">
        <f>#REF!</f>
        <v>#REF!</v>
      </c>
      <c r="AJ27" s="1" t="e">
        <f t="shared" si="15"/>
        <v>#REF!</v>
      </c>
      <c r="AK27" s="1" t="e">
        <f>#REF!</f>
        <v>#REF!</v>
      </c>
      <c r="AL27" s="1" t="e">
        <f t="shared" si="16"/>
        <v>#REF!</v>
      </c>
      <c r="AM27" s="1" t="e">
        <f>#REF!</f>
        <v>#REF!</v>
      </c>
      <c r="AN27" s="1" t="e">
        <f t="shared" si="17"/>
        <v>#REF!</v>
      </c>
      <c r="AO27" s="1" t="e">
        <f>#REF!</f>
        <v>#REF!</v>
      </c>
      <c r="AP27" s="8" t="e">
        <f t="shared" si="18"/>
        <v>#REF!</v>
      </c>
      <c r="AQ27" s="5" t="e">
        <f t="shared" si="19"/>
        <v>#REF!</v>
      </c>
      <c r="AR27" s="1" t="e">
        <f t="shared" si="20"/>
        <v>#REF!</v>
      </c>
    </row>
    <row r="28" spans="1:44">
      <c r="A28" s="1">
        <f>список!A26</f>
        <v>25</v>
      </c>
      <c r="B28" s="1" t="str">
        <f>IF(список!B26="","",список!B26)</f>
        <v/>
      </c>
      <c r="C28" s="1">
        <f>IF(список!C26="","",список!C26)</f>
        <v>0</v>
      </c>
      <c r="D28" s="13" t="str">
        <f>IF(список!D26="","",список!D26)</f>
        <v>средняя группа</v>
      </c>
      <c r="E28" s="17" t="e">
        <f>#REF!</f>
        <v>#REF!</v>
      </c>
      <c r="F28" s="16" t="e">
        <f t="shared" si="0"/>
        <v>#REF!</v>
      </c>
      <c r="G28" s="16" t="e">
        <f>#REF!</f>
        <v>#REF!</v>
      </c>
      <c r="H28" s="16" t="e">
        <f t="shared" si="1"/>
        <v>#REF!</v>
      </c>
      <c r="I28" s="16" t="e">
        <f>#REF!</f>
        <v>#REF!</v>
      </c>
      <c r="J28" s="16" t="e">
        <f t="shared" si="2"/>
        <v>#REF!</v>
      </c>
      <c r="K28" s="1" t="e">
        <f>#REF!</f>
        <v>#REF!</v>
      </c>
      <c r="L28" s="1" t="e">
        <f t="shared" si="3"/>
        <v>#REF!</v>
      </c>
      <c r="M28" s="1" t="e">
        <f>#REF!</f>
        <v>#REF!</v>
      </c>
      <c r="N28" s="1" t="e">
        <f t="shared" si="4"/>
        <v>#REF!</v>
      </c>
      <c r="O28" s="1" t="e">
        <f>#REF!</f>
        <v>#REF!</v>
      </c>
      <c r="P28" s="1" t="e">
        <f t="shared" si="5"/>
        <v>#REF!</v>
      </c>
      <c r="Q28" s="1" t="e">
        <f>#REF!</f>
        <v>#REF!</v>
      </c>
      <c r="R28" s="1" t="e">
        <f t="shared" si="6"/>
        <v>#REF!</v>
      </c>
      <c r="S28" s="1" t="e">
        <f>#REF!</f>
        <v>#REF!</v>
      </c>
      <c r="T28" s="1" t="e">
        <f t="shared" si="7"/>
        <v>#REF!</v>
      </c>
      <c r="U28" s="1" t="e">
        <f>#REF!</f>
        <v>#REF!</v>
      </c>
      <c r="V28" s="1" t="e">
        <f t="shared" si="8"/>
        <v>#REF!</v>
      </c>
      <c r="W28" s="1" t="e">
        <f>#REF!</f>
        <v>#REF!</v>
      </c>
      <c r="X28" s="1" t="e">
        <f t="shared" si="9"/>
        <v>#REF!</v>
      </c>
      <c r="Y28" s="1" t="e">
        <f>#REF!</f>
        <v>#REF!</v>
      </c>
      <c r="Z28" s="8" t="e">
        <f t="shared" si="10"/>
        <v>#REF!</v>
      </c>
      <c r="AA28" s="7" t="e">
        <f>#REF!</f>
        <v>#REF!</v>
      </c>
      <c r="AB28" s="1" t="e">
        <f t="shared" si="11"/>
        <v>#REF!</v>
      </c>
      <c r="AC28" s="1" t="e">
        <f>#REF!</f>
        <v>#REF!</v>
      </c>
      <c r="AD28" s="1" t="e">
        <f t="shared" si="12"/>
        <v>#REF!</v>
      </c>
      <c r="AE28" s="1" t="e">
        <f>#REF!</f>
        <v>#REF!</v>
      </c>
      <c r="AF28" s="1" t="e">
        <f t="shared" si="13"/>
        <v>#REF!</v>
      </c>
      <c r="AG28" s="1" t="e">
        <f>#REF!</f>
        <v>#REF!</v>
      </c>
      <c r="AH28" s="1" t="e">
        <f t="shared" si="14"/>
        <v>#REF!</v>
      </c>
      <c r="AI28" s="1" t="e">
        <f>#REF!</f>
        <v>#REF!</v>
      </c>
      <c r="AJ28" s="1" t="e">
        <f t="shared" si="15"/>
        <v>#REF!</v>
      </c>
      <c r="AK28" s="1" t="e">
        <f>#REF!</f>
        <v>#REF!</v>
      </c>
      <c r="AL28" s="1" t="e">
        <f t="shared" si="16"/>
        <v>#REF!</v>
      </c>
      <c r="AM28" s="1" t="e">
        <f>#REF!</f>
        <v>#REF!</v>
      </c>
      <c r="AN28" s="1" t="e">
        <f t="shared" si="17"/>
        <v>#REF!</v>
      </c>
      <c r="AO28" s="1" t="e">
        <f>#REF!</f>
        <v>#REF!</v>
      </c>
      <c r="AP28" s="8" t="e">
        <f t="shared" si="18"/>
        <v>#REF!</v>
      </c>
      <c r="AQ28" s="5" t="e">
        <f t="shared" si="19"/>
        <v>#REF!</v>
      </c>
      <c r="AR28" s="1" t="e">
        <f t="shared" si="20"/>
        <v>#REF!</v>
      </c>
    </row>
    <row r="29" spans="1:44">
      <c r="A29" s="1">
        <f>список!A27</f>
        <v>26</v>
      </c>
      <c r="B29" s="1" t="str">
        <f>IF(список!B27="","",список!B27)</f>
        <v/>
      </c>
      <c r="C29" s="1">
        <f>IF(список!C27="","",список!C27)</f>
        <v>0</v>
      </c>
      <c r="D29" s="13" t="str">
        <f>IF(список!D27="","",список!D27)</f>
        <v>средняя группа</v>
      </c>
      <c r="E29" s="17" t="e">
        <f>#REF!</f>
        <v>#REF!</v>
      </c>
      <c r="F29" s="16" t="e">
        <f t="shared" si="0"/>
        <v>#REF!</v>
      </c>
      <c r="G29" s="16" t="e">
        <f>#REF!</f>
        <v>#REF!</v>
      </c>
      <c r="H29" s="16" t="e">
        <f t="shared" si="1"/>
        <v>#REF!</v>
      </c>
      <c r="I29" s="16" t="e">
        <f>#REF!</f>
        <v>#REF!</v>
      </c>
      <c r="J29" s="16" t="e">
        <f t="shared" si="2"/>
        <v>#REF!</v>
      </c>
      <c r="K29" s="1" t="e">
        <f>#REF!</f>
        <v>#REF!</v>
      </c>
      <c r="L29" s="1" t="e">
        <f t="shared" si="3"/>
        <v>#REF!</v>
      </c>
      <c r="M29" s="1" t="e">
        <f>#REF!</f>
        <v>#REF!</v>
      </c>
      <c r="N29" s="1" t="e">
        <f t="shared" si="4"/>
        <v>#REF!</v>
      </c>
      <c r="O29" s="1" t="e">
        <f>#REF!</f>
        <v>#REF!</v>
      </c>
      <c r="P29" s="1" t="e">
        <f t="shared" si="5"/>
        <v>#REF!</v>
      </c>
      <c r="Q29" s="1" t="e">
        <f>#REF!</f>
        <v>#REF!</v>
      </c>
      <c r="R29" s="1" t="e">
        <f t="shared" si="6"/>
        <v>#REF!</v>
      </c>
      <c r="S29" s="1" t="e">
        <f>#REF!</f>
        <v>#REF!</v>
      </c>
      <c r="T29" s="1" t="e">
        <f t="shared" si="7"/>
        <v>#REF!</v>
      </c>
      <c r="U29" s="1" t="e">
        <f>#REF!</f>
        <v>#REF!</v>
      </c>
      <c r="V29" s="1" t="e">
        <f t="shared" si="8"/>
        <v>#REF!</v>
      </c>
      <c r="W29" s="1" t="e">
        <f>#REF!</f>
        <v>#REF!</v>
      </c>
      <c r="X29" s="1" t="e">
        <f t="shared" si="9"/>
        <v>#REF!</v>
      </c>
      <c r="Y29" s="1" t="e">
        <f>#REF!</f>
        <v>#REF!</v>
      </c>
      <c r="Z29" s="8" t="e">
        <f t="shared" si="10"/>
        <v>#REF!</v>
      </c>
      <c r="AA29" s="7" t="e">
        <f>#REF!</f>
        <v>#REF!</v>
      </c>
      <c r="AB29" s="1" t="e">
        <f t="shared" si="11"/>
        <v>#REF!</v>
      </c>
      <c r="AC29" s="1" t="e">
        <f>#REF!</f>
        <v>#REF!</v>
      </c>
      <c r="AD29" s="1" t="e">
        <f t="shared" si="12"/>
        <v>#REF!</v>
      </c>
      <c r="AE29" s="1" t="e">
        <f>#REF!</f>
        <v>#REF!</v>
      </c>
      <c r="AF29" s="1" t="e">
        <f t="shared" si="13"/>
        <v>#REF!</v>
      </c>
      <c r="AG29" s="1" t="e">
        <f>#REF!</f>
        <v>#REF!</v>
      </c>
      <c r="AH29" s="1" t="e">
        <f t="shared" si="14"/>
        <v>#REF!</v>
      </c>
      <c r="AI29" s="1" t="e">
        <f>#REF!</f>
        <v>#REF!</v>
      </c>
      <c r="AJ29" s="1" t="e">
        <f t="shared" si="15"/>
        <v>#REF!</v>
      </c>
      <c r="AK29" s="1" t="e">
        <f>#REF!</f>
        <v>#REF!</v>
      </c>
      <c r="AL29" s="1" t="e">
        <f t="shared" si="16"/>
        <v>#REF!</v>
      </c>
      <c r="AM29" s="1" t="e">
        <f>#REF!</f>
        <v>#REF!</v>
      </c>
      <c r="AN29" s="1" t="e">
        <f t="shared" si="17"/>
        <v>#REF!</v>
      </c>
      <c r="AO29" s="1" t="e">
        <f>#REF!</f>
        <v>#REF!</v>
      </c>
      <c r="AP29" s="8" t="e">
        <f t="shared" si="18"/>
        <v>#REF!</v>
      </c>
      <c r="AQ29" s="5" t="e">
        <f t="shared" si="19"/>
        <v>#REF!</v>
      </c>
      <c r="AR29" s="1" t="e">
        <f t="shared" si="20"/>
        <v>#REF!</v>
      </c>
    </row>
    <row r="30" spans="1:44">
      <c r="A30" s="1">
        <f>список!A28</f>
        <v>27</v>
      </c>
      <c r="B30" s="1" t="str">
        <f>IF(список!B28="","",список!B28)</f>
        <v/>
      </c>
      <c r="C30" s="1">
        <f>IF(список!C28="","",список!C28)</f>
        <v>0</v>
      </c>
      <c r="D30" s="13" t="str">
        <f>IF(список!D28="","",список!D28)</f>
        <v>средняя группа</v>
      </c>
      <c r="E30" s="17" t="e">
        <f>#REF!</f>
        <v>#REF!</v>
      </c>
      <c r="F30" s="16" t="e">
        <f t="shared" si="0"/>
        <v>#REF!</v>
      </c>
      <c r="G30" s="16" t="e">
        <f>#REF!</f>
        <v>#REF!</v>
      </c>
      <c r="H30" s="16" t="e">
        <f t="shared" si="1"/>
        <v>#REF!</v>
      </c>
      <c r="I30" s="16" t="e">
        <f>#REF!</f>
        <v>#REF!</v>
      </c>
      <c r="J30" s="16" t="e">
        <f t="shared" si="2"/>
        <v>#REF!</v>
      </c>
      <c r="K30" s="1" t="e">
        <f>#REF!</f>
        <v>#REF!</v>
      </c>
      <c r="L30" s="1" t="e">
        <f t="shared" si="3"/>
        <v>#REF!</v>
      </c>
      <c r="M30" s="1" t="e">
        <f>#REF!</f>
        <v>#REF!</v>
      </c>
      <c r="N30" s="1" t="e">
        <f t="shared" si="4"/>
        <v>#REF!</v>
      </c>
      <c r="O30" s="1" t="e">
        <f>#REF!</f>
        <v>#REF!</v>
      </c>
      <c r="P30" s="1" t="e">
        <f t="shared" si="5"/>
        <v>#REF!</v>
      </c>
      <c r="Q30" s="1" t="e">
        <f>#REF!</f>
        <v>#REF!</v>
      </c>
      <c r="R30" s="1" t="e">
        <f t="shared" si="6"/>
        <v>#REF!</v>
      </c>
      <c r="S30" s="1" t="e">
        <f>#REF!</f>
        <v>#REF!</v>
      </c>
      <c r="T30" s="1" t="e">
        <f t="shared" si="7"/>
        <v>#REF!</v>
      </c>
      <c r="U30" s="1" t="e">
        <f>#REF!</f>
        <v>#REF!</v>
      </c>
      <c r="V30" s="1" t="e">
        <f t="shared" si="8"/>
        <v>#REF!</v>
      </c>
      <c r="W30" s="1" t="e">
        <f>#REF!</f>
        <v>#REF!</v>
      </c>
      <c r="X30" s="1" t="e">
        <f t="shared" si="9"/>
        <v>#REF!</v>
      </c>
      <c r="Y30" s="1" t="e">
        <f>#REF!</f>
        <v>#REF!</v>
      </c>
      <c r="Z30" s="8" t="e">
        <f t="shared" si="10"/>
        <v>#REF!</v>
      </c>
      <c r="AA30" s="7" t="e">
        <f>#REF!</f>
        <v>#REF!</v>
      </c>
      <c r="AB30" s="1" t="e">
        <f t="shared" si="11"/>
        <v>#REF!</v>
      </c>
      <c r="AC30" s="1" t="e">
        <f>#REF!</f>
        <v>#REF!</v>
      </c>
      <c r="AD30" s="1" t="e">
        <f t="shared" si="12"/>
        <v>#REF!</v>
      </c>
      <c r="AE30" s="1" t="e">
        <f>#REF!</f>
        <v>#REF!</v>
      </c>
      <c r="AF30" s="1" t="e">
        <f t="shared" si="13"/>
        <v>#REF!</v>
      </c>
      <c r="AG30" s="1" t="e">
        <f>#REF!</f>
        <v>#REF!</v>
      </c>
      <c r="AH30" s="1" t="e">
        <f t="shared" si="14"/>
        <v>#REF!</v>
      </c>
      <c r="AI30" s="1" t="e">
        <f>#REF!</f>
        <v>#REF!</v>
      </c>
      <c r="AJ30" s="1" t="e">
        <f t="shared" si="15"/>
        <v>#REF!</v>
      </c>
      <c r="AK30" s="1" t="e">
        <f>#REF!</f>
        <v>#REF!</v>
      </c>
      <c r="AL30" s="1" t="e">
        <f t="shared" si="16"/>
        <v>#REF!</v>
      </c>
      <c r="AM30" s="1" t="e">
        <f>#REF!</f>
        <v>#REF!</v>
      </c>
      <c r="AN30" s="1" t="e">
        <f t="shared" si="17"/>
        <v>#REF!</v>
      </c>
      <c r="AO30" s="1" t="e">
        <f>#REF!</f>
        <v>#REF!</v>
      </c>
      <c r="AP30" s="8" t="e">
        <f t="shared" si="18"/>
        <v>#REF!</v>
      </c>
      <c r="AQ30" s="5" t="e">
        <f t="shared" si="19"/>
        <v>#REF!</v>
      </c>
      <c r="AR30" s="1" t="e">
        <f t="shared" si="20"/>
        <v>#REF!</v>
      </c>
    </row>
    <row r="31" spans="1:44">
      <c r="A31" s="1">
        <f>список!A29</f>
        <v>28</v>
      </c>
      <c r="B31" s="1" t="str">
        <f>IF(список!B29="","",список!B29)</f>
        <v/>
      </c>
      <c r="C31" s="1">
        <f>IF(список!C29="","",список!C29)</f>
        <v>0</v>
      </c>
      <c r="D31" s="13" t="str">
        <f>IF(список!D29="","",список!D29)</f>
        <v>средняя группа</v>
      </c>
      <c r="E31" s="17" t="e">
        <f>#REF!</f>
        <v>#REF!</v>
      </c>
      <c r="F31" s="16" t="e">
        <f t="shared" si="0"/>
        <v>#REF!</v>
      </c>
      <c r="G31" s="16" t="e">
        <f>#REF!</f>
        <v>#REF!</v>
      </c>
      <c r="H31" s="16" t="e">
        <f t="shared" si="1"/>
        <v>#REF!</v>
      </c>
      <c r="I31" s="16" t="e">
        <f>#REF!</f>
        <v>#REF!</v>
      </c>
      <c r="J31" s="16" t="e">
        <f t="shared" si="2"/>
        <v>#REF!</v>
      </c>
      <c r="K31" s="1" t="e">
        <f>#REF!</f>
        <v>#REF!</v>
      </c>
      <c r="L31" s="1" t="e">
        <f t="shared" si="3"/>
        <v>#REF!</v>
      </c>
      <c r="M31" s="1" t="e">
        <f>#REF!</f>
        <v>#REF!</v>
      </c>
      <c r="N31" s="1" t="e">
        <f t="shared" si="4"/>
        <v>#REF!</v>
      </c>
      <c r="O31" s="1" t="e">
        <f>#REF!</f>
        <v>#REF!</v>
      </c>
      <c r="P31" s="1" t="e">
        <f t="shared" si="5"/>
        <v>#REF!</v>
      </c>
      <c r="Q31" s="1" t="e">
        <f>#REF!</f>
        <v>#REF!</v>
      </c>
      <c r="R31" s="1" t="e">
        <f t="shared" si="6"/>
        <v>#REF!</v>
      </c>
      <c r="S31" s="1" t="e">
        <f>#REF!</f>
        <v>#REF!</v>
      </c>
      <c r="T31" s="1" t="e">
        <f t="shared" si="7"/>
        <v>#REF!</v>
      </c>
      <c r="U31" s="1" t="e">
        <f>#REF!</f>
        <v>#REF!</v>
      </c>
      <c r="V31" s="1" t="e">
        <f t="shared" si="8"/>
        <v>#REF!</v>
      </c>
      <c r="W31" s="1" t="e">
        <f>#REF!</f>
        <v>#REF!</v>
      </c>
      <c r="X31" s="1" t="e">
        <f t="shared" si="9"/>
        <v>#REF!</v>
      </c>
      <c r="Y31" s="1" t="e">
        <f>#REF!</f>
        <v>#REF!</v>
      </c>
      <c r="Z31" s="8" t="e">
        <f t="shared" si="10"/>
        <v>#REF!</v>
      </c>
      <c r="AA31" s="7" t="e">
        <f>#REF!</f>
        <v>#REF!</v>
      </c>
      <c r="AB31" s="1" t="e">
        <f t="shared" si="11"/>
        <v>#REF!</v>
      </c>
      <c r="AC31" s="1" t="e">
        <f>#REF!</f>
        <v>#REF!</v>
      </c>
      <c r="AD31" s="1" t="e">
        <f t="shared" si="12"/>
        <v>#REF!</v>
      </c>
      <c r="AE31" s="1" t="e">
        <f>#REF!</f>
        <v>#REF!</v>
      </c>
      <c r="AF31" s="1" t="e">
        <f t="shared" si="13"/>
        <v>#REF!</v>
      </c>
      <c r="AG31" s="1" t="e">
        <f>#REF!</f>
        <v>#REF!</v>
      </c>
      <c r="AH31" s="1" t="e">
        <f t="shared" si="14"/>
        <v>#REF!</v>
      </c>
      <c r="AI31" s="1" t="e">
        <f>#REF!</f>
        <v>#REF!</v>
      </c>
      <c r="AJ31" s="1" t="e">
        <f t="shared" si="15"/>
        <v>#REF!</v>
      </c>
      <c r="AK31" s="1" t="e">
        <f>#REF!</f>
        <v>#REF!</v>
      </c>
      <c r="AL31" s="1" t="e">
        <f t="shared" si="16"/>
        <v>#REF!</v>
      </c>
      <c r="AM31" s="1" t="e">
        <f>#REF!</f>
        <v>#REF!</v>
      </c>
      <c r="AN31" s="1" t="e">
        <f t="shared" si="17"/>
        <v>#REF!</v>
      </c>
      <c r="AO31" s="1" t="e">
        <f>#REF!</f>
        <v>#REF!</v>
      </c>
      <c r="AP31" s="8" t="e">
        <f t="shared" si="18"/>
        <v>#REF!</v>
      </c>
      <c r="AQ31" s="5" t="e">
        <f t="shared" si="19"/>
        <v>#REF!</v>
      </c>
      <c r="AR31" s="1" t="e">
        <f t="shared" si="20"/>
        <v>#REF!</v>
      </c>
    </row>
    <row r="32" spans="1:44">
      <c r="A32" s="1">
        <f>список!A30</f>
        <v>29</v>
      </c>
      <c r="B32" s="1">
        <f>IF(список!C8="","",список!C8)</f>
        <v>0</v>
      </c>
      <c r="C32" s="1">
        <f>IF(список!C30="","",список!C30)</f>
        <v>0</v>
      </c>
      <c r="D32" s="13" t="str">
        <f>IF(список!D30="","",список!D30)</f>
        <v>средняя группа</v>
      </c>
      <c r="E32" s="17" t="e">
        <f>#REF!</f>
        <v>#REF!</v>
      </c>
      <c r="F32" s="16" t="e">
        <f t="shared" si="0"/>
        <v>#REF!</v>
      </c>
      <c r="G32" s="16" t="e">
        <f>#REF!</f>
        <v>#REF!</v>
      </c>
      <c r="H32" s="16" t="e">
        <f t="shared" si="1"/>
        <v>#REF!</v>
      </c>
      <c r="I32" s="16" t="e">
        <f>#REF!</f>
        <v>#REF!</v>
      </c>
      <c r="J32" s="16" t="e">
        <f t="shared" si="2"/>
        <v>#REF!</v>
      </c>
      <c r="K32" s="1" t="e">
        <f>#REF!</f>
        <v>#REF!</v>
      </c>
      <c r="L32" s="1" t="e">
        <f t="shared" si="3"/>
        <v>#REF!</v>
      </c>
      <c r="M32" s="1" t="e">
        <f>#REF!</f>
        <v>#REF!</v>
      </c>
      <c r="N32" s="1" t="e">
        <f t="shared" si="4"/>
        <v>#REF!</v>
      </c>
      <c r="O32" s="1" t="e">
        <f>#REF!</f>
        <v>#REF!</v>
      </c>
      <c r="P32" s="1" t="e">
        <f t="shared" si="5"/>
        <v>#REF!</v>
      </c>
      <c r="Q32" s="1" t="e">
        <f>#REF!</f>
        <v>#REF!</v>
      </c>
      <c r="R32" s="1" t="e">
        <f t="shared" si="6"/>
        <v>#REF!</v>
      </c>
      <c r="S32" s="1" t="e">
        <f>#REF!</f>
        <v>#REF!</v>
      </c>
      <c r="T32" s="1" t="e">
        <f t="shared" si="7"/>
        <v>#REF!</v>
      </c>
      <c r="U32" s="1" t="e">
        <f>#REF!</f>
        <v>#REF!</v>
      </c>
      <c r="V32" s="1" t="e">
        <f t="shared" si="8"/>
        <v>#REF!</v>
      </c>
      <c r="W32" s="1" t="e">
        <f>#REF!</f>
        <v>#REF!</v>
      </c>
      <c r="X32" s="1" t="e">
        <f t="shared" si="9"/>
        <v>#REF!</v>
      </c>
      <c r="Y32" s="1" t="e">
        <f>#REF!</f>
        <v>#REF!</v>
      </c>
      <c r="Z32" s="8" t="e">
        <f t="shared" si="10"/>
        <v>#REF!</v>
      </c>
      <c r="AA32" s="7" t="e">
        <f>#REF!</f>
        <v>#REF!</v>
      </c>
      <c r="AB32" s="1" t="e">
        <f t="shared" si="11"/>
        <v>#REF!</v>
      </c>
      <c r="AC32" s="1" t="e">
        <f>#REF!</f>
        <v>#REF!</v>
      </c>
      <c r="AD32" s="1" t="e">
        <f t="shared" si="12"/>
        <v>#REF!</v>
      </c>
      <c r="AE32" s="1" t="e">
        <f>#REF!</f>
        <v>#REF!</v>
      </c>
      <c r="AF32" s="1" t="e">
        <f t="shared" si="13"/>
        <v>#REF!</v>
      </c>
      <c r="AG32" s="1" t="e">
        <f>#REF!</f>
        <v>#REF!</v>
      </c>
      <c r="AH32" s="1" t="e">
        <f t="shared" si="14"/>
        <v>#REF!</v>
      </c>
      <c r="AI32" s="1" t="e">
        <f>#REF!</f>
        <v>#REF!</v>
      </c>
      <c r="AJ32" s="1" t="e">
        <f t="shared" si="15"/>
        <v>#REF!</v>
      </c>
      <c r="AK32" s="1" t="e">
        <f>#REF!</f>
        <v>#REF!</v>
      </c>
      <c r="AL32" s="1" t="e">
        <f t="shared" si="16"/>
        <v>#REF!</v>
      </c>
      <c r="AM32" s="1" t="e">
        <f>#REF!</f>
        <v>#REF!</v>
      </c>
      <c r="AN32" s="1" t="e">
        <f t="shared" si="17"/>
        <v>#REF!</v>
      </c>
      <c r="AO32" s="1" t="e">
        <f>#REF!</f>
        <v>#REF!</v>
      </c>
      <c r="AP32" s="8" t="e">
        <f t="shared" si="18"/>
        <v>#REF!</v>
      </c>
      <c r="AQ32" s="5" t="e">
        <f t="shared" si="19"/>
        <v>#REF!</v>
      </c>
      <c r="AR32" s="1" t="e">
        <f t="shared" si="20"/>
        <v>#REF!</v>
      </c>
    </row>
    <row r="33" spans="1:44">
      <c r="A33" s="1">
        <f>список!A31</f>
        <v>30</v>
      </c>
      <c r="B33" s="1" t="str">
        <f>IF(список!B31="","",список!B31)</f>
        <v/>
      </c>
      <c r="C33" s="1">
        <f>IF(список!C31="","",список!C31)</f>
        <v>0</v>
      </c>
      <c r="D33" s="13" t="str">
        <f>IF(список!D31="","",список!D31)</f>
        <v>средняя группа</v>
      </c>
      <c r="E33" s="17" t="e">
        <f>#REF!</f>
        <v>#REF!</v>
      </c>
      <c r="F33" s="16" t="e">
        <f t="shared" si="0"/>
        <v>#REF!</v>
      </c>
      <c r="G33" s="16" t="e">
        <f>#REF!</f>
        <v>#REF!</v>
      </c>
      <c r="H33" s="16" t="e">
        <f t="shared" si="1"/>
        <v>#REF!</v>
      </c>
      <c r="I33" s="16" t="e">
        <f>#REF!</f>
        <v>#REF!</v>
      </c>
      <c r="J33" s="16" t="e">
        <f t="shared" si="2"/>
        <v>#REF!</v>
      </c>
      <c r="K33" s="1" t="e">
        <f>#REF!</f>
        <v>#REF!</v>
      </c>
      <c r="L33" s="1" t="e">
        <f t="shared" si="3"/>
        <v>#REF!</v>
      </c>
      <c r="M33" s="1" t="e">
        <f>#REF!</f>
        <v>#REF!</v>
      </c>
      <c r="N33" s="1" t="e">
        <f t="shared" si="4"/>
        <v>#REF!</v>
      </c>
      <c r="O33" s="1" t="e">
        <f>#REF!</f>
        <v>#REF!</v>
      </c>
      <c r="P33" s="1" t="e">
        <f t="shared" si="5"/>
        <v>#REF!</v>
      </c>
      <c r="Q33" s="1" t="e">
        <f>#REF!</f>
        <v>#REF!</v>
      </c>
      <c r="R33" s="1" t="e">
        <f t="shared" si="6"/>
        <v>#REF!</v>
      </c>
      <c r="S33" s="1" t="e">
        <f>#REF!</f>
        <v>#REF!</v>
      </c>
      <c r="T33" s="1" t="e">
        <f t="shared" si="7"/>
        <v>#REF!</v>
      </c>
      <c r="U33" s="1" t="e">
        <f>#REF!</f>
        <v>#REF!</v>
      </c>
      <c r="V33" s="1" t="e">
        <f t="shared" si="8"/>
        <v>#REF!</v>
      </c>
      <c r="W33" s="1" t="e">
        <f>#REF!</f>
        <v>#REF!</v>
      </c>
      <c r="X33" s="1" t="e">
        <f t="shared" si="9"/>
        <v>#REF!</v>
      </c>
      <c r="Y33" s="1" t="e">
        <f>#REF!</f>
        <v>#REF!</v>
      </c>
      <c r="Z33" s="8" t="e">
        <f t="shared" si="10"/>
        <v>#REF!</v>
      </c>
      <c r="AA33" s="7" t="e">
        <f>#REF!</f>
        <v>#REF!</v>
      </c>
      <c r="AB33" s="1" t="e">
        <f t="shared" si="11"/>
        <v>#REF!</v>
      </c>
      <c r="AC33" s="1" t="e">
        <f>#REF!</f>
        <v>#REF!</v>
      </c>
      <c r="AD33" s="1" t="e">
        <f t="shared" si="12"/>
        <v>#REF!</v>
      </c>
      <c r="AE33" s="1" t="e">
        <f>#REF!</f>
        <v>#REF!</v>
      </c>
      <c r="AF33" s="1" t="e">
        <f t="shared" si="13"/>
        <v>#REF!</v>
      </c>
      <c r="AG33" s="1" t="e">
        <f>#REF!</f>
        <v>#REF!</v>
      </c>
      <c r="AH33" s="1" t="e">
        <f t="shared" si="14"/>
        <v>#REF!</v>
      </c>
      <c r="AI33" s="1" t="e">
        <f>#REF!</f>
        <v>#REF!</v>
      </c>
      <c r="AJ33" s="1" t="e">
        <f t="shared" si="15"/>
        <v>#REF!</v>
      </c>
      <c r="AK33" s="1" t="e">
        <f>#REF!</f>
        <v>#REF!</v>
      </c>
      <c r="AL33" s="1" t="e">
        <f t="shared" si="16"/>
        <v>#REF!</v>
      </c>
      <c r="AM33" s="1" t="e">
        <f>#REF!</f>
        <v>#REF!</v>
      </c>
      <c r="AN33" s="1" t="e">
        <f t="shared" si="17"/>
        <v>#REF!</v>
      </c>
      <c r="AO33" s="1" t="e">
        <f>#REF!</f>
        <v>#REF!</v>
      </c>
      <c r="AP33" s="8" t="e">
        <f t="shared" si="18"/>
        <v>#REF!</v>
      </c>
      <c r="AQ33" s="5" t="e">
        <f t="shared" si="19"/>
        <v>#REF!</v>
      </c>
      <c r="AR33" s="1" t="e">
        <f t="shared" si="20"/>
        <v>#REF!</v>
      </c>
    </row>
    <row r="34" spans="1:44">
      <c r="A34" s="1">
        <f>'[1]сырые баллы'!A34:A35</f>
        <v>31</v>
      </c>
      <c r="B34" s="1" t="str">
        <f>IF(список!B32="","",список!B32)</f>
        <v/>
      </c>
      <c r="C34" s="1">
        <f>IF(список!C32="","",список!C32)</f>
        <v>0</v>
      </c>
      <c r="D34" s="13" t="str">
        <f>IF(список!D32="","",список!D32)</f>
        <v>средняя группа</v>
      </c>
      <c r="E34" s="17" t="e">
        <f>#REF!</f>
        <v>#REF!</v>
      </c>
      <c r="F34" s="16" t="e">
        <f t="shared" si="0"/>
        <v>#REF!</v>
      </c>
      <c r="G34" s="16" t="e">
        <f>#REF!</f>
        <v>#REF!</v>
      </c>
      <c r="H34" s="16" t="e">
        <f t="shared" si="1"/>
        <v>#REF!</v>
      </c>
      <c r="I34" s="16" t="e">
        <f>#REF!</f>
        <v>#REF!</v>
      </c>
      <c r="J34" s="16" t="e">
        <f t="shared" si="2"/>
        <v>#REF!</v>
      </c>
      <c r="K34" s="1" t="e">
        <f>#REF!</f>
        <v>#REF!</v>
      </c>
      <c r="L34" s="1" t="e">
        <f t="shared" si="3"/>
        <v>#REF!</v>
      </c>
      <c r="M34" s="1" t="e">
        <f>#REF!</f>
        <v>#REF!</v>
      </c>
      <c r="N34" s="1" t="e">
        <f t="shared" si="4"/>
        <v>#REF!</v>
      </c>
      <c r="O34" s="1" t="e">
        <f>#REF!</f>
        <v>#REF!</v>
      </c>
      <c r="P34" s="1" t="e">
        <f t="shared" si="5"/>
        <v>#REF!</v>
      </c>
      <c r="Q34" s="1" t="e">
        <f>#REF!</f>
        <v>#REF!</v>
      </c>
      <c r="R34" s="1" t="e">
        <f t="shared" si="6"/>
        <v>#REF!</v>
      </c>
      <c r="S34" s="1" t="e">
        <f>#REF!</f>
        <v>#REF!</v>
      </c>
      <c r="T34" s="1" t="e">
        <f t="shared" si="7"/>
        <v>#REF!</v>
      </c>
      <c r="U34" s="1" t="e">
        <f>#REF!</f>
        <v>#REF!</v>
      </c>
      <c r="V34" s="1" t="e">
        <f t="shared" si="8"/>
        <v>#REF!</v>
      </c>
      <c r="W34" s="1" t="e">
        <f>#REF!</f>
        <v>#REF!</v>
      </c>
      <c r="X34" s="1" t="e">
        <f t="shared" si="9"/>
        <v>#REF!</v>
      </c>
      <c r="Y34" s="1" t="e">
        <f>#REF!</f>
        <v>#REF!</v>
      </c>
      <c r="Z34" s="8" t="e">
        <f t="shared" si="10"/>
        <v>#REF!</v>
      </c>
      <c r="AA34" s="7" t="e">
        <f>#REF!</f>
        <v>#REF!</v>
      </c>
      <c r="AB34" s="1" t="e">
        <f t="shared" si="11"/>
        <v>#REF!</v>
      </c>
      <c r="AC34" s="1" t="e">
        <f>#REF!</f>
        <v>#REF!</v>
      </c>
      <c r="AD34" s="1" t="e">
        <f t="shared" si="12"/>
        <v>#REF!</v>
      </c>
      <c r="AE34" s="1" t="e">
        <f>#REF!</f>
        <v>#REF!</v>
      </c>
      <c r="AF34" s="1" t="e">
        <f t="shared" si="13"/>
        <v>#REF!</v>
      </c>
      <c r="AG34" s="1" t="e">
        <f>#REF!</f>
        <v>#REF!</v>
      </c>
      <c r="AH34" s="1" t="e">
        <f t="shared" si="14"/>
        <v>#REF!</v>
      </c>
      <c r="AI34" s="1" t="e">
        <f>#REF!</f>
        <v>#REF!</v>
      </c>
      <c r="AJ34" s="1" t="e">
        <f t="shared" si="15"/>
        <v>#REF!</v>
      </c>
      <c r="AK34" s="1" t="e">
        <f>#REF!</f>
        <v>#REF!</v>
      </c>
      <c r="AL34" s="1" t="e">
        <f t="shared" si="16"/>
        <v>#REF!</v>
      </c>
      <c r="AM34" s="1" t="e">
        <f>#REF!</f>
        <v>#REF!</v>
      </c>
      <c r="AN34" s="1" t="e">
        <f t="shared" si="17"/>
        <v>#REF!</v>
      </c>
      <c r="AO34" s="1" t="e">
        <f>#REF!</f>
        <v>#REF!</v>
      </c>
      <c r="AP34" s="8" t="e">
        <f t="shared" si="18"/>
        <v>#REF!</v>
      </c>
      <c r="AQ34" s="5" t="e">
        <f t="shared" si="19"/>
        <v>#REF!</v>
      </c>
      <c r="AR34" s="1" t="e">
        <f t="shared" si="20"/>
        <v>#REF!</v>
      </c>
    </row>
  </sheetData>
  <mergeCells count="26">
    <mergeCell ref="A1:AR1"/>
    <mergeCell ref="A2:A3"/>
    <mergeCell ref="B2:B3"/>
    <mergeCell ref="C2:C3"/>
    <mergeCell ref="D2:D3"/>
    <mergeCell ref="E2:Z2"/>
    <mergeCell ref="AA2:AP2"/>
    <mergeCell ref="I3:J3"/>
    <mergeCell ref="K3:L3"/>
    <mergeCell ref="M3:N3"/>
    <mergeCell ref="E3:F3"/>
    <mergeCell ref="G3:H3"/>
    <mergeCell ref="AI3:AJ3"/>
    <mergeCell ref="AK3:AL3"/>
    <mergeCell ref="Q3:R3"/>
    <mergeCell ref="S3:T3"/>
    <mergeCell ref="U3:V3"/>
    <mergeCell ref="O3:P3"/>
    <mergeCell ref="AM3:AN3"/>
    <mergeCell ref="AO3:AP3"/>
    <mergeCell ref="W3:X3"/>
    <mergeCell ref="Y3:Z3"/>
    <mergeCell ref="AA3:AB3"/>
    <mergeCell ref="AC3:AD3"/>
    <mergeCell ref="AE3:AF3"/>
    <mergeCell ref="AG3:AH3"/>
  </mergeCells>
  <phoneticPr fontId="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080949792F425948B7DAB055DA048CA3" ma:contentTypeVersion="1" ma:contentTypeDescription="Создание документа." ma:contentTypeScope="" ma:versionID="ca9f407b70107b49e8a79d685cd81fff">
  <xsd:schema xmlns:xsd="http://www.w3.org/2001/XMLSchema" xmlns:xs="http://www.w3.org/2001/XMLSchema" xmlns:p="http://schemas.microsoft.com/office/2006/metadata/properties" xmlns:ns2="6434c500-c195-4837-b047-5e71706d4cb2" targetNamespace="http://schemas.microsoft.com/office/2006/metadata/properties" ma:root="true" ma:fieldsID="499b5db816f3e0543885560e27e22f27" ns2:_="">
    <xsd:import namespace="6434c500-c195-4837-b047-5e71706d4cb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34c500-c195-4837-b047-5e71706d4cb2"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434c500-c195-4837-b047-5e71706d4cb2">S5QAU4VNKZPS-845-3510</_dlc_DocId>
    <_dlc_DocIdUrl xmlns="6434c500-c195-4837-b047-5e71706d4cb2">
      <Url>http://www.eduportal44.ru/Buy/Rodnik/_layouts/15/DocIdRedir.aspx?ID=S5QAU4VNKZPS-845-3510</Url>
      <Description>S5QAU4VNKZPS-845-3510</Description>
    </_dlc_DocIdUrl>
  </documentManagement>
</p:properties>
</file>

<file path=customXml/itemProps1.xml><?xml version="1.0" encoding="utf-8"?>
<ds:datastoreItem xmlns:ds="http://schemas.openxmlformats.org/officeDocument/2006/customXml" ds:itemID="{67D00B6E-40F9-495C-B681-D71A42AE276F}"/>
</file>

<file path=customXml/itemProps2.xml><?xml version="1.0" encoding="utf-8"?>
<ds:datastoreItem xmlns:ds="http://schemas.openxmlformats.org/officeDocument/2006/customXml" ds:itemID="{245FE2D4-8D4F-451B-AD84-332DF860B9B0}"/>
</file>

<file path=customXml/itemProps3.xml><?xml version="1.0" encoding="utf-8"?>
<ds:datastoreItem xmlns:ds="http://schemas.openxmlformats.org/officeDocument/2006/customXml" ds:itemID="{073B587A-6E0C-43E1-9724-1D2AA5A2E3F8}"/>
</file>

<file path=customXml/itemProps4.xml><?xml version="1.0" encoding="utf-8"?>
<ds:datastoreItem xmlns:ds="http://schemas.openxmlformats.org/officeDocument/2006/customXml" ds:itemID="{2AB4575D-0ED1-4CF8-986D-F5208EFC0C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23</vt:i4>
      </vt:variant>
    </vt:vector>
  </HeadingPairs>
  <TitlesOfParts>
    <vt:vector size="23" baseType="lpstr">
      <vt:lpstr>список</vt:lpstr>
      <vt:lpstr>Социально-коммуникативное разви</vt:lpstr>
      <vt:lpstr>Познавательное развитие</vt:lpstr>
      <vt:lpstr>мотивация май</vt:lpstr>
      <vt:lpstr>учебно-позн. интерес октябрь</vt:lpstr>
      <vt:lpstr>целеполагание</vt:lpstr>
      <vt:lpstr>целеполагание май</vt:lpstr>
      <vt:lpstr>учебные действия</vt:lpstr>
      <vt:lpstr>учебные действия май </vt:lpstr>
      <vt:lpstr>действия контроля</vt:lpstr>
      <vt:lpstr>действие контроля май</vt:lpstr>
      <vt:lpstr>действия оценки</vt:lpstr>
      <vt:lpstr>действия оценки май</vt:lpstr>
      <vt:lpstr>Художественно-эстетическое разв</vt:lpstr>
      <vt:lpstr>Речевое развитие</vt:lpstr>
      <vt:lpstr>Физическое развитие</vt:lpstr>
      <vt:lpstr>сводная по группе</vt:lpstr>
      <vt:lpstr>индивидуальная карта_1</vt:lpstr>
      <vt:lpstr>целевые ориентиры</vt:lpstr>
      <vt:lpstr>целевые ориентиры_сводная</vt:lpstr>
      <vt:lpstr>индивидуальная карта_2</vt:lpstr>
      <vt:lpstr>характ уровней</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metodist</dc:creator>
  <cp:lastModifiedBy>1</cp:lastModifiedBy>
  <cp:lastPrinted>2016-11-17T22:06:41Z</cp:lastPrinted>
  <dcterms:created xsi:type="dcterms:W3CDTF">2011-08-30T11:41:57Z</dcterms:created>
  <dcterms:modified xsi:type="dcterms:W3CDTF">2016-11-23T19:11:09Z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0x010100080949792F425948B7DAB055DA048CA3</vt:lpwstr>
  </property>
  <property fmtid="{D5CDD505-2E9C-101B-9397-08002B2CF9AE}" pid="3" name="_dlc_DocIdItemGuid">
    <vt:lpwstr>4da317e7-5ce8-406f-8ac9-f15c2d5f5d26</vt:lpwstr>
  </property>
</Properties>
</file>