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worksheets/sheet1.xml" ContentType="application/vnd.openxmlformats-officedocument.spreadsheetml.worksheet+xml"/>
  <Override PartName="/xl/drawings/drawing3.xml" ContentType="application/vnd.openxmlformats-officedocument.drawing+xml"/>
  <Override PartName="/xl/charts/chart6.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harts/chart2.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15450" windowHeight="9690"/>
  </bookViews>
  <sheets>
    <sheet name="список" sheetId="14" r:id="rId1"/>
    <sheet name="Социально-коммуникативное разви" sheetId="5" r:id="rId2"/>
    <sheet name="познавательное развитие" sheetId="33" r:id="rId3"/>
    <sheet name="мотивация май" sheetId="13" state="hidden" r:id="rId4"/>
    <sheet name="учебно-позн. интерес октябрь" sheetId="16" state="hidden" r:id="rId5"/>
    <sheet name="целеполагание" sheetId="17" state="hidden" r:id="rId6"/>
    <sheet name="целеполагание май" sheetId="23" state="hidden" r:id="rId7"/>
    <sheet name="учебные действия" sheetId="18" state="hidden" r:id="rId8"/>
    <sheet name="учебные действия май " sheetId="27" state="hidden" r:id="rId9"/>
    <sheet name="действия контроля" sheetId="19" state="hidden" r:id="rId10"/>
    <sheet name="действие контроля май" sheetId="24" state="hidden" r:id="rId11"/>
    <sheet name="действия оценки" sheetId="20" state="hidden" r:id="rId12"/>
    <sheet name="действия оценки май" sheetId="25" state="hidden" r:id="rId13"/>
    <sheet name="Речевое развитие" sheetId="32" r:id="rId14"/>
    <sheet name="Художественно-эстетическое разв" sheetId="31" r:id="rId15"/>
    <sheet name="Физическое развитие" sheetId="30" r:id="rId16"/>
    <sheet name="сводная по группе" sheetId="11" r:id="rId17"/>
    <sheet name="Индивидуальная карта_1" sheetId="3" r:id="rId18"/>
    <sheet name="характ уровней" sheetId="26" state="hidden" r:id="rId19"/>
    <sheet name="Лист1" sheetId="29" state="hidden" r:id="rId20"/>
    <sheet name="Целевые ориентиры" sheetId="34" r:id="rId21"/>
    <sheet name="Целевые ориентиры_сводная" sheetId="36" r:id="rId22"/>
    <sheet name="Индивидуальная карта_2" sheetId="35" r:id="rId23"/>
  </sheets>
  <externalReferences>
    <externalReference r:id="rId24"/>
    <externalReference r:id="rId25"/>
  </externalReferences>
  <calcPr calcId="125725"/>
</workbook>
</file>

<file path=xl/calcChain.xml><?xml version="1.0" encoding="utf-8"?>
<calcChain xmlns="http://schemas.openxmlformats.org/spreadsheetml/2006/main">
  <c r="M33" i="36"/>
  <c r="M34"/>
  <c r="M35"/>
  <c r="M36"/>
  <c r="M37"/>
  <c r="M38"/>
  <c r="M39"/>
  <c r="M40"/>
  <c r="M41"/>
  <c r="M42"/>
  <c r="M43"/>
  <c r="M44"/>
  <c r="M45"/>
  <c r="M46"/>
  <c r="M47"/>
  <c r="M48"/>
  <c r="M49"/>
  <c r="L33"/>
  <c r="L34"/>
  <c r="L35"/>
  <c r="L36"/>
  <c r="L37"/>
  <c r="K32"/>
  <c r="K33"/>
  <c r="K34"/>
  <c r="K35"/>
  <c r="K36"/>
  <c r="K37"/>
  <c r="J33"/>
  <c r="J34"/>
  <c r="J35"/>
  <c r="J36"/>
  <c r="J37"/>
  <c r="J38"/>
  <c r="J39"/>
  <c r="J40"/>
  <c r="J41"/>
  <c r="J42"/>
  <c r="J43"/>
  <c r="J44"/>
  <c r="J45"/>
  <c r="J46"/>
  <c r="J47"/>
  <c r="J48"/>
  <c r="J49"/>
  <c r="I33"/>
  <c r="I34"/>
  <c r="I35"/>
  <c r="I36"/>
  <c r="I37"/>
  <c r="I38"/>
  <c r="I39"/>
  <c r="I40"/>
  <c r="I41"/>
  <c r="I42"/>
  <c r="I43"/>
  <c r="I44"/>
  <c r="I45"/>
  <c r="I46"/>
  <c r="I47"/>
  <c r="I48"/>
  <c r="I49"/>
  <c r="H36"/>
  <c r="H37"/>
  <c r="H38"/>
  <c r="H39"/>
  <c r="H40"/>
  <c r="H41"/>
  <c r="H42"/>
  <c r="H43"/>
  <c r="H44"/>
  <c r="H45"/>
  <c r="H46"/>
  <c r="H47"/>
  <c r="H48"/>
  <c r="H49"/>
  <c r="D36"/>
  <c r="D37"/>
  <c r="B25"/>
  <c r="B26"/>
  <c r="B27"/>
  <c r="B28"/>
  <c r="B29"/>
  <c r="B30"/>
  <c r="B31"/>
  <c r="B32"/>
  <c r="B33"/>
  <c r="B34"/>
  <c r="B35"/>
  <c r="B36"/>
  <c r="B37"/>
  <c r="B38"/>
  <c r="B39"/>
  <c r="B40"/>
  <c r="B41"/>
  <c r="B42"/>
  <c r="B43"/>
  <c r="B44"/>
  <c r="B45"/>
  <c r="B46"/>
  <c r="B47"/>
  <c r="B48"/>
  <c r="B49"/>
  <c r="E54"/>
  <c r="F54"/>
  <c r="G54"/>
  <c r="E53"/>
  <c r="F53"/>
  <c r="G53"/>
  <c r="E52"/>
  <c r="F52"/>
  <c r="G52"/>
  <c r="A35" l="1"/>
  <c r="A36"/>
  <c r="A37"/>
  <c r="A25"/>
  <c r="A26"/>
  <c r="A27"/>
  <c r="A28"/>
  <c r="A29"/>
  <c r="A30"/>
  <c r="A31"/>
  <c r="A32"/>
  <c r="A33"/>
  <c r="A34"/>
  <c r="C11" i="35" l="1"/>
  <c r="B5" i="11" l="1"/>
  <c r="B6"/>
  <c r="B7"/>
  <c r="B8"/>
  <c r="B9"/>
  <c r="B10"/>
  <c r="B11"/>
  <c r="B12"/>
  <c r="B13"/>
  <c r="B14"/>
  <c r="B15"/>
  <c r="B16"/>
  <c r="B17"/>
  <c r="B18"/>
  <c r="B19"/>
  <c r="B20"/>
  <c r="B21"/>
  <c r="B22"/>
  <c r="B23"/>
  <c r="B24"/>
  <c r="B25"/>
  <c r="B26"/>
  <c r="B27"/>
  <c r="B28"/>
  <c r="B29"/>
  <c r="B30"/>
  <c r="B31"/>
  <c r="B32"/>
  <c r="B33"/>
  <c r="B34"/>
  <c r="B35"/>
  <c r="B36"/>
  <c r="B37"/>
  <c r="B38"/>
  <c r="AS5" i="34" l="1"/>
  <c r="AS6"/>
  <c r="AS7"/>
  <c r="AS8"/>
  <c r="AS9"/>
  <c r="AS10"/>
  <c r="AS11"/>
  <c r="AS12"/>
  <c r="AS13"/>
  <c r="AS14"/>
  <c r="AS15"/>
  <c r="AS16"/>
  <c r="AS17"/>
  <c r="AS18"/>
  <c r="AS19"/>
  <c r="AS20"/>
  <c r="AS21"/>
  <c r="AS22"/>
  <c r="AS23"/>
  <c r="AS24"/>
  <c r="AS25"/>
  <c r="AS26"/>
  <c r="AS27"/>
  <c r="AS28"/>
  <c r="AS29"/>
  <c r="AS30"/>
  <c r="AS31"/>
  <c r="AS32"/>
  <c r="AS33"/>
  <c r="AS34"/>
  <c r="AS35"/>
  <c r="AS36"/>
  <c r="AS37"/>
  <c r="AS38"/>
  <c r="AS4"/>
  <c r="AR5"/>
  <c r="AR6"/>
  <c r="AR7"/>
  <c r="AR8"/>
  <c r="AR9"/>
  <c r="AR10"/>
  <c r="AR11"/>
  <c r="AR12"/>
  <c r="AR13"/>
  <c r="AR14"/>
  <c r="AR15"/>
  <c r="AR16"/>
  <c r="AR17"/>
  <c r="AR18"/>
  <c r="AR19"/>
  <c r="AR20"/>
  <c r="AR21"/>
  <c r="AR22"/>
  <c r="AR23"/>
  <c r="AR24"/>
  <c r="AR25"/>
  <c r="AR26"/>
  <c r="AR27"/>
  <c r="AR28"/>
  <c r="AR29"/>
  <c r="AR30"/>
  <c r="AR31"/>
  <c r="AR32"/>
  <c r="AR33"/>
  <c r="AR34"/>
  <c r="AR35"/>
  <c r="AR36"/>
  <c r="AR37"/>
  <c r="AR38"/>
  <c r="AR4"/>
  <c r="AQ5"/>
  <c r="AQ6"/>
  <c r="AQ7"/>
  <c r="AQ8"/>
  <c r="AQ9"/>
  <c r="AQ10"/>
  <c r="AQ11"/>
  <c r="AQ12"/>
  <c r="AQ13"/>
  <c r="AQ14"/>
  <c r="AQ15"/>
  <c r="AQ16"/>
  <c r="AQ17"/>
  <c r="AQ18"/>
  <c r="AQ19"/>
  <c r="AQ20"/>
  <c r="AQ21"/>
  <c r="AQ22"/>
  <c r="AQ23"/>
  <c r="AQ24"/>
  <c r="AQ25"/>
  <c r="AQ26"/>
  <c r="AQ27"/>
  <c r="AQ28"/>
  <c r="AQ29"/>
  <c r="AQ30"/>
  <c r="AQ31"/>
  <c r="AQ32"/>
  <c r="AQ33"/>
  <c r="AQ34"/>
  <c r="AQ35"/>
  <c r="AQ36"/>
  <c r="AQ37"/>
  <c r="AQ38"/>
  <c r="AQ4"/>
  <c r="AP5"/>
  <c r="AP6"/>
  <c r="AP7"/>
  <c r="AP8"/>
  <c r="AP9"/>
  <c r="AP10"/>
  <c r="AP11"/>
  <c r="AP12"/>
  <c r="AP13"/>
  <c r="AP14"/>
  <c r="AP15"/>
  <c r="AP16"/>
  <c r="AP17"/>
  <c r="AP18"/>
  <c r="AP19"/>
  <c r="AP20"/>
  <c r="AP21"/>
  <c r="AP22"/>
  <c r="AP23"/>
  <c r="AP24"/>
  <c r="AP25"/>
  <c r="AP26"/>
  <c r="AP27"/>
  <c r="AP28"/>
  <c r="AP29"/>
  <c r="AP30"/>
  <c r="AP31"/>
  <c r="AP32"/>
  <c r="AP33"/>
  <c r="AP34"/>
  <c r="AP35"/>
  <c r="AP36"/>
  <c r="AP37"/>
  <c r="AP38"/>
  <c r="AP4"/>
  <c r="AO5"/>
  <c r="AO6"/>
  <c r="AO7"/>
  <c r="AO8"/>
  <c r="AO9"/>
  <c r="AO10"/>
  <c r="AO11"/>
  <c r="AO12"/>
  <c r="AO13"/>
  <c r="AO14"/>
  <c r="AO15"/>
  <c r="AO16"/>
  <c r="AO17"/>
  <c r="AO18"/>
  <c r="AO19"/>
  <c r="AO20"/>
  <c r="AO21"/>
  <c r="AO22"/>
  <c r="AO23"/>
  <c r="AO24"/>
  <c r="AO25"/>
  <c r="AO26"/>
  <c r="AO27"/>
  <c r="AO28"/>
  <c r="AO29"/>
  <c r="AO30"/>
  <c r="AO31"/>
  <c r="AO32"/>
  <c r="AO33"/>
  <c r="AO34"/>
  <c r="AO35"/>
  <c r="AO36"/>
  <c r="AO37"/>
  <c r="AO38"/>
  <c r="AO4"/>
  <c r="AL5"/>
  <c r="AL6"/>
  <c r="AL7"/>
  <c r="AL8"/>
  <c r="AL9"/>
  <c r="AL10"/>
  <c r="AL11"/>
  <c r="AL12"/>
  <c r="AL13"/>
  <c r="AL14"/>
  <c r="AL15"/>
  <c r="AL16"/>
  <c r="AL17"/>
  <c r="AL18"/>
  <c r="AL19"/>
  <c r="AL20"/>
  <c r="AL21"/>
  <c r="AL22"/>
  <c r="AL23"/>
  <c r="AL24"/>
  <c r="AL25"/>
  <c r="AL26"/>
  <c r="AL27"/>
  <c r="AL28"/>
  <c r="AL29"/>
  <c r="AL30"/>
  <c r="AL31"/>
  <c r="AL32"/>
  <c r="AL33"/>
  <c r="AL34"/>
  <c r="AL35"/>
  <c r="AL36"/>
  <c r="AL37"/>
  <c r="AL38"/>
  <c r="AL4"/>
  <c r="AK5"/>
  <c r="AK6"/>
  <c r="AK7"/>
  <c r="AK8"/>
  <c r="AK9"/>
  <c r="AK10"/>
  <c r="AK11"/>
  <c r="AK12"/>
  <c r="AK13"/>
  <c r="AK14"/>
  <c r="AK15"/>
  <c r="AK16"/>
  <c r="AK17"/>
  <c r="AK18"/>
  <c r="AK19"/>
  <c r="AK20"/>
  <c r="AK21"/>
  <c r="AK22"/>
  <c r="AK23"/>
  <c r="AK24"/>
  <c r="AK25"/>
  <c r="AK26"/>
  <c r="AK27"/>
  <c r="AK28"/>
  <c r="AK29"/>
  <c r="AK30"/>
  <c r="AK31"/>
  <c r="AK32"/>
  <c r="AK33"/>
  <c r="AK34"/>
  <c r="AK35"/>
  <c r="AK36"/>
  <c r="AK37"/>
  <c r="AK38"/>
  <c r="AK4"/>
  <c r="AJ5"/>
  <c r="AJ6"/>
  <c r="AJ7"/>
  <c r="AJ8"/>
  <c r="AJ9"/>
  <c r="AJ10"/>
  <c r="AJ11"/>
  <c r="AJ12"/>
  <c r="AJ13"/>
  <c r="AJ14"/>
  <c r="AJ15"/>
  <c r="AJ16"/>
  <c r="AJ17"/>
  <c r="AJ18"/>
  <c r="AJ19"/>
  <c r="AJ20"/>
  <c r="AJ21"/>
  <c r="AJ22"/>
  <c r="AJ23"/>
  <c r="AJ24"/>
  <c r="AJ25"/>
  <c r="AJ26"/>
  <c r="AJ27"/>
  <c r="AJ28"/>
  <c r="AJ29"/>
  <c r="AJ30"/>
  <c r="AJ31"/>
  <c r="AJ32"/>
  <c r="AJ33"/>
  <c r="AJ34"/>
  <c r="AJ35"/>
  <c r="AJ36"/>
  <c r="AJ37"/>
  <c r="AJ38"/>
  <c r="AJ4"/>
  <c r="AI5"/>
  <c r="AI6"/>
  <c r="AI7"/>
  <c r="AI8"/>
  <c r="AI9"/>
  <c r="AI10"/>
  <c r="AI11"/>
  <c r="AI12"/>
  <c r="AI13"/>
  <c r="AI14"/>
  <c r="AI15"/>
  <c r="AI16"/>
  <c r="AI17"/>
  <c r="AI18"/>
  <c r="AI19"/>
  <c r="AI20"/>
  <c r="AI21"/>
  <c r="AI22"/>
  <c r="AI23"/>
  <c r="AI24"/>
  <c r="AI25"/>
  <c r="AI26"/>
  <c r="AI27"/>
  <c r="AI28"/>
  <c r="AI29"/>
  <c r="AI30"/>
  <c r="AI31"/>
  <c r="AI32"/>
  <c r="AI33"/>
  <c r="AI34"/>
  <c r="AI35"/>
  <c r="AI36"/>
  <c r="AI37"/>
  <c r="AI38"/>
  <c r="AI4"/>
  <c r="AH5"/>
  <c r="AH6"/>
  <c r="AH7"/>
  <c r="AH8"/>
  <c r="AH9"/>
  <c r="AH10"/>
  <c r="AH11"/>
  <c r="AH12"/>
  <c r="AH13"/>
  <c r="AH14"/>
  <c r="AH15"/>
  <c r="AH16"/>
  <c r="AH17"/>
  <c r="AH18"/>
  <c r="AH19"/>
  <c r="AH20"/>
  <c r="AH21"/>
  <c r="AH22"/>
  <c r="AH23"/>
  <c r="AH24"/>
  <c r="AH25"/>
  <c r="AH26"/>
  <c r="AH27"/>
  <c r="AH28"/>
  <c r="AH29"/>
  <c r="AH30"/>
  <c r="AH31"/>
  <c r="AH32"/>
  <c r="AH33"/>
  <c r="AH34"/>
  <c r="AH35"/>
  <c r="AH36"/>
  <c r="AH37"/>
  <c r="AH38"/>
  <c r="AH4"/>
  <c r="AG5"/>
  <c r="AG6"/>
  <c r="AG7"/>
  <c r="AG8"/>
  <c r="AG9"/>
  <c r="AG10"/>
  <c r="AG11"/>
  <c r="AG12"/>
  <c r="AG13"/>
  <c r="AG14"/>
  <c r="AG15"/>
  <c r="AG16"/>
  <c r="AG17"/>
  <c r="AG18"/>
  <c r="AG19"/>
  <c r="AG20"/>
  <c r="AG21"/>
  <c r="AG22"/>
  <c r="AG23"/>
  <c r="AG24"/>
  <c r="AG25"/>
  <c r="AG26"/>
  <c r="AG27"/>
  <c r="AG28"/>
  <c r="AG29"/>
  <c r="AG30"/>
  <c r="AG31"/>
  <c r="AG32"/>
  <c r="AG33"/>
  <c r="AG34"/>
  <c r="AG35"/>
  <c r="AG36"/>
  <c r="AG37"/>
  <c r="AG38"/>
  <c r="AG4"/>
  <c r="AF5"/>
  <c r="AF6"/>
  <c r="AF7"/>
  <c r="AF8"/>
  <c r="AF9"/>
  <c r="AF10"/>
  <c r="AF11"/>
  <c r="AF12"/>
  <c r="AF13"/>
  <c r="AF14"/>
  <c r="AF15"/>
  <c r="AF16"/>
  <c r="AF17"/>
  <c r="AF18"/>
  <c r="AF19"/>
  <c r="AF20"/>
  <c r="AF21"/>
  <c r="AF22"/>
  <c r="AF23"/>
  <c r="AF24"/>
  <c r="AF25"/>
  <c r="AF26"/>
  <c r="K25" i="36" s="1"/>
  <c r="AF27" i="34"/>
  <c r="K26" i="36" s="1"/>
  <c r="AF28" i="34"/>
  <c r="K27" i="36" s="1"/>
  <c r="AF29" i="34"/>
  <c r="K28" i="36" s="1"/>
  <c r="AF30" i="34"/>
  <c r="K29" i="36" s="1"/>
  <c r="AF31" i="34"/>
  <c r="K30" i="36" s="1"/>
  <c r="AF32" i="34"/>
  <c r="K31" i="36" s="1"/>
  <c r="AF33" i="34"/>
  <c r="AF34"/>
  <c r="AF35"/>
  <c r="AF36"/>
  <c r="AF37"/>
  <c r="AF38"/>
  <c r="AF4"/>
  <c r="AC5"/>
  <c r="AC6"/>
  <c r="AC7"/>
  <c r="AC8"/>
  <c r="AC9"/>
  <c r="AC10"/>
  <c r="AC11"/>
  <c r="AC12"/>
  <c r="AC13"/>
  <c r="AC14"/>
  <c r="AC15"/>
  <c r="AC16"/>
  <c r="AC17"/>
  <c r="AC18"/>
  <c r="AC19"/>
  <c r="AC20"/>
  <c r="AC21"/>
  <c r="AC22"/>
  <c r="AC23"/>
  <c r="AC24"/>
  <c r="AC25"/>
  <c r="AC26"/>
  <c r="AC27"/>
  <c r="AC28"/>
  <c r="AC29"/>
  <c r="AC30"/>
  <c r="AC31"/>
  <c r="AC32"/>
  <c r="AC33"/>
  <c r="AC34"/>
  <c r="AC35"/>
  <c r="AC36"/>
  <c r="AC37"/>
  <c r="AC38"/>
  <c r="AC4"/>
  <c r="AB5"/>
  <c r="AB6"/>
  <c r="AB7"/>
  <c r="AB8"/>
  <c r="AB9"/>
  <c r="AB10"/>
  <c r="AB11"/>
  <c r="AB12"/>
  <c r="AB13"/>
  <c r="AB14"/>
  <c r="AB15"/>
  <c r="AB16"/>
  <c r="AB17"/>
  <c r="AB18"/>
  <c r="AB19"/>
  <c r="AB20"/>
  <c r="AB21"/>
  <c r="AB22"/>
  <c r="AB23"/>
  <c r="AB24"/>
  <c r="AB25"/>
  <c r="AB26"/>
  <c r="AB27"/>
  <c r="AB28"/>
  <c r="AB29"/>
  <c r="AB30"/>
  <c r="AB31"/>
  <c r="AB32"/>
  <c r="AB33"/>
  <c r="AB34"/>
  <c r="AB35"/>
  <c r="AB36"/>
  <c r="AB37"/>
  <c r="AB38"/>
  <c r="AB4"/>
  <c r="AA5"/>
  <c r="AA6"/>
  <c r="AA7"/>
  <c r="AA8"/>
  <c r="AA9"/>
  <c r="AA10"/>
  <c r="AA11"/>
  <c r="AA12"/>
  <c r="AA13"/>
  <c r="AA14"/>
  <c r="AA15"/>
  <c r="AA16"/>
  <c r="AA17"/>
  <c r="AA18"/>
  <c r="AA19"/>
  <c r="AA20"/>
  <c r="AA21"/>
  <c r="AA22"/>
  <c r="AA23"/>
  <c r="AA24"/>
  <c r="AA25"/>
  <c r="AA26"/>
  <c r="AA27"/>
  <c r="AA28"/>
  <c r="AA29"/>
  <c r="AA30"/>
  <c r="AA31"/>
  <c r="AA32"/>
  <c r="AA33"/>
  <c r="AA34"/>
  <c r="AA35"/>
  <c r="AA36"/>
  <c r="AA37"/>
  <c r="AA38"/>
  <c r="AA4"/>
  <c r="Z5"/>
  <c r="Z6"/>
  <c r="Z7"/>
  <c r="Z8"/>
  <c r="Z9"/>
  <c r="Z10"/>
  <c r="Z11"/>
  <c r="Z12"/>
  <c r="Z13"/>
  <c r="Z14"/>
  <c r="Z15"/>
  <c r="Z16"/>
  <c r="Z17"/>
  <c r="Z18"/>
  <c r="Z19"/>
  <c r="Z20"/>
  <c r="Z21"/>
  <c r="Z22"/>
  <c r="Z23"/>
  <c r="Z24"/>
  <c r="Z25"/>
  <c r="Z26"/>
  <c r="Z27"/>
  <c r="Z28"/>
  <c r="Z29"/>
  <c r="Z30"/>
  <c r="Z31"/>
  <c r="Z32"/>
  <c r="Z33"/>
  <c r="Z34"/>
  <c r="Z35"/>
  <c r="Z36"/>
  <c r="Z37"/>
  <c r="Z38"/>
  <c r="Z4"/>
  <c r="Y5"/>
  <c r="Y6"/>
  <c r="Y7"/>
  <c r="Y8"/>
  <c r="Y9"/>
  <c r="Y10"/>
  <c r="Y11"/>
  <c r="Y12"/>
  <c r="Y13"/>
  <c r="Y14"/>
  <c r="Y15"/>
  <c r="Y16"/>
  <c r="Y17"/>
  <c r="Y18"/>
  <c r="Y19"/>
  <c r="Y20"/>
  <c r="Y21"/>
  <c r="Y22"/>
  <c r="Y23"/>
  <c r="Y24"/>
  <c r="Y25"/>
  <c r="Y26"/>
  <c r="Y27"/>
  <c r="Y28"/>
  <c r="Y29"/>
  <c r="Y30"/>
  <c r="Y31"/>
  <c r="Y32"/>
  <c r="Y33"/>
  <c r="Y34"/>
  <c r="Y35"/>
  <c r="Y36"/>
  <c r="Y37"/>
  <c r="Y38"/>
  <c r="Y4"/>
  <c r="V5"/>
  <c r="V6"/>
  <c r="V7"/>
  <c r="V8"/>
  <c r="V9"/>
  <c r="V10"/>
  <c r="V11"/>
  <c r="V12"/>
  <c r="V13"/>
  <c r="V14"/>
  <c r="V15"/>
  <c r="V16"/>
  <c r="V17"/>
  <c r="V18"/>
  <c r="V19"/>
  <c r="V20"/>
  <c r="V21"/>
  <c r="V22"/>
  <c r="V23"/>
  <c r="V24"/>
  <c r="V25"/>
  <c r="V26"/>
  <c r="V27"/>
  <c r="V28"/>
  <c r="V29"/>
  <c r="V30"/>
  <c r="V31"/>
  <c r="V32"/>
  <c r="V33"/>
  <c r="V34"/>
  <c r="V35"/>
  <c r="V36"/>
  <c r="V37"/>
  <c r="V38"/>
  <c r="V4"/>
  <c r="U5"/>
  <c r="U6"/>
  <c r="U7"/>
  <c r="U8"/>
  <c r="U9"/>
  <c r="U10"/>
  <c r="U11"/>
  <c r="U12"/>
  <c r="U13"/>
  <c r="U14"/>
  <c r="U15"/>
  <c r="U16"/>
  <c r="U17"/>
  <c r="U18"/>
  <c r="U19"/>
  <c r="U20"/>
  <c r="U21"/>
  <c r="U22"/>
  <c r="U23"/>
  <c r="U24"/>
  <c r="U25"/>
  <c r="U26"/>
  <c r="U27"/>
  <c r="U28"/>
  <c r="U29"/>
  <c r="U30"/>
  <c r="U31"/>
  <c r="U32"/>
  <c r="U33"/>
  <c r="U34"/>
  <c r="U35"/>
  <c r="U36"/>
  <c r="U37"/>
  <c r="U38"/>
  <c r="U4"/>
  <c r="T5"/>
  <c r="T6"/>
  <c r="T7"/>
  <c r="T8"/>
  <c r="T9"/>
  <c r="T10"/>
  <c r="T11"/>
  <c r="T12"/>
  <c r="T13"/>
  <c r="T14"/>
  <c r="T15"/>
  <c r="T16"/>
  <c r="T17"/>
  <c r="T18"/>
  <c r="T19"/>
  <c r="T20"/>
  <c r="T21"/>
  <c r="T22"/>
  <c r="T23"/>
  <c r="T24"/>
  <c r="T25"/>
  <c r="T26"/>
  <c r="T27"/>
  <c r="T28"/>
  <c r="T29"/>
  <c r="T30"/>
  <c r="T31"/>
  <c r="T32"/>
  <c r="T33"/>
  <c r="T34"/>
  <c r="T35"/>
  <c r="T36"/>
  <c r="T37"/>
  <c r="T38"/>
  <c r="T4"/>
  <c r="Q5"/>
  <c r="Q6"/>
  <c r="Q7"/>
  <c r="Q8"/>
  <c r="Q9"/>
  <c r="Q10"/>
  <c r="Q11"/>
  <c r="Q12"/>
  <c r="Q13"/>
  <c r="Q14"/>
  <c r="Q15"/>
  <c r="Q16"/>
  <c r="Q17"/>
  <c r="Q18"/>
  <c r="Q19"/>
  <c r="Q20"/>
  <c r="Q21"/>
  <c r="Q22"/>
  <c r="Q23"/>
  <c r="Q24"/>
  <c r="Q25"/>
  <c r="Q26"/>
  <c r="Q27"/>
  <c r="Q28"/>
  <c r="Q29"/>
  <c r="Q30"/>
  <c r="Q31"/>
  <c r="Q32"/>
  <c r="Q33"/>
  <c r="Q34"/>
  <c r="Q35"/>
  <c r="Q36"/>
  <c r="Q37"/>
  <c r="Q38"/>
  <c r="Q4"/>
  <c r="P5"/>
  <c r="P6"/>
  <c r="P7"/>
  <c r="P8"/>
  <c r="P9"/>
  <c r="P10"/>
  <c r="P11"/>
  <c r="P12"/>
  <c r="P13"/>
  <c r="P14"/>
  <c r="P15"/>
  <c r="P16"/>
  <c r="P17"/>
  <c r="P18"/>
  <c r="P19"/>
  <c r="P20"/>
  <c r="P21"/>
  <c r="P22"/>
  <c r="P23"/>
  <c r="P24"/>
  <c r="P25"/>
  <c r="P26"/>
  <c r="P27"/>
  <c r="P28"/>
  <c r="P29"/>
  <c r="P30"/>
  <c r="P31"/>
  <c r="P32"/>
  <c r="P33"/>
  <c r="P34"/>
  <c r="P35"/>
  <c r="P36"/>
  <c r="P37"/>
  <c r="P38"/>
  <c r="P4"/>
  <c r="O5"/>
  <c r="O6"/>
  <c r="O7"/>
  <c r="O8"/>
  <c r="O9"/>
  <c r="O10"/>
  <c r="O11"/>
  <c r="O12"/>
  <c r="O13"/>
  <c r="O14"/>
  <c r="O15"/>
  <c r="O16"/>
  <c r="O17"/>
  <c r="O18"/>
  <c r="O19"/>
  <c r="O20"/>
  <c r="O21"/>
  <c r="O22"/>
  <c r="O23"/>
  <c r="O24"/>
  <c r="O25"/>
  <c r="O26"/>
  <c r="O27"/>
  <c r="O28"/>
  <c r="O29"/>
  <c r="O30"/>
  <c r="O31"/>
  <c r="O32"/>
  <c r="O33"/>
  <c r="O34"/>
  <c r="O35"/>
  <c r="O36"/>
  <c r="O37"/>
  <c r="O38"/>
  <c r="O4"/>
  <c r="N5"/>
  <c r="N6"/>
  <c r="N7"/>
  <c r="N8"/>
  <c r="N9"/>
  <c r="N10"/>
  <c r="N11"/>
  <c r="N12"/>
  <c r="N13"/>
  <c r="N14"/>
  <c r="N15"/>
  <c r="N16"/>
  <c r="N17"/>
  <c r="N18"/>
  <c r="N19"/>
  <c r="N20"/>
  <c r="N21"/>
  <c r="N22"/>
  <c r="N23"/>
  <c r="N24"/>
  <c r="N25"/>
  <c r="N26"/>
  <c r="N27"/>
  <c r="N28"/>
  <c r="N29"/>
  <c r="N30"/>
  <c r="N31"/>
  <c r="N32"/>
  <c r="N33"/>
  <c r="N34"/>
  <c r="N35"/>
  <c r="N36"/>
  <c r="N37"/>
  <c r="N38"/>
  <c r="N4"/>
  <c r="M5"/>
  <c r="M6"/>
  <c r="M7"/>
  <c r="M8"/>
  <c r="M9"/>
  <c r="M10"/>
  <c r="M11"/>
  <c r="M12"/>
  <c r="M13"/>
  <c r="M14"/>
  <c r="M15"/>
  <c r="M16"/>
  <c r="M17"/>
  <c r="M18"/>
  <c r="M19"/>
  <c r="M20"/>
  <c r="M21"/>
  <c r="M22"/>
  <c r="M23"/>
  <c r="M24"/>
  <c r="M25"/>
  <c r="M26"/>
  <c r="M27"/>
  <c r="M28"/>
  <c r="M29"/>
  <c r="M30"/>
  <c r="M31"/>
  <c r="M32"/>
  <c r="M33"/>
  <c r="M34"/>
  <c r="M35"/>
  <c r="M36"/>
  <c r="M37"/>
  <c r="M38"/>
  <c r="M4"/>
  <c r="L5"/>
  <c r="L6"/>
  <c r="L7"/>
  <c r="L8"/>
  <c r="L9"/>
  <c r="L10"/>
  <c r="L11"/>
  <c r="L12"/>
  <c r="L13"/>
  <c r="L14"/>
  <c r="L15"/>
  <c r="L16"/>
  <c r="L17"/>
  <c r="L18"/>
  <c r="L19"/>
  <c r="L20"/>
  <c r="L21"/>
  <c r="L22"/>
  <c r="L23"/>
  <c r="L24"/>
  <c r="L25"/>
  <c r="L26"/>
  <c r="L27"/>
  <c r="L28"/>
  <c r="L29"/>
  <c r="L30"/>
  <c r="L31"/>
  <c r="L32"/>
  <c r="L33"/>
  <c r="L34"/>
  <c r="L35"/>
  <c r="L36"/>
  <c r="L37"/>
  <c r="L38"/>
  <c r="L4"/>
  <c r="K5"/>
  <c r="K6"/>
  <c r="K7"/>
  <c r="K8"/>
  <c r="K9"/>
  <c r="K10"/>
  <c r="K11"/>
  <c r="K12"/>
  <c r="K13"/>
  <c r="K14"/>
  <c r="K15"/>
  <c r="K16"/>
  <c r="K17"/>
  <c r="K18"/>
  <c r="K19"/>
  <c r="K20"/>
  <c r="K21"/>
  <c r="K22"/>
  <c r="K23"/>
  <c r="K24"/>
  <c r="K25"/>
  <c r="K26"/>
  <c r="K27"/>
  <c r="K28"/>
  <c r="K29"/>
  <c r="K30"/>
  <c r="K31"/>
  <c r="K32"/>
  <c r="K33"/>
  <c r="K34"/>
  <c r="K35"/>
  <c r="K36"/>
  <c r="K37"/>
  <c r="K38"/>
  <c r="K4"/>
  <c r="J5"/>
  <c r="J6"/>
  <c r="J7"/>
  <c r="J8"/>
  <c r="J9"/>
  <c r="J10"/>
  <c r="J11"/>
  <c r="J12"/>
  <c r="J13"/>
  <c r="J14"/>
  <c r="J15"/>
  <c r="J16"/>
  <c r="J17"/>
  <c r="J18"/>
  <c r="J19"/>
  <c r="J20"/>
  <c r="J21"/>
  <c r="J22"/>
  <c r="J23"/>
  <c r="J24"/>
  <c r="J25"/>
  <c r="J26"/>
  <c r="J27"/>
  <c r="J28"/>
  <c r="J29"/>
  <c r="J30"/>
  <c r="J31"/>
  <c r="J32"/>
  <c r="J33"/>
  <c r="J34"/>
  <c r="J35"/>
  <c r="J36"/>
  <c r="J37"/>
  <c r="J38"/>
  <c r="J4"/>
  <c r="G5"/>
  <c r="G6"/>
  <c r="G7"/>
  <c r="G8"/>
  <c r="G9"/>
  <c r="G10"/>
  <c r="G11"/>
  <c r="G12"/>
  <c r="G13"/>
  <c r="G14"/>
  <c r="G15"/>
  <c r="G16"/>
  <c r="G17"/>
  <c r="G18"/>
  <c r="G19"/>
  <c r="G20"/>
  <c r="G21"/>
  <c r="G22"/>
  <c r="G23"/>
  <c r="G24"/>
  <c r="G25"/>
  <c r="G26"/>
  <c r="G27"/>
  <c r="G28"/>
  <c r="G29"/>
  <c r="G30"/>
  <c r="G31"/>
  <c r="G32"/>
  <c r="G33"/>
  <c r="G34"/>
  <c r="G35"/>
  <c r="G36"/>
  <c r="G37"/>
  <c r="G38"/>
  <c r="G4"/>
  <c r="F5"/>
  <c r="F6"/>
  <c r="F7"/>
  <c r="F8"/>
  <c r="F9"/>
  <c r="F10"/>
  <c r="F11"/>
  <c r="F12"/>
  <c r="F13"/>
  <c r="F14"/>
  <c r="F15"/>
  <c r="F16"/>
  <c r="F17"/>
  <c r="F18"/>
  <c r="F19"/>
  <c r="F20"/>
  <c r="F21"/>
  <c r="F22"/>
  <c r="F23"/>
  <c r="F24"/>
  <c r="F25"/>
  <c r="F26"/>
  <c r="F27"/>
  <c r="F28"/>
  <c r="F29"/>
  <c r="F30"/>
  <c r="F31"/>
  <c r="F32"/>
  <c r="F33"/>
  <c r="F34"/>
  <c r="F35"/>
  <c r="F36"/>
  <c r="F37"/>
  <c r="F38"/>
  <c r="F4"/>
  <c r="E5"/>
  <c r="E6"/>
  <c r="E7"/>
  <c r="E8"/>
  <c r="E9"/>
  <c r="E10"/>
  <c r="E11"/>
  <c r="E12"/>
  <c r="E13"/>
  <c r="E14"/>
  <c r="E15"/>
  <c r="E16"/>
  <c r="E17"/>
  <c r="E18"/>
  <c r="E19"/>
  <c r="E20"/>
  <c r="E21"/>
  <c r="E22"/>
  <c r="E23"/>
  <c r="E24"/>
  <c r="E25"/>
  <c r="E26"/>
  <c r="E27"/>
  <c r="E28"/>
  <c r="E29"/>
  <c r="E30"/>
  <c r="E31"/>
  <c r="E32"/>
  <c r="E33"/>
  <c r="E34"/>
  <c r="E35"/>
  <c r="E36"/>
  <c r="E37"/>
  <c r="E38"/>
  <c r="E4"/>
  <c r="D5"/>
  <c r="D6"/>
  <c r="D7"/>
  <c r="D8"/>
  <c r="D9"/>
  <c r="D10"/>
  <c r="D11"/>
  <c r="D12"/>
  <c r="D13"/>
  <c r="D14"/>
  <c r="D15"/>
  <c r="D16"/>
  <c r="D17"/>
  <c r="D18"/>
  <c r="D19"/>
  <c r="D20"/>
  <c r="D21"/>
  <c r="D22"/>
  <c r="D23"/>
  <c r="D24"/>
  <c r="D25"/>
  <c r="D26"/>
  <c r="D27"/>
  <c r="D28"/>
  <c r="D29"/>
  <c r="D30"/>
  <c r="D31"/>
  <c r="D32"/>
  <c r="D33"/>
  <c r="D34"/>
  <c r="D35"/>
  <c r="D36"/>
  <c r="D37"/>
  <c r="D38"/>
  <c r="D4"/>
  <c r="L39" i="32"/>
  <c r="C2" i="3"/>
  <c r="K48" i="36" l="1"/>
  <c r="K49"/>
  <c r="R4" i="34"/>
  <c r="S4" s="1"/>
  <c r="AT37"/>
  <c r="AU37" s="1"/>
  <c r="AT38"/>
  <c r="AU38" s="1"/>
  <c r="AM37"/>
  <c r="AN37" s="1"/>
  <c r="L48" i="36" s="1"/>
  <c r="AM38" i="34"/>
  <c r="AN38" s="1"/>
  <c r="L49" i="36" s="1"/>
  <c r="AD37" i="34"/>
  <c r="AE37" s="1"/>
  <c r="AD38"/>
  <c r="AE38" s="1"/>
  <c r="W37"/>
  <c r="X37" s="1"/>
  <c r="W38"/>
  <c r="X38" s="1"/>
  <c r="R37"/>
  <c r="S37" s="1"/>
  <c r="R38"/>
  <c r="S38" s="1"/>
  <c r="H37"/>
  <c r="I37" s="1"/>
  <c r="D48" i="36" s="1"/>
  <c r="H38" i="34"/>
  <c r="I38" s="1"/>
  <c r="D49" i="36" s="1"/>
  <c r="B37" i="34"/>
  <c r="B38"/>
  <c r="P37" i="30"/>
  <c r="Q37" s="1"/>
  <c r="S37" i="11" s="1"/>
  <c r="P38" i="30"/>
  <c r="K37"/>
  <c r="L37" s="1"/>
  <c r="R37" i="11" s="1"/>
  <c r="K38" i="30"/>
  <c r="K39"/>
  <c r="B37"/>
  <c r="B38"/>
  <c r="M38" i="31"/>
  <c r="N38" s="1"/>
  <c r="M37" i="11" s="1"/>
  <c r="M39" i="31"/>
  <c r="H38"/>
  <c r="I38" s="1"/>
  <c r="L37" i="11" s="1"/>
  <c r="H39" i="31"/>
  <c r="I39" s="1"/>
  <c r="L38" i="11" s="1"/>
  <c r="B38" i="31"/>
  <c r="B39"/>
  <c r="K37" i="32"/>
  <c r="L37" s="1"/>
  <c r="P37" i="11" s="1"/>
  <c r="K38" i="32"/>
  <c r="G37"/>
  <c r="H37" s="1"/>
  <c r="O37" i="11" s="1"/>
  <c r="G38" i="32"/>
  <c r="B37"/>
  <c r="B38"/>
  <c r="A4"/>
  <c r="T38" i="33"/>
  <c r="U38" s="1"/>
  <c r="J37" i="11" s="1"/>
  <c r="T39" i="33"/>
  <c r="N38"/>
  <c r="O38" s="1"/>
  <c r="I37" i="11" s="1"/>
  <c r="N39" i="33"/>
  <c r="H38"/>
  <c r="I38" s="1"/>
  <c r="H37" i="11" s="1"/>
  <c r="H39" i="33"/>
  <c r="B38"/>
  <c r="B39"/>
  <c r="R37" i="5"/>
  <c r="S37" s="1"/>
  <c r="F37" i="11" s="1"/>
  <c r="R38" i="5"/>
  <c r="O37"/>
  <c r="P37" s="1"/>
  <c r="E37" i="11" s="1"/>
  <c r="O38" i="5"/>
  <c r="K37"/>
  <c r="L37" s="1"/>
  <c r="D37" i="11" s="1"/>
  <c r="K38" i="5"/>
  <c r="B37"/>
  <c r="B38"/>
  <c r="C3" i="14"/>
  <c r="C4" s="1"/>
  <c r="C5" l="1"/>
  <c r="C5" i="36"/>
  <c r="Q38" i="30"/>
  <c r="L38"/>
  <c r="N39" i="31"/>
  <c r="L38" i="32"/>
  <c r="H38"/>
  <c r="U39" i="33"/>
  <c r="O39"/>
  <c r="I39"/>
  <c r="S38" i="5"/>
  <c r="P38"/>
  <c r="L38"/>
  <c r="C50" i="36"/>
  <c r="C6" i="14" l="1"/>
  <c r="C6" i="36"/>
  <c r="S38" i="11"/>
  <c r="R38"/>
  <c r="M38"/>
  <c r="P38"/>
  <c r="O38"/>
  <c r="J38"/>
  <c r="I38"/>
  <c r="H38"/>
  <c r="F38"/>
  <c r="E38"/>
  <c r="D38"/>
  <c r="C14" i="35"/>
  <c r="C12"/>
  <c r="C7" i="14" l="1"/>
  <c r="C7" i="36"/>
  <c r="F47"/>
  <c r="G47" s="1"/>
  <c r="E47"/>
  <c r="F46"/>
  <c r="G46" s="1"/>
  <c r="E46"/>
  <c r="F45"/>
  <c r="G45" s="1"/>
  <c r="E45"/>
  <c r="F44"/>
  <c r="G44" s="1"/>
  <c r="E44"/>
  <c r="F43"/>
  <c r="G43" s="1"/>
  <c r="E43"/>
  <c r="F42"/>
  <c r="G42" s="1"/>
  <c r="E42"/>
  <c r="F41"/>
  <c r="E41"/>
  <c r="B24"/>
  <c r="B23"/>
  <c r="B22"/>
  <c r="B21"/>
  <c r="B20"/>
  <c r="B19"/>
  <c r="B18"/>
  <c r="B17"/>
  <c r="B16"/>
  <c r="B15"/>
  <c r="B14"/>
  <c r="B13"/>
  <c r="B12"/>
  <c r="B11"/>
  <c r="B10"/>
  <c r="B9"/>
  <c r="B8"/>
  <c r="B7"/>
  <c r="B6"/>
  <c r="B5"/>
  <c r="B4"/>
  <c r="C3"/>
  <c r="B3"/>
  <c r="A3"/>
  <c r="C2"/>
  <c r="B2"/>
  <c r="A2"/>
  <c r="K4"/>
  <c r="K5"/>
  <c r="K6"/>
  <c r="K7"/>
  <c r="K8"/>
  <c r="K9"/>
  <c r="K10"/>
  <c r="K11"/>
  <c r="K12"/>
  <c r="K13"/>
  <c r="K14"/>
  <c r="K15"/>
  <c r="K16"/>
  <c r="K17"/>
  <c r="K18"/>
  <c r="K19"/>
  <c r="K20"/>
  <c r="K21"/>
  <c r="K22"/>
  <c r="K23"/>
  <c r="K24"/>
  <c r="K38"/>
  <c r="K39"/>
  <c r="K40"/>
  <c r="K41"/>
  <c r="K42"/>
  <c r="K43"/>
  <c r="K44"/>
  <c r="K45"/>
  <c r="K46"/>
  <c r="K47"/>
  <c r="K3"/>
  <c r="D19" i="35" l="1"/>
  <c r="K53" i="36"/>
  <c r="K54"/>
  <c r="K52"/>
  <c r="K56" s="1"/>
  <c r="C8" i="14"/>
  <c r="C8" i="36"/>
  <c r="E57"/>
  <c r="E58"/>
  <c r="E56"/>
  <c r="K57"/>
  <c r="K58"/>
  <c r="G41"/>
  <c r="F58"/>
  <c r="F56"/>
  <c r="F57"/>
  <c r="C9" i="14" l="1"/>
  <c r="C9" i="36"/>
  <c r="G57"/>
  <c r="G58"/>
  <c r="G56"/>
  <c r="AT5" i="34"/>
  <c r="AT6"/>
  <c r="AT7"/>
  <c r="AT8"/>
  <c r="AT9"/>
  <c r="AT10"/>
  <c r="AT11"/>
  <c r="AT12"/>
  <c r="AT13"/>
  <c r="AT14"/>
  <c r="AT15"/>
  <c r="AT16"/>
  <c r="AT17"/>
  <c r="AT18"/>
  <c r="AT19"/>
  <c r="AT20"/>
  <c r="AT21"/>
  <c r="AT22"/>
  <c r="AT23"/>
  <c r="AT24"/>
  <c r="AT25"/>
  <c r="AT26"/>
  <c r="AT27"/>
  <c r="AT28"/>
  <c r="AT29"/>
  <c r="AT30"/>
  <c r="AT31"/>
  <c r="AT32"/>
  <c r="AT33"/>
  <c r="AT34"/>
  <c r="AT35"/>
  <c r="AT36"/>
  <c r="AT4"/>
  <c r="AM5"/>
  <c r="AN5" s="1"/>
  <c r="AM6"/>
  <c r="AN6" s="1"/>
  <c r="AM7"/>
  <c r="AN7" s="1"/>
  <c r="AM8"/>
  <c r="AN8" s="1"/>
  <c r="AM9"/>
  <c r="AN9" s="1"/>
  <c r="AM10"/>
  <c r="AN10" s="1"/>
  <c r="AM11"/>
  <c r="AN11" s="1"/>
  <c r="AM12"/>
  <c r="AN12" s="1"/>
  <c r="AM13"/>
  <c r="AN13" s="1"/>
  <c r="AM14"/>
  <c r="AN14" s="1"/>
  <c r="AM15"/>
  <c r="AN15" s="1"/>
  <c r="AM16"/>
  <c r="AN16" s="1"/>
  <c r="AM17"/>
  <c r="AN17" s="1"/>
  <c r="AM18"/>
  <c r="AN18" s="1"/>
  <c r="AM19"/>
  <c r="AN19" s="1"/>
  <c r="AM20"/>
  <c r="AN20" s="1"/>
  <c r="AM21"/>
  <c r="AN21" s="1"/>
  <c r="AM22"/>
  <c r="AN22" s="1"/>
  <c r="AM23"/>
  <c r="AN23" s="1"/>
  <c r="AM24"/>
  <c r="AN24" s="1"/>
  <c r="AM25"/>
  <c r="AN25" s="1"/>
  <c r="AM26"/>
  <c r="AN26" s="1"/>
  <c r="L25" i="36" s="1"/>
  <c r="AM27" i="34"/>
  <c r="AN27" s="1"/>
  <c r="L26" i="36" s="1"/>
  <c r="AM28" i="34"/>
  <c r="AN28" s="1"/>
  <c r="L27" i="36" s="1"/>
  <c r="AM29" i="34"/>
  <c r="AN29" s="1"/>
  <c r="L28" i="36" s="1"/>
  <c r="AM30" i="34"/>
  <c r="AN30" s="1"/>
  <c r="L29" i="36" s="1"/>
  <c r="AM31" i="34"/>
  <c r="AN31" s="1"/>
  <c r="L30" i="36" s="1"/>
  <c r="AM32" i="34"/>
  <c r="AM33"/>
  <c r="AM34"/>
  <c r="AM35"/>
  <c r="AM36"/>
  <c r="AM4"/>
  <c r="AN4" s="1"/>
  <c r="AD5"/>
  <c r="AD6"/>
  <c r="AD7"/>
  <c r="AD8"/>
  <c r="AD9"/>
  <c r="AD10"/>
  <c r="AD11"/>
  <c r="AD12"/>
  <c r="AD13"/>
  <c r="AD14"/>
  <c r="AD15"/>
  <c r="AD16"/>
  <c r="AD17"/>
  <c r="AD18"/>
  <c r="AD19"/>
  <c r="AD20"/>
  <c r="AD21"/>
  <c r="AD22"/>
  <c r="AD23"/>
  <c r="AD24"/>
  <c r="AD25"/>
  <c r="AD26"/>
  <c r="AD27"/>
  <c r="AD28"/>
  <c r="AD29"/>
  <c r="AD30"/>
  <c r="AD31"/>
  <c r="AD32"/>
  <c r="AD33"/>
  <c r="AD34"/>
  <c r="AD35"/>
  <c r="AD36"/>
  <c r="AD4"/>
  <c r="AE4" s="1"/>
  <c r="W5"/>
  <c r="W6"/>
  <c r="W7"/>
  <c r="W8"/>
  <c r="W9"/>
  <c r="W10"/>
  <c r="W11"/>
  <c r="W12"/>
  <c r="W13"/>
  <c r="W14"/>
  <c r="W15"/>
  <c r="W16"/>
  <c r="W17"/>
  <c r="W18"/>
  <c r="W19"/>
  <c r="W20"/>
  <c r="W21"/>
  <c r="W22"/>
  <c r="W23"/>
  <c r="W24"/>
  <c r="W25"/>
  <c r="W26"/>
  <c r="W27"/>
  <c r="W28"/>
  <c r="W29"/>
  <c r="W30"/>
  <c r="W31"/>
  <c r="W32"/>
  <c r="W33"/>
  <c r="W34"/>
  <c r="W35"/>
  <c r="W36"/>
  <c r="W4"/>
  <c r="H4"/>
  <c r="R5"/>
  <c r="R6"/>
  <c r="R7"/>
  <c r="R8"/>
  <c r="R9"/>
  <c r="R10"/>
  <c r="R11"/>
  <c r="R12"/>
  <c r="R13"/>
  <c r="R14"/>
  <c r="R15"/>
  <c r="R16"/>
  <c r="R17"/>
  <c r="R18"/>
  <c r="R19"/>
  <c r="R20"/>
  <c r="R21"/>
  <c r="R22"/>
  <c r="R23"/>
  <c r="R24"/>
  <c r="R25"/>
  <c r="R26"/>
  <c r="R27"/>
  <c r="R28"/>
  <c r="R29"/>
  <c r="R30"/>
  <c r="R31"/>
  <c r="R32"/>
  <c r="R33"/>
  <c r="R34"/>
  <c r="R35"/>
  <c r="R36"/>
  <c r="H3" i="36"/>
  <c r="D16" i="35" l="1"/>
  <c r="C10" i="14"/>
  <c r="C10" i="36"/>
  <c r="AU36" i="34"/>
  <c r="AU34"/>
  <c r="AU32"/>
  <c r="M31" i="36" s="1"/>
  <c r="AU35" i="34"/>
  <c r="AU33"/>
  <c r="M32" i="36" s="1"/>
  <c r="AU31" i="34"/>
  <c r="M30" i="36" s="1"/>
  <c r="X35" i="34"/>
  <c r="X33"/>
  <c r="I32" i="36" s="1"/>
  <c r="AN35" i="34"/>
  <c r="L46" i="36" s="1"/>
  <c r="AN33" i="34"/>
  <c r="X36"/>
  <c r="X34"/>
  <c r="X32"/>
  <c r="I31" i="36" s="1"/>
  <c r="AN36" i="34"/>
  <c r="L47" i="36" s="1"/>
  <c r="AN34" i="34"/>
  <c r="L45" i="36" s="1"/>
  <c r="AN32" i="34"/>
  <c r="S35"/>
  <c r="H34" i="36" s="1"/>
  <c r="S33" i="34"/>
  <c r="H32" i="36" s="1"/>
  <c r="AE36" i="34"/>
  <c r="AE34"/>
  <c r="AE32"/>
  <c r="J31" i="36" s="1"/>
  <c r="S31" i="34"/>
  <c r="H30" i="36" s="1"/>
  <c r="S36" i="34"/>
  <c r="H35" i="36" s="1"/>
  <c r="S34" i="34"/>
  <c r="H33" i="36" s="1"/>
  <c r="S32" i="34"/>
  <c r="H31" i="36" s="1"/>
  <c r="S30" i="34"/>
  <c r="H29" i="36" s="1"/>
  <c r="AE35" i="34"/>
  <c r="AE33"/>
  <c r="J32" i="36" s="1"/>
  <c r="AU30" i="34"/>
  <c r="M29" i="36" s="1"/>
  <c r="AU28" i="34"/>
  <c r="M27" i="36" s="1"/>
  <c r="AU26" i="34"/>
  <c r="M25" i="36" s="1"/>
  <c r="AU24" i="34"/>
  <c r="M23" i="36" s="1"/>
  <c r="AU22" i="34"/>
  <c r="M21" i="36" s="1"/>
  <c r="AU20" i="34"/>
  <c r="M19" i="36" s="1"/>
  <c r="AU18" i="34"/>
  <c r="M17" i="36" s="1"/>
  <c r="AU16" i="34"/>
  <c r="M15" i="36" s="1"/>
  <c r="AU14" i="34"/>
  <c r="M13" i="36" s="1"/>
  <c r="AU12" i="34"/>
  <c r="M11" i="36" s="1"/>
  <c r="AU10" i="34"/>
  <c r="M9" i="36" s="1"/>
  <c r="AU8" i="34"/>
  <c r="M7" i="36" s="1"/>
  <c r="AU6" i="34"/>
  <c r="M5" i="36" s="1"/>
  <c r="AU4" i="34"/>
  <c r="M3" i="36" s="1"/>
  <c r="AU29" i="34"/>
  <c r="M28" i="36" s="1"/>
  <c r="AU27" i="34"/>
  <c r="M26" i="36" s="1"/>
  <c r="AU25" i="34"/>
  <c r="M24" i="36" s="1"/>
  <c r="AU23" i="34"/>
  <c r="M22" i="36" s="1"/>
  <c r="AU21" i="34"/>
  <c r="M20" i="36" s="1"/>
  <c r="AU19" i="34"/>
  <c r="M18" i="36" s="1"/>
  <c r="AU17" i="34"/>
  <c r="M16" i="36" s="1"/>
  <c r="AU15" i="34"/>
  <c r="M14" i="36" s="1"/>
  <c r="AU13" i="34"/>
  <c r="M12" i="36" s="1"/>
  <c r="AU11" i="34"/>
  <c r="M10" i="36" s="1"/>
  <c r="AU9" i="34"/>
  <c r="M8" i="36" s="1"/>
  <c r="AU7" i="34"/>
  <c r="M6" i="36" s="1"/>
  <c r="AU5" i="34"/>
  <c r="M4" i="36" s="1"/>
  <c r="S29" i="34"/>
  <c r="H28" i="36" s="1"/>
  <c r="S27" i="34"/>
  <c r="H26" i="36" s="1"/>
  <c r="S25" i="34"/>
  <c r="H24" i="36" s="1"/>
  <c r="S23" i="34"/>
  <c r="H22" i="36" s="1"/>
  <c r="S21" i="34"/>
  <c r="H20" i="36" s="1"/>
  <c r="S19" i="34"/>
  <c r="H18" i="36" s="1"/>
  <c r="S17" i="34"/>
  <c r="H16" i="36" s="1"/>
  <c r="S15" i="34"/>
  <c r="H14" i="36" s="1"/>
  <c r="S13" i="34"/>
  <c r="H12" i="36" s="1"/>
  <c r="S11" i="34"/>
  <c r="H10" i="36" s="1"/>
  <c r="S9" i="34"/>
  <c r="H8" i="36" s="1"/>
  <c r="S7" i="34"/>
  <c r="H6" i="36" s="1"/>
  <c r="S5" i="34"/>
  <c r="H4" i="36" s="1"/>
  <c r="S28" i="34"/>
  <c r="H27" i="36" s="1"/>
  <c r="S26" i="34"/>
  <c r="H25" i="36" s="1"/>
  <c r="S24" i="34"/>
  <c r="H23" i="36" s="1"/>
  <c r="S22" i="34"/>
  <c r="H21" i="36" s="1"/>
  <c r="S20" i="34"/>
  <c r="H19" i="36" s="1"/>
  <c r="S18" i="34"/>
  <c r="H17" i="36" s="1"/>
  <c r="S16" i="34"/>
  <c r="H15" i="36" s="1"/>
  <c r="S14" i="34"/>
  <c r="H13" i="36" s="1"/>
  <c r="S12" i="34"/>
  <c r="H11" i="36" s="1"/>
  <c r="S10" i="34"/>
  <c r="H9" i="36" s="1"/>
  <c r="S8" i="34"/>
  <c r="H7" i="36" s="1"/>
  <c r="S6" i="34"/>
  <c r="H5" i="36" s="1"/>
  <c r="X4" i="34"/>
  <c r="I3" i="36" s="1"/>
  <c r="X31" i="34"/>
  <c r="I30" i="36" s="1"/>
  <c r="X29" i="34"/>
  <c r="I28" i="36" s="1"/>
  <c r="X27" i="34"/>
  <c r="I26" i="36" s="1"/>
  <c r="X25" i="34"/>
  <c r="I24" i="36" s="1"/>
  <c r="X23" i="34"/>
  <c r="I22" i="36" s="1"/>
  <c r="X21" i="34"/>
  <c r="I20" i="36" s="1"/>
  <c r="X19" i="34"/>
  <c r="I18" i="36" s="1"/>
  <c r="X17" i="34"/>
  <c r="I16" i="36" s="1"/>
  <c r="X15" i="34"/>
  <c r="I14" i="36" s="1"/>
  <c r="X13" i="34"/>
  <c r="I12" i="36" s="1"/>
  <c r="X11" i="34"/>
  <c r="I10" i="36" s="1"/>
  <c r="X9" i="34"/>
  <c r="I8" i="36" s="1"/>
  <c r="X7" i="34"/>
  <c r="I6" i="36" s="1"/>
  <c r="X5" i="34"/>
  <c r="I4" i="36" s="1"/>
  <c r="AE30" i="34"/>
  <c r="J29" i="36" s="1"/>
  <c r="AE28" i="34"/>
  <c r="J27" i="36" s="1"/>
  <c r="AE26" i="34"/>
  <c r="J25" i="36" s="1"/>
  <c r="AE24" i="34"/>
  <c r="J23" i="36" s="1"/>
  <c r="AE22" i="34"/>
  <c r="J21" i="36" s="1"/>
  <c r="AE20" i="34"/>
  <c r="J19" i="36" s="1"/>
  <c r="AE18" i="34"/>
  <c r="J17" i="36" s="1"/>
  <c r="AE16" i="34"/>
  <c r="J15" i="36" s="1"/>
  <c r="AE14" i="34"/>
  <c r="J13" i="36" s="1"/>
  <c r="AE12" i="34"/>
  <c r="J11" i="36" s="1"/>
  <c r="AE10" i="34"/>
  <c r="J9" i="36" s="1"/>
  <c r="AE8" i="34"/>
  <c r="J7" i="36" s="1"/>
  <c r="AE6" i="34"/>
  <c r="J5" i="36" s="1"/>
  <c r="L3"/>
  <c r="L42"/>
  <c r="L40"/>
  <c r="L38"/>
  <c r="L24"/>
  <c r="L22"/>
  <c r="L20"/>
  <c r="L18"/>
  <c r="L16"/>
  <c r="L14"/>
  <c r="L12"/>
  <c r="L10"/>
  <c r="L8"/>
  <c r="L6"/>
  <c r="L4"/>
  <c r="I4" i="34"/>
  <c r="D3" i="36" s="1"/>
  <c r="X30" i="34"/>
  <c r="I29" i="36" s="1"/>
  <c r="X28" i="34"/>
  <c r="I27" i="36" s="1"/>
  <c r="X26" i="34"/>
  <c r="I25" i="36" s="1"/>
  <c r="X24" i="34"/>
  <c r="I23" i="36" s="1"/>
  <c r="X22" i="34"/>
  <c r="I21" i="36" s="1"/>
  <c r="X20" i="34"/>
  <c r="I19" i="36" s="1"/>
  <c r="X18" i="34"/>
  <c r="I17" i="36" s="1"/>
  <c r="X16" i="34"/>
  <c r="I15" i="36" s="1"/>
  <c r="X14" i="34"/>
  <c r="I13" i="36" s="1"/>
  <c r="X12" i="34"/>
  <c r="I11" i="36" s="1"/>
  <c r="X10" i="34"/>
  <c r="I9" i="36" s="1"/>
  <c r="X8" i="34"/>
  <c r="I7" i="36" s="1"/>
  <c r="X6" i="34"/>
  <c r="I5" i="36" s="1"/>
  <c r="J3"/>
  <c r="AE31" i="34"/>
  <c r="J30" i="36" s="1"/>
  <c r="AE29" i="34"/>
  <c r="J28" i="36" s="1"/>
  <c r="AE27" i="34"/>
  <c r="J26" i="36" s="1"/>
  <c r="AE25" i="34"/>
  <c r="J24" i="36" s="1"/>
  <c r="AE23" i="34"/>
  <c r="J22" i="36" s="1"/>
  <c r="AE21" i="34"/>
  <c r="J20" i="36" s="1"/>
  <c r="AE19" i="34"/>
  <c r="J18" i="36" s="1"/>
  <c r="AE17" i="34"/>
  <c r="J16" i="36" s="1"/>
  <c r="AE15" i="34"/>
  <c r="J14" i="36" s="1"/>
  <c r="AE13" i="34"/>
  <c r="J12" i="36" s="1"/>
  <c r="AE11" i="34"/>
  <c r="J10" i="36" s="1"/>
  <c r="AE9" i="34"/>
  <c r="J8" i="36" s="1"/>
  <c r="AE7" i="34"/>
  <c r="J6" i="36" s="1"/>
  <c r="AE5" i="34"/>
  <c r="J4" i="36" s="1"/>
  <c r="L41"/>
  <c r="L39"/>
  <c r="L23"/>
  <c r="L21"/>
  <c r="L19"/>
  <c r="L17"/>
  <c r="L15"/>
  <c r="L13"/>
  <c r="L11"/>
  <c r="L9"/>
  <c r="L7"/>
  <c r="L5"/>
  <c r="H5" i="34"/>
  <c r="H6"/>
  <c r="H7"/>
  <c r="H8"/>
  <c r="H9"/>
  <c r="H10"/>
  <c r="H11"/>
  <c r="H12"/>
  <c r="H13"/>
  <c r="H14"/>
  <c r="H15"/>
  <c r="H16"/>
  <c r="H17"/>
  <c r="H18"/>
  <c r="H19"/>
  <c r="H20"/>
  <c r="H21"/>
  <c r="H22"/>
  <c r="H23"/>
  <c r="H24"/>
  <c r="H25"/>
  <c r="H26"/>
  <c r="H27"/>
  <c r="H28"/>
  <c r="H29"/>
  <c r="H30"/>
  <c r="H31"/>
  <c r="H32"/>
  <c r="H33"/>
  <c r="H34"/>
  <c r="H35"/>
  <c r="H36"/>
  <c r="O5" i="5"/>
  <c r="P5" s="1"/>
  <c r="O6"/>
  <c r="P6" s="1"/>
  <c r="O7"/>
  <c r="P7" s="1"/>
  <c r="O8"/>
  <c r="P8" s="1"/>
  <c r="O9"/>
  <c r="P9" s="1"/>
  <c r="O10"/>
  <c r="P10" s="1"/>
  <c r="O11"/>
  <c r="P11" s="1"/>
  <c r="O12"/>
  <c r="P12" s="1"/>
  <c r="O13"/>
  <c r="P13" s="1"/>
  <c r="O14"/>
  <c r="P14" s="1"/>
  <c r="O15"/>
  <c r="P15" s="1"/>
  <c r="O16"/>
  <c r="P16" s="1"/>
  <c r="O17"/>
  <c r="P17" s="1"/>
  <c r="O18"/>
  <c r="P18" s="1"/>
  <c r="O19"/>
  <c r="P19" s="1"/>
  <c r="O20"/>
  <c r="P20" s="1"/>
  <c r="O21"/>
  <c r="P21" s="1"/>
  <c r="O22"/>
  <c r="P22" s="1"/>
  <c r="O23"/>
  <c r="P23" s="1"/>
  <c r="O24"/>
  <c r="O25"/>
  <c r="P25" s="1"/>
  <c r="O26"/>
  <c r="P26" s="1"/>
  <c r="O27"/>
  <c r="P27" s="1"/>
  <c r="O28"/>
  <c r="P28" s="1"/>
  <c r="O29"/>
  <c r="P29" s="1"/>
  <c r="O30"/>
  <c r="P30" s="1"/>
  <c r="O31"/>
  <c r="P31" s="1"/>
  <c r="O32"/>
  <c r="P32" s="1"/>
  <c r="O33"/>
  <c r="P33" s="1"/>
  <c r="O34"/>
  <c r="P34" s="1"/>
  <c r="O35"/>
  <c r="P35" s="1"/>
  <c r="O36"/>
  <c r="P36" s="1"/>
  <c r="O4"/>
  <c r="P4" s="1"/>
  <c r="L44" i="36" l="1"/>
  <c r="L32"/>
  <c r="L43"/>
  <c r="L31"/>
  <c r="M54"/>
  <c r="M53"/>
  <c r="M57" s="1"/>
  <c r="M52"/>
  <c r="H54"/>
  <c r="H52"/>
  <c r="H56" s="1"/>
  <c r="H53"/>
  <c r="H57" s="1"/>
  <c r="L54"/>
  <c r="L52"/>
  <c r="L53"/>
  <c r="I53"/>
  <c r="I52"/>
  <c r="I54"/>
  <c r="J54"/>
  <c r="J52"/>
  <c r="J53"/>
  <c r="J57" s="1"/>
  <c r="D15" i="35"/>
  <c r="C11" i="14"/>
  <c r="C11" i="36"/>
  <c r="I36" i="34"/>
  <c r="I34"/>
  <c r="I32"/>
  <c r="I35"/>
  <c r="I33"/>
  <c r="P24" i="5"/>
  <c r="E7" i="3" s="1"/>
  <c r="D7"/>
  <c r="D21" i="35"/>
  <c r="M58" i="36"/>
  <c r="M56"/>
  <c r="H58"/>
  <c r="D20" i="35"/>
  <c r="L58" i="36"/>
  <c r="L57"/>
  <c r="L56"/>
  <c r="D17" i="35"/>
  <c r="I57" i="36"/>
  <c r="I56"/>
  <c r="I58"/>
  <c r="D18" i="35"/>
  <c r="J58" i="36"/>
  <c r="J56"/>
  <c r="I31" i="34"/>
  <c r="I27"/>
  <c r="I23"/>
  <c r="D22" i="36" s="1"/>
  <c r="I19" i="34"/>
  <c r="D18" i="36" s="1"/>
  <c r="I15" i="34"/>
  <c r="D14" i="36" s="1"/>
  <c r="I11" i="34"/>
  <c r="D10" i="36" s="1"/>
  <c r="I7" i="34"/>
  <c r="D6" i="36" s="1"/>
  <c r="I30" i="34"/>
  <c r="I28"/>
  <c r="I26"/>
  <c r="D25" i="36" s="1"/>
  <c r="I24" i="34"/>
  <c r="D23" i="36" s="1"/>
  <c r="I22" i="34"/>
  <c r="D21" i="36" s="1"/>
  <c r="I20" i="34"/>
  <c r="D19" i="36" s="1"/>
  <c r="I18" i="34"/>
  <c r="D17" i="36" s="1"/>
  <c r="I16" i="34"/>
  <c r="D15" i="36" s="1"/>
  <c r="I14" i="34"/>
  <c r="D13" i="36" s="1"/>
  <c r="I12" i="34"/>
  <c r="D11" i="36" s="1"/>
  <c r="I10" i="34"/>
  <c r="D9" i="36" s="1"/>
  <c r="I8" i="34"/>
  <c r="D7" i="36" s="1"/>
  <c r="I6" i="34"/>
  <c r="D5" i="36" s="1"/>
  <c r="I29" i="34"/>
  <c r="I25"/>
  <c r="D24" i="36" s="1"/>
  <c r="I21" i="34"/>
  <c r="D20" i="36" s="1"/>
  <c r="I17" i="34"/>
  <c r="D16" i="36" s="1"/>
  <c r="I13" i="34"/>
  <c r="D12" i="36" s="1"/>
  <c r="I9" i="34"/>
  <c r="D8" i="36" s="1"/>
  <c r="I5" i="34"/>
  <c r="D4" i="36" s="1"/>
  <c r="C3" i="34"/>
  <c r="C4"/>
  <c r="B5"/>
  <c r="B6"/>
  <c r="B7"/>
  <c r="B8"/>
  <c r="B9"/>
  <c r="B10"/>
  <c r="B11"/>
  <c r="B12"/>
  <c r="B13"/>
  <c r="B14"/>
  <c r="B15"/>
  <c r="B16"/>
  <c r="B17"/>
  <c r="B18"/>
  <c r="B19"/>
  <c r="B20"/>
  <c r="B21"/>
  <c r="B22"/>
  <c r="B23"/>
  <c r="B24"/>
  <c r="B25"/>
  <c r="B26"/>
  <c r="B27"/>
  <c r="B28"/>
  <c r="B29"/>
  <c r="B30"/>
  <c r="B31"/>
  <c r="B32"/>
  <c r="B33"/>
  <c r="B34"/>
  <c r="B35"/>
  <c r="B36"/>
  <c r="B4"/>
  <c r="B3"/>
  <c r="A3"/>
  <c r="A4"/>
  <c r="P5" i="30"/>
  <c r="Q5" s="1"/>
  <c r="P6"/>
  <c r="Q6" s="1"/>
  <c r="P7"/>
  <c r="Q7" s="1"/>
  <c r="P8"/>
  <c r="Q8" s="1"/>
  <c r="P9"/>
  <c r="Q9" s="1"/>
  <c r="P10"/>
  <c r="Q10" s="1"/>
  <c r="P11"/>
  <c r="Q11" s="1"/>
  <c r="P12"/>
  <c r="Q12" s="1"/>
  <c r="P13"/>
  <c r="Q13" s="1"/>
  <c r="P14"/>
  <c r="Q14" s="1"/>
  <c r="P15"/>
  <c r="Q15" s="1"/>
  <c r="P16"/>
  <c r="Q16" s="1"/>
  <c r="P17"/>
  <c r="Q17" s="1"/>
  <c r="P18"/>
  <c r="Q18" s="1"/>
  <c r="P19"/>
  <c r="Q19" s="1"/>
  <c r="P20"/>
  <c r="Q20" s="1"/>
  <c r="P21"/>
  <c r="Q21" s="1"/>
  <c r="P22"/>
  <c r="Q22" s="1"/>
  <c r="P23"/>
  <c r="Q23" s="1"/>
  <c r="P24"/>
  <c r="P25"/>
  <c r="Q25" s="1"/>
  <c r="P26"/>
  <c r="Q26" s="1"/>
  <c r="P27"/>
  <c r="Q27" s="1"/>
  <c r="P28"/>
  <c r="Q28" s="1"/>
  <c r="P29"/>
  <c r="Q29" s="1"/>
  <c r="P30"/>
  <c r="Q30" s="1"/>
  <c r="P31"/>
  <c r="Q31" s="1"/>
  <c r="P32"/>
  <c r="Q32" s="1"/>
  <c r="P33"/>
  <c r="Q33" s="1"/>
  <c r="P34"/>
  <c r="Q34" s="1"/>
  <c r="P35"/>
  <c r="Q35" s="1"/>
  <c r="P36"/>
  <c r="Q36" s="1"/>
  <c r="P4"/>
  <c r="Q4" s="1"/>
  <c r="K5"/>
  <c r="L5" s="1"/>
  <c r="K6"/>
  <c r="L6" s="1"/>
  <c r="K7"/>
  <c r="L7" s="1"/>
  <c r="K8"/>
  <c r="L8" s="1"/>
  <c r="K9"/>
  <c r="L9" s="1"/>
  <c r="K10"/>
  <c r="L10" s="1"/>
  <c r="K11"/>
  <c r="L11" s="1"/>
  <c r="K12"/>
  <c r="L12" s="1"/>
  <c r="K13"/>
  <c r="L13" s="1"/>
  <c r="K14"/>
  <c r="L14" s="1"/>
  <c r="K15"/>
  <c r="L15" s="1"/>
  <c r="K16"/>
  <c r="L16" s="1"/>
  <c r="K17"/>
  <c r="L17" s="1"/>
  <c r="K18"/>
  <c r="L18" s="1"/>
  <c r="K19"/>
  <c r="L19" s="1"/>
  <c r="K20"/>
  <c r="L20" s="1"/>
  <c r="K21"/>
  <c r="L21" s="1"/>
  <c r="K22"/>
  <c r="L22" s="1"/>
  <c r="K23"/>
  <c r="L23" s="1"/>
  <c r="K24"/>
  <c r="K25"/>
  <c r="L25" s="1"/>
  <c r="K26"/>
  <c r="L26" s="1"/>
  <c r="K27"/>
  <c r="L27" s="1"/>
  <c r="K28"/>
  <c r="L28" s="1"/>
  <c r="K29"/>
  <c r="L29" s="1"/>
  <c r="K30"/>
  <c r="L30" s="1"/>
  <c r="K31"/>
  <c r="L31" s="1"/>
  <c r="K32"/>
  <c r="L32" s="1"/>
  <c r="K33"/>
  <c r="L33" s="1"/>
  <c r="K34"/>
  <c r="L34" s="1"/>
  <c r="K35"/>
  <c r="L35" s="1"/>
  <c r="K36"/>
  <c r="L36" s="1"/>
  <c r="K4"/>
  <c r="L4" s="1"/>
  <c r="M6" i="31"/>
  <c r="N6" s="1"/>
  <c r="M7"/>
  <c r="N7" s="1"/>
  <c r="M8"/>
  <c r="N8" s="1"/>
  <c r="M9"/>
  <c r="N9" s="1"/>
  <c r="M10"/>
  <c r="N10" s="1"/>
  <c r="M11"/>
  <c r="N11" s="1"/>
  <c r="M12"/>
  <c r="N12" s="1"/>
  <c r="M13"/>
  <c r="N13" s="1"/>
  <c r="M14"/>
  <c r="N14" s="1"/>
  <c r="M15"/>
  <c r="N15" s="1"/>
  <c r="M16"/>
  <c r="N16" s="1"/>
  <c r="M17"/>
  <c r="N17" s="1"/>
  <c r="M18"/>
  <c r="N18" s="1"/>
  <c r="M19"/>
  <c r="N19" s="1"/>
  <c r="M20"/>
  <c r="N20" s="1"/>
  <c r="M21"/>
  <c r="N21" s="1"/>
  <c r="M22"/>
  <c r="N22" s="1"/>
  <c r="M23"/>
  <c r="N23" s="1"/>
  <c r="M24"/>
  <c r="N24" s="1"/>
  <c r="M25"/>
  <c r="M26"/>
  <c r="N26" s="1"/>
  <c r="M27"/>
  <c r="N27" s="1"/>
  <c r="M28"/>
  <c r="N28" s="1"/>
  <c r="M29"/>
  <c r="N29" s="1"/>
  <c r="M30"/>
  <c r="N30" s="1"/>
  <c r="M31"/>
  <c r="N31" s="1"/>
  <c r="M32"/>
  <c r="N32" s="1"/>
  <c r="M33"/>
  <c r="N33" s="1"/>
  <c r="M34"/>
  <c r="N34" s="1"/>
  <c r="M35"/>
  <c r="N35" s="1"/>
  <c r="M36"/>
  <c r="N36" s="1"/>
  <c r="M37"/>
  <c r="N37" s="1"/>
  <c r="M5"/>
  <c r="N5" s="1"/>
  <c r="K5" i="32"/>
  <c r="L5" s="1"/>
  <c r="K6"/>
  <c r="L6" s="1"/>
  <c r="K7"/>
  <c r="L7" s="1"/>
  <c r="K8"/>
  <c r="L8" s="1"/>
  <c r="K9"/>
  <c r="L9" s="1"/>
  <c r="K10"/>
  <c r="L10" s="1"/>
  <c r="K11"/>
  <c r="L11" s="1"/>
  <c r="K12"/>
  <c r="L12" s="1"/>
  <c r="K13"/>
  <c r="L13" s="1"/>
  <c r="K14"/>
  <c r="L14" s="1"/>
  <c r="K15"/>
  <c r="L15" s="1"/>
  <c r="K16"/>
  <c r="L16" s="1"/>
  <c r="K17"/>
  <c r="L17" s="1"/>
  <c r="K18"/>
  <c r="L18" s="1"/>
  <c r="K19"/>
  <c r="L19" s="1"/>
  <c r="K20"/>
  <c r="L20" s="1"/>
  <c r="K21"/>
  <c r="L21" s="1"/>
  <c r="K22"/>
  <c r="L22" s="1"/>
  <c r="K23"/>
  <c r="L23" s="1"/>
  <c r="K24"/>
  <c r="K25"/>
  <c r="L25" s="1"/>
  <c r="K26"/>
  <c r="L26" s="1"/>
  <c r="K27"/>
  <c r="L27" s="1"/>
  <c r="K28"/>
  <c r="L28" s="1"/>
  <c r="K29"/>
  <c r="L29" s="1"/>
  <c r="K30"/>
  <c r="L30" s="1"/>
  <c r="K31"/>
  <c r="L31" s="1"/>
  <c r="K32"/>
  <c r="L32" s="1"/>
  <c r="K33"/>
  <c r="L33" s="1"/>
  <c r="K34"/>
  <c r="L34" s="1"/>
  <c r="K35"/>
  <c r="L35" s="1"/>
  <c r="K36"/>
  <c r="L36" s="1"/>
  <c r="K4"/>
  <c r="L4" s="1"/>
  <c r="N6" i="33"/>
  <c r="O6" s="1"/>
  <c r="N7"/>
  <c r="O7" s="1"/>
  <c r="N8"/>
  <c r="O8" s="1"/>
  <c r="N9"/>
  <c r="O9" s="1"/>
  <c r="N10"/>
  <c r="O10" s="1"/>
  <c r="N11"/>
  <c r="O11" s="1"/>
  <c r="N12"/>
  <c r="O12" s="1"/>
  <c r="N13"/>
  <c r="O13" s="1"/>
  <c r="N14"/>
  <c r="O14" s="1"/>
  <c r="N15"/>
  <c r="O15" s="1"/>
  <c r="N16"/>
  <c r="O16" s="1"/>
  <c r="N17"/>
  <c r="O17" s="1"/>
  <c r="N18"/>
  <c r="O18" s="1"/>
  <c r="N19"/>
  <c r="O19" s="1"/>
  <c r="N20"/>
  <c r="O20" s="1"/>
  <c r="N21"/>
  <c r="O21" s="1"/>
  <c r="N22"/>
  <c r="O22" s="1"/>
  <c r="N23"/>
  <c r="O23" s="1"/>
  <c r="N24"/>
  <c r="O24" s="1"/>
  <c r="N25"/>
  <c r="N26"/>
  <c r="O26" s="1"/>
  <c r="N27"/>
  <c r="O27" s="1"/>
  <c r="N28"/>
  <c r="O28" s="1"/>
  <c r="N29"/>
  <c r="O29" s="1"/>
  <c r="N30"/>
  <c r="O30" s="1"/>
  <c r="N31"/>
  <c r="O31" s="1"/>
  <c r="N32"/>
  <c r="O32" s="1"/>
  <c r="N33"/>
  <c r="O33" s="1"/>
  <c r="N34"/>
  <c r="O34" s="1"/>
  <c r="N35"/>
  <c r="O35" s="1"/>
  <c r="N36"/>
  <c r="O36" s="1"/>
  <c r="N37"/>
  <c r="O37" s="1"/>
  <c r="N5"/>
  <c r="O5" s="1"/>
  <c r="H5"/>
  <c r="I5" s="1"/>
  <c r="R5" i="5"/>
  <c r="S5" s="1"/>
  <c r="R6"/>
  <c r="S6" s="1"/>
  <c r="R7"/>
  <c r="S7" s="1"/>
  <c r="R8"/>
  <c r="S8" s="1"/>
  <c r="R9"/>
  <c r="S9" s="1"/>
  <c r="R10"/>
  <c r="S10" s="1"/>
  <c r="R11"/>
  <c r="S11" s="1"/>
  <c r="R12"/>
  <c r="S12" s="1"/>
  <c r="R13"/>
  <c r="S13" s="1"/>
  <c r="R14"/>
  <c r="S14" s="1"/>
  <c r="R15"/>
  <c r="S15" s="1"/>
  <c r="R16"/>
  <c r="S16" s="1"/>
  <c r="R17"/>
  <c r="S17" s="1"/>
  <c r="R18"/>
  <c r="S18" s="1"/>
  <c r="R19"/>
  <c r="S19" s="1"/>
  <c r="R20"/>
  <c r="S20" s="1"/>
  <c r="R21"/>
  <c r="S21" s="1"/>
  <c r="R22"/>
  <c r="S22" s="1"/>
  <c r="R23"/>
  <c r="S23" s="1"/>
  <c r="R24"/>
  <c r="R25"/>
  <c r="S25" s="1"/>
  <c r="R26"/>
  <c r="S26" s="1"/>
  <c r="R27"/>
  <c r="S27" s="1"/>
  <c r="R28"/>
  <c r="S28" s="1"/>
  <c r="R29"/>
  <c r="S29" s="1"/>
  <c r="R30"/>
  <c r="S30" s="1"/>
  <c r="R31"/>
  <c r="S31" s="1"/>
  <c r="R32"/>
  <c r="S32" s="1"/>
  <c r="R33"/>
  <c r="S33" s="1"/>
  <c r="R34"/>
  <c r="S34" s="1"/>
  <c r="R35"/>
  <c r="S35" s="1"/>
  <c r="R36"/>
  <c r="S36" s="1"/>
  <c r="R4"/>
  <c r="S4" s="1"/>
  <c r="D40" i="36" l="1"/>
  <c r="D28"/>
  <c r="D39"/>
  <c r="D27"/>
  <c r="D42"/>
  <c r="D30"/>
  <c r="D44"/>
  <c r="D32"/>
  <c r="D43"/>
  <c r="D31"/>
  <c r="D47"/>
  <c r="D35"/>
  <c r="D41"/>
  <c r="D29"/>
  <c r="D38"/>
  <c r="D26"/>
  <c r="D46"/>
  <c r="D34"/>
  <c r="D45"/>
  <c r="D33"/>
  <c r="D54" s="1"/>
  <c r="D58" s="1"/>
  <c r="C12" i="14"/>
  <c r="C12" i="36"/>
  <c r="Q24" i="30"/>
  <c r="E21" i="3" s="1"/>
  <c r="D21"/>
  <c r="L24" i="30"/>
  <c r="E20" i="3" s="1"/>
  <c r="D20"/>
  <c r="N25" i="31"/>
  <c r="E15" i="3" s="1"/>
  <c r="D15"/>
  <c r="L24" i="32"/>
  <c r="E18" i="3" s="1"/>
  <c r="D18"/>
  <c r="O25" i="33"/>
  <c r="E11" i="3" s="1"/>
  <c r="D11"/>
  <c r="S24" i="5"/>
  <c r="E8" i="3" s="1"/>
  <c r="D8"/>
  <c r="C4" i="36"/>
  <c r="C5" i="34"/>
  <c r="D53" i="36" l="1"/>
  <c r="D57" s="1"/>
  <c r="D52"/>
  <c r="D56" s="1"/>
  <c r="C13" i="14"/>
  <c r="C13" i="36"/>
  <c r="C6" i="34"/>
  <c r="K6" i="5"/>
  <c r="L6" s="1"/>
  <c r="C14" i="14" l="1"/>
  <c r="C14" i="36"/>
  <c r="C7" i="34"/>
  <c r="H5" i="31"/>
  <c r="H6"/>
  <c r="H7"/>
  <c r="H8"/>
  <c r="H9"/>
  <c r="H10"/>
  <c r="H11"/>
  <c r="H12"/>
  <c r="H13"/>
  <c r="H14"/>
  <c r="H15"/>
  <c r="H16"/>
  <c r="H17"/>
  <c r="H18"/>
  <c r="H19"/>
  <c r="H20"/>
  <c r="H21"/>
  <c r="H22"/>
  <c r="H23"/>
  <c r="H24"/>
  <c r="H25"/>
  <c r="D14" i="3" s="1"/>
  <c r="H26" i="31"/>
  <c r="H27"/>
  <c r="H28"/>
  <c r="H29"/>
  <c r="H30"/>
  <c r="H31"/>
  <c r="H32"/>
  <c r="H33"/>
  <c r="H34"/>
  <c r="H35"/>
  <c r="H36"/>
  <c r="H37"/>
  <c r="G5" i="32"/>
  <c r="H5" s="1"/>
  <c r="G6"/>
  <c r="H6" s="1"/>
  <c r="G7"/>
  <c r="H7" s="1"/>
  <c r="G8"/>
  <c r="H8" s="1"/>
  <c r="G9"/>
  <c r="H9" s="1"/>
  <c r="G10"/>
  <c r="H10" s="1"/>
  <c r="G11"/>
  <c r="H11" s="1"/>
  <c r="G12"/>
  <c r="H12" s="1"/>
  <c r="G13"/>
  <c r="H13" s="1"/>
  <c r="G14"/>
  <c r="H14" s="1"/>
  <c r="G15"/>
  <c r="H15" s="1"/>
  <c r="G16"/>
  <c r="H16" s="1"/>
  <c r="G17"/>
  <c r="H17" s="1"/>
  <c r="G18"/>
  <c r="H18" s="1"/>
  <c r="G19"/>
  <c r="H19" s="1"/>
  <c r="G20"/>
  <c r="H20" s="1"/>
  <c r="G21"/>
  <c r="H21" s="1"/>
  <c r="G22"/>
  <c r="H22" s="1"/>
  <c r="G23"/>
  <c r="H23" s="1"/>
  <c r="G24"/>
  <c r="G25"/>
  <c r="H25" s="1"/>
  <c r="G26"/>
  <c r="H26" s="1"/>
  <c r="G27"/>
  <c r="H27" s="1"/>
  <c r="G28"/>
  <c r="H28" s="1"/>
  <c r="G29"/>
  <c r="H29" s="1"/>
  <c r="G30"/>
  <c r="H30" s="1"/>
  <c r="G31"/>
  <c r="H31" s="1"/>
  <c r="G32"/>
  <c r="H32" s="1"/>
  <c r="G33"/>
  <c r="H33" s="1"/>
  <c r="G34"/>
  <c r="H34" s="1"/>
  <c r="G35"/>
  <c r="H35" s="1"/>
  <c r="G36"/>
  <c r="H36" s="1"/>
  <c r="G4"/>
  <c r="H4" s="1"/>
  <c r="T6" i="33"/>
  <c r="U6" s="1"/>
  <c r="T7"/>
  <c r="U7" s="1"/>
  <c r="T8"/>
  <c r="U8" s="1"/>
  <c r="T9"/>
  <c r="U9" s="1"/>
  <c r="T10"/>
  <c r="U10" s="1"/>
  <c r="T11"/>
  <c r="U11" s="1"/>
  <c r="T12"/>
  <c r="U12" s="1"/>
  <c r="T13"/>
  <c r="U13" s="1"/>
  <c r="T14"/>
  <c r="U14" s="1"/>
  <c r="T15"/>
  <c r="U15" s="1"/>
  <c r="T16"/>
  <c r="U16" s="1"/>
  <c r="T17"/>
  <c r="U17" s="1"/>
  <c r="T18"/>
  <c r="U18" s="1"/>
  <c r="T19"/>
  <c r="U19" s="1"/>
  <c r="T20"/>
  <c r="U20" s="1"/>
  <c r="T21"/>
  <c r="U21" s="1"/>
  <c r="T22"/>
  <c r="U22" s="1"/>
  <c r="T23"/>
  <c r="U23" s="1"/>
  <c r="T24"/>
  <c r="U24" s="1"/>
  <c r="T25"/>
  <c r="T26"/>
  <c r="U26" s="1"/>
  <c r="T27"/>
  <c r="U27" s="1"/>
  <c r="T28"/>
  <c r="U28" s="1"/>
  <c r="T29"/>
  <c r="U29" s="1"/>
  <c r="T30"/>
  <c r="U30" s="1"/>
  <c r="T31"/>
  <c r="U31" s="1"/>
  <c r="T32"/>
  <c r="U32" s="1"/>
  <c r="T33"/>
  <c r="U33" s="1"/>
  <c r="T34"/>
  <c r="U34" s="1"/>
  <c r="T35"/>
  <c r="U35" s="1"/>
  <c r="T36"/>
  <c r="U36" s="1"/>
  <c r="T37"/>
  <c r="U37" s="1"/>
  <c r="T5"/>
  <c r="U5" s="1"/>
  <c r="H6"/>
  <c r="I6" s="1"/>
  <c r="H7"/>
  <c r="I7" s="1"/>
  <c r="H8"/>
  <c r="I8" s="1"/>
  <c r="H9"/>
  <c r="I9" s="1"/>
  <c r="H10"/>
  <c r="I10" s="1"/>
  <c r="H11"/>
  <c r="I11" s="1"/>
  <c r="H12"/>
  <c r="I12" s="1"/>
  <c r="H13"/>
  <c r="I13" s="1"/>
  <c r="H14"/>
  <c r="I14" s="1"/>
  <c r="H15"/>
  <c r="I15" s="1"/>
  <c r="H16"/>
  <c r="I16" s="1"/>
  <c r="H17"/>
  <c r="I17" s="1"/>
  <c r="H18"/>
  <c r="I18" s="1"/>
  <c r="H19"/>
  <c r="I19" s="1"/>
  <c r="H20"/>
  <c r="I20" s="1"/>
  <c r="H21"/>
  <c r="I21" s="1"/>
  <c r="H22"/>
  <c r="I22" s="1"/>
  <c r="H23"/>
  <c r="I23" s="1"/>
  <c r="H24"/>
  <c r="I24" s="1"/>
  <c r="H25"/>
  <c r="H26"/>
  <c r="I26" s="1"/>
  <c r="H27"/>
  <c r="I27" s="1"/>
  <c r="H28"/>
  <c r="I28" s="1"/>
  <c r="H29"/>
  <c r="I29" s="1"/>
  <c r="H30"/>
  <c r="I30" s="1"/>
  <c r="H31"/>
  <c r="I31" s="1"/>
  <c r="H32"/>
  <c r="I32" s="1"/>
  <c r="H33"/>
  <c r="I33" s="1"/>
  <c r="H34"/>
  <c r="I34" s="1"/>
  <c r="H35"/>
  <c r="I35" s="1"/>
  <c r="H36"/>
  <c r="I36" s="1"/>
  <c r="H37"/>
  <c r="I37" s="1"/>
  <c r="K5" i="5"/>
  <c r="L5" s="1"/>
  <c r="K7"/>
  <c r="L7" s="1"/>
  <c r="K8"/>
  <c r="L8" s="1"/>
  <c r="K9"/>
  <c r="L9" s="1"/>
  <c r="K10"/>
  <c r="L10" s="1"/>
  <c r="K11"/>
  <c r="L11" s="1"/>
  <c r="K12"/>
  <c r="L12" s="1"/>
  <c r="K13"/>
  <c r="L13" s="1"/>
  <c r="K14"/>
  <c r="L14" s="1"/>
  <c r="K15"/>
  <c r="L15" s="1"/>
  <c r="K16"/>
  <c r="L16" s="1"/>
  <c r="K17"/>
  <c r="L17" s="1"/>
  <c r="K18"/>
  <c r="L18" s="1"/>
  <c r="K19"/>
  <c r="L19" s="1"/>
  <c r="K20"/>
  <c r="L20" s="1"/>
  <c r="K21"/>
  <c r="L21" s="1"/>
  <c r="K22"/>
  <c r="L22" s="1"/>
  <c r="K23"/>
  <c r="L23" s="1"/>
  <c r="K24"/>
  <c r="K25"/>
  <c r="L25" s="1"/>
  <c r="K26"/>
  <c r="L26" s="1"/>
  <c r="K27"/>
  <c r="L27" s="1"/>
  <c r="K28"/>
  <c r="L28" s="1"/>
  <c r="K29"/>
  <c r="L29" s="1"/>
  <c r="D29" i="11" s="1"/>
  <c r="K30" i="5"/>
  <c r="K31"/>
  <c r="K32"/>
  <c r="K33"/>
  <c r="L33" s="1"/>
  <c r="D33" i="11" s="1"/>
  <c r="K34" i="5"/>
  <c r="K35"/>
  <c r="K36"/>
  <c r="K4"/>
  <c r="L4" s="1"/>
  <c r="C15" i="14" l="1"/>
  <c r="C15" i="36"/>
  <c r="I37" i="31"/>
  <c r="L36" i="11" s="1"/>
  <c r="I35" i="31"/>
  <c r="L34" i="11" s="1"/>
  <c r="I33" i="31"/>
  <c r="L32" i="11" s="1"/>
  <c r="I31" i="31"/>
  <c r="L30" i="11" s="1"/>
  <c r="I36" i="31"/>
  <c r="L35" i="11" s="1"/>
  <c r="I34" i="31"/>
  <c r="L33" i="11" s="1"/>
  <c r="I32" i="31"/>
  <c r="L31" i="11" s="1"/>
  <c r="H24" i="32"/>
  <c r="E17" i="3" s="1"/>
  <c r="D17"/>
  <c r="U25" i="33"/>
  <c r="E12" i="3" s="1"/>
  <c r="D12"/>
  <c r="I25" i="33"/>
  <c r="E10" i="3" s="1"/>
  <c r="D10"/>
  <c r="L24" i="5"/>
  <c r="E6" i="3" s="1"/>
  <c r="D6"/>
  <c r="I29" i="31"/>
  <c r="L28" i="11" s="1"/>
  <c r="I27" i="31"/>
  <c r="L26" i="11" s="1"/>
  <c r="I25" i="31"/>
  <c r="I23"/>
  <c r="L22" i="11" s="1"/>
  <c r="I21" i="31"/>
  <c r="L20" i="11" s="1"/>
  <c r="I19" i="31"/>
  <c r="L18" i="11" s="1"/>
  <c r="I17" i="31"/>
  <c r="L16" i="11" s="1"/>
  <c r="I15" i="31"/>
  <c r="L14" i="11" s="1"/>
  <c r="I13" i="31"/>
  <c r="L12" i="11" s="1"/>
  <c r="I11" i="31"/>
  <c r="L10" i="11" s="1"/>
  <c r="I9" i="31"/>
  <c r="L8" i="11" s="1"/>
  <c r="I7" i="31"/>
  <c r="L6" i="11" s="1"/>
  <c r="I5" i="31"/>
  <c r="L4" i="11" s="1"/>
  <c r="I30" i="31"/>
  <c r="L29" i="11" s="1"/>
  <c r="I28" i="31"/>
  <c r="L27" i="11" s="1"/>
  <c r="I26" i="31"/>
  <c r="L25" i="11" s="1"/>
  <c r="I24" i="31"/>
  <c r="L23" i="11" s="1"/>
  <c r="I22" i="31"/>
  <c r="L21" i="11" s="1"/>
  <c r="I20" i="31"/>
  <c r="L19" i="11" s="1"/>
  <c r="I18" i="31"/>
  <c r="L17" i="11" s="1"/>
  <c r="I16" i="31"/>
  <c r="L15" i="11" s="1"/>
  <c r="I14" i="31"/>
  <c r="L13" i="11" s="1"/>
  <c r="I12" i="31"/>
  <c r="L11" i="11" s="1"/>
  <c r="I10" i="31"/>
  <c r="L9" i="11" s="1"/>
  <c r="I8" i="31"/>
  <c r="L7" i="11" s="1"/>
  <c r="I6" i="31"/>
  <c r="L5" i="11" s="1"/>
  <c r="L35" i="5"/>
  <c r="D35" i="11" s="1"/>
  <c r="L31" i="5"/>
  <c r="D31" i="11" s="1"/>
  <c r="L36" i="5"/>
  <c r="D36" i="11" s="1"/>
  <c r="L34" i="5"/>
  <c r="D34" i="11" s="1"/>
  <c r="L32" i="5"/>
  <c r="D32" i="11" s="1"/>
  <c r="L30" i="5"/>
  <c r="D30" i="11" s="1"/>
  <c r="C8" i="34"/>
  <c r="C16" i="14" l="1"/>
  <c r="C16" i="36"/>
  <c r="L24" i="11"/>
  <c r="L42" s="1"/>
  <c r="E14" i="3"/>
  <c r="C9" i="34"/>
  <c r="B6" i="33"/>
  <c r="C6"/>
  <c r="B7"/>
  <c r="C7"/>
  <c r="B8"/>
  <c r="C8"/>
  <c r="B9"/>
  <c r="C9"/>
  <c r="B10"/>
  <c r="C10"/>
  <c r="B11"/>
  <c r="C11"/>
  <c r="B12"/>
  <c r="B13"/>
  <c r="B14"/>
  <c r="B15"/>
  <c r="B16"/>
  <c r="B17"/>
  <c r="B18"/>
  <c r="B19"/>
  <c r="B20"/>
  <c r="B21"/>
  <c r="B22"/>
  <c r="B23"/>
  <c r="B24"/>
  <c r="B25"/>
  <c r="B26"/>
  <c r="B27"/>
  <c r="B28"/>
  <c r="B29"/>
  <c r="B30"/>
  <c r="B31"/>
  <c r="B32"/>
  <c r="B33"/>
  <c r="B34"/>
  <c r="B35"/>
  <c r="B36"/>
  <c r="B37"/>
  <c r="C5"/>
  <c r="B5"/>
  <c r="A5"/>
  <c r="H5" i="11"/>
  <c r="I5"/>
  <c r="J5"/>
  <c r="H6"/>
  <c r="I6"/>
  <c r="J6"/>
  <c r="H7"/>
  <c r="I7"/>
  <c r="J7"/>
  <c r="H8"/>
  <c r="I8"/>
  <c r="J8"/>
  <c r="H9"/>
  <c r="I9"/>
  <c r="J9"/>
  <c r="H10"/>
  <c r="I10"/>
  <c r="J10"/>
  <c r="H11"/>
  <c r="I11"/>
  <c r="J11"/>
  <c r="H12"/>
  <c r="I12"/>
  <c r="J12"/>
  <c r="H13"/>
  <c r="I13"/>
  <c r="J13"/>
  <c r="H14"/>
  <c r="I14"/>
  <c r="J14"/>
  <c r="H15"/>
  <c r="I15"/>
  <c r="J15"/>
  <c r="H16"/>
  <c r="I16"/>
  <c r="J16"/>
  <c r="H17"/>
  <c r="I17"/>
  <c r="J17"/>
  <c r="H18"/>
  <c r="I18"/>
  <c r="J18"/>
  <c r="H19"/>
  <c r="I19"/>
  <c r="J19"/>
  <c r="H20"/>
  <c r="I20"/>
  <c r="J20"/>
  <c r="H21"/>
  <c r="I21"/>
  <c r="J21"/>
  <c r="H22"/>
  <c r="I22"/>
  <c r="J22"/>
  <c r="H23"/>
  <c r="I23"/>
  <c r="J23"/>
  <c r="H24"/>
  <c r="I24"/>
  <c r="J24"/>
  <c r="H25"/>
  <c r="I25"/>
  <c r="J25"/>
  <c r="H26"/>
  <c r="I26"/>
  <c r="J26"/>
  <c r="H27"/>
  <c r="I27"/>
  <c r="J27"/>
  <c r="H28"/>
  <c r="I28"/>
  <c r="J28"/>
  <c r="H29"/>
  <c r="I29"/>
  <c r="J29"/>
  <c r="H30"/>
  <c r="I30"/>
  <c r="J30"/>
  <c r="H31"/>
  <c r="I31"/>
  <c r="J31"/>
  <c r="H32"/>
  <c r="I32"/>
  <c r="J32"/>
  <c r="H33"/>
  <c r="I33"/>
  <c r="J33"/>
  <c r="H34"/>
  <c r="I34"/>
  <c r="J34"/>
  <c r="H35"/>
  <c r="I35"/>
  <c r="J35"/>
  <c r="H36"/>
  <c r="I36"/>
  <c r="J36"/>
  <c r="C17" i="14" l="1"/>
  <c r="C17" i="36"/>
  <c r="L40" i="11"/>
  <c r="L41"/>
  <c r="C10" i="34"/>
  <c r="I4" i="11"/>
  <c r="H4"/>
  <c r="B5" i="32"/>
  <c r="B6"/>
  <c r="B7"/>
  <c r="B8"/>
  <c r="B9"/>
  <c r="B10"/>
  <c r="B11"/>
  <c r="B12"/>
  <c r="B13"/>
  <c r="B14"/>
  <c r="B15"/>
  <c r="B16"/>
  <c r="B17"/>
  <c r="B18"/>
  <c r="B19"/>
  <c r="B20"/>
  <c r="B21"/>
  <c r="B22"/>
  <c r="B23"/>
  <c r="B24"/>
  <c r="B25"/>
  <c r="B26"/>
  <c r="B27"/>
  <c r="B28"/>
  <c r="B29"/>
  <c r="B30"/>
  <c r="B31"/>
  <c r="B32"/>
  <c r="B33"/>
  <c r="B34"/>
  <c r="B35"/>
  <c r="B36"/>
  <c r="B4"/>
  <c r="B5" i="31"/>
  <c r="C5" i="32"/>
  <c r="C6"/>
  <c r="C7"/>
  <c r="C8"/>
  <c r="C9"/>
  <c r="C10"/>
  <c r="C11"/>
  <c r="C4"/>
  <c r="C5" i="5"/>
  <c r="C6"/>
  <c r="C7"/>
  <c r="C8"/>
  <c r="C9"/>
  <c r="C10"/>
  <c r="C11"/>
  <c r="C4"/>
  <c r="C18" i="14" l="1"/>
  <c r="C18" i="36"/>
  <c r="H41" i="11"/>
  <c r="H42"/>
  <c r="H40"/>
  <c r="I41"/>
  <c r="I42"/>
  <c r="I40"/>
  <c r="C11" i="34"/>
  <c r="C12" i="33"/>
  <c r="J4" i="11"/>
  <c r="C19" i="14" l="1"/>
  <c r="C19" i="36"/>
  <c r="J42" i="11"/>
  <c r="K42" s="1"/>
  <c r="J41"/>
  <c r="K41" s="1"/>
  <c r="J40"/>
  <c r="K40" s="1"/>
  <c r="C12" i="34"/>
  <c r="C13" i="33"/>
  <c r="C12" i="32"/>
  <c r="C12" i="5"/>
  <c r="S29" i="11"/>
  <c r="S30"/>
  <c r="S31"/>
  <c r="S32"/>
  <c r="S33"/>
  <c r="S34"/>
  <c r="S35"/>
  <c r="S36"/>
  <c r="S5"/>
  <c r="S6"/>
  <c r="S7"/>
  <c r="S8"/>
  <c r="S9"/>
  <c r="S10"/>
  <c r="S11"/>
  <c r="S12"/>
  <c r="S13"/>
  <c r="S14"/>
  <c r="S15"/>
  <c r="S16"/>
  <c r="S17"/>
  <c r="S18"/>
  <c r="S19"/>
  <c r="S20"/>
  <c r="S21"/>
  <c r="S22"/>
  <c r="S23"/>
  <c r="S24"/>
  <c r="S25"/>
  <c r="S26"/>
  <c r="S27"/>
  <c r="S28"/>
  <c r="C20" i="14" l="1"/>
  <c r="C20" i="36"/>
  <c r="C13" i="34"/>
  <c r="C14" i="33"/>
  <c r="C13" i="5"/>
  <c r="C13" i="32"/>
  <c r="D3" i="14"/>
  <c r="D4" s="1"/>
  <c r="D5" s="1"/>
  <c r="D6" s="1"/>
  <c r="D7" s="1"/>
  <c r="D8" s="1"/>
  <c r="D9" s="1"/>
  <c r="D10" s="1"/>
  <c r="D11" s="1"/>
  <c r="D12" s="1"/>
  <c r="D13" s="1"/>
  <c r="D14" s="1"/>
  <c r="D15" s="1"/>
  <c r="D16" s="1"/>
  <c r="D17" s="1"/>
  <c r="D18" s="1"/>
  <c r="D19" s="1"/>
  <c r="D20" s="1"/>
  <c r="D21" s="1"/>
  <c r="D22" s="1"/>
  <c r="D23" s="1"/>
  <c r="D24" s="1"/>
  <c r="D25" s="1"/>
  <c r="D26" s="1"/>
  <c r="D27" s="1"/>
  <c r="D28" s="1"/>
  <c r="D29" s="1"/>
  <c r="D30" s="1"/>
  <c r="D31" s="1"/>
  <c r="D32" s="1"/>
  <c r="D33" s="1"/>
  <c r="D34" s="1"/>
  <c r="D35" s="1"/>
  <c r="D36" s="1"/>
  <c r="C21" l="1"/>
  <c r="C21" i="36"/>
  <c r="C14" i="34"/>
  <c r="C15" i="33"/>
  <c r="C14" i="32"/>
  <c r="C14" i="5"/>
  <c r="R5" i="11"/>
  <c r="R6"/>
  <c r="R7"/>
  <c r="R8"/>
  <c r="R9"/>
  <c r="R10"/>
  <c r="R11"/>
  <c r="R12"/>
  <c r="R13"/>
  <c r="R15"/>
  <c r="R16"/>
  <c r="R17"/>
  <c r="R18"/>
  <c r="R19"/>
  <c r="R20"/>
  <c r="R21"/>
  <c r="R22"/>
  <c r="R23"/>
  <c r="R24"/>
  <c r="R25"/>
  <c r="R26"/>
  <c r="R27"/>
  <c r="R28"/>
  <c r="R29"/>
  <c r="R31"/>
  <c r="R32"/>
  <c r="R33"/>
  <c r="R35"/>
  <c r="R36"/>
  <c r="R14"/>
  <c r="R30"/>
  <c r="R34"/>
  <c r="P5"/>
  <c r="P6"/>
  <c r="P7"/>
  <c r="P8"/>
  <c r="P9"/>
  <c r="P10"/>
  <c r="P11"/>
  <c r="P12"/>
  <c r="P13"/>
  <c r="P14"/>
  <c r="P15"/>
  <c r="P16"/>
  <c r="P17"/>
  <c r="P18"/>
  <c r="P19"/>
  <c r="P20"/>
  <c r="P21"/>
  <c r="P22"/>
  <c r="P23"/>
  <c r="P24"/>
  <c r="P25"/>
  <c r="P26"/>
  <c r="P27"/>
  <c r="P28"/>
  <c r="P29"/>
  <c r="P30"/>
  <c r="P31"/>
  <c r="P32"/>
  <c r="P33"/>
  <c r="P34"/>
  <c r="P35"/>
  <c r="P36"/>
  <c r="O5"/>
  <c r="O6"/>
  <c r="O7"/>
  <c r="O8"/>
  <c r="O9"/>
  <c r="O10"/>
  <c r="O11"/>
  <c r="O12"/>
  <c r="O13"/>
  <c r="O14"/>
  <c r="O15"/>
  <c r="O16"/>
  <c r="O17"/>
  <c r="O18"/>
  <c r="O19"/>
  <c r="O20"/>
  <c r="O21"/>
  <c r="O22"/>
  <c r="O23"/>
  <c r="O24"/>
  <c r="O25"/>
  <c r="O26"/>
  <c r="O27"/>
  <c r="O28"/>
  <c r="O29"/>
  <c r="O30"/>
  <c r="O31"/>
  <c r="O32"/>
  <c r="O33"/>
  <c r="O34"/>
  <c r="O35"/>
  <c r="O36"/>
  <c r="M5"/>
  <c r="M6"/>
  <c r="M7"/>
  <c r="M8"/>
  <c r="M9"/>
  <c r="M10"/>
  <c r="M11"/>
  <c r="M12"/>
  <c r="M13"/>
  <c r="M14"/>
  <c r="M15"/>
  <c r="M16"/>
  <c r="M17"/>
  <c r="M18"/>
  <c r="M19"/>
  <c r="M20"/>
  <c r="M22"/>
  <c r="M24"/>
  <c r="M25"/>
  <c r="M26"/>
  <c r="M27"/>
  <c r="M28"/>
  <c r="M29"/>
  <c r="M30"/>
  <c r="M32"/>
  <c r="M33"/>
  <c r="M34"/>
  <c r="M35"/>
  <c r="M36"/>
  <c r="M21"/>
  <c r="M23"/>
  <c r="M31"/>
  <c r="D6"/>
  <c r="D7"/>
  <c r="D8"/>
  <c r="D9"/>
  <c r="B5" i="5"/>
  <c r="B6"/>
  <c r="B7"/>
  <c r="B8"/>
  <c r="B9"/>
  <c r="B10"/>
  <c r="B11"/>
  <c r="B12"/>
  <c r="B13"/>
  <c r="B14"/>
  <c r="B15"/>
  <c r="B16"/>
  <c r="B17"/>
  <c r="B18"/>
  <c r="B19"/>
  <c r="B20"/>
  <c r="B21"/>
  <c r="B22"/>
  <c r="B23"/>
  <c r="B24"/>
  <c r="B25"/>
  <c r="B26"/>
  <c r="B27"/>
  <c r="B28"/>
  <c r="B29"/>
  <c r="B30"/>
  <c r="B31"/>
  <c r="B32"/>
  <c r="B33"/>
  <c r="B34"/>
  <c r="B35"/>
  <c r="B36"/>
  <c r="F6" i="11"/>
  <c r="F7"/>
  <c r="F8"/>
  <c r="F9"/>
  <c r="F10"/>
  <c r="F11"/>
  <c r="F12"/>
  <c r="F13"/>
  <c r="F14"/>
  <c r="F15"/>
  <c r="F16"/>
  <c r="F17"/>
  <c r="F18"/>
  <c r="F19"/>
  <c r="F20"/>
  <c r="F21"/>
  <c r="F22"/>
  <c r="F23"/>
  <c r="F24"/>
  <c r="F25"/>
  <c r="F26"/>
  <c r="F27"/>
  <c r="F28"/>
  <c r="F29"/>
  <c r="F30"/>
  <c r="F31"/>
  <c r="F32"/>
  <c r="F33"/>
  <c r="F34"/>
  <c r="F35"/>
  <c r="F36"/>
  <c r="F5"/>
  <c r="D5"/>
  <c r="D10"/>
  <c r="D11"/>
  <c r="D12"/>
  <c r="D13"/>
  <c r="D14"/>
  <c r="D15"/>
  <c r="D16"/>
  <c r="D17"/>
  <c r="D18"/>
  <c r="D19"/>
  <c r="D20"/>
  <c r="D21"/>
  <c r="D22"/>
  <c r="D23"/>
  <c r="D24"/>
  <c r="D25"/>
  <c r="D26"/>
  <c r="D27"/>
  <c r="D28"/>
  <c r="E5"/>
  <c r="E6"/>
  <c r="E7"/>
  <c r="E8"/>
  <c r="E9"/>
  <c r="E10"/>
  <c r="E11"/>
  <c r="E12"/>
  <c r="E13"/>
  <c r="C22" i="14" l="1"/>
  <c r="C22" i="36"/>
  <c r="C15" i="34"/>
  <c r="C16" i="33"/>
  <c r="C15" i="5"/>
  <c r="C15" i="32"/>
  <c r="C23" i="14" l="1"/>
  <c r="C23" i="36"/>
  <c r="C16" i="34"/>
  <c r="C17" i="33"/>
  <c r="C16" i="32"/>
  <c r="C16" i="5"/>
  <c r="C4" i="3"/>
  <c r="D3"/>
  <c r="E14" i="11"/>
  <c r="E15"/>
  <c r="E16"/>
  <c r="E17"/>
  <c r="E18"/>
  <c r="E19"/>
  <c r="E20"/>
  <c r="E21"/>
  <c r="E22"/>
  <c r="E23"/>
  <c r="E24"/>
  <c r="E25"/>
  <c r="E26"/>
  <c r="E27"/>
  <c r="E28"/>
  <c r="E29"/>
  <c r="E30"/>
  <c r="E31"/>
  <c r="E32"/>
  <c r="E33"/>
  <c r="E34"/>
  <c r="E35"/>
  <c r="E36"/>
  <c r="O4"/>
  <c r="B2" i="32"/>
  <c r="A2" i="30"/>
  <c r="A2" i="32"/>
  <c r="A3" i="31"/>
  <c r="C24" i="14" l="1"/>
  <c r="C24" i="36"/>
  <c r="O41" i="11"/>
  <c r="O42"/>
  <c r="O40"/>
  <c r="C17" i="34"/>
  <c r="C18" i="33"/>
  <c r="C17" i="5"/>
  <c r="C17" i="32"/>
  <c r="D16" i="3"/>
  <c r="E16" s="1"/>
  <c r="R4" i="11"/>
  <c r="P4"/>
  <c r="M4"/>
  <c r="S4"/>
  <c r="C2" i="32"/>
  <c r="C25" i="14" l="1"/>
  <c r="C25" i="36"/>
  <c r="R42" i="11"/>
  <c r="R40"/>
  <c r="R41"/>
  <c r="M41"/>
  <c r="N41" s="1"/>
  <c r="M42"/>
  <c r="N42" s="1"/>
  <c r="M40"/>
  <c r="N40" s="1"/>
  <c r="P41"/>
  <c r="Q41" s="1"/>
  <c r="P40"/>
  <c r="Q40" s="1"/>
  <c r="P42"/>
  <c r="Q42" s="1"/>
  <c r="S41"/>
  <c r="S42"/>
  <c r="S40"/>
  <c r="C18" i="34"/>
  <c r="C19" i="33"/>
  <c r="C18" i="32"/>
  <c r="C18" i="5"/>
  <c r="F4" i="11"/>
  <c r="B37" i="31"/>
  <c r="B36"/>
  <c r="B35"/>
  <c r="B34"/>
  <c r="B33"/>
  <c r="B32"/>
  <c r="B31"/>
  <c r="B30"/>
  <c r="B29"/>
  <c r="B28"/>
  <c r="B27"/>
  <c r="B26"/>
  <c r="B25"/>
  <c r="B24"/>
  <c r="B23"/>
  <c r="B22"/>
  <c r="B21"/>
  <c r="C20"/>
  <c r="B20"/>
  <c r="C19"/>
  <c r="B19"/>
  <c r="C18"/>
  <c r="B18"/>
  <c r="C17"/>
  <c r="B17"/>
  <c r="C16"/>
  <c r="B16"/>
  <c r="C15"/>
  <c r="B15"/>
  <c r="C14"/>
  <c r="B14"/>
  <c r="C13"/>
  <c r="B13"/>
  <c r="C12"/>
  <c r="B12"/>
  <c r="C11"/>
  <c r="B11"/>
  <c r="C10"/>
  <c r="B10"/>
  <c r="C9"/>
  <c r="B9"/>
  <c r="C8"/>
  <c r="B8"/>
  <c r="C7"/>
  <c r="B7"/>
  <c r="C6"/>
  <c r="B6"/>
  <c r="C5"/>
  <c r="A5"/>
  <c r="C3"/>
  <c r="B3"/>
  <c r="B36" i="30"/>
  <c r="B35"/>
  <c r="B34"/>
  <c r="B33"/>
  <c r="B32"/>
  <c r="B31"/>
  <c r="B30"/>
  <c r="B29"/>
  <c r="B28"/>
  <c r="B27"/>
  <c r="B26"/>
  <c r="B25"/>
  <c r="B24"/>
  <c r="B23"/>
  <c r="B22"/>
  <c r="B21"/>
  <c r="B20"/>
  <c r="C19"/>
  <c r="B19"/>
  <c r="C18"/>
  <c r="B18"/>
  <c r="C17"/>
  <c r="B17"/>
  <c r="C16"/>
  <c r="B16"/>
  <c r="C15"/>
  <c r="B15"/>
  <c r="C14"/>
  <c r="B14"/>
  <c r="C13"/>
  <c r="B13"/>
  <c r="C12"/>
  <c r="B12"/>
  <c r="C11"/>
  <c r="B11"/>
  <c r="C10"/>
  <c r="B10"/>
  <c r="C9"/>
  <c r="B9"/>
  <c r="C8"/>
  <c r="B8"/>
  <c r="C7"/>
  <c r="B7"/>
  <c r="C6"/>
  <c r="B6"/>
  <c r="C5"/>
  <c r="B5"/>
  <c r="C4"/>
  <c r="B4"/>
  <c r="A4"/>
  <c r="C2"/>
  <c r="B2"/>
  <c r="C26" i="14" l="1"/>
  <c r="C26" i="36"/>
  <c r="T41" i="11"/>
  <c r="F42"/>
  <c r="F40"/>
  <c r="F41"/>
  <c r="T40"/>
  <c r="T42"/>
  <c r="C19" i="34"/>
  <c r="C20" i="33"/>
  <c r="C19" i="5"/>
  <c r="C19" i="32"/>
  <c r="E4" i="11"/>
  <c r="C27" i="14" l="1"/>
  <c r="C27" i="36"/>
  <c r="E42" i="11"/>
  <c r="E40"/>
  <c r="E41"/>
  <c r="C20" i="34"/>
  <c r="C21" i="33"/>
  <c r="C20" i="32"/>
  <c r="C20" i="5"/>
  <c r="C21" i="31"/>
  <c r="C20" i="30"/>
  <c r="N45" i="11"/>
  <c r="T44"/>
  <c r="T46"/>
  <c r="N46"/>
  <c r="N44"/>
  <c r="T45"/>
  <c r="Q44"/>
  <c r="Q46"/>
  <c r="Q45"/>
  <c r="C28" i="14" l="1"/>
  <c r="C28" i="36"/>
  <c r="C21" i="34"/>
  <c r="C22" i="33"/>
  <c r="C21" i="5"/>
  <c r="C21" i="32"/>
  <c r="C22" i="31"/>
  <c r="C21" i="30"/>
  <c r="C14" i="11"/>
  <c r="C15"/>
  <c r="C16"/>
  <c r="C17"/>
  <c r="C18"/>
  <c r="C19"/>
  <c r="C20"/>
  <c r="C21"/>
  <c r="C22"/>
  <c r="A11" i="3"/>
  <c r="A2" i="11"/>
  <c r="B2"/>
  <c r="C2"/>
  <c r="A4"/>
  <c r="B4"/>
  <c r="C4"/>
  <c r="A1" i="25"/>
  <c r="A2"/>
  <c r="B2"/>
  <c r="C2"/>
  <c r="D2"/>
  <c r="A3"/>
  <c r="B3"/>
  <c r="C3"/>
  <c r="D3"/>
  <c r="E3"/>
  <c r="G3"/>
  <c r="I3"/>
  <c r="B4"/>
  <c r="C4"/>
  <c r="D4"/>
  <c r="E4"/>
  <c r="F4" s="1"/>
  <c r="K4" s="1"/>
  <c r="L4" s="1"/>
  <c r="G4"/>
  <c r="H4" s="1"/>
  <c r="I4"/>
  <c r="J4" s="1"/>
  <c r="B5"/>
  <c r="D5"/>
  <c r="E5"/>
  <c r="F5" s="1"/>
  <c r="K5" s="1"/>
  <c r="L5" s="1"/>
  <c r="G5"/>
  <c r="H5" s="1"/>
  <c r="I5"/>
  <c r="J5" s="1"/>
  <c r="B6"/>
  <c r="D6"/>
  <c r="E6"/>
  <c r="F6" s="1"/>
  <c r="K6" s="1"/>
  <c r="L6" s="1"/>
  <c r="G6"/>
  <c r="H6" s="1"/>
  <c r="I6"/>
  <c r="J6" s="1"/>
  <c r="B7"/>
  <c r="D7"/>
  <c r="E7"/>
  <c r="F7" s="1"/>
  <c r="K7" s="1"/>
  <c r="L7" s="1"/>
  <c r="G7"/>
  <c r="H7" s="1"/>
  <c r="I7"/>
  <c r="J7" s="1"/>
  <c r="B8"/>
  <c r="D8"/>
  <c r="E8"/>
  <c r="F8" s="1"/>
  <c r="K8" s="1"/>
  <c r="L8" s="1"/>
  <c r="G8"/>
  <c r="H8" s="1"/>
  <c r="I8"/>
  <c r="J8" s="1"/>
  <c r="B9"/>
  <c r="C9"/>
  <c r="D9"/>
  <c r="E9"/>
  <c r="F9" s="1"/>
  <c r="K9" s="1"/>
  <c r="L9" s="1"/>
  <c r="G9"/>
  <c r="H9" s="1"/>
  <c r="I9"/>
  <c r="J9" s="1"/>
  <c r="B10"/>
  <c r="D10"/>
  <c r="E10"/>
  <c r="F10" s="1"/>
  <c r="K10" s="1"/>
  <c r="L10" s="1"/>
  <c r="G10"/>
  <c r="H10" s="1"/>
  <c r="I10"/>
  <c r="J10" s="1"/>
  <c r="B11"/>
  <c r="D11"/>
  <c r="E11"/>
  <c r="F11" s="1"/>
  <c r="K11" s="1"/>
  <c r="L11" s="1"/>
  <c r="G11"/>
  <c r="H11" s="1"/>
  <c r="I11"/>
  <c r="J11" s="1"/>
  <c r="B12"/>
  <c r="D12"/>
  <c r="E12"/>
  <c r="F12" s="1"/>
  <c r="K12" s="1"/>
  <c r="L12" s="1"/>
  <c r="G12"/>
  <c r="H12" s="1"/>
  <c r="I12"/>
  <c r="J12" s="1"/>
  <c r="B13"/>
  <c r="C13"/>
  <c r="D13"/>
  <c r="E13"/>
  <c r="F13" s="1"/>
  <c r="K13" s="1"/>
  <c r="L13" s="1"/>
  <c r="G13"/>
  <c r="H13" s="1"/>
  <c r="I13"/>
  <c r="J13" s="1"/>
  <c r="B14"/>
  <c r="C14"/>
  <c r="D14"/>
  <c r="E14"/>
  <c r="F14" s="1"/>
  <c r="K14" s="1"/>
  <c r="L14" s="1"/>
  <c r="G14"/>
  <c r="H14" s="1"/>
  <c r="I14"/>
  <c r="J14" s="1"/>
  <c r="B15"/>
  <c r="C15"/>
  <c r="D15"/>
  <c r="E15"/>
  <c r="F15" s="1"/>
  <c r="K15" s="1"/>
  <c r="L15" s="1"/>
  <c r="G15"/>
  <c r="H15" s="1"/>
  <c r="I15"/>
  <c r="J15" s="1"/>
  <c r="B16"/>
  <c r="C16"/>
  <c r="D16"/>
  <c r="E16"/>
  <c r="F16" s="1"/>
  <c r="K16" s="1"/>
  <c r="L16" s="1"/>
  <c r="G16"/>
  <c r="H16" s="1"/>
  <c r="I16"/>
  <c r="J16" s="1"/>
  <c r="B17"/>
  <c r="C17"/>
  <c r="D17"/>
  <c r="E17"/>
  <c r="F17" s="1"/>
  <c r="K17" s="1"/>
  <c r="L17" s="1"/>
  <c r="G17"/>
  <c r="H17" s="1"/>
  <c r="I17"/>
  <c r="J17" s="1"/>
  <c r="B18"/>
  <c r="C18"/>
  <c r="D18"/>
  <c r="E18"/>
  <c r="F18" s="1"/>
  <c r="K18" s="1"/>
  <c r="L18" s="1"/>
  <c r="G18"/>
  <c r="H18" s="1"/>
  <c r="I18"/>
  <c r="J18" s="1"/>
  <c r="B19"/>
  <c r="C19"/>
  <c r="D19"/>
  <c r="E19"/>
  <c r="F19" s="1"/>
  <c r="K19" s="1"/>
  <c r="L19" s="1"/>
  <c r="G19"/>
  <c r="H19" s="1"/>
  <c r="I19"/>
  <c r="J19" s="1"/>
  <c r="B20"/>
  <c r="C20"/>
  <c r="D20"/>
  <c r="E20"/>
  <c r="F20" s="1"/>
  <c r="K20" s="1"/>
  <c r="L20" s="1"/>
  <c r="G20"/>
  <c r="H20" s="1"/>
  <c r="I20"/>
  <c r="J20" s="1"/>
  <c r="B21"/>
  <c r="C21"/>
  <c r="D21"/>
  <c r="E21"/>
  <c r="F21" s="1"/>
  <c r="K21" s="1"/>
  <c r="L21" s="1"/>
  <c r="G21"/>
  <c r="H21" s="1"/>
  <c r="I21"/>
  <c r="J21" s="1"/>
  <c r="B22"/>
  <c r="D22"/>
  <c r="E22"/>
  <c r="F22" s="1"/>
  <c r="K22" s="1"/>
  <c r="L22" s="1"/>
  <c r="G22"/>
  <c r="H22" s="1"/>
  <c r="I22"/>
  <c r="J22" s="1"/>
  <c r="B23"/>
  <c r="D23"/>
  <c r="E23"/>
  <c r="F23" s="1"/>
  <c r="K23" s="1"/>
  <c r="L23" s="1"/>
  <c r="G23"/>
  <c r="H23" s="1"/>
  <c r="I23"/>
  <c r="J23" s="1"/>
  <c r="B24"/>
  <c r="D24"/>
  <c r="E24"/>
  <c r="F24" s="1"/>
  <c r="K24" s="1"/>
  <c r="L24" s="1"/>
  <c r="G24"/>
  <c r="H24" s="1"/>
  <c r="I24"/>
  <c r="J24" s="1"/>
  <c r="B25"/>
  <c r="D25"/>
  <c r="E25"/>
  <c r="F25" s="1"/>
  <c r="K25" s="1"/>
  <c r="L25" s="1"/>
  <c r="G25"/>
  <c r="H25" s="1"/>
  <c r="I25"/>
  <c r="J25" s="1"/>
  <c r="B26"/>
  <c r="D26"/>
  <c r="E26"/>
  <c r="F26" s="1"/>
  <c r="K26" s="1"/>
  <c r="L26" s="1"/>
  <c r="G26"/>
  <c r="H26" s="1"/>
  <c r="I26"/>
  <c r="J26" s="1"/>
  <c r="B27"/>
  <c r="D27"/>
  <c r="E27"/>
  <c r="F27" s="1"/>
  <c r="K27" s="1"/>
  <c r="L27" s="1"/>
  <c r="G27"/>
  <c r="H27" s="1"/>
  <c r="I27"/>
  <c r="J27" s="1"/>
  <c r="B28"/>
  <c r="D28"/>
  <c r="E28"/>
  <c r="F28" s="1"/>
  <c r="K28" s="1"/>
  <c r="L28" s="1"/>
  <c r="G28"/>
  <c r="H28" s="1"/>
  <c r="I28"/>
  <c r="J28" s="1"/>
  <c r="B29"/>
  <c r="D29"/>
  <c r="E29"/>
  <c r="F29" s="1"/>
  <c r="K29" s="1"/>
  <c r="L29" s="1"/>
  <c r="G29"/>
  <c r="H29" s="1"/>
  <c r="I29"/>
  <c r="J29" s="1"/>
  <c r="B30"/>
  <c r="D30"/>
  <c r="E30"/>
  <c r="F30" s="1"/>
  <c r="K30" s="1"/>
  <c r="L30" s="1"/>
  <c r="G30"/>
  <c r="H30" s="1"/>
  <c r="I30"/>
  <c r="J30" s="1"/>
  <c r="D31"/>
  <c r="E31"/>
  <c r="F31" s="1"/>
  <c r="K31" s="1"/>
  <c r="L31" s="1"/>
  <c r="G31"/>
  <c r="H31" s="1"/>
  <c r="I31"/>
  <c r="J31" s="1"/>
  <c r="B32"/>
  <c r="D32"/>
  <c r="E32"/>
  <c r="F32" s="1"/>
  <c r="K32" s="1"/>
  <c r="L32" s="1"/>
  <c r="G32"/>
  <c r="H32" s="1"/>
  <c r="I32"/>
  <c r="J32" s="1"/>
  <c r="B33"/>
  <c r="D33"/>
  <c r="E33"/>
  <c r="F33" s="1"/>
  <c r="K33" s="1"/>
  <c r="L33" s="1"/>
  <c r="G33"/>
  <c r="H33" s="1"/>
  <c r="I33"/>
  <c r="J33" s="1"/>
  <c r="A1" i="20"/>
  <c r="A2"/>
  <c r="B2"/>
  <c r="C2"/>
  <c r="D2"/>
  <c r="A3"/>
  <c r="B3"/>
  <c r="C3"/>
  <c r="D3"/>
  <c r="E3"/>
  <c r="G3"/>
  <c r="I3"/>
  <c r="B4"/>
  <c r="C4"/>
  <c r="D4"/>
  <c r="E4"/>
  <c r="F4" s="1"/>
  <c r="K4" s="1"/>
  <c r="L4" s="1"/>
  <c r="G4"/>
  <c r="H4" s="1"/>
  <c r="I4"/>
  <c r="J4" s="1"/>
  <c r="B5"/>
  <c r="D5"/>
  <c r="E5"/>
  <c r="F5" s="1"/>
  <c r="K5" s="1"/>
  <c r="L5" s="1"/>
  <c r="G5"/>
  <c r="H5" s="1"/>
  <c r="I5"/>
  <c r="J5" s="1"/>
  <c r="B6"/>
  <c r="D6"/>
  <c r="E6"/>
  <c r="F6" s="1"/>
  <c r="K6" s="1"/>
  <c r="L6" s="1"/>
  <c r="G6"/>
  <c r="H6" s="1"/>
  <c r="I6"/>
  <c r="J6" s="1"/>
  <c r="B7"/>
  <c r="D7"/>
  <c r="E7"/>
  <c r="F7" s="1"/>
  <c r="K7" s="1"/>
  <c r="L7" s="1"/>
  <c r="G7"/>
  <c r="H7" s="1"/>
  <c r="I7"/>
  <c r="J7" s="1"/>
  <c r="B8"/>
  <c r="D8"/>
  <c r="E8"/>
  <c r="F8" s="1"/>
  <c r="K8" s="1"/>
  <c r="L8" s="1"/>
  <c r="G8"/>
  <c r="H8" s="1"/>
  <c r="I8"/>
  <c r="J8" s="1"/>
  <c r="B9"/>
  <c r="C9"/>
  <c r="D9"/>
  <c r="E9"/>
  <c r="F9" s="1"/>
  <c r="K9" s="1"/>
  <c r="L9" s="1"/>
  <c r="G9"/>
  <c r="H9" s="1"/>
  <c r="I9"/>
  <c r="J9" s="1"/>
  <c r="B10"/>
  <c r="D10"/>
  <c r="E10"/>
  <c r="F10" s="1"/>
  <c r="K10" s="1"/>
  <c r="L10" s="1"/>
  <c r="G10"/>
  <c r="H10" s="1"/>
  <c r="I10"/>
  <c r="J10" s="1"/>
  <c r="B11"/>
  <c r="D11"/>
  <c r="E11"/>
  <c r="F11" s="1"/>
  <c r="K11" s="1"/>
  <c r="L11" s="1"/>
  <c r="G11"/>
  <c r="H11" s="1"/>
  <c r="I11"/>
  <c r="J11" s="1"/>
  <c r="B12"/>
  <c r="D12"/>
  <c r="E12"/>
  <c r="F12" s="1"/>
  <c r="K12" s="1"/>
  <c r="L12" s="1"/>
  <c r="G12"/>
  <c r="H12" s="1"/>
  <c r="I12"/>
  <c r="J12" s="1"/>
  <c r="B13"/>
  <c r="C13"/>
  <c r="D13"/>
  <c r="E13"/>
  <c r="F13" s="1"/>
  <c r="K13" s="1"/>
  <c r="L13" s="1"/>
  <c r="G13"/>
  <c r="H13" s="1"/>
  <c r="I13"/>
  <c r="J13" s="1"/>
  <c r="B14"/>
  <c r="C14"/>
  <c r="D14"/>
  <c r="E14"/>
  <c r="F14" s="1"/>
  <c r="K14" s="1"/>
  <c r="L14" s="1"/>
  <c r="G14"/>
  <c r="H14" s="1"/>
  <c r="I14"/>
  <c r="J14" s="1"/>
  <c r="B15"/>
  <c r="C15"/>
  <c r="D15"/>
  <c r="E15"/>
  <c r="F15" s="1"/>
  <c r="K15" s="1"/>
  <c r="L15" s="1"/>
  <c r="G15"/>
  <c r="H15" s="1"/>
  <c r="I15"/>
  <c r="J15" s="1"/>
  <c r="B16"/>
  <c r="C16"/>
  <c r="D16"/>
  <c r="E16"/>
  <c r="F16" s="1"/>
  <c r="K16" s="1"/>
  <c r="L16" s="1"/>
  <c r="G16"/>
  <c r="H16" s="1"/>
  <c r="I16"/>
  <c r="J16" s="1"/>
  <c r="B17"/>
  <c r="C17"/>
  <c r="D17"/>
  <c r="E17"/>
  <c r="F17" s="1"/>
  <c r="K17" s="1"/>
  <c r="L17" s="1"/>
  <c r="G17"/>
  <c r="H17" s="1"/>
  <c r="I17"/>
  <c r="J17" s="1"/>
  <c r="B18"/>
  <c r="C18"/>
  <c r="D18"/>
  <c r="E18"/>
  <c r="F18" s="1"/>
  <c r="K18" s="1"/>
  <c r="L18" s="1"/>
  <c r="G18"/>
  <c r="H18" s="1"/>
  <c r="I18"/>
  <c r="J18" s="1"/>
  <c r="B19"/>
  <c r="C19"/>
  <c r="D19"/>
  <c r="E19"/>
  <c r="F19" s="1"/>
  <c r="K19" s="1"/>
  <c r="L19" s="1"/>
  <c r="G19"/>
  <c r="H19" s="1"/>
  <c r="I19"/>
  <c r="J19" s="1"/>
  <c r="B20"/>
  <c r="C20"/>
  <c r="D20"/>
  <c r="E20"/>
  <c r="F20" s="1"/>
  <c r="K20" s="1"/>
  <c r="L20" s="1"/>
  <c r="G20"/>
  <c r="H20" s="1"/>
  <c r="I20"/>
  <c r="J20" s="1"/>
  <c r="B21"/>
  <c r="C21"/>
  <c r="D21"/>
  <c r="E21"/>
  <c r="F21" s="1"/>
  <c r="K21" s="1"/>
  <c r="L21" s="1"/>
  <c r="G21"/>
  <c r="H21" s="1"/>
  <c r="I21"/>
  <c r="J21" s="1"/>
  <c r="B22"/>
  <c r="D22"/>
  <c r="E22"/>
  <c r="F22" s="1"/>
  <c r="K22" s="1"/>
  <c r="L22" s="1"/>
  <c r="G22"/>
  <c r="H22" s="1"/>
  <c r="I22"/>
  <c r="J22" s="1"/>
  <c r="B23"/>
  <c r="D23"/>
  <c r="E23"/>
  <c r="F23" s="1"/>
  <c r="K23" s="1"/>
  <c r="L23" s="1"/>
  <c r="G23"/>
  <c r="H23" s="1"/>
  <c r="I23"/>
  <c r="J23" s="1"/>
  <c r="B24"/>
  <c r="D24"/>
  <c r="E24"/>
  <c r="F24" s="1"/>
  <c r="K24" s="1"/>
  <c r="L24" s="1"/>
  <c r="G24"/>
  <c r="H24" s="1"/>
  <c r="I24"/>
  <c r="J24" s="1"/>
  <c r="B25"/>
  <c r="D25"/>
  <c r="E25"/>
  <c r="F25" s="1"/>
  <c r="K25" s="1"/>
  <c r="L25" s="1"/>
  <c r="G25"/>
  <c r="H25" s="1"/>
  <c r="I25"/>
  <c r="J25" s="1"/>
  <c r="B26"/>
  <c r="D26"/>
  <c r="E26"/>
  <c r="F26" s="1"/>
  <c r="K26" s="1"/>
  <c r="L26" s="1"/>
  <c r="G26"/>
  <c r="H26" s="1"/>
  <c r="I26"/>
  <c r="J26" s="1"/>
  <c r="B27"/>
  <c r="D27"/>
  <c r="E27"/>
  <c r="F27" s="1"/>
  <c r="K27" s="1"/>
  <c r="L27" s="1"/>
  <c r="G27"/>
  <c r="H27" s="1"/>
  <c r="I27"/>
  <c r="J27" s="1"/>
  <c r="B28"/>
  <c r="D28"/>
  <c r="E28"/>
  <c r="F28" s="1"/>
  <c r="K28" s="1"/>
  <c r="L28" s="1"/>
  <c r="G28"/>
  <c r="H28" s="1"/>
  <c r="I28"/>
  <c r="J28" s="1"/>
  <c r="B29"/>
  <c r="D29"/>
  <c r="E29"/>
  <c r="F29" s="1"/>
  <c r="K29" s="1"/>
  <c r="L29" s="1"/>
  <c r="G29"/>
  <c r="H29" s="1"/>
  <c r="I29"/>
  <c r="J29" s="1"/>
  <c r="B30"/>
  <c r="D30"/>
  <c r="E30"/>
  <c r="F30" s="1"/>
  <c r="K30" s="1"/>
  <c r="L30" s="1"/>
  <c r="G30"/>
  <c r="H30" s="1"/>
  <c r="I30"/>
  <c r="J30" s="1"/>
  <c r="D31"/>
  <c r="E31"/>
  <c r="F31" s="1"/>
  <c r="K31" s="1"/>
  <c r="L31" s="1"/>
  <c r="G31"/>
  <c r="H31" s="1"/>
  <c r="I31"/>
  <c r="J31" s="1"/>
  <c r="B32"/>
  <c r="D32"/>
  <c r="E32"/>
  <c r="F32" s="1"/>
  <c r="K32" s="1"/>
  <c r="L32" s="1"/>
  <c r="G32"/>
  <c r="H32" s="1"/>
  <c r="I32"/>
  <c r="J32" s="1"/>
  <c r="B33"/>
  <c r="D33"/>
  <c r="E33"/>
  <c r="F33" s="1"/>
  <c r="K33" s="1"/>
  <c r="L33" s="1"/>
  <c r="G33"/>
  <c r="H33" s="1"/>
  <c r="I33"/>
  <c r="J33" s="1"/>
  <c r="A1" i="24"/>
  <c r="A3"/>
  <c r="B3"/>
  <c r="C3"/>
  <c r="D3"/>
  <c r="A4"/>
  <c r="B4"/>
  <c r="C4"/>
  <c r="D4"/>
  <c r="E4"/>
  <c r="F4" s="1"/>
  <c r="AC4" s="1"/>
  <c r="AD4" s="1"/>
  <c r="G4"/>
  <c r="H4" s="1"/>
  <c r="I4"/>
  <c r="J4" s="1"/>
  <c r="K4"/>
  <c r="L4" s="1"/>
  <c r="M4"/>
  <c r="N4" s="1"/>
  <c r="O4"/>
  <c r="P4" s="1"/>
  <c r="Q4"/>
  <c r="R4" s="1"/>
  <c r="S4"/>
  <c r="T4" s="1"/>
  <c r="U4"/>
  <c r="V4" s="1"/>
  <c r="W4"/>
  <c r="X4" s="1"/>
  <c r="Y4"/>
  <c r="Z4" s="1"/>
  <c r="AA4"/>
  <c r="AB4" s="1"/>
  <c r="B5"/>
  <c r="C5"/>
  <c r="D5"/>
  <c r="E5"/>
  <c r="F5" s="1"/>
  <c r="AC5" s="1"/>
  <c r="AD5" s="1"/>
  <c r="G5"/>
  <c r="H5" s="1"/>
  <c r="I5"/>
  <c r="J5" s="1"/>
  <c r="K5"/>
  <c r="L5" s="1"/>
  <c r="M5"/>
  <c r="N5" s="1"/>
  <c r="O5"/>
  <c r="P5" s="1"/>
  <c r="Q5"/>
  <c r="R5" s="1"/>
  <c r="S5"/>
  <c r="T5" s="1"/>
  <c r="U5"/>
  <c r="V5" s="1"/>
  <c r="W5"/>
  <c r="X5" s="1"/>
  <c r="Y5"/>
  <c r="Z5" s="1"/>
  <c r="AA5"/>
  <c r="AB5" s="1"/>
  <c r="B6"/>
  <c r="D6"/>
  <c r="E6"/>
  <c r="F6" s="1"/>
  <c r="AC6" s="1"/>
  <c r="AD6" s="1"/>
  <c r="G6"/>
  <c r="H6" s="1"/>
  <c r="I6"/>
  <c r="J6" s="1"/>
  <c r="K6"/>
  <c r="L6" s="1"/>
  <c r="M6"/>
  <c r="N6" s="1"/>
  <c r="O6"/>
  <c r="P6" s="1"/>
  <c r="Q6"/>
  <c r="R6" s="1"/>
  <c r="S6"/>
  <c r="T6" s="1"/>
  <c r="U6"/>
  <c r="V6" s="1"/>
  <c r="W6"/>
  <c r="X6" s="1"/>
  <c r="Y6"/>
  <c r="Z6" s="1"/>
  <c r="AA6"/>
  <c r="AB6" s="1"/>
  <c r="B7"/>
  <c r="D7"/>
  <c r="E7"/>
  <c r="F7" s="1"/>
  <c r="AC7" s="1"/>
  <c r="AD7" s="1"/>
  <c r="G7"/>
  <c r="H7" s="1"/>
  <c r="I7"/>
  <c r="J7" s="1"/>
  <c r="K7"/>
  <c r="L7" s="1"/>
  <c r="M7"/>
  <c r="N7" s="1"/>
  <c r="O7"/>
  <c r="P7" s="1"/>
  <c r="Q7"/>
  <c r="R7" s="1"/>
  <c r="S7"/>
  <c r="T7" s="1"/>
  <c r="U7"/>
  <c r="V7" s="1"/>
  <c r="W7"/>
  <c r="X7" s="1"/>
  <c r="Y7"/>
  <c r="Z7" s="1"/>
  <c r="AA7"/>
  <c r="AB7" s="1"/>
  <c r="B8"/>
  <c r="D8"/>
  <c r="E8"/>
  <c r="F8" s="1"/>
  <c r="AC8" s="1"/>
  <c r="AD8" s="1"/>
  <c r="G8"/>
  <c r="H8" s="1"/>
  <c r="I8"/>
  <c r="J8" s="1"/>
  <c r="K8"/>
  <c r="L8" s="1"/>
  <c r="M8"/>
  <c r="N8" s="1"/>
  <c r="O8"/>
  <c r="P8" s="1"/>
  <c r="Q8"/>
  <c r="R8" s="1"/>
  <c r="S8"/>
  <c r="T8" s="1"/>
  <c r="U8"/>
  <c r="V8" s="1"/>
  <c r="W8"/>
  <c r="X8" s="1"/>
  <c r="Y8"/>
  <c r="Z8" s="1"/>
  <c r="AA8"/>
  <c r="AB8" s="1"/>
  <c r="B9"/>
  <c r="D9"/>
  <c r="E9"/>
  <c r="F9" s="1"/>
  <c r="AC9" s="1"/>
  <c r="AD9" s="1"/>
  <c r="G9"/>
  <c r="H9" s="1"/>
  <c r="I9"/>
  <c r="J9" s="1"/>
  <c r="K9"/>
  <c r="L9" s="1"/>
  <c r="M9"/>
  <c r="N9" s="1"/>
  <c r="O9"/>
  <c r="P9" s="1"/>
  <c r="Q9"/>
  <c r="R9" s="1"/>
  <c r="S9"/>
  <c r="T9" s="1"/>
  <c r="U9"/>
  <c r="V9" s="1"/>
  <c r="W9"/>
  <c r="X9" s="1"/>
  <c r="Y9"/>
  <c r="Z9" s="1"/>
  <c r="AA9"/>
  <c r="AB9" s="1"/>
  <c r="B10"/>
  <c r="C10"/>
  <c r="D10"/>
  <c r="E10"/>
  <c r="F10" s="1"/>
  <c r="AC10" s="1"/>
  <c r="AD10" s="1"/>
  <c r="G10"/>
  <c r="H10" s="1"/>
  <c r="I10"/>
  <c r="J10" s="1"/>
  <c r="K10"/>
  <c r="L10" s="1"/>
  <c r="M10"/>
  <c r="N10" s="1"/>
  <c r="O10"/>
  <c r="P10" s="1"/>
  <c r="Q10"/>
  <c r="R10" s="1"/>
  <c r="S10"/>
  <c r="T10" s="1"/>
  <c r="U10"/>
  <c r="V10" s="1"/>
  <c r="W10"/>
  <c r="X10" s="1"/>
  <c r="Y10"/>
  <c r="Z10" s="1"/>
  <c r="AA10"/>
  <c r="AB10" s="1"/>
  <c r="B11"/>
  <c r="D11"/>
  <c r="E11"/>
  <c r="F11" s="1"/>
  <c r="AC11" s="1"/>
  <c r="AD11" s="1"/>
  <c r="G11"/>
  <c r="H11" s="1"/>
  <c r="I11"/>
  <c r="J11" s="1"/>
  <c r="K11"/>
  <c r="L11" s="1"/>
  <c r="M11"/>
  <c r="N11" s="1"/>
  <c r="O11"/>
  <c r="P11" s="1"/>
  <c r="Q11"/>
  <c r="R11" s="1"/>
  <c r="S11"/>
  <c r="T11" s="1"/>
  <c r="U11"/>
  <c r="V11" s="1"/>
  <c r="W11"/>
  <c r="X11" s="1"/>
  <c r="Y11"/>
  <c r="Z11" s="1"/>
  <c r="AA11"/>
  <c r="AB11" s="1"/>
  <c r="B12"/>
  <c r="D12"/>
  <c r="E12"/>
  <c r="F12" s="1"/>
  <c r="G12"/>
  <c r="H12" s="1"/>
  <c r="I12"/>
  <c r="J12" s="1"/>
  <c r="K12"/>
  <c r="L12" s="1"/>
  <c r="M12"/>
  <c r="N12" s="1"/>
  <c r="O12"/>
  <c r="P12" s="1"/>
  <c r="Q12"/>
  <c r="R12" s="1"/>
  <c r="S12"/>
  <c r="T12" s="1"/>
  <c r="U12"/>
  <c r="V12" s="1"/>
  <c r="W12"/>
  <c r="X12" s="1"/>
  <c r="Y12"/>
  <c r="Z12" s="1"/>
  <c r="AA12"/>
  <c r="AB12" s="1"/>
  <c r="AC12"/>
  <c r="AD12" s="1"/>
  <c r="B13"/>
  <c r="D13"/>
  <c r="E13"/>
  <c r="F13" s="1"/>
  <c r="AC13" s="1"/>
  <c r="AD13" s="1"/>
  <c r="G13"/>
  <c r="H13" s="1"/>
  <c r="I13"/>
  <c r="J13" s="1"/>
  <c r="K13"/>
  <c r="L13" s="1"/>
  <c r="M13"/>
  <c r="N13" s="1"/>
  <c r="O13"/>
  <c r="P13" s="1"/>
  <c r="Q13"/>
  <c r="R13" s="1"/>
  <c r="S13"/>
  <c r="T13" s="1"/>
  <c r="U13"/>
  <c r="V13" s="1"/>
  <c r="W13"/>
  <c r="X13" s="1"/>
  <c r="Y13"/>
  <c r="Z13" s="1"/>
  <c r="AA13"/>
  <c r="AB13" s="1"/>
  <c r="B14"/>
  <c r="C14"/>
  <c r="D14"/>
  <c r="E14"/>
  <c r="F14" s="1"/>
  <c r="G14"/>
  <c r="H14" s="1"/>
  <c r="I14"/>
  <c r="J14" s="1"/>
  <c r="K14"/>
  <c r="L14" s="1"/>
  <c r="M14"/>
  <c r="N14" s="1"/>
  <c r="O14"/>
  <c r="P14" s="1"/>
  <c r="Q14"/>
  <c r="R14" s="1"/>
  <c r="S14"/>
  <c r="T14" s="1"/>
  <c r="U14"/>
  <c r="V14" s="1"/>
  <c r="W14"/>
  <c r="X14" s="1"/>
  <c r="Y14"/>
  <c r="Z14" s="1"/>
  <c r="AA14"/>
  <c r="AB14" s="1"/>
  <c r="AC14"/>
  <c r="AD14" s="1"/>
  <c r="B15"/>
  <c r="C15"/>
  <c r="D15"/>
  <c r="E15"/>
  <c r="F15" s="1"/>
  <c r="AC15" s="1"/>
  <c r="AD15" s="1"/>
  <c r="G15"/>
  <c r="H15" s="1"/>
  <c r="I15"/>
  <c r="J15" s="1"/>
  <c r="K15"/>
  <c r="L15" s="1"/>
  <c r="M15"/>
  <c r="N15" s="1"/>
  <c r="O15"/>
  <c r="P15" s="1"/>
  <c r="Q15"/>
  <c r="R15" s="1"/>
  <c r="S15"/>
  <c r="T15" s="1"/>
  <c r="U15"/>
  <c r="V15" s="1"/>
  <c r="W15"/>
  <c r="X15" s="1"/>
  <c r="Y15"/>
  <c r="Z15" s="1"/>
  <c r="AA15"/>
  <c r="AB15" s="1"/>
  <c r="B16"/>
  <c r="C16"/>
  <c r="D16"/>
  <c r="E16"/>
  <c r="F16" s="1"/>
  <c r="G16"/>
  <c r="H16" s="1"/>
  <c r="I16"/>
  <c r="J16" s="1"/>
  <c r="K16"/>
  <c r="L16" s="1"/>
  <c r="M16"/>
  <c r="N16" s="1"/>
  <c r="O16"/>
  <c r="P16" s="1"/>
  <c r="Q16"/>
  <c r="R16" s="1"/>
  <c r="S16"/>
  <c r="T16" s="1"/>
  <c r="U16"/>
  <c r="V16" s="1"/>
  <c r="W16"/>
  <c r="X16" s="1"/>
  <c r="Y16"/>
  <c r="Z16" s="1"/>
  <c r="AA16"/>
  <c r="AB16" s="1"/>
  <c r="AC16"/>
  <c r="AD16" s="1"/>
  <c r="B17"/>
  <c r="C17"/>
  <c r="D17"/>
  <c r="E17"/>
  <c r="F17" s="1"/>
  <c r="AC17" s="1"/>
  <c r="AD17" s="1"/>
  <c r="G17"/>
  <c r="H17" s="1"/>
  <c r="I17"/>
  <c r="J17" s="1"/>
  <c r="K17"/>
  <c r="L17" s="1"/>
  <c r="M17"/>
  <c r="N17" s="1"/>
  <c r="O17"/>
  <c r="P17" s="1"/>
  <c r="Q17"/>
  <c r="R17" s="1"/>
  <c r="S17"/>
  <c r="T17" s="1"/>
  <c r="U17"/>
  <c r="V17" s="1"/>
  <c r="W17"/>
  <c r="X17" s="1"/>
  <c r="Y17"/>
  <c r="Z17" s="1"/>
  <c r="AA17"/>
  <c r="AB17" s="1"/>
  <c r="B18"/>
  <c r="C18"/>
  <c r="D18"/>
  <c r="E18"/>
  <c r="F18" s="1"/>
  <c r="G18"/>
  <c r="H18" s="1"/>
  <c r="I18"/>
  <c r="J18" s="1"/>
  <c r="K18"/>
  <c r="L18" s="1"/>
  <c r="M18"/>
  <c r="N18" s="1"/>
  <c r="O18"/>
  <c r="P18" s="1"/>
  <c r="Q18"/>
  <c r="R18" s="1"/>
  <c r="S18"/>
  <c r="T18" s="1"/>
  <c r="U18"/>
  <c r="V18" s="1"/>
  <c r="W18"/>
  <c r="X18" s="1"/>
  <c r="Y18"/>
  <c r="Z18" s="1"/>
  <c r="AA18"/>
  <c r="AB18" s="1"/>
  <c r="AC18"/>
  <c r="AD18" s="1"/>
  <c r="B19"/>
  <c r="C19"/>
  <c r="D19"/>
  <c r="E19"/>
  <c r="F19" s="1"/>
  <c r="AC19" s="1"/>
  <c r="AD19" s="1"/>
  <c r="G19"/>
  <c r="H19" s="1"/>
  <c r="I19"/>
  <c r="J19" s="1"/>
  <c r="K19"/>
  <c r="L19" s="1"/>
  <c r="M19"/>
  <c r="N19" s="1"/>
  <c r="O19"/>
  <c r="P19" s="1"/>
  <c r="Q19"/>
  <c r="R19" s="1"/>
  <c r="S19"/>
  <c r="T19" s="1"/>
  <c r="U19"/>
  <c r="V19" s="1"/>
  <c r="W19"/>
  <c r="X19" s="1"/>
  <c r="Y19"/>
  <c r="Z19" s="1"/>
  <c r="AA19"/>
  <c r="AB19" s="1"/>
  <c r="B20"/>
  <c r="C20"/>
  <c r="D20"/>
  <c r="E20"/>
  <c r="F20" s="1"/>
  <c r="G20"/>
  <c r="H20" s="1"/>
  <c r="I20"/>
  <c r="J20" s="1"/>
  <c r="K20"/>
  <c r="L20" s="1"/>
  <c r="M20"/>
  <c r="N20" s="1"/>
  <c r="O20"/>
  <c r="P20" s="1"/>
  <c r="Q20"/>
  <c r="R20" s="1"/>
  <c r="S20"/>
  <c r="T20" s="1"/>
  <c r="U20"/>
  <c r="V20" s="1"/>
  <c r="W20"/>
  <c r="X20" s="1"/>
  <c r="Y20"/>
  <c r="Z20" s="1"/>
  <c r="AA20"/>
  <c r="AB20" s="1"/>
  <c r="AC20"/>
  <c r="AD20" s="1"/>
  <c r="B21"/>
  <c r="C21"/>
  <c r="D21"/>
  <c r="E21"/>
  <c r="F21" s="1"/>
  <c r="AC21" s="1"/>
  <c r="AD21" s="1"/>
  <c r="G21"/>
  <c r="H21" s="1"/>
  <c r="I21"/>
  <c r="J21" s="1"/>
  <c r="K21"/>
  <c r="L21" s="1"/>
  <c r="M21"/>
  <c r="N21" s="1"/>
  <c r="O21"/>
  <c r="P21" s="1"/>
  <c r="Q21"/>
  <c r="R21" s="1"/>
  <c r="S21"/>
  <c r="T21" s="1"/>
  <c r="U21"/>
  <c r="V21" s="1"/>
  <c r="W21"/>
  <c r="X21" s="1"/>
  <c r="Y21"/>
  <c r="Z21" s="1"/>
  <c r="AA21"/>
  <c r="AB21" s="1"/>
  <c r="B22"/>
  <c r="C22"/>
  <c r="D22"/>
  <c r="E22"/>
  <c r="F22" s="1"/>
  <c r="G22"/>
  <c r="H22" s="1"/>
  <c r="I22"/>
  <c r="J22" s="1"/>
  <c r="K22"/>
  <c r="L22" s="1"/>
  <c r="M22"/>
  <c r="N22" s="1"/>
  <c r="O22"/>
  <c r="P22" s="1"/>
  <c r="Q22"/>
  <c r="R22" s="1"/>
  <c r="S22"/>
  <c r="T22" s="1"/>
  <c r="U22"/>
  <c r="V22" s="1"/>
  <c r="W22"/>
  <c r="X22" s="1"/>
  <c r="Y22"/>
  <c r="Z22" s="1"/>
  <c r="AA22"/>
  <c r="AB22" s="1"/>
  <c r="AC22"/>
  <c r="AD22" s="1"/>
  <c r="B23"/>
  <c r="D23"/>
  <c r="E23"/>
  <c r="F23" s="1"/>
  <c r="AC23" s="1"/>
  <c r="AD23" s="1"/>
  <c r="G23"/>
  <c r="H23" s="1"/>
  <c r="I23"/>
  <c r="J23" s="1"/>
  <c r="K23"/>
  <c r="L23" s="1"/>
  <c r="M23"/>
  <c r="N23" s="1"/>
  <c r="O23"/>
  <c r="P23" s="1"/>
  <c r="Q23"/>
  <c r="R23" s="1"/>
  <c r="S23"/>
  <c r="T23" s="1"/>
  <c r="U23"/>
  <c r="V23" s="1"/>
  <c r="W23"/>
  <c r="X23" s="1"/>
  <c r="Y23"/>
  <c r="Z23" s="1"/>
  <c r="AA23"/>
  <c r="AB23" s="1"/>
  <c r="B24"/>
  <c r="D24"/>
  <c r="E24"/>
  <c r="F24" s="1"/>
  <c r="G24"/>
  <c r="H24" s="1"/>
  <c r="I24"/>
  <c r="J24" s="1"/>
  <c r="K24"/>
  <c r="L24" s="1"/>
  <c r="M24"/>
  <c r="N24" s="1"/>
  <c r="O24"/>
  <c r="P24" s="1"/>
  <c r="Q24"/>
  <c r="R24" s="1"/>
  <c r="S24"/>
  <c r="T24" s="1"/>
  <c r="U24"/>
  <c r="V24" s="1"/>
  <c r="W24"/>
  <c r="X24" s="1"/>
  <c r="Y24"/>
  <c r="Z24" s="1"/>
  <c r="AA24"/>
  <c r="AB24" s="1"/>
  <c r="AC24"/>
  <c r="AD24" s="1"/>
  <c r="B25"/>
  <c r="D25"/>
  <c r="E25"/>
  <c r="F25" s="1"/>
  <c r="AC25" s="1"/>
  <c r="AD25" s="1"/>
  <c r="G25"/>
  <c r="H25" s="1"/>
  <c r="I25"/>
  <c r="J25" s="1"/>
  <c r="K25"/>
  <c r="L25" s="1"/>
  <c r="M25"/>
  <c r="N25" s="1"/>
  <c r="O25"/>
  <c r="P25" s="1"/>
  <c r="Q25"/>
  <c r="R25" s="1"/>
  <c r="S25"/>
  <c r="T25" s="1"/>
  <c r="U25"/>
  <c r="V25" s="1"/>
  <c r="W25"/>
  <c r="X25" s="1"/>
  <c r="Y25"/>
  <c r="Z25" s="1"/>
  <c r="AA25"/>
  <c r="AB25" s="1"/>
  <c r="B26"/>
  <c r="D26"/>
  <c r="E26"/>
  <c r="F26" s="1"/>
  <c r="AC26" s="1"/>
  <c r="AD26" s="1"/>
  <c r="G26"/>
  <c r="H26" s="1"/>
  <c r="I26"/>
  <c r="J26" s="1"/>
  <c r="K26"/>
  <c r="L26" s="1"/>
  <c r="M26"/>
  <c r="N26" s="1"/>
  <c r="O26"/>
  <c r="P26" s="1"/>
  <c r="Q26"/>
  <c r="R26" s="1"/>
  <c r="S26"/>
  <c r="T26" s="1"/>
  <c r="U26"/>
  <c r="V26" s="1"/>
  <c r="W26"/>
  <c r="X26" s="1"/>
  <c r="Y26"/>
  <c r="Z26" s="1"/>
  <c r="AA26"/>
  <c r="AB26" s="1"/>
  <c r="B27"/>
  <c r="D27"/>
  <c r="E27"/>
  <c r="F27" s="1"/>
  <c r="AC27" s="1"/>
  <c r="AD27" s="1"/>
  <c r="G27"/>
  <c r="H27" s="1"/>
  <c r="I27"/>
  <c r="J27" s="1"/>
  <c r="K27"/>
  <c r="L27" s="1"/>
  <c r="M27"/>
  <c r="N27" s="1"/>
  <c r="O27"/>
  <c r="P27" s="1"/>
  <c r="Q27"/>
  <c r="R27" s="1"/>
  <c r="S27"/>
  <c r="T27" s="1"/>
  <c r="U27"/>
  <c r="V27" s="1"/>
  <c r="W27"/>
  <c r="X27" s="1"/>
  <c r="Y27"/>
  <c r="Z27" s="1"/>
  <c r="AA27"/>
  <c r="AB27" s="1"/>
  <c r="B28"/>
  <c r="D28"/>
  <c r="E28"/>
  <c r="F28" s="1"/>
  <c r="AC28" s="1"/>
  <c r="AD28" s="1"/>
  <c r="G28"/>
  <c r="H28" s="1"/>
  <c r="I28"/>
  <c r="J28" s="1"/>
  <c r="K28"/>
  <c r="L28" s="1"/>
  <c r="M28"/>
  <c r="N28" s="1"/>
  <c r="O28"/>
  <c r="P28" s="1"/>
  <c r="Q28"/>
  <c r="R28" s="1"/>
  <c r="S28"/>
  <c r="T28" s="1"/>
  <c r="U28"/>
  <c r="V28" s="1"/>
  <c r="W28"/>
  <c r="X28" s="1"/>
  <c r="Y28"/>
  <c r="Z28" s="1"/>
  <c r="AA28"/>
  <c r="AB28" s="1"/>
  <c r="B29"/>
  <c r="D29"/>
  <c r="E29"/>
  <c r="F29" s="1"/>
  <c r="AC29" s="1"/>
  <c r="AD29" s="1"/>
  <c r="G29"/>
  <c r="H29" s="1"/>
  <c r="I29"/>
  <c r="J29" s="1"/>
  <c r="K29"/>
  <c r="L29" s="1"/>
  <c r="M29"/>
  <c r="N29" s="1"/>
  <c r="O29"/>
  <c r="P29" s="1"/>
  <c r="Q29"/>
  <c r="R29" s="1"/>
  <c r="S29"/>
  <c r="T29" s="1"/>
  <c r="U29"/>
  <c r="V29" s="1"/>
  <c r="W29"/>
  <c r="X29" s="1"/>
  <c r="Y29"/>
  <c r="Z29" s="1"/>
  <c r="AA29"/>
  <c r="AB29" s="1"/>
  <c r="B30"/>
  <c r="D30"/>
  <c r="E30"/>
  <c r="F30" s="1"/>
  <c r="AC30" s="1"/>
  <c r="AD30" s="1"/>
  <c r="G30"/>
  <c r="H30" s="1"/>
  <c r="I30"/>
  <c r="J30" s="1"/>
  <c r="K30"/>
  <c r="L30" s="1"/>
  <c r="M30"/>
  <c r="N30" s="1"/>
  <c r="O30"/>
  <c r="P30" s="1"/>
  <c r="Q30"/>
  <c r="R30" s="1"/>
  <c r="S30"/>
  <c r="T30" s="1"/>
  <c r="U30"/>
  <c r="V30" s="1"/>
  <c r="W30"/>
  <c r="X30" s="1"/>
  <c r="Y30"/>
  <c r="Z30" s="1"/>
  <c r="AA30"/>
  <c r="AB30" s="1"/>
  <c r="B31"/>
  <c r="D31"/>
  <c r="E31"/>
  <c r="F31" s="1"/>
  <c r="AC31" s="1"/>
  <c r="AD31" s="1"/>
  <c r="G31"/>
  <c r="H31" s="1"/>
  <c r="I31"/>
  <c r="J31" s="1"/>
  <c r="K31"/>
  <c r="L31" s="1"/>
  <c r="M31"/>
  <c r="N31" s="1"/>
  <c r="O31"/>
  <c r="P31" s="1"/>
  <c r="Q31"/>
  <c r="R31" s="1"/>
  <c r="S31"/>
  <c r="T31" s="1"/>
  <c r="U31"/>
  <c r="V31" s="1"/>
  <c r="W31"/>
  <c r="X31" s="1"/>
  <c r="Y31"/>
  <c r="Z31" s="1"/>
  <c r="AA31"/>
  <c r="AB31" s="1"/>
  <c r="D32"/>
  <c r="E32"/>
  <c r="F32" s="1"/>
  <c r="AC32" s="1"/>
  <c r="AD32" s="1"/>
  <c r="G32"/>
  <c r="H32" s="1"/>
  <c r="I32"/>
  <c r="J32" s="1"/>
  <c r="K32"/>
  <c r="L32" s="1"/>
  <c r="M32"/>
  <c r="N32" s="1"/>
  <c r="O32"/>
  <c r="P32" s="1"/>
  <c r="Q32"/>
  <c r="R32" s="1"/>
  <c r="S32"/>
  <c r="T32" s="1"/>
  <c r="U32"/>
  <c r="V32" s="1"/>
  <c r="W32"/>
  <c r="X32" s="1"/>
  <c r="Y32"/>
  <c r="Z32" s="1"/>
  <c r="AA32"/>
  <c r="AB32" s="1"/>
  <c r="B33"/>
  <c r="D33"/>
  <c r="E33"/>
  <c r="F33" s="1"/>
  <c r="AC33" s="1"/>
  <c r="AD33" s="1"/>
  <c r="G33"/>
  <c r="H33" s="1"/>
  <c r="I33"/>
  <c r="J33" s="1"/>
  <c r="K33"/>
  <c r="L33" s="1"/>
  <c r="M33"/>
  <c r="N33" s="1"/>
  <c r="O33"/>
  <c r="P33" s="1"/>
  <c r="Q33"/>
  <c r="R33" s="1"/>
  <c r="S33"/>
  <c r="T33" s="1"/>
  <c r="U33"/>
  <c r="V33" s="1"/>
  <c r="W33"/>
  <c r="X33" s="1"/>
  <c r="Y33"/>
  <c r="Z33" s="1"/>
  <c r="AA33"/>
  <c r="AB33" s="1"/>
  <c r="A1" i="19"/>
  <c r="A3"/>
  <c r="B3"/>
  <c r="C3"/>
  <c r="D3"/>
  <c r="A4"/>
  <c r="B4"/>
  <c r="C4"/>
  <c r="D4"/>
  <c r="E4"/>
  <c r="F4" s="1"/>
  <c r="AC4" s="1"/>
  <c r="AD4" s="1"/>
  <c r="G4"/>
  <c r="H4" s="1"/>
  <c r="I4"/>
  <c r="J4" s="1"/>
  <c r="K4"/>
  <c r="L4" s="1"/>
  <c r="M4"/>
  <c r="N4" s="1"/>
  <c r="O4"/>
  <c r="P4" s="1"/>
  <c r="Q4"/>
  <c r="R4" s="1"/>
  <c r="S4"/>
  <c r="T4" s="1"/>
  <c r="U4"/>
  <c r="V4" s="1"/>
  <c r="W4"/>
  <c r="X4" s="1"/>
  <c r="Y4"/>
  <c r="Z4" s="1"/>
  <c r="AA4"/>
  <c r="AB4" s="1"/>
  <c r="B5"/>
  <c r="C5"/>
  <c r="D5"/>
  <c r="E5"/>
  <c r="F5" s="1"/>
  <c r="AC5" s="1"/>
  <c r="AD5" s="1"/>
  <c r="G5"/>
  <c r="H5" s="1"/>
  <c r="I5"/>
  <c r="J5" s="1"/>
  <c r="K5"/>
  <c r="L5" s="1"/>
  <c r="M5"/>
  <c r="N5" s="1"/>
  <c r="O5"/>
  <c r="P5" s="1"/>
  <c r="Q5"/>
  <c r="R5" s="1"/>
  <c r="S5"/>
  <c r="T5" s="1"/>
  <c r="U5"/>
  <c r="V5" s="1"/>
  <c r="W5"/>
  <c r="X5" s="1"/>
  <c r="Y5"/>
  <c r="Z5" s="1"/>
  <c r="AA5"/>
  <c r="AB5" s="1"/>
  <c r="B6"/>
  <c r="D6"/>
  <c r="E6"/>
  <c r="F6" s="1"/>
  <c r="AC6" s="1"/>
  <c r="AD6" s="1"/>
  <c r="G6"/>
  <c r="H6" s="1"/>
  <c r="I6"/>
  <c r="J6" s="1"/>
  <c r="K6"/>
  <c r="L6" s="1"/>
  <c r="M6"/>
  <c r="N6" s="1"/>
  <c r="O6"/>
  <c r="P6" s="1"/>
  <c r="Q6"/>
  <c r="R6" s="1"/>
  <c r="S6"/>
  <c r="T6" s="1"/>
  <c r="U6"/>
  <c r="V6" s="1"/>
  <c r="W6"/>
  <c r="X6" s="1"/>
  <c r="Y6"/>
  <c r="Z6" s="1"/>
  <c r="AA6"/>
  <c r="AB6" s="1"/>
  <c r="B7"/>
  <c r="D7"/>
  <c r="E7"/>
  <c r="F7" s="1"/>
  <c r="AC7" s="1"/>
  <c r="AD7" s="1"/>
  <c r="G7"/>
  <c r="H7" s="1"/>
  <c r="I7"/>
  <c r="J7" s="1"/>
  <c r="K7"/>
  <c r="L7" s="1"/>
  <c r="M7"/>
  <c r="N7" s="1"/>
  <c r="O7"/>
  <c r="P7" s="1"/>
  <c r="Q7"/>
  <c r="R7" s="1"/>
  <c r="S7"/>
  <c r="T7" s="1"/>
  <c r="U7"/>
  <c r="V7" s="1"/>
  <c r="W7"/>
  <c r="X7" s="1"/>
  <c r="Y7"/>
  <c r="Z7" s="1"/>
  <c r="AA7"/>
  <c r="AB7" s="1"/>
  <c r="B8"/>
  <c r="D8"/>
  <c r="E8"/>
  <c r="F8" s="1"/>
  <c r="AC8" s="1"/>
  <c r="AD8" s="1"/>
  <c r="G8"/>
  <c r="H8" s="1"/>
  <c r="I8"/>
  <c r="J8" s="1"/>
  <c r="K8"/>
  <c r="L8" s="1"/>
  <c r="M8"/>
  <c r="N8" s="1"/>
  <c r="O8"/>
  <c r="P8" s="1"/>
  <c r="Q8"/>
  <c r="R8" s="1"/>
  <c r="S8"/>
  <c r="T8" s="1"/>
  <c r="U8"/>
  <c r="V8" s="1"/>
  <c r="W8"/>
  <c r="X8" s="1"/>
  <c r="Y8"/>
  <c r="Z8" s="1"/>
  <c r="AA8"/>
  <c r="AB8" s="1"/>
  <c r="B9"/>
  <c r="D9"/>
  <c r="E9"/>
  <c r="F9" s="1"/>
  <c r="AC9" s="1"/>
  <c r="AD9" s="1"/>
  <c r="G9"/>
  <c r="H9" s="1"/>
  <c r="I9"/>
  <c r="J9" s="1"/>
  <c r="K9"/>
  <c r="L9" s="1"/>
  <c r="M9"/>
  <c r="N9" s="1"/>
  <c r="O9"/>
  <c r="P9" s="1"/>
  <c r="Q9"/>
  <c r="R9" s="1"/>
  <c r="S9"/>
  <c r="T9" s="1"/>
  <c r="U9"/>
  <c r="V9" s="1"/>
  <c r="W9"/>
  <c r="X9" s="1"/>
  <c r="Y9"/>
  <c r="Z9" s="1"/>
  <c r="AA9"/>
  <c r="AB9" s="1"/>
  <c r="B10"/>
  <c r="C10"/>
  <c r="D10"/>
  <c r="E10"/>
  <c r="F10" s="1"/>
  <c r="AC10" s="1"/>
  <c r="AD10" s="1"/>
  <c r="G10"/>
  <c r="H10" s="1"/>
  <c r="I10"/>
  <c r="J10" s="1"/>
  <c r="K10"/>
  <c r="L10" s="1"/>
  <c r="M10"/>
  <c r="N10" s="1"/>
  <c r="O10"/>
  <c r="P10" s="1"/>
  <c r="Q10"/>
  <c r="R10" s="1"/>
  <c r="S10"/>
  <c r="T10" s="1"/>
  <c r="U10"/>
  <c r="V10" s="1"/>
  <c r="W10"/>
  <c r="X10" s="1"/>
  <c r="Y10"/>
  <c r="Z10" s="1"/>
  <c r="AA10"/>
  <c r="AB10" s="1"/>
  <c r="B11"/>
  <c r="D11"/>
  <c r="E11"/>
  <c r="F11" s="1"/>
  <c r="AC11" s="1"/>
  <c r="AD11" s="1"/>
  <c r="G11"/>
  <c r="H11" s="1"/>
  <c r="I11"/>
  <c r="J11" s="1"/>
  <c r="K11"/>
  <c r="L11" s="1"/>
  <c r="M11"/>
  <c r="N11" s="1"/>
  <c r="O11"/>
  <c r="P11" s="1"/>
  <c r="Q11"/>
  <c r="R11" s="1"/>
  <c r="S11"/>
  <c r="T11" s="1"/>
  <c r="U11"/>
  <c r="V11" s="1"/>
  <c r="W11"/>
  <c r="X11" s="1"/>
  <c r="Y11"/>
  <c r="Z11" s="1"/>
  <c r="AA11"/>
  <c r="AB11" s="1"/>
  <c r="B12"/>
  <c r="D12"/>
  <c r="E12"/>
  <c r="F12" s="1"/>
  <c r="AC12" s="1"/>
  <c r="AD12" s="1"/>
  <c r="G12"/>
  <c r="H12" s="1"/>
  <c r="I12"/>
  <c r="J12" s="1"/>
  <c r="K12"/>
  <c r="L12" s="1"/>
  <c r="M12"/>
  <c r="N12" s="1"/>
  <c r="O12"/>
  <c r="P12" s="1"/>
  <c r="Q12"/>
  <c r="R12" s="1"/>
  <c r="S12"/>
  <c r="T12" s="1"/>
  <c r="U12"/>
  <c r="V12" s="1"/>
  <c r="W12"/>
  <c r="X12" s="1"/>
  <c r="Y12"/>
  <c r="Z12" s="1"/>
  <c r="AA12"/>
  <c r="AB12" s="1"/>
  <c r="B13"/>
  <c r="D13"/>
  <c r="E13"/>
  <c r="F13" s="1"/>
  <c r="AC13" s="1"/>
  <c r="AD13" s="1"/>
  <c r="G13"/>
  <c r="H13" s="1"/>
  <c r="I13"/>
  <c r="J13" s="1"/>
  <c r="K13"/>
  <c r="L13" s="1"/>
  <c r="M13"/>
  <c r="N13" s="1"/>
  <c r="O13"/>
  <c r="P13" s="1"/>
  <c r="Q13"/>
  <c r="R13" s="1"/>
  <c r="S13"/>
  <c r="T13" s="1"/>
  <c r="U13"/>
  <c r="V13" s="1"/>
  <c r="W13"/>
  <c r="X13" s="1"/>
  <c r="Y13"/>
  <c r="Z13" s="1"/>
  <c r="AA13"/>
  <c r="AB13" s="1"/>
  <c r="B14"/>
  <c r="C14"/>
  <c r="D14"/>
  <c r="E14"/>
  <c r="F14" s="1"/>
  <c r="AC14" s="1"/>
  <c r="AD14" s="1"/>
  <c r="G14"/>
  <c r="H14" s="1"/>
  <c r="I14"/>
  <c r="J14" s="1"/>
  <c r="K14"/>
  <c r="L14" s="1"/>
  <c r="M14"/>
  <c r="N14" s="1"/>
  <c r="O14"/>
  <c r="P14" s="1"/>
  <c r="Q14"/>
  <c r="R14" s="1"/>
  <c r="S14"/>
  <c r="T14" s="1"/>
  <c r="U14"/>
  <c r="V14" s="1"/>
  <c r="W14"/>
  <c r="X14" s="1"/>
  <c r="Y14"/>
  <c r="Z14" s="1"/>
  <c r="AA14"/>
  <c r="AB14" s="1"/>
  <c r="B15"/>
  <c r="C15"/>
  <c r="D15"/>
  <c r="E15"/>
  <c r="F15" s="1"/>
  <c r="AC15" s="1"/>
  <c r="AD15" s="1"/>
  <c r="G15"/>
  <c r="H15" s="1"/>
  <c r="I15"/>
  <c r="J15" s="1"/>
  <c r="K15"/>
  <c r="L15" s="1"/>
  <c r="M15"/>
  <c r="N15" s="1"/>
  <c r="O15"/>
  <c r="P15" s="1"/>
  <c r="Q15"/>
  <c r="R15" s="1"/>
  <c r="S15"/>
  <c r="T15" s="1"/>
  <c r="U15"/>
  <c r="V15" s="1"/>
  <c r="W15"/>
  <c r="X15" s="1"/>
  <c r="Y15"/>
  <c r="Z15" s="1"/>
  <c r="AA15"/>
  <c r="AB15" s="1"/>
  <c r="B16"/>
  <c r="C16"/>
  <c r="D16"/>
  <c r="E16"/>
  <c r="F16" s="1"/>
  <c r="AC16" s="1"/>
  <c r="AD16" s="1"/>
  <c r="G16"/>
  <c r="H16" s="1"/>
  <c r="I16"/>
  <c r="J16" s="1"/>
  <c r="K16"/>
  <c r="L16" s="1"/>
  <c r="M16"/>
  <c r="N16" s="1"/>
  <c r="O16"/>
  <c r="P16" s="1"/>
  <c r="Q16"/>
  <c r="R16" s="1"/>
  <c r="S16"/>
  <c r="T16" s="1"/>
  <c r="U16"/>
  <c r="V16" s="1"/>
  <c r="W16"/>
  <c r="X16" s="1"/>
  <c r="Y16"/>
  <c r="Z16" s="1"/>
  <c r="AA16"/>
  <c r="AB16" s="1"/>
  <c r="B17"/>
  <c r="C17"/>
  <c r="D17"/>
  <c r="E17"/>
  <c r="F17" s="1"/>
  <c r="AC17" s="1"/>
  <c r="AD17" s="1"/>
  <c r="G17"/>
  <c r="H17" s="1"/>
  <c r="I17"/>
  <c r="J17" s="1"/>
  <c r="K17"/>
  <c r="L17" s="1"/>
  <c r="M17"/>
  <c r="N17" s="1"/>
  <c r="O17"/>
  <c r="P17" s="1"/>
  <c r="Q17"/>
  <c r="R17" s="1"/>
  <c r="S17"/>
  <c r="T17" s="1"/>
  <c r="U17"/>
  <c r="V17" s="1"/>
  <c r="W17"/>
  <c r="X17" s="1"/>
  <c r="Y17"/>
  <c r="Z17" s="1"/>
  <c r="AA17"/>
  <c r="AB17" s="1"/>
  <c r="B18"/>
  <c r="C18"/>
  <c r="D18"/>
  <c r="E18"/>
  <c r="F18" s="1"/>
  <c r="AC18" s="1"/>
  <c r="AD18" s="1"/>
  <c r="G18"/>
  <c r="H18" s="1"/>
  <c r="I18"/>
  <c r="J18" s="1"/>
  <c r="K18"/>
  <c r="L18" s="1"/>
  <c r="M18"/>
  <c r="N18" s="1"/>
  <c r="O18"/>
  <c r="P18" s="1"/>
  <c r="Q18"/>
  <c r="R18" s="1"/>
  <c r="S18"/>
  <c r="T18" s="1"/>
  <c r="U18"/>
  <c r="V18" s="1"/>
  <c r="W18"/>
  <c r="X18" s="1"/>
  <c r="Y18"/>
  <c r="Z18" s="1"/>
  <c r="AA18"/>
  <c r="AB18" s="1"/>
  <c r="B19"/>
  <c r="C19"/>
  <c r="D19"/>
  <c r="E19"/>
  <c r="F19" s="1"/>
  <c r="AC19" s="1"/>
  <c r="AD19" s="1"/>
  <c r="G19"/>
  <c r="H19" s="1"/>
  <c r="I19"/>
  <c r="J19" s="1"/>
  <c r="K19"/>
  <c r="L19" s="1"/>
  <c r="M19"/>
  <c r="N19" s="1"/>
  <c r="O19"/>
  <c r="P19" s="1"/>
  <c r="Q19"/>
  <c r="R19" s="1"/>
  <c r="S19"/>
  <c r="T19" s="1"/>
  <c r="U19"/>
  <c r="V19" s="1"/>
  <c r="W19"/>
  <c r="X19" s="1"/>
  <c r="Y19"/>
  <c r="Z19" s="1"/>
  <c r="AA19"/>
  <c r="AB19" s="1"/>
  <c r="B20"/>
  <c r="C20"/>
  <c r="D20"/>
  <c r="E20"/>
  <c r="F20" s="1"/>
  <c r="AC20" s="1"/>
  <c r="AD20" s="1"/>
  <c r="G20"/>
  <c r="H20" s="1"/>
  <c r="I20"/>
  <c r="J20" s="1"/>
  <c r="K20"/>
  <c r="L20" s="1"/>
  <c r="M20"/>
  <c r="N20" s="1"/>
  <c r="O20"/>
  <c r="P20" s="1"/>
  <c r="Q20"/>
  <c r="R20" s="1"/>
  <c r="S20"/>
  <c r="T20" s="1"/>
  <c r="U20"/>
  <c r="V20" s="1"/>
  <c r="W20"/>
  <c r="X20" s="1"/>
  <c r="Y20"/>
  <c r="Z20" s="1"/>
  <c r="AA20"/>
  <c r="AB20" s="1"/>
  <c r="B21"/>
  <c r="C21"/>
  <c r="D21"/>
  <c r="E21"/>
  <c r="F21" s="1"/>
  <c r="AC21" s="1"/>
  <c r="AD21" s="1"/>
  <c r="G21"/>
  <c r="H21" s="1"/>
  <c r="I21"/>
  <c r="J21" s="1"/>
  <c r="K21"/>
  <c r="L21" s="1"/>
  <c r="M21"/>
  <c r="N21" s="1"/>
  <c r="O21"/>
  <c r="P21" s="1"/>
  <c r="Q21"/>
  <c r="R21" s="1"/>
  <c r="S21"/>
  <c r="T21" s="1"/>
  <c r="U21"/>
  <c r="V21" s="1"/>
  <c r="W21"/>
  <c r="X21" s="1"/>
  <c r="Y21"/>
  <c r="Z21" s="1"/>
  <c r="AA21"/>
  <c r="AB21" s="1"/>
  <c r="B22"/>
  <c r="C22"/>
  <c r="D22"/>
  <c r="E22"/>
  <c r="F22" s="1"/>
  <c r="AC22" s="1"/>
  <c r="AD22" s="1"/>
  <c r="G22"/>
  <c r="H22" s="1"/>
  <c r="I22"/>
  <c r="J22" s="1"/>
  <c r="K22"/>
  <c r="L22" s="1"/>
  <c r="M22"/>
  <c r="N22" s="1"/>
  <c r="O22"/>
  <c r="P22" s="1"/>
  <c r="Q22"/>
  <c r="R22" s="1"/>
  <c r="S22"/>
  <c r="T22" s="1"/>
  <c r="U22"/>
  <c r="V22" s="1"/>
  <c r="W22"/>
  <c r="X22" s="1"/>
  <c r="Y22"/>
  <c r="Z22" s="1"/>
  <c r="AA22"/>
  <c r="AB22" s="1"/>
  <c r="B23"/>
  <c r="D23"/>
  <c r="E23"/>
  <c r="F23" s="1"/>
  <c r="AC23" s="1"/>
  <c r="AD23" s="1"/>
  <c r="G23"/>
  <c r="H23" s="1"/>
  <c r="I23"/>
  <c r="J23" s="1"/>
  <c r="K23"/>
  <c r="L23" s="1"/>
  <c r="M23"/>
  <c r="N23" s="1"/>
  <c r="O23"/>
  <c r="P23" s="1"/>
  <c r="Q23"/>
  <c r="R23" s="1"/>
  <c r="S23"/>
  <c r="T23" s="1"/>
  <c r="U23"/>
  <c r="V23" s="1"/>
  <c r="W23"/>
  <c r="X23" s="1"/>
  <c r="Y23"/>
  <c r="Z23" s="1"/>
  <c r="AA23"/>
  <c r="AB23" s="1"/>
  <c r="B24"/>
  <c r="D24"/>
  <c r="E24"/>
  <c r="F24" s="1"/>
  <c r="AC24" s="1"/>
  <c r="AD24" s="1"/>
  <c r="G24"/>
  <c r="H24" s="1"/>
  <c r="I24"/>
  <c r="J24" s="1"/>
  <c r="K24"/>
  <c r="L24" s="1"/>
  <c r="M24"/>
  <c r="N24" s="1"/>
  <c r="O24"/>
  <c r="P24" s="1"/>
  <c r="Q24"/>
  <c r="R24" s="1"/>
  <c r="S24"/>
  <c r="T24" s="1"/>
  <c r="U24"/>
  <c r="V24" s="1"/>
  <c r="W24"/>
  <c r="X24" s="1"/>
  <c r="Y24"/>
  <c r="Z24" s="1"/>
  <c r="AA24"/>
  <c r="AB24" s="1"/>
  <c r="B25"/>
  <c r="D25"/>
  <c r="E25"/>
  <c r="F25" s="1"/>
  <c r="AC25" s="1"/>
  <c r="AD25" s="1"/>
  <c r="G25"/>
  <c r="H25" s="1"/>
  <c r="I25"/>
  <c r="J25" s="1"/>
  <c r="K25"/>
  <c r="L25" s="1"/>
  <c r="M25"/>
  <c r="N25" s="1"/>
  <c r="O25"/>
  <c r="P25" s="1"/>
  <c r="Q25"/>
  <c r="R25" s="1"/>
  <c r="S25"/>
  <c r="T25" s="1"/>
  <c r="U25"/>
  <c r="V25" s="1"/>
  <c r="W25"/>
  <c r="X25" s="1"/>
  <c r="Y25"/>
  <c r="Z25" s="1"/>
  <c r="AA25"/>
  <c r="AB25" s="1"/>
  <c r="B26"/>
  <c r="D26"/>
  <c r="E26"/>
  <c r="F26" s="1"/>
  <c r="AC26" s="1"/>
  <c r="AD26" s="1"/>
  <c r="G26"/>
  <c r="H26" s="1"/>
  <c r="I26"/>
  <c r="J26" s="1"/>
  <c r="K26"/>
  <c r="L26" s="1"/>
  <c r="M26"/>
  <c r="N26" s="1"/>
  <c r="O26"/>
  <c r="P26" s="1"/>
  <c r="Q26"/>
  <c r="R26" s="1"/>
  <c r="S26"/>
  <c r="T26" s="1"/>
  <c r="U26"/>
  <c r="V26" s="1"/>
  <c r="W26"/>
  <c r="X26" s="1"/>
  <c r="Y26"/>
  <c r="Z26" s="1"/>
  <c r="AA26"/>
  <c r="AB26" s="1"/>
  <c r="B27"/>
  <c r="D27"/>
  <c r="E27"/>
  <c r="F27" s="1"/>
  <c r="AC27" s="1"/>
  <c r="AD27" s="1"/>
  <c r="G27"/>
  <c r="H27" s="1"/>
  <c r="I27"/>
  <c r="J27" s="1"/>
  <c r="K27"/>
  <c r="L27" s="1"/>
  <c r="M27"/>
  <c r="N27" s="1"/>
  <c r="O27"/>
  <c r="P27" s="1"/>
  <c r="Q27"/>
  <c r="R27" s="1"/>
  <c r="S27"/>
  <c r="T27" s="1"/>
  <c r="U27"/>
  <c r="V27" s="1"/>
  <c r="W27"/>
  <c r="X27" s="1"/>
  <c r="Y27"/>
  <c r="Z27" s="1"/>
  <c r="AA27"/>
  <c r="AB27" s="1"/>
  <c r="B28"/>
  <c r="D28"/>
  <c r="E28"/>
  <c r="F28" s="1"/>
  <c r="AC28" s="1"/>
  <c r="AD28" s="1"/>
  <c r="G28"/>
  <c r="H28" s="1"/>
  <c r="I28"/>
  <c r="J28" s="1"/>
  <c r="K28"/>
  <c r="L28" s="1"/>
  <c r="M28"/>
  <c r="N28" s="1"/>
  <c r="O28"/>
  <c r="P28" s="1"/>
  <c r="Q28"/>
  <c r="R28" s="1"/>
  <c r="S28"/>
  <c r="T28" s="1"/>
  <c r="U28"/>
  <c r="V28" s="1"/>
  <c r="W28"/>
  <c r="X28" s="1"/>
  <c r="Y28"/>
  <c r="Z28" s="1"/>
  <c r="AA28"/>
  <c r="AB28" s="1"/>
  <c r="B29"/>
  <c r="D29"/>
  <c r="E29"/>
  <c r="F29" s="1"/>
  <c r="AC29" s="1"/>
  <c r="AD29" s="1"/>
  <c r="G29"/>
  <c r="H29" s="1"/>
  <c r="I29"/>
  <c r="J29" s="1"/>
  <c r="K29"/>
  <c r="L29" s="1"/>
  <c r="M29"/>
  <c r="N29" s="1"/>
  <c r="O29"/>
  <c r="P29" s="1"/>
  <c r="Q29"/>
  <c r="R29" s="1"/>
  <c r="S29"/>
  <c r="T29" s="1"/>
  <c r="U29"/>
  <c r="V29" s="1"/>
  <c r="W29"/>
  <c r="X29" s="1"/>
  <c r="Y29"/>
  <c r="Z29" s="1"/>
  <c r="AA29"/>
  <c r="AB29" s="1"/>
  <c r="B30"/>
  <c r="D30"/>
  <c r="E30"/>
  <c r="F30" s="1"/>
  <c r="AC30" s="1"/>
  <c r="AD30" s="1"/>
  <c r="G30"/>
  <c r="H30" s="1"/>
  <c r="I30"/>
  <c r="J30" s="1"/>
  <c r="K30"/>
  <c r="L30" s="1"/>
  <c r="M30"/>
  <c r="N30" s="1"/>
  <c r="O30"/>
  <c r="P30" s="1"/>
  <c r="Q30"/>
  <c r="R30" s="1"/>
  <c r="S30"/>
  <c r="T30" s="1"/>
  <c r="U30"/>
  <c r="V30" s="1"/>
  <c r="W30"/>
  <c r="X30" s="1"/>
  <c r="Y30"/>
  <c r="Z30" s="1"/>
  <c r="AA30"/>
  <c r="AB30" s="1"/>
  <c r="B31"/>
  <c r="D31"/>
  <c r="E31"/>
  <c r="F31" s="1"/>
  <c r="AC31" s="1"/>
  <c r="AD31" s="1"/>
  <c r="G31"/>
  <c r="H31" s="1"/>
  <c r="I31"/>
  <c r="J31" s="1"/>
  <c r="K31"/>
  <c r="L31" s="1"/>
  <c r="M31"/>
  <c r="N31" s="1"/>
  <c r="O31"/>
  <c r="P31" s="1"/>
  <c r="Q31"/>
  <c r="R31" s="1"/>
  <c r="S31"/>
  <c r="T31" s="1"/>
  <c r="U31"/>
  <c r="V31" s="1"/>
  <c r="W31"/>
  <c r="X31" s="1"/>
  <c r="Y31"/>
  <c r="Z31" s="1"/>
  <c r="AA31"/>
  <c r="AB31" s="1"/>
  <c r="D32"/>
  <c r="E32"/>
  <c r="F32" s="1"/>
  <c r="AC32" s="1"/>
  <c r="AD32" s="1"/>
  <c r="G32"/>
  <c r="H32" s="1"/>
  <c r="I32"/>
  <c r="J32" s="1"/>
  <c r="K32"/>
  <c r="L32" s="1"/>
  <c r="M32"/>
  <c r="N32" s="1"/>
  <c r="O32"/>
  <c r="P32" s="1"/>
  <c r="Q32"/>
  <c r="R32" s="1"/>
  <c r="S32"/>
  <c r="T32" s="1"/>
  <c r="U32"/>
  <c r="V32" s="1"/>
  <c r="W32"/>
  <c r="X32" s="1"/>
  <c r="Y32"/>
  <c r="Z32" s="1"/>
  <c r="AA32"/>
  <c r="AB32" s="1"/>
  <c r="B33"/>
  <c r="D33"/>
  <c r="E33"/>
  <c r="F33" s="1"/>
  <c r="AC33" s="1"/>
  <c r="AD33" s="1"/>
  <c r="G33"/>
  <c r="H33" s="1"/>
  <c r="I33"/>
  <c r="J33" s="1"/>
  <c r="K33"/>
  <c r="L33" s="1"/>
  <c r="M33"/>
  <c r="N33" s="1"/>
  <c r="O33"/>
  <c r="P33" s="1"/>
  <c r="Q33"/>
  <c r="R33" s="1"/>
  <c r="S33"/>
  <c r="T33" s="1"/>
  <c r="U33"/>
  <c r="V33" s="1"/>
  <c r="W33"/>
  <c r="X33" s="1"/>
  <c r="Y33"/>
  <c r="Z33" s="1"/>
  <c r="AA33"/>
  <c r="AB33" s="1"/>
  <c r="A1" i="27"/>
  <c r="A2"/>
  <c r="B2"/>
  <c r="C2"/>
  <c r="D2"/>
  <c r="K3"/>
  <c r="M3"/>
  <c r="O3"/>
  <c r="Q3"/>
  <c r="S3"/>
  <c r="U3"/>
  <c r="W3"/>
  <c r="Y3"/>
  <c r="AA3"/>
  <c r="AC3"/>
  <c r="AE3"/>
  <c r="AG3"/>
  <c r="AI3"/>
  <c r="AK3"/>
  <c r="AM3"/>
  <c r="AO3"/>
  <c r="A4"/>
  <c r="B4"/>
  <c r="C4"/>
  <c r="D4"/>
  <c r="E4"/>
  <c r="G4"/>
  <c r="H4" s="1"/>
  <c r="I4"/>
  <c r="J4" s="1"/>
  <c r="K4"/>
  <c r="F4" s="1"/>
  <c r="M4"/>
  <c r="O4"/>
  <c r="N4" s="1"/>
  <c r="Q4"/>
  <c r="P4" s="1"/>
  <c r="S4"/>
  <c r="R4" s="1"/>
  <c r="U4"/>
  <c r="V4" s="1"/>
  <c r="W4"/>
  <c r="X4" s="1"/>
  <c r="Y4"/>
  <c r="Z4" s="1"/>
  <c r="AA4"/>
  <c r="AB4" s="1"/>
  <c r="AC4"/>
  <c r="AD4" s="1"/>
  <c r="AE4"/>
  <c r="AF4" s="1"/>
  <c r="AG4"/>
  <c r="AH4" s="1"/>
  <c r="AI4"/>
  <c r="AJ4" s="1"/>
  <c r="AK4"/>
  <c r="AL4" s="1"/>
  <c r="AM4"/>
  <c r="AN4" s="1"/>
  <c r="AO4"/>
  <c r="AP4" s="1"/>
  <c r="B5"/>
  <c r="C5"/>
  <c r="D5"/>
  <c r="E5"/>
  <c r="G5"/>
  <c r="H5" s="1"/>
  <c r="I5"/>
  <c r="J5" s="1"/>
  <c r="K5"/>
  <c r="F5" s="1"/>
  <c r="M5"/>
  <c r="O5"/>
  <c r="N5" s="1"/>
  <c r="Q5"/>
  <c r="P5" s="1"/>
  <c r="S5"/>
  <c r="U5"/>
  <c r="V5" s="1"/>
  <c r="W5"/>
  <c r="X5" s="1"/>
  <c r="Y5"/>
  <c r="Z5" s="1"/>
  <c r="AA5"/>
  <c r="AB5" s="1"/>
  <c r="AC5"/>
  <c r="AD5" s="1"/>
  <c r="AE5"/>
  <c r="AF5" s="1"/>
  <c r="AG5"/>
  <c r="AH5" s="1"/>
  <c r="AI5"/>
  <c r="AJ5" s="1"/>
  <c r="AK5"/>
  <c r="AL5" s="1"/>
  <c r="AM5"/>
  <c r="AN5" s="1"/>
  <c r="AO5"/>
  <c r="AP5" s="1"/>
  <c r="B6"/>
  <c r="D6"/>
  <c r="E6"/>
  <c r="G6"/>
  <c r="H6" s="1"/>
  <c r="I6"/>
  <c r="J6" s="1"/>
  <c r="K6"/>
  <c r="F6" s="1"/>
  <c r="M6"/>
  <c r="O6"/>
  <c r="N6" s="1"/>
  <c r="Q6"/>
  <c r="P6" s="1"/>
  <c r="S6"/>
  <c r="R6" s="1"/>
  <c r="U6"/>
  <c r="V6" s="1"/>
  <c r="W6"/>
  <c r="X6" s="1"/>
  <c r="Y6"/>
  <c r="Z6" s="1"/>
  <c r="AA6"/>
  <c r="AB6" s="1"/>
  <c r="AC6"/>
  <c r="AD6" s="1"/>
  <c r="AE6"/>
  <c r="AF6" s="1"/>
  <c r="AG6"/>
  <c r="AH6" s="1"/>
  <c r="AI6"/>
  <c r="AJ6" s="1"/>
  <c r="AK6"/>
  <c r="AL6" s="1"/>
  <c r="AM6"/>
  <c r="AN6" s="1"/>
  <c r="AO6"/>
  <c r="AP6" s="1"/>
  <c r="B7"/>
  <c r="D7"/>
  <c r="E7"/>
  <c r="G7"/>
  <c r="H7" s="1"/>
  <c r="I7"/>
  <c r="J7" s="1"/>
  <c r="K7"/>
  <c r="M7"/>
  <c r="O7"/>
  <c r="N7" s="1"/>
  <c r="Q7"/>
  <c r="P7" s="1"/>
  <c r="S7"/>
  <c r="U7"/>
  <c r="V7" s="1"/>
  <c r="W7"/>
  <c r="X7" s="1"/>
  <c r="Y7"/>
  <c r="Z7" s="1"/>
  <c r="AA7"/>
  <c r="AB7" s="1"/>
  <c r="AC7"/>
  <c r="AD7" s="1"/>
  <c r="AE7"/>
  <c r="AF7" s="1"/>
  <c r="AG7"/>
  <c r="AH7" s="1"/>
  <c r="AI7"/>
  <c r="AJ7" s="1"/>
  <c r="AK7"/>
  <c r="AL7" s="1"/>
  <c r="AM7"/>
  <c r="AN7" s="1"/>
  <c r="AO7"/>
  <c r="AP7" s="1"/>
  <c r="B8"/>
  <c r="D8"/>
  <c r="E8"/>
  <c r="G8"/>
  <c r="H8" s="1"/>
  <c r="I8"/>
  <c r="J8" s="1"/>
  <c r="K8"/>
  <c r="M8"/>
  <c r="O8"/>
  <c r="N8" s="1"/>
  <c r="Q8"/>
  <c r="P8" s="1"/>
  <c r="S8"/>
  <c r="U8"/>
  <c r="V8" s="1"/>
  <c r="W8"/>
  <c r="X8" s="1"/>
  <c r="Y8"/>
  <c r="Z8" s="1"/>
  <c r="AA8"/>
  <c r="AB8" s="1"/>
  <c r="AC8"/>
  <c r="AD8" s="1"/>
  <c r="AE8"/>
  <c r="AF8" s="1"/>
  <c r="AG8"/>
  <c r="AH8" s="1"/>
  <c r="AI8"/>
  <c r="AJ8" s="1"/>
  <c r="AK8"/>
  <c r="AL8" s="1"/>
  <c r="AM8"/>
  <c r="AN8" s="1"/>
  <c r="AO8"/>
  <c r="AP8" s="1"/>
  <c r="B9"/>
  <c r="D9"/>
  <c r="E9"/>
  <c r="G9"/>
  <c r="H9" s="1"/>
  <c r="I9"/>
  <c r="J9" s="1"/>
  <c r="K9"/>
  <c r="M9"/>
  <c r="O9"/>
  <c r="N9" s="1"/>
  <c r="Q9"/>
  <c r="P9" s="1"/>
  <c r="S9"/>
  <c r="U9"/>
  <c r="V9" s="1"/>
  <c r="W9"/>
  <c r="X9" s="1"/>
  <c r="Y9"/>
  <c r="Z9" s="1"/>
  <c r="AA9"/>
  <c r="AB9" s="1"/>
  <c r="AC9"/>
  <c r="AD9" s="1"/>
  <c r="AE9"/>
  <c r="AF9" s="1"/>
  <c r="AG9"/>
  <c r="AH9" s="1"/>
  <c r="AI9"/>
  <c r="AJ9" s="1"/>
  <c r="AK9"/>
  <c r="AL9" s="1"/>
  <c r="AM9"/>
  <c r="AN9" s="1"/>
  <c r="AO9"/>
  <c r="AP9" s="1"/>
  <c r="B10"/>
  <c r="C10"/>
  <c r="D10"/>
  <c r="E10"/>
  <c r="G10"/>
  <c r="H10" s="1"/>
  <c r="I10"/>
  <c r="J10" s="1"/>
  <c r="K10"/>
  <c r="F10" s="1"/>
  <c r="M10"/>
  <c r="O10"/>
  <c r="N10" s="1"/>
  <c r="Q10"/>
  <c r="P10" s="1"/>
  <c r="S10"/>
  <c r="R10" s="1"/>
  <c r="U10"/>
  <c r="V10" s="1"/>
  <c r="W10"/>
  <c r="X10" s="1"/>
  <c r="Y10"/>
  <c r="Z10" s="1"/>
  <c r="AA10"/>
  <c r="AB10" s="1"/>
  <c r="AC10"/>
  <c r="AD10" s="1"/>
  <c r="AE10"/>
  <c r="AF10" s="1"/>
  <c r="AG10"/>
  <c r="AH10" s="1"/>
  <c r="AI10"/>
  <c r="AJ10" s="1"/>
  <c r="AK10"/>
  <c r="AL10" s="1"/>
  <c r="AM10"/>
  <c r="AN10" s="1"/>
  <c r="AO10"/>
  <c r="AP10" s="1"/>
  <c r="B11"/>
  <c r="D11"/>
  <c r="E11"/>
  <c r="G11"/>
  <c r="H11" s="1"/>
  <c r="I11"/>
  <c r="J11" s="1"/>
  <c r="K11"/>
  <c r="M11"/>
  <c r="O11"/>
  <c r="N11" s="1"/>
  <c r="Q11"/>
  <c r="P11" s="1"/>
  <c r="S11"/>
  <c r="R11" s="1"/>
  <c r="U11"/>
  <c r="V11" s="1"/>
  <c r="W11"/>
  <c r="X11" s="1"/>
  <c r="Y11"/>
  <c r="Z11" s="1"/>
  <c r="AA11"/>
  <c r="AB11" s="1"/>
  <c r="AC11"/>
  <c r="AD11" s="1"/>
  <c r="AE11"/>
  <c r="AF11" s="1"/>
  <c r="AG11"/>
  <c r="AH11" s="1"/>
  <c r="AI11"/>
  <c r="AJ11" s="1"/>
  <c r="AK11"/>
  <c r="AL11" s="1"/>
  <c r="AM11"/>
  <c r="AN11" s="1"/>
  <c r="AO11"/>
  <c r="AP11" s="1"/>
  <c r="B12"/>
  <c r="D12"/>
  <c r="E12"/>
  <c r="G12"/>
  <c r="H12" s="1"/>
  <c r="I12"/>
  <c r="J12" s="1"/>
  <c r="K12"/>
  <c r="F12" s="1"/>
  <c r="M12"/>
  <c r="O12"/>
  <c r="N12" s="1"/>
  <c r="Q12"/>
  <c r="P12" s="1"/>
  <c r="S12"/>
  <c r="R12" s="1"/>
  <c r="U12"/>
  <c r="V12" s="1"/>
  <c r="W12"/>
  <c r="X12" s="1"/>
  <c r="Y12"/>
  <c r="Z12" s="1"/>
  <c r="AA12"/>
  <c r="AB12" s="1"/>
  <c r="AC12"/>
  <c r="AD12" s="1"/>
  <c r="AE12"/>
  <c r="AF12" s="1"/>
  <c r="AG12"/>
  <c r="AH12" s="1"/>
  <c r="AI12"/>
  <c r="AJ12" s="1"/>
  <c r="AK12"/>
  <c r="AL12" s="1"/>
  <c r="AM12"/>
  <c r="AN12" s="1"/>
  <c r="AO12"/>
  <c r="AP12" s="1"/>
  <c r="B13"/>
  <c r="D13"/>
  <c r="E13"/>
  <c r="G13"/>
  <c r="H13" s="1"/>
  <c r="I13"/>
  <c r="J13" s="1"/>
  <c r="K13"/>
  <c r="M13"/>
  <c r="O13"/>
  <c r="N13" s="1"/>
  <c r="Q13"/>
  <c r="P13" s="1"/>
  <c r="S13"/>
  <c r="R13" s="1"/>
  <c r="U13"/>
  <c r="V13" s="1"/>
  <c r="W13"/>
  <c r="X13" s="1"/>
  <c r="Y13"/>
  <c r="Z13" s="1"/>
  <c r="AA13"/>
  <c r="AB13" s="1"/>
  <c r="AC13"/>
  <c r="AD13" s="1"/>
  <c r="AE13"/>
  <c r="AF13" s="1"/>
  <c r="AG13"/>
  <c r="AH13" s="1"/>
  <c r="AI13"/>
  <c r="AJ13" s="1"/>
  <c r="AK13"/>
  <c r="AL13" s="1"/>
  <c r="AM13"/>
  <c r="AN13" s="1"/>
  <c r="AO13"/>
  <c r="AP13" s="1"/>
  <c r="B14"/>
  <c r="C14"/>
  <c r="D14"/>
  <c r="E14"/>
  <c r="G14"/>
  <c r="H14" s="1"/>
  <c r="I14"/>
  <c r="J14" s="1"/>
  <c r="K14"/>
  <c r="F14" s="1"/>
  <c r="M14"/>
  <c r="O14"/>
  <c r="N14" s="1"/>
  <c r="Q14"/>
  <c r="P14" s="1"/>
  <c r="S14"/>
  <c r="R14" s="1"/>
  <c r="U14"/>
  <c r="V14" s="1"/>
  <c r="W14"/>
  <c r="X14" s="1"/>
  <c r="Y14"/>
  <c r="Z14" s="1"/>
  <c r="AA14"/>
  <c r="AB14" s="1"/>
  <c r="AC14"/>
  <c r="AD14" s="1"/>
  <c r="AE14"/>
  <c r="AF14" s="1"/>
  <c r="AG14"/>
  <c r="AH14" s="1"/>
  <c r="AI14"/>
  <c r="AJ14" s="1"/>
  <c r="AK14"/>
  <c r="AL14" s="1"/>
  <c r="AM14"/>
  <c r="AN14" s="1"/>
  <c r="AO14"/>
  <c r="AP14" s="1"/>
  <c r="B15"/>
  <c r="C15"/>
  <c r="D15"/>
  <c r="E15"/>
  <c r="G15"/>
  <c r="H15" s="1"/>
  <c r="I15"/>
  <c r="J15" s="1"/>
  <c r="K15"/>
  <c r="M15"/>
  <c r="O15"/>
  <c r="N15" s="1"/>
  <c r="Q15"/>
  <c r="P15" s="1"/>
  <c r="S15"/>
  <c r="R15" s="1"/>
  <c r="U15"/>
  <c r="V15" s="1"/>
  <c r="W15"/>
  <c r="X15" s="1"/>
  <c r="Y15"/>
  <c r="Z15" s="1"/>
  <c r="AA15"/>
  <c r="AB15" s="1"/>
  <c r="AC15"/>
  <c r="AD15" s="1"/>
  <c r="AE15"/>
  <c r="AF15" s="1"/>
  <c r="AG15"/>
  <c r="AH15" s="1"/>
  <c r="AI15"/>
  <c r="AJ15" s="1"/>
  <c r="AK15"/>
  <c r="AL15" s="1"/>
  <c r="AM15"/>
  <c r="AN15" s="1"/>
  <c r="AO15"/>
  <c r="AP15" s="1"/>
  <c r="B16"/>
  <c r="C16"/>
  <c r="D16"/>
  <c r="E16"/>
  <c r="G16"/>
  <c r="H16" s="1"/>
  <c r="I16"/>
  <c r="J16" s="1"/>
  <c r="K16"/>
  <c r="F16" s="1"/>
  <c r="M16"/>
  <c r="O16"/>
  <c r="N16" s="1"/>
  <c r="Q16"/>
  <c r="P16" s="1"/>
  <c r="S16"/>
  <c r="R16" s="1"/>
  <c r="U16"/>
  <c r="V16" s="1"/>
  <c r="W16"/>
  <c r="X16" s="1"/>
  <c r="Y16"/>
  <c r="Z16" s="1"/>
  <c r="AA16"/>
  <c r="AB16" s="1"/>
  <c r="AC16"/>
  <c r="AD16" s="1"/>
  <c r="AE16"/>
  <c r="AF16" s="1"/>
  <c r="AG16"/>
  <c r="AH16" s="1"/>
  <c r="AI16"/>
  <c r="AJ16" s="1"/>
  <c r="AK16"/>
  <c r="AL16" s="1"/>
  <c r="AM16"/>
  <c r="AN16" s="1"/>
  <c r="AO16"/>
  <c r="AP16" s="1"/>
  <c r="B17"/>
  <c r="C17"/>
  <c r="D17"/>
  <c r="E17"/>
  <c r="G17"/>
  <c r="H17" s="1"/>
  <c r="I17"/>
  <c r="J17" s="1"/>
  <c r="K17"/>
  <c r="M17"/>
  <c r="O17"/>
  <c r="N17" s="1"/>
  <c r="Q17"/>
  <c r="P17" s="1"/>
  <c r="S17"/>
  <c r="R17" s="1"/>
  <c r="U17"/>
  <c r="V17" s="1"/>
  <c r="W17"/>
  <c r="X17" s="1"/>
  <c r="Y17"/>
  <c r="Z17" s="1"/>
  <c r="AA17"/>
  <c r="AB17" s="1"/>
  <c r="AC17"/>
  <c r="AD17" s="1"/>
  <c r="AE17"/>
  <c r="AF17" s="1"/>
  <c r="AG17"/>
  <c r="AH17" s="1"/>
  <c r="AI17"/>
  <c r="AJ17" s="1"/>
  <c r="AK17"/>
  <c r="AL17" s="1"/>
  <c r="AM17"/>
  <c r="AN17" s="1"/>
  <c r="AO17"/>
  <c r="AP17" s="1"/>
  <c r="B18"/>
  <c r="C18"/>
  <c r="D18"/>
  <c r="E18"/>
  <c r="G18"/>
  <c r="H18" s="1"/>
  <c r="I18"/>
  <c r="J18" s="1"/>
  <c r="K18"/>
  <c r="L18" s="1"/>
  <c r="AQ18" s="1"/>
  <c r="AR18" s="1"/>
  <c r="M18"/>
  <c r="O18"/>
  <c r="N18" s="1"/>
  <c r="Q18"/>
  <c r="P18" s="1"/>
  <c r="S18"/>
  <c r="T18" s="1"/>
  <c r="U18"/>
  <c r="V18" s="1"/>
  <c r="W18"/>
  <c r="X18" s="1"/>
  <c r="Y18"/>
  <c r="Z18" s="1"/>
  <c r="AA18"/>
  <c r="AB18" s="1"/>
  <c r="AC18"/>
  <c r="AD18" s="1"/>
  <c r="AE18"/>
  <c r="AF18" s="1"/>
  <c r="AG18"/>
  <c r="AH18" s="1"/>
  <c r="AI18"/>
  <c r="AJ18" s="1"/>
  <c r="AK18"/>
  <c r="AL18" s="1"/>
  <c r="AM18"/>
  <c r="AN18" s="1"/>
  <c r="AO18"/>
  <c r="AP18" s="1"/>
  <c r="B19"/>
  <c r="C19"/>
  <c r="D19"/>
  <c r="E19"/>
  <c r="G19"/>
  <c r="H19" s="1"/>
  <c r="I19"/>
  <c r="J19" s="1"/>
  <c r="K19"/>
  <c r="M19"/>
  <c r="O19"/>
  <c r="N19" s="1"/>
  <c r="Q19"/>
  <c r="P19" s="1"/>
  <c r="S19"/>
  <c r="U19"/>
  <c r="V19" s="1"/>
  <c r="W19"/>
  <c r="X19" s="1"/>
  <c r="Y19"/>
  <c r="Z19" s="1"/>
  <c r="AA19"/>
  <c r="AB19" s="1"/>
  <c r="AC19"/>
  <c r="AD19" s="1"/>
  <c r="AE19"/>
  <c r="AF19" s="1"/>
  <c r="AG19"/>
  <c r="AH19" s="1"/>
  <c r="AI19"/>
  <c r="AJ19" s="1"/>
  <c r="AK19"/>
  <c r="AL19" s="1"/>
  <c r="AM19"/>
  <c r="AN19" s="1"/>
  <c r="AO19"/>
  <c r="AP19" s="1"/>
  <c r="B20"/>
  <c r="C20"/>
  <c r="D20"/>
  <c r="E20"/>
  <c r="G20"/>
  <c r="H20" s="1"/>
  <c r="I20"/>
  <c r="J20" s="1"/>
  <c r="K20"/>
  <c r="F20" s="1"/>
  <c r="M20"/>
  <c r="O20"/>
  <c r="N20" s="1"/>
  <c r="Q20"/>
  <c r="P20" s="1"/>
  <c r="S20"/>
  <c r="R20" s="1"/>
  <c r="U20"/>
  <c r="V20" s="1"/>
  <c r="W20"/>
  <c r="X20" s="1"/>
  <c r="Y20"/>
  <c r="Z20" s="1"/>
  <c r="AA20"/>
  <c r="AB20" s="1"/>
  <c r="AC20"/>
  <c r="AD20" s="1"/>
  <c r="AE20"/>
  <c r="AF20" s="1"/>
  <c r="AG20"/>
  <c r="AH20" s="1"/>
  <c r="AI20"/>
  <c r="AJ20" s="1"/>
  <c r="AK20"/>
  <c r="AL20" s="1"/>
  <c r="AM20"/>
  <c r="AN20" s="1"/>
  <c r="AO20"/>
  <c r="AP20" s="1"/>
  <c r="B21"/>
  <c r="C21"/>
  <c r="D21"/>
  <c r="E21"/>
  <c r="G21"/>
  <c r="H21" s="1"/>
  <c r="I21"/>
  <c r="J21" s="1"/>
  <c r="K21"/>
  <c r="M21"/>
  <c r="O21"/>
  <c r="N21" s="1"/>
  <c r="Q21"/>
  <c r="P21" s="1"/>
  <c r="S21"/>
  <c r="R21" s="1"/>
  <c r="U21"/>
  <c r="V21" s="1"/>
  <c r="W21"/>
  <c r="X21" s="1"/>
  <c r="Y21"/>
  <c r="Z21" s="1"/>
  <c r="AA21"/>
  <c r="AB21" s="1"/>
  <c r="AC21"/>
  <c r="AD21" s="1"/>
  <c r="AE21"/>
  <c r="AF21" s="1"/>
  <c r="AG21"/>
  <c r="AH21" s="1"/>
  <c r="AI21"/>
  <c r="AJ21" s="1"/>
  <c r="AK21"/>
  <c r="AL21" s="1"/>
  <c r="AM21"/>
  <c r="AN21" s="1"/>
  <c r="AO21"/>
  <c r="AP21" s="1"/>
  <c r="B22"/>
  <c r="C22"/>
  <c r="D22"/>
  <c r="E22"/>
  <c r="G22"/>
  <c r="H22" s="1"/>
  <c r="I22"/>
  <c r="J22" s="1"/>
  <c r="K22"/>
  <c r="L22" s="1"/>
  <c r="AQ22" s="1"/>
  <c r="AR22" s="1"/>
  <c r="M22"/>
  <c r="O22"/>
  <c r="N22" s="1"/>
  <c r="Q22"/>
  <c r="P22" s="1"/>
  <c r="S22"/>
  <c r="T22" s="1"/>
  <c r="U22"/>
  <c r="V22" s="1"/>
  <c r="W22"/>
  <c r="X22" s="1"/>
  <c r="Y22"/>
  <c r="Z22" s="1"/>
  <c r="AA22"/>
  <c r="AB22" s="1"/>
  <c r="AC22"/>
  <c r="AD22" s="1"/>
  <c r="AE22"/>
  <c r="AF22" s="1"/>
  <c r="AG22"/>
  <c r="AH22" s="1"/>
  <c r="AI22"/>
  <c r="AJ22" s="1"/>
  <c r="AK22"/>
  <c r="AL22" s="1"/>
  <c r="AM22"/>
  <c r="AN22" s="1"/>
  <c r="AO22"/>
  <c r="AP22" s="1"/>
  <c r="B23"/>
  <c r="D23"/>
  <c r="E23"/>
  <c r="G23"/>
  <c r="H23" s="1"/>
  <c r="I23"/>
  <c r="J23" s="1"/>
  <c r="K23"/>
  <c r="M23"/>
  <c r="O23"/>
  <c r="N23" s="1"/>
  <c r="Q23"/>
  <c r="P23" s="1"/>
  <c r="S23"/>
  <c r="R23" s="1"/>
  <c r="U23"/>
  <c r="V23" s="1"/>
  <c r="W23"/>
  <c r="X23" s="1"/>
  <c r="Y23"/>
  <c r="Z23" s="1"/>
  <c r="AA23"/>
  <c r="AB23" s="1"/>
  <c r="AC23"/>
  <c r="AD23" s="1"/>
  <c r="AE23"/>
  <c r="AF23" s="1"/>
  <c r="AG23"/>
  <c r="AH23" s="1"/>
  <c r="AI23"/>
  <c r="AJ23" s="1"/>
  <c r="AK23"/>
  <c r="AL23" s="1"/>
  <c r="AM23"/>
  <c r="AN23" s="1"/>
  <c r="AO23"/>
  <c r="AP23" s="1"/>
  <c r="B24"/>
  <c r="D24"/>
  <c r="E24"/>
  <c r="G24"/>
  <c r="H24" s="1"/>
  <c r="I24"/>
  <c r="J24" s="1"/>
  <c r="K24"/>
  <c r="F24" s="1"/>
  <c r="M24"/>
  <c r="O24"/>
  <c r="N24" s="1"/>
  <c r="Q24"/>
  <c r="P24" s="1"/>
  <c r="S24"/>
  <c r="U24"/>
  <c r="V24" s="1"/>
  <c r="W24"/>
  <c r="X24" s="1"/>
  <c r="Y24"/>
  <c r="Z24" s="1"/>
  <c r="AA24"/>
  <c r="AB24" s="1"/>
  <c r="AC24"/>
  <c r="AD24" s="1"/>
  <c r="AE24"/>
  <c r="AF24" s="1"/>
  <c r="AG24"/>
  <c r="AH24" s="1"/>
  <c r="AI24"/>
  <c r="AJ24" s="1"/>
  <c r="AK24"/>
  <c r="AL24" s="1"/>
  <c r="AM24"/>
  <c r="AN24" s="1"/>
  <c r="AO24"/>
  <c r="AP24" s="1"/>
  <c r="B25"/>
  <c r="D25"/>
  <c r="E25"/>
  <c r="G25"/>
  <c r="H25" s="1"/>
  <c r="I25"/>
  <c r="J25" s="1"/>
  <c r="K25"/>
  <c r="F25" s="1"/>
  <c r="M25"/>
  <c r="O25"/>
  <c r="N25" s="1"/>
  <c r="Q25"/>
  <c r="P25" s="1"/>
  <c r="S25"/>
  <c r="U25"/>
  <c r="V25" s="1"/>
  <c r="W25"/>
  <c r="X25" s="1"/>
  <c r="Y25"/>
  <c r="Z25" s="1"/>
  <c r="AA25"/>
  <c r="AB25" s="1"/>
  <c r="AC25"/>
  <c r="AD25" s="1"/>
  <c r="AE25"/>
  <c r="AF25" s="1"/>
  <c r="AG25"/>
  <c r="AH25" s="1"/>
  <c r="AI25"/>
  <c r="AJ25" s="1"/>
  <c r="AK25"/>
  <c r="AL25" s="1"/>
  <c r="AM25"/>
  <c r="AN25" s="1"/>
  <c r="AO25"/>
  <c r="AP25" s="1"/>
  <c r="B26"/>
  <c r="D26"/>
  <c r="E26"/>
  <c r="G26"/>
  <c r="H26" s="1"/>
  <c r="I26"/>
  <c r="J26" s="1"/>
  <c r="K26"/>
  <c r="F26" s="1"/>
  <c r="M26"/>
  <c r="O26"/>
  <c r="N26" s="1"/>
  <c r="Q26"/>
  <c r="P26" s="1"/>
  <c r="S26"/>
  <c r="R26" s="1"/>
  <c r="U26"/>
  <c r="V26" s="1"/>
  <c r="W26"/>
  <c r="X26" s="1"/>
  <c r="Y26"/>
  <c r="Z26" s="1"/>
  <c r="AA26"/>
  <c r="AB26" s="1"/>
  <c r="AC26"/>
  <c r="AD26" s="1"/>
  <c r="AE26"/>
  <c r="AF26" s="1"/>
  <c r="AG26"/>
  <c r="AH26" s="1"/>
  <c r="AI26"/>
  <c r="AJ26" s="1"/>
  <c r="AK26"/>
  <c r="AL26" s="1"/>
  <c r="AM26"/>
  <c r="AN26" s="1"/>
  <c r="AO26"/>
  <c r="AP26" s="1"/>
  <c r="B27"/>
  <c r="D27"/>
  <c r="E27"/>
  <c r="G27"/>
  <c r="H27" s="1"/>
  <c r="I27"/>
  <c r="J27" s="1"/>
  <c r="K27"/>
  <c r="M27"/>
  <c r="O27"/>
  <c r="N27" s="1"/>
  <c r="Q27"/>
  <c r="P27" s="1"/>
  <c r="S27"/>
  <c r="R27" s="1"/>
  <c r="U27"/>
  <c r="V27" s="1"/>
  <c r="W27"/>
  <c r="X27" s="1"/>
  <c r="Y27"/>
  <c r="Z27" s="1"/>
  <c r="AA27"/>
  <c r="AB27" s="1"/>
  <c r="AC27"/>
  <c r="AD27" s="1"/>
  <c r="AE27"/>
  <c r="AF27" s="1"/>
  <c r="AG27"/>
  <c r="AH27" s="1"/>
  <c r="AI27"/>
  <c r="AJ27" s="1"/>
  <c r="AK27"/>
  <c r="AL27" s="1"/>
  <c r="AM27"/>
  <c r="AN27" s="1"/>
  <c r="AO27"/>
  <c r="AP27" s="1"/>
  <c r="B28"/>
  <c r="D28"/>
  <c r="E28"/>
  <c r="G28"/>
  <c r="H28" s="1"/>
  <c r="I28"/>
  <c r="J28" s="1"/>
  <c r="K28"/>
  <c r="F28" s="1"/>
  <c r="M28"/>
  <c r="O28"/>
  <c r="N28" s="1"/>
  <c r="Q28"/>
  <c r="P28" s="1"/>
  <c r="S28"/>
  <c r="R28" s="1"/>
  <c r="U28"/>
  <c r="V28" s="1"/>
  <c r="W28"/>
  <c r="X28" s="1"/>
  <c r="Y28"/>
  <c r="Z28" s="1"/>
  <c r="AA28"/>
  <c r="AB28" s="1"/>
  <c r="AC28"/>
  <c r="AD28" s="1"/>
  <c r="AE28"/>
  <c r="AF28" s="1"/>
  <c r="AG28"/>
  <c r="AH28" s="1"/>
  <c r="AI28"/>
  <c r="AJ28" s="1"/>
  <c r="AK28"/>
  <c r="AL28" s="1"/>
  <c r="AM28"/>
  <c r="AN28" s="1"/>
  <c r="AO28"/>
  <c r="AP28" s="1"/>
  <c r="B29"/>
  <c r="D29"/>
  <c r="E29"/>
  <c r="G29"/>
  <c r="H29" s="1"/>
  <c r="I29"/>
  <c r="J29" s="1"/>
  <c r="K29"/>
  <c r="F29" s="1"/>
  <c r="M29"/>
  <c r="O29"/>
  <c r="N29" s="1"/>
  <c r="Q29"/>
  <c r="P29" s="1"/>
  <c r="S29"/>
  <c r="R29" s="1"/>
  <c r="U29"/>
  <c r="V29" s="1"/>
  <c r="W29"/>
  <c r="X29" s="1"/>
  <c r="Y29"/>
  <c r="Z29" s="1"/>
  <c r="AA29"/>
  <c r="AB29" s="1"/>
  <c r="AC29"/>
  <c r="AD29" s="1"/>
  <c r="AE29"/>
  <c r="AF29" s="1"/>
  <c r="AG29"/>
  <c r="AH29" s="1"/>
  <c r="AI29"/>
  <c r="AJ29" s="1"/>
  <c r="AK29"/>
  <c r="AL29" s="1"/>
  <c r="AM29"/>
  <c r="AN29" s="1"/>
  <c r="AO29"/>
  <c r="AP29" s="1"/>
  <c r="B30"/>
  <c r="D30"/>
  <c r="E30"/>
  <c r="G30"/>
  <c r="H30" s="1"/>
  <c r="I30"/>
  <c r="J30" s="1"/>
  <c r="K30"/>
  <c r="F30" s="1"/>
  <c r="M30"/>
  <c r="O30"/>
  <c r="N30" s="1"/>
  <c r="Q30"/>
  <c r="P30" s="1"/>
  <c r="S30"/>
  <c r="R30" s="1"/>
  <c r="U30"/>
  <c r="V30" s="1"/>
  <c r="W30"/>
  <c r="X30" s="1"/>
  <c r="Y30"/>
  <c r="Z30" s="1"/>
  <c r="AA30"/>
  <c r="AB30" s="1"/>
  <c r="AC30"/>
  <c r="AD30" s="1"/>
  <c r="AE30"/>
  <c r="AF30" s="1"/>
  <c r="AG30"/>
  <c r="AH30" s="1"/>
  <c r="AI30"/>
  <c r="AJ30" s="1"/>
  <c r="AK30"/>
  <c r="AL30" s="1"/>
  <c r="AM30"/>
  <c r="AN30" s="1"/>
  <c r="AO30"/>
  <c r="AP30" s="1"/>
  <c r="B31"/>
  <c r="D31"/>
  <c r="E31"/>
  <c r="G31"/>
  <c r="H31" s="1"/>
  <c r="I31"/>
  <c r="J31" s="1"/>
  <c r="K31"/>
  <c r="M31"/>
  <c r="O31"/>
  <c r="N31" s="1"/>
  <c r="Q31"/>
  <c r="P31" s="1"/>
  <c r="S31"/>
  <c r="R31" s="1"/>
  <c r="U31"/>
  <c r="V31" s="1"/>
  <c r="W31"/>
  <c r="X31" s="1"/>
  <c r="Y31"/>
  <c r="Z31" s="1"/>
  <c r="AA31"/>
  <c r="AB31" s="1"/>
  <c r="AC31"/>
  <c r="AD31" s="1"/>
  <c r="AE31"/>
  <c r="AF31" s="1"/>
  <c r="AG31"/>
  <c r="AH31" s="1"/>
  <c r="AI31"/>
  <c r="AJ31" s="1"/>
  <c r="AK31"/>
  <c r="AL31" s="1"/>
  <c r="AM31"/>
  <c r="AN31" s="1"/>
  <c r="AO31"/>
  <c r="AP31" s="1"/>
  <c r="D32"/>
  <c r="E32"/>
  <c r="G32"/>
  <c r="H32" s="1"/>
  <c r="I32"/>
  <c r="J32" s="1"/>
  <c r="K32"/>
  <c r="F32" s="1"/>
  <c r="M32"/>
  <c r="O32"/>
  <c r="N32" s="1"/>
  <c r="Q32"/>
  <c r="P32" s="1"/>
  <c r="S32"/>
  <c r="R32" s="1"/>
  <c r="U32"/>
  <c r="V32" s="1"/>
  <c r="W32"/>
  <c r="X32" s="1"/>
  <c r="Y32"/>
  <c r="Z32" s="1"/>
  <c r="AA32"/>
  <c r="AB32" s="1"/>
  <c r="AC32"/>
  <c r="AD32" s="1"/>
  <c r="AE32"/>
  <c r="AF32" s="1"/>
  <c r="AG32"/>
  <c r="AH32" s="1"/>
  <c r="AI32"/>
  <c r="AJ32" s="1"/>
  <c r="AK32"/>
  <c r="AL32" s="1"/>
  <c r="AM32"/>
  <c r="AN32" s="1"/>
  <c r="AO32"/>
  <c r="AP32" s="1"/>
  <c r="B33"/>
  <c r="D33"/>
  <c r="E33"/>
  <c r="G33"/>
  <c r="H33" s="1"/>
  <c r="I33"/>
  <c r="J33" s="1"/>
  <c r="K33"/>
  <c r="F33" s="1"/>
  <c r="M33"/>
  <c r="O33"/>
  <c r="N33" s="1"/>
  <c r="Q33"/>
  <c r="P33" s="1"/>
  <c r="S33"/>
  <c r="R33" s="1"/>
  <c r="U33"/>
  <c r="V33" s="1"/>
  <c r="W33"/>
  <c r="X33" s="1"/>
  <c r="Y33"/>
  <c r="Z33" s="1"/>
  <c r="AA33"/>
  <c r="AB33" s="1"/>
  <c r="AC33"/>
  <c r="AD33" s="1"/>
  <c r="AE33"/>
  <c r="AF33" s="1"/>
  <c r="AG33"/>
  <c r="AH33" s="1"/>
  <c r="AI33"/>
  <c r="AJ33" s="1"/>
  <c r="AK33"/>
  <c r="AL33" s="1"/>
  <c r="AM33"/>
  <c r="AN33" s="1"/>
  <c r="AO33"/>
  <c r="AP33" s="1"/>
  <c r="A34"/>
  <c r="B34"/>
  <c r="D34"/>
  <c r="E34"/>
  <c r="G34"/>
  <c r="H34" s="1"/>
  <c r="I34"/>
  <c r="J34" s="1"/>
  <c r="K34"/>
  <c r="F34" s="1"/>
  <c r="M34"/>
  <c r="O34"/>
  <c r="N34" s="1"/>
  <c r="Q34"/>
  <c r="P34" s="1"/>
  <c r="S34"/>
  <c r="R34" s="1"/>
  <c r="U34"/>
  <c r="V34" s="1"/>
  <c r="W34"/>
  <c r="X34" s="1"/>
  <c r="Y34"/>
  <c r="Z34" s="1"/>
  <c r="AA34"/>
  <c r="AB34" s="1"/>
  <c r="AC34"/>
  <c r="AD34" s="1"/>
  <c r="AE34"/>
  <c r="AF34" s="1"/>
  <c r="AG34"/>
  <c r="AH34" s="1"/>
  <c r="AI34"/>
  <c r="AJ34" s="1"/>
  <c r="AK34"/>
  <c r="AL34" s="1"/>
  <c r="AM34"/>
  <c r="AN34" s="1"/>
  <c r="AO34"/>
  <c r="AP34" s="1"/>
  <c r="A1" i="18"/>
  <c r="A2"/>
  <c r="B2"/>
  <c r="C2"/>
  <c r="D2"/>
  <c r="K3"/>
  <c r="M3"/>
  <c r="O3"/>
  <c r="Q3"/>
  <c r="S3"/>
  <c r="U3"/>
  <c r="W3"/>
  <c r="Y3"/>
  <c r="AA3"/>
  <c r="AC3"/>
  <c r="AE3"/>
  <c r="AG3"/>
  <c r="AI3"/>
  <c r="AK3"/>
  <c r="AM3"/>
  <c r="AO3"/>
  <c r="A4"/>
  <c r="B4"/>
  <c r="C4"/>
  <c r="D4"/>
  <c r="E4"/>
  <c r="F4" s="1"/>
  <c r="G4"/>
  <c r="H4" s="1"/>
  <c r="I4"/>
  <c r="J4" s="1"/>
  <c r="K4"/>
  <c r="L4" s="1"/>
  <c r="M4"/>
  <c r="N4" s="1"/>
  <c r="O4"/>
  <c r="P4" s="1"/>
  <c r="Q4"/>
  <c r="R4" s="1"/>
  <c r="S4"/>
  <c r="T4" s="1"/>
  <c r="U4"/>
  <c r="V4" s="1"/>
  <c r="W4"/>
  <c r="X4" s="1"/>
  <c r="Y4"/>
  <c r="Z4" s="1"/>
  <c r="AA4"/>
  <c r="AB4" s="1"/>
  <c r="AC4"/>
  <c r="AD4" s="1"/>
  <c r="AE4"/>
  <c r="AF4" s="1"/>
  <c r="AG4"/>
  <c r="AH4" s="1"/>
  <c r="AI4"/>
  <c r="AJ4" s="1"/>
  <c r="AK4"/>
  <c r="AL4" s="1"/>
  <c r="AM4"/>
  <c r="AN4" s="1"/>
  <c r="AO4"/>
  <c r="AP4" s="1"/>
  <c r="AQ4"/>
  <c r="AR4" s="1"/>
  <c r="B5"/>
  <c r="C5"/>
  <c r="D5"/>
  <c r="E5"/>
  <c r="F5" s="1"/>
  <c r="G5"/>
  <c r="H5" s="1"/>
  <c r="I5"/>
  <c r="J5" s="1"/>
  <c r="K5"/>
  <c r="L5" s="1"/>
  <c r="AQ5" s="1"/>
  <c r="AR5" s="1"/>
  <c r="M5"/>
  <c r="N5" s="1"/>
  <c r="O5"/>
  <c r="P5" s="1"/>
  <c r="Q5"/>
  <c r="R5" s="1"/>
  <c r="S5"/>
  <c r="T5" s="1"/>
  <c r="U5"/>
  <c r="V5" s="1"/>
  <c r="W5"/>
  <c r="X5" s="1"/>
  <c r="Y5"/>
  <c r="Z5" s="1"/>
  <c r="AA5"/>
  <c r="AB5" s="1"/>
  <c r="AC5"/>
  <c r="AD5" s="1"/>
  <c r="AE5"/>
  <c r="AF5" s="1"/>
  <c r="AG5"/>
  <c r="AH5" s="1"/>
  <c r="AI5"/>
  <c r="AJ5" s="1"/>
  <c r="AK5"/>
  <c r="AL5" s="1"/>
  <c r="AM5"/>
  <c r="AN5" s="1"/>
  <c r="AO5"/>
  <c r="AP5" s="1"/>
  <c r="B6"/>
  <c r="D6"/>
  <c r="E6"/>
  <c r="F6" s="1"/>
  <c r="G6"/>
  <c r="H6" s="1"/>
  <c r="I6"/>
  <c r="J6" s="1"/>
  <c r="K6"/>
  <c r="L6" s="1"/>
  <c r="M6"/>
  <c r="N6" s="1"/>
  <c r="O6"/>
  <c r="P6" s="1"/>
  <c r="Q6"/>
  <c r="R6" s="1"/>
  <c r="S6"/>
  <c r="T6" s="1"/>
  <c r="U6"/>
  <c r="V6" s="1"/>
  <c r="W6"/>
  <c r="X6" s="1"/>
  <c r="Y6"/>
  <c r="Z6" s="1"/>
  <c r="AA6"/>
  <c r="AB6" s="1"/>
  <c r="AC6"/>
  <c r="AD6" s="1"/>
  <c r="AE6"/>
  <c r="AF6" s="1"/>
  <c r="AG6"/>
  <c r="AH6" s="1"/>
  <c r="AI6"/>
  <c r="AJ6" s="1"/>
  <c r="AK6"/>
  <c r="AL6" s="1"/>
  <c r="AM6"/>
  <c r="AN6" s="1"/>
  <c r="AO6"/>
  <c r="AP6" s="1"/>
  <c r="AQ6"/>
  <c r="AR6" s="1"/>
  <c r="B7"/>
  <c r="D7"/>
  <c r="E7"/>
  <c r="F7" s="1"/>
  <c r="G7"/>
  <c r="H7" s="1"/>
  <c r="I7"/>
  <c r="J7" s="1"/>
  <c r="K7"/>
  <c r="L7" s="1"/>
  <c r="AQ7" s="1"/>
  <c r="M7"/>
  <c r="N7" s="1"/>
  <c r="O7"/>
  <c r="P7" s="1"/>
  <c r="Q7"/>
  <c r="R7" s="1"/>
  <c r="S7"/>
  <c r="T7" s="1"/>
  <c r="U7"/>
  <c r="V7" s="1"/>
  <c r="W7"/>
  <c r="X7" s="1"/>
  <c r="Y7"/>
  <c r="Z7" s="1"/>
  <c r="AA7"/>
  <c r="AB7" s="1"/>
  <c r="AC7"/>
  <c r="AD7" s="1"/>
  <c r="AE7"/>
  <c r="AF7" s="1"/>
  <c r="AG7"/>
  <c r="AH7" s="1"/>
  <c r="AI7"/>
  <c r="AJ7" s="1"/>
  <c r="AK7"/>
  <c r="AL7" s="1"/>
  <c r="AM7"/>
  <c r="AN7" s="1"/>
  <c r="AO7"/>
  <c r="AP7" s="1"/>
  <c r="AR7"/>
  <c r="B8"/>
  <c r="D8"/>
  <c r="E8"/>
  <c r="F8" s="1"/>
  <c r="G8"/>
  <c r="H8" s="1"/>
  <c r="I8"/>
  <c r="J8" s="1"/>
  <c r="K8"/>
  <c r="L8" s="1"/>
  <c r="M8"/>
  <c r="N8" s="1"/>
  <c r="O8"/>
  <c r="P8" s="1"/>
  <c r="Q8"/>
  <c r="R8" s="1"/>
  <c r="S8"/>
  <c r="T8" s="1"/>
  <c r="U8"/>
  <c r="V8" s="1"/>
  <c r="W8"/>
  <c r="X8" s="1"/>
  <c r="Y8"/>
  <c r="Z8" s="1"/>
  <c r="AA8"/>
  <c r="AB8" s="1"/>
  <c r="AC8"/>
  <c r="AD8" s="1"/>
  <c r="AE8"/>
  <c r="AF8" s="1"/>
  <c r="AG8"/>
  <c r="AH8" s="1"/>
  <c r="AI8"/>
  <c r="AJ8" s="1"/>
  <c r="AK8"/>
  <c r="AL8" s="1"/>
  <c r="AM8"/>
  <c r="AN8" s="1"/>
  <c r="AO8"/>
  <c r="AP8" s="1"/>
  <c r="AQ8"/>
  <c r="AR8" s="1"/>
  <c r="B9"/>
  <c r="D9"/>
  <c r="E9"/>
  <c r="F9" s="1"/>
  <c r="G9"/>
  <c r="H9" s="1"/>
  <c r="I9"/>
  <c r="J9" s="1"/>
  <c r="K9"/>
  <c r="L9" s="1"/>
  <c r="AQ9" s="1"/>
  <c r="AR9" s="1"/>
  <c r="M9"/>
  <c r="N9" s="1"/>
  <c r="O9"/>
  <c r="P9" s="1"/>
  <c r="Q9"/>
  <c r="R9" s="1"/>
  <c r="S9"/>
  <c r="T9" s="1"/>
  <c r="U9"/>
  <c r="V9" s="1"/>
  <c r="W9"/>
  <c r="X9" s="1"/>
  <c r="Y9"/>
  <c r="Z9" s="1"/>
  <c r="AA9"/>
  <c r="AB9" s="1"/>
  <c r="AC9"/>
  <c r="AD9" s="1"/>
  <c r="AE9"/>
  <c r="AF9" s="1"/>
  <c r="AG9"/>
  <c r="AH9" s="1"/>
  <c r="AI9"/>
  <c r="AJ9" s="1"/>
  <c r="AK9"/>
  <c r="AL9" s="1"/>
  <c r="AM9"/>
  <c r="AN9" s="1"/>
  <c r="AO9"/>
  <c r="AP9" s="1"/>
  <c r="B10"/>
  <c r="C10"/>
  <c r="D10"/>
  <c r="E10"/>
  <c r="F10" s="1"/>
  <c r="G10"/>
  <c r="H10" s="1"/>
  <c r="I10"/>
  <c r="J10" s="1"/>
  <c r="K10"/>
  <c r="L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AQ10"/>
  <c r="AR10" s="1"/>
  <c r="B11"/>
  <c r="D11"/>
  <c r="E11"/>
  <c r="F11" s="1"/>
  <c r="G11"/>
  <c r="H11" s="1"/>
  <c r="I11"/>
  <c r="J11" s="1"/>
  <c r="K11"/>
  <c r="L11" s="1"/>
  <c r="AQ11" s="1"/>
  <c r="AR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B12"/>
  <c r="D12"/>
  <c r="E12"/>
  <c r="F12" s="1"/>
  <c r="G12"/>
  <c r="H12" s="1"/>
  <c r="I12"/>
  <c r="J12" s="1"/>
  <c r="K12"/>
  <c r="L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AQ12"/>
  <c r="AR12" s="1"/>
  <c r="B13"/>
  <c r="D13"/>
  <c r="E13"/>
  <c r="F13" s="1"/>
  <c r="G13"/>
  <c r="H13" s="1"/>
  <c r="I13"/>
  <c r="J13" s="1"/>
  <c r="K13"/>
  <c r="L13" s="1"/>
  <c r="AQ13" s="1"/>
  <c r="AR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B14"/>
  <c r="C14"/>
  <c r="D14"/>
  <c r="E14"/>
  <c r="F14" s="1"/>
  <c r="G14"/>
  <c r="H14" s="1"/>
  <c r="I14"/>
  <c r="J14" s="1"/>
  <c r="K14"/>
  <c r="L14" s="1"/>
  <c r="AQ14" s="1"/>
  <c r="AR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B15"/>
  <c r="C15"/>
  <c r="D15"/>
  <c r="E15"/>
  <c r="F15" s="1"/>
  <c r="G15"/>
  <c r="H15" s="1"/>
  <c r="I15"/>
  <c r="J15" s="1"/>
  <c r="K15"/>
  <c r="L15" s="1"/>
  <c r="AQ15" s="1"/>
  <c r="AR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B16"/>
  <c r="C16"/>
  <c r="D16"/>
  <c r="E16"/>
  <c r="F16" s="1"/>
  <c r="G16"/>
  <c r="H16" s="1"/>
  <c r="I16"/>
  <c r="J16" s="1"/>
  <c r="K16"/>
  <c r="L16" s="1"/>
  <c r="AQ16" s="1"/>
  <c r="AR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B17"/>
  <c r="C17"/>
  <c r="D17"/>
  <c r="E17"/>
  <c r="F17" s="1"/>
  <c r="G17"/>
  <c r="H17" s="1"/>
  <c r="I17"/>
  <c r="J17" s="1"/>
  <c r="K17"/>
  <c r="L17" s="1"/>
  <c r="AQ17" s="1"/>
  <c r="AR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B18"/>
  <c r="C18"/>
  <c r="D18"/>
  <c r="E18"/>
  <c r="F18" s="1"/>
  <c r="G18"/>
  <c r="H18" s="1"/>
  <c r="I18"/>
  <c r="J18" s="1"/>
  <c r="K18"/>
  <c r="L18" s="1"/>
  <c r="AQ18" s="1"/>
  <c r="AR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B19"/>
  <c r="C19"/>
  <c r="D19"/>
  <c r="E19"/>
  <c r="F19" s="1"/>
  <c r="G19"/>
  <c r="H19" s="1"/>
  <c r="I19"/>
  <c r="J19" s="1"/>
  <c r="K19"/>
  <c r="L19" s="1"/>
  <c r="AQ19" s="1"/>
  <c r="AR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B20"/>
  <c r="C20"/>
  <c r="D20"/>
  <c r="E20"/>
  <c r="F20" s="1"/>
  <c r="G20"/>
  <c r="H20" s="1"/>
  <c r="I20"/>
  <c r="J20" s="1"/>
  <c r="K20"/>
  <c r="L20" s="1"/>
  <c r="AQ20" s="1"/>
  <c r="AR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B21"/>
  <c r="C21"/>
  <c r="D21"/>
  <c r="E21"/>
  <c r="F21" s="1"/>
  <c r="G21"/>
  <c r="H21" s="1"/>
  <c r="I21"/>
  <c r="J21" s="1"/>
  <c r="K21"/>
  <c r="L21" s="1"/>
  <c r="AQ21" s="1"/>
  <c r="AR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B22"/>
  <c r="C22"/>
  <c r="D22"/>
  <c r="E22"/>
  <c r="F22" s="1"/>
  <c r="G22"/>
  <c r="H22" s="1"/>
  <c r="I22"/>
  <c r="J22" s="1"/>
  <c r="K22"/>
  <c r="L22" s="1"/>
  <c r="AQ22" s="1"/>
  <c r="AR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B23"/>
  <c r="D23"/>
  <c r="E23"/>
  <c r="F23" s="1"/>
  <c r="G23"/>
  <c r="H23" s="1"/>
  <c r="I23"/>
  <c r="J23" s="1"/>
  <c r="K23"/>
  <c r="L23" s="1"/>
  <c r="AQ23" s="1"/>
  <c r="AR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B24"/>
  <c r="D24"/>
  <c r="E24"/>
  <c r="F24" s="1"/>
  <c r="G24"/>
  <c r="H24" s="1"/>
  <c r="I24"/>
  <c r="J24" s="1"/>
  <c r="K24"/>
  <c r="L24" s="1"/>
  <c r="AQ24" s="1"/>
  <c r="AR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B25"/>
  <c r="D25"/>
  <c r="E25"/>
  <c r="F25" s="1"/>
  <c r="G25"/>
  <c r="H25" s="1"/>
  <c r="I25"/>
  <c r="J25" s="1"/>
  <c r="K25"/>
  <c r="L25" s="1"/>
  <c r="AQ25" s="1"/>
  <c r="AR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B26"/>
  <c r="D26"/>
  <c r="E26"/>
  <c r="F26" s="1"/>
  <c r="G26"/>
  <c r="H26" s="1"/>
  <c r="I26"/>
  <c r="J26" s="1"/>
  <c r="K26"/>
  <c r="L26" s="1"/>
  <c r="AQ26" s="1"/>
  <c r="AR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B27"/>
  <c r="D27"/>
  <c r="E27"/>
  <c r="F27" s="1"/>
  <c r="G27"/>
  <c r="H27" s="1"/>
  <c r="I27"/>
  <c r="J27" s="1"/>
  <c r="K27"/>
  <c r="L27" s="1"/>
  <c r="AQ27" s="1"/>
  <c r="AR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B28"/>
  <c r="D28"/>
  <c r="E28"/>
  <c r="F28" s="1"/>
  <c r="G28"/>
  <c r="H28" s="1"/>
  <c r="I28"/>
  <c r="J28" s="1"/>
  <c r="K28"/>
  <c r="L28" s="1"/>
  <c r="AQ28" s="1"/>
  <c r="AR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B29"/>
  <c r="D29"/>
  <c r="E29"/>
  <c r="F29" s="1"/>
  <c r="G29"/>
  <c r="H29" s="1"/>
  <c r="I29"/>
  <c r="J29" s="1"/>
  <c r="K29"/>
  <c r="L29" s="1"/>
  <c r="AQ29" s="1"/>
  <c r="AR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B30"/>
  <c r="D30"/>
  <c r="E30"/>
  <c r="F30" s="1"/>
  <c r="G30"/>
  <c r="H30" s="1"/>
  <c r="I30"/>
  <c r="J30" s="1"/>
  <c r="K30"/>
  <c r="L30" s="1"/>
  <c r="AQ30" s="1"/>
  <c r="AR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B31"/>
  <c r="D31"/>
  <c r="E31"/>
  <c r="F31" s="1"/>
  <c r="G31"/>
  <c r="H31" s="1"/>
  <c r="I31"/>
  <c r="J31" s="1"/>
  <c r="K31"/>
  <c r="L31" s="1"/>
  <c r="AQ31" s="1"/>
  <c r="AR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D32"/>
  <c r="E32"/>
  <c r="F32" s="1"/>
  <c r="G32"/>
  <c r="H32" s="1"/>
  <c r="I32"/>
  <c r="J32" s="1"/>
  <c r="K32"/>
  <c r="L32" s="1"/>
  <c r="AQ32" s="1"/>
  <c r="AR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B33"/>
  <c r="D33"/>
  <c r="E33"/>
  <c r="F33" s="1"/>
  <c r="G33"/>
  <c r="H33" s="1"/>
  <c r="I33"/>
  <c r="J33" s="1"/>
  <c r="K33"/>
  <c r="L33" s="1"/>
  <c r="AQ33" s="1"/>
  <c r="AR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A34"/>
  <c r="B34"/>
  <c r="D34"/>
  <c r="E34"/>
  <c r="F34" s="1"/>
  <c r="G34"/>
  <c r="H34" s="1"/>
  <c r="I34"/>
  <c r="J34" s="1"/>
  <c r="K34"/>
  <c r="L34" s="1"/>
  <c r="AQ34" s="1"/>
  <c r="AR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2" i="23"/>
  <c r="B2"/>
  <c r="C2"/>
  <c r="D2"/>
  <c r="K3"/>
  <c r="M3"/>
  <c r="O3"/>
  <c r="Q3"/>
  <c r="S3"/>
  <c r="U3"/>
  <c r="W3"/>
  <c r="AC3"/>
  <c r="AE3"/>
  <c r="AG3"/>
  <c r="AI3"/>
  <c r="AK3"/>
  <c r="AM3"/>
  <c r="AO3"/>
  <c r="A4"/>
  <c r="B4"/>
  <c r="C4"/>
  <c r="D4"/>
  <c r="E4"/>
  <c r="F4" s="1"/>
  <c r="G4"/>
  <c r="H4" s="1"/>
  <c r="I4"/>
  <c r="J4" s="1"/>
  <c r="K4"/>
  <c r="L4" s="1"/>
  <c r="AQ4" s="1"/>
  <c r="AR4" s="1"/>
  <c r="M4"/>
  <c r="N4" s="1"/>
  <c r="O4"/>
  <c r="P4" s="1"/>
  <c r="Q4"/>
  <c r="R4" s="1"/>
  <c r="S4"/>
  <c r="T4" s="1"/>
  <c r="U4"/>
  <c r="V4" s="1"/>
  <c r="W4"/>
  <c r="X4" s="1"/>
  <c r="Y4"/>
  <c r="Z4" s="1"/>
  <c r="AA4"/>
  <c r="AB4" s="1"/>
  <c r="AC4"/>
  <c r="AD4" s="1"/>
  <c r="AE4"/>
  <c r="AF4" s="1"/>
  <c r="AG4"/>
  <c r="AH4" s="1"/>
  <c r="AI4"/>
  <c r="AJ4" s="1"/>
  <c r="AK4"/>
  <c r="AL4" s="1"/>
  <c r="AM4"/>
  <c r="AN4" s="1"/>
  <c r="AO4"/>
  <c r="AP4" s="1"/>
  <c r="B5"/>
  <c r="C5"/>
  <c r="D5"/>
  <c r="E5"/>
  <c r="F5" s="1"/>
  <c r="G5"/>
  <c r="H5" s="1"/>
  <c r="I5"/>
  <c r="J5" s="1"/>
  <c r="K5"/>
  <c r="L5" s="1"/>
  <c r="AQ5" s="1"/>
  <c r="AR5" s="1"/>
  <c r="M5"/>
  <c r="N5" s="1"/>
  <c r="O5"/>
  <c r="P5" s="1"/>
  <c r="Q5"/>
  <c r="R5" s="1"/>
  <c r="S5"/>
  <c r="T5" s="1"/>
  <c r="U5"/>
  <c r="V5" s="1"/>
  <c r="W5"/>
  <c r="X5" s="1"/>
  <c r="Y5"/>
  <c r="Z5" s="1"/>
  <c r="AA5"/>
  <c r="AB5" s="1"/>
  <c r="AC5"/>
  <c r="AD5" s="1"/>
  <c r="AE5"/>
  <c r="AF5" s="1"/>
  <c r="AG5"/>
  <c r="AH5" s="1"/>
  <c r="AI5"/>
  <c r="AJ5" s="1"/>
  <c r="AK5"/>
  <c r="AL5" s="1"/>
  <c r="AM5"/>
  <c r="AN5" s="1"/>
  <c r="AO5"/>
  <c r="AP5" s="1"/>
  <c r="B6"/>
  <c r="D6"/>
  <c r="E6"/>
  <c r="F6" s="1"/>
  <c r="G6"/>
  <c r="H6" s="1"/>
  <c r="I6"/>
  <c r="J6" s="1"/>
  <c r="K6"/>
  <c r="L6" s="1"/>
  <c r="AQ6" s="1"/>
  <c r="AR6" s="1"/>
  <c r="M6"/>
  <c r="N6" s="1"/>
  <c r="O6"/>
  <c r="P6" s="1"/>
  <c r="Q6"/>
  <c r="R6" s="1"/>
  <c r="S6"/>
  <c r="T6" s="1"/>
  <c r="U6"/>
  <c r="V6" s="1"/>
  <c r="W6"/>
  <c r="X6" s="1"/>
  <c r="Y6"/>
  <c r="Z6" s="1"/>
  <c r="AA6"/>
  <c r="AB6" s="1"/>
  <c r="AC6"/>
  <c r="AD6" s="1"/>
  <c r="AE6"/>
  <c r="AF6" s="1"/>
  <c r="AG6"/>
  <c r="AH6" s="1"/>
  <c r="AI6"/>
  <c r="AJ6" s="1"/>
  <c r="AK6"/>
  <c r="AL6" s="1"/>
  <c r="AM6"/>
  <c r="AN6" s="1"/>
  <c r="AO6"/>
  <c r="AP6" s="1"/>
  <c r="B7"/>
  <c r="D7"/>
  <c r="E7"/>
  <c r="F7" s="1"/>
  <c r="G7"/>
  <c r="H7" s="1"/>
  <c r="I7"/>
  <c r="J7" s="1"/>
  <c r="K7"/>
  <c r="L7" s="1"/>
  <c r="AQ7" s="1"/>
  <c r="AR7" s="1"/>
  <c r="M7"/>
  <c r="N7" s="1"/>
  <c r="O7"/>
  <c r="P7" s="1"/>
  <c r="Q7"/>
  <c r="R7" s="1"/>
  <c r="S7"/>
  <c r="T7" s="1"/>
  <c r="U7"/>
  <c r="V7" s="1"/>
  <c r="W7"/>
  <c r="X7" s="1"/>
  <c r="Y7"/>
  <c r="Z7" s="1"/>
  <c r="AA7"/>
  <c r="AB7" s="1"/>
  <c r="AC7"/>
  <c r="AD7" s="1"/>
  <c r="AE7"/>
  <c r="AF7" s="1"/>
  <c r="AG7"/>
  <c r="AH7" s="1"/>
  <c r="AI7"/>
  <c r="AJ7" s="1"/>
  <c r="AK7"/>
  <c r="AL7" s="1"/>
  <c r="AM7"/>
  <c r="AN7" s="1"/>
  <c r="AO7"/>
  <c r="AP7" s="1"/>
  <c r="B8"/>
  <c r="D8"/>
  <c r="E8"/>
  <c r="F8" s="1"/>
  <c r="G8"/>
  <c r="H8" s="1"/>
  <c r="I8"/>
  <c r="J8" s="1"/>
  <c r="K8"/>
  <c r="L8" s="1"/>
  <c r="AQ8" s="1"/>
  <c r="AR8" s="1"/>
  <c r="M8"/>
  <c r="N8" s="1"/>
  <c r="O8"/>
  <c r="P8" s="1"/>
  <c r="Q8"/>
  <c r="R8" s="1"/>
  <c r="S8"/>
  <c r="T8" s="1"/>
  <c r="U8"/>
  <c r="V8" s="1"/>
  <c r="W8"/>
  <c r="X8" s="1"/>
  <c r="Y8"/>
  <c r="Z8" s="1"/>
  <c r="AA8"/>
  <c r="AB8" s="1"/>
  <c r="AC8"/>
  <c r="AD8" s="1"/>
  <c r="AE8"/>
  <c r="AF8" s="1"/>
  <c r="AG8"/>
  <c r="AH8" s="1"/>
  <c r="AI8"/>
  <c r="AJ8" s="1"/>
  <c r="AK8"/>
  <c r="AL8" s="1"/>
  <c r="AM8"/>
  <c r="AN8" s="1"/>
  <c r="AO8"/>
  <c r="AP8" s="1"/>
  <c r="B9"/>
  <c r="D9"/>
  <c r="E9"/>
  <c r="F9" s="1"/>
  <c r="G9"/>
  <c r="H9" s="1"/>
  <c r="I9"/>
  <c r="J9" s="1"/>
  <c r="K9"/>
  <c r="L9" s="1"/>
  <c r="AQ9" s="1"/>
  <c r="AR9" s="1"/>
  <c r="M9"/>
  <c r="N9" s="1"/>
  <c r="O9"/>
  <c r="P9" s="1"/>
  <c r="Q9"/>
  <c r="R9" s="1"/>
  <c r="S9"/>
  <c r="T9" s="1"/>
  <c r="U9"/>
  <c r="V9" s="1"/>
  <c r="W9"/>
  <c r="X9" s="1"/>
  <c r="Y9"/>
  <c r="Z9" s="1"/>
  <c r="AA9"/>
  <c r="AB9" s="1"/>
  <c r="AC9"/>
  <c r="AD9" s="1"/>
  <c r="AE9"/>
  <c r="AF9" s="1"/>
  <c r="AG9"/>
  <c r="AH9" s="1"/>
  <c r="AI9"/>
  <c r="AJ9" s="1"/>
  <c r="AK9"/>
  <c r="AL9" s="1"/>
  <c r="AM9"/>
  <c r="AN9" s="1"/>
  <c r="AO9"/>
  <c r="AP9" s="1"/>
  <c r="B10"/>
  <c r="C10"/>
  <c r="D10"/>
  <c r="E10"/>
  <c r="F10" s="1"/>
  <c r="G10"/>
  <c r="H10" s="1"/>
  <c r="I10"/>
  <c r="J10" s="1"/>
  <c r="K10"/>
  <c r="L10" s="1"/>
  <c r="AQ10" s="1"/>
  <c r="AR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B11"/>
  <c r="D11"/>
  <c r="E11"/>
  <c r="F11" s="1"/>
  <c r="G11"/>
  <c r="H11" s="1"/>
  <c r="I11"/>
  <c r="J11" s="1"/>
  <c r="K11"/>
  <c r="L11" s="1"/>
  <c r="AQ11" s="1"/>
  <c r="AR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B12"/>
  <c r="D12"/>
  <c r="E12"/>
  <c r="F12" s="1"/>
  <c r="G12"/>
  <c r="H12" s="1"/>
  <c r="I12"/>
  <c r="J12" s="1"/>
  <c r="K12"/>
  <c r="L12" s="1"/>
  <c r="AQ12" s="1"/>
  <c r="AR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B13"/>
  <c r="D13"/>
  <c r="E13"/>
  <c r="F13" s="1"/>
  <c r="G13"/>
  <c r="H13" s="1"/>
  <c r="I13"/>
  <c r="J13" s="1"/>
  <c r="K13"/>
  <c r="L13" s="1"/>
  <c r="AQ13" s="1"/>
  <c r="AR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B14"/>
  <c r="C14"/>
  <c r="D14"/>
  <c r="E14"/>
  <c r="F14" s="1"/>
  <c r="G14"/>
  <c r="H14" s="1"/>
  <c r="I14"/>
  <c r="J14" s="1"/>
  <c r="K14"/>
  <c r="L14" s="1"/>
  <c r="AQ14" s="1"/>
  <c r="AR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B15"/>
  <c r="C15"/>
  <c r="D15"/>
  <c r="E15"/>
  <c r="F15" s="1"/>
  <c r="G15"/>
  <c r="H15" s="1"/>
  <c r="I15"/>
  <c r="J15" s="1"/>
  <c r="K15"/>
  <c r="L15" s="1"/>
  <c r="AQ15" s="1"/>
  <c r="AR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B16"/>
  <c r="C16"/>
  <c r="D16"/>
  <c r="E16"/>
  <c r="F16" s="1"/>
  <c r="G16"/>
  <c r="H16" s="1"/>
  <c r="I16"/>
  <c r="J16" s="1"/>
  <c r="K16"/>
  <c r="L16" s="1"/>
  <c r="AQ16" s="1"/>
  <c r="AR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B17"/>
  <c r="C17"/>
  <c r="D17"/>
  <c r="E17"/>
  <c r="F17" s="1"/>
  <c r="G17"/>
  <c r="H17" s="1"/>
  <c r="I17"/>
  <c r="J17" s="1"/>
  <c r="K17"/>
  <c r="L17" s="1"/>
  <c r="AQ17" s="1"/>
  <c r="AR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B18"/>
  <c r="C18"/>
  <c r="D18"/>
  <c r="E18"/>
  <c r="F18" s="1"/>
  <c r="G18"/>
  <c r="H18" s="1"/>
  <c r="I18"/>
  <c r="J18" s="1"/>
  <c r="K18"/>
  <c r="L18" s="1"/>
  <c r="AQ18" s="1"/>
  <c r="AR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B19"/>
  <c r="C19"/>
  <c r="D19"/>
  <c r="E19"/>
  <c r="F19" s="1"/>
  <c r="G19"/>
  <c r="H19" s="1"/>
  <c r="I19"/>
  <c r="J19" s="1"/>
  <c r="K19"/>
  <c r="L19" s="1"/>
  <c r="AQ19" s="1"/>
  <c r="AR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B20"/>
  <c r="C20"/>
  <c r="D20"/>
  <c r="E20"/>
  <c r="F20" s="1"/>
  <c r="G20"/>
  <c r="H20" s="1"/>
  <c r="I20"/>
  <c r="J20" s="1"/>
  <c r="K20"/>
  <c r="L20" s="1"/>
  <c r="AQ20" s="1"/>
  <c r="AR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B21"/>
  <c r="C21"/>
  <c r="D21"/>
  <c r="E21"/>
  <c r="F21" s="1"/>
  <c r="G21"/>
  <c r="H21" s="1"/>
  <c r="I21"/>
  <c r="J21" s="1"/>
  <c r="K21"/>
  <c r="L21" s="1"/>
  <c r="AQ21" s="1"/>
  <c r="AR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B22"/>
  <c r="C22"/>
  <c r="D22"/>
  <c r="E22"/>
  <c r="F22" s="1"/>
  <c r="G22"/>
  <c r="H22" s="1"/>
  <c r="I22"/>
  <c r="J22" s="1"/>
  <c r="K22"/>
  <c r="L22" s="1"/>
  <c r="AQ22" s="1"/>
  <c r="AR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B23"/>
  <c r="D23"/>
  <c r="E23"/>
  <c r="F23" s="1"/>
  <c r="G23"/>
  <c r="H23" s="1"/>
  <c r="I23"/>
  <c r="J23" s="1"/>
  <c r="K23"/>
  <c r="L23" s="1"/>
  <c r="AQ23" s="1"/>
  <c r="AR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B24"/>
  <c r="D24"/>
  <c r="E24"/>
  <c r="F24" s="1"/>
  <c r="G24"/>
  <c r="H24" s="1"/>
  <c r="I24"/>
  <c r="J24" s="1"/>
  <c r="K24"/>
  <c r="L24" s="1"/>
  <c r="AQ24" s="1"/>
  <c r="AR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B25"/>
  <c r="D25"/>
  <c r="E25"/>
  <c r="F25" s="1"/>
  <c r="G25"/>
  <c r="H25" s="1"/>
  <c r="I25"/>
  <c r="J25" s="1"/>
  <c r="K25"/>
  <c r="L25" s="1"/>
  <c r="AQ25" s="1"/>
  <c r="AR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B26"/>
  <c r="D26"/>
  <c r="E26"/>
  <c r="F26" s="1"/>
  <c r="G26"/>
  <c r="H26" s="1"/>
  <c r="I26"/>
  <c r="J26" s="1"/>
  <c r="K26"/>
  <c r="L26" s="1"/>
  <c r="AQ26" s="1"/>
  <c r="AR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B27"/>
  <c r="D27"/>
  <c r="E27"/>
  <c r="F27" s="1"/>
  <c r="G27"/>
  <c r="H27" s="1"/>
  <c r="I27"/>
  <c r="J27" s="1"/>
  <c r="K27"/>
  <c r="L27" s="1"/>
  <c r="AQ27" s="1"/>
  <c r="AR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B28"/>
  <c r="D28"/>
  <c r="E28"/>
  <c r="F28" s="1"/>
  <c r="G28"/>
  <c r="H28" s="1"/>
  <c r="I28"/>
  <c r="J28" s="1"/>
  <c r="K28"/>
  <c r="L28" s="1"/>
  <c r="AQ28" s="1"/>
  <c r="AR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B29"/>
  <c r="D29"/>
  <c r="E29"/>
  <c r="F29" s="1"/>
  <c r="G29"/>
  <c r="H29" s="1"/>
  <c r="I29"/>
  <c r="J29" s="1"/>
  <c r="K29"/>
  <c r="L29" s="1"/>
  <c r="AQ29" s="1"/>
  <c r="AR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B30"/>
  <c r="D30"/>
  <c r="E30"/>
  <c r="F30" s="1"/>
  <c r="G30"/>
  <c r="H30" s="1"/>
  <c r="I30"/>
  <c r="J30" s="1"/>
  <c r="K30"/>
  <c r="L30" s="1"/>
  <c r="AQ30" s="1"/>
  <c r="AR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B31"/>
  <c r="D31"/>
  <c r="E31"/>
  <c r="F31" s="1"/>
  <c r="G31"/>
  <c r="H31" s="1"/>
  <c r="I31"/>
  <c r="J31" s="1"/>
  <c r="K31"/>
  <c r="L31" s="1"/>
  <c r="AQ31" s="1"/>
  <c r="AR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D32"/>
  <c r="E32"/>
  <c r="F32" s="1"/>
  <c r="G32"/>
  <c r="H32" s="1"/>
  <c r="I32"/>
  <c r="J32" s="1"/>
  <c r="K32"/>
  <c r="L32" s="1"/>
  <c r="AQ32" s="1"/>
  <c r="AR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B33"/>
  <c r="D33"/>
  <c r="E33"/>
  <c r="F33" s="1"/>
  <c r="G33"/>
  <c r="H33" s="1"/>
  <c r="I33"/>
  <c r="J33" s="1"/>
  <c r="K33"/>
  <c r="L33" s="1"/>
  <c r="AQ33" s="1"/>
  <c r="AR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B34"/>
  <c r="D34"/>
  <c r="E34"/>
  <c r="F34" s="1"/>
  <c r="G34"/>
  <c r="H34" s="1"/>
  <c r="I34"/>
  <c r="J34" s="1"/>
  <c r="K34"/>
  <c r="L34" s="1"/>
  <c r="AQ34" s="1"/>
  <c r="AR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1" i="17"/>
  <c r="A1" i="23" s="1"/>
  <c r="A2" i="17"/>
  <c r="B2"/>
  <c r="C2"/>
  <c r="D2"/>
  <c r="A4"/>
  <c r="E4"/>
  <c r="F4" s="1"/>
  <c r="G4"/>
  <c r="H4" s="1"/>
  <c r="I4"/>
  <c r="J4" s="1"/>
  <c r="K4"/>
  <c r="L4" s="1"/>
  <c r="AQ4" s="1"/>
  <c r="AR4" s="1"/>
  <c r="M4"/>
  <c r="N4" s="1"/>
  <c r="O4"/>
  <c r="P4" s="1"/>
  <c r="Q4"/>
  <c r="R4" s="1"/>
  <c r="S4"/>
  <c r="T4" s="1"/>
  <c r="U4"/>
  <c r="V4" s="1"/>
  <c r="W4"/>
  <c r="X4" s="1"/>
  <c r="Y4"/>
  <c r="Z4" s="1"/>
  <c r="AA4"/>
  <c r="AB4" s="1"/>
  <c r="AC4"/>
  <c r="AD4" s="1"/>
  <c r="AE4"/>
  <c r="AF4" s="1"/>
  <c r="AG4"/>
  <c r="AH4" s="1"/>
  <c r="AI4"/>
  <c r="AJ4" s="1"/>
  <c r="AK4"/>
  <c r="AL4" s="1"/>
  <c r="AM4"/>
  <c r="AN4" s="1"/>
  <c r="AO4"/>
  <c r="AP4" s="1"/>
  <c r="E5"/>
  <c r="F5" s="1"/>
  <c r="G5"/>
  <c r="H5" s="1"/>
  <c r="I5"/>
  <c r="J5" s="1"/>
  <c r="K5"/>
  <c r="L5" s="1"/>
  <c r="AQ5" s="1"/>
  <c r="AR5" s="1"/>
  <c r="M5"/>
  <c r="N5" s="1"/>
  <c r="O5"/>
  <c r="P5" s="1"/>
  <c r="Q5"/>
  <c r="R5" s="1"/>
  <c r="S5"/>
  <c r="T5" s="1"/>
  <c r="U5"/>
  <c r="V5" s="1"/>
  <c r="W5"/>
  <c r="X5" s="1"/>
  <c r="Y5"/>
  <c r="Z5" s="1"/>
  <c r="AA5"/>
  <c r="AB5" s="1"/>
  <c r="AC5"/>
  <c r="AD5" s="1"/>
  <c r="AE5"/>
  <c r="AF5" s="1"/>
  <c r="AG5"/>
  <c r="AH5" s="1"/>
  <c r="AI5"/>
  <c r="AJ5" s="1"/>
  <c r="AK5"/>
  <c r="AL5" s="1"/>
  <c r="AM5"/>
  <c r="AN5" s="1"/>
  <c r="AO5"/>
  <c r="AP5" s="1"/>
  <c r="E6"/>
  <c r="F6" s="1"/>
  <c r="G6"/>
  <c r="H6" s="1"/>
  <c r="I6"/>
  <c r="J6" s="1"/>
  <c r="K6"/>
  <c r="L6" s="1"/>
  <c r="AQ6" s="1"/>
  <c r="AR6" s="1"/>
  <c r="M6"/>
  <c r="N6" s="1"/>
  <c r="O6"/>
  <c r="P6" s="1"/>
  <c r="Q6"/>
  <c r="R6" s="1"/>
  <c r="S6"/>
  <c r="T6" s="1"/>
  <c r="U6"/>
  <c r="V6" s="1"/>
  <c r="W6"/>
  <c r="X6" s="1"/>
  <c r="Y6"/>
  <c r="Z6" s="1"/>
  <c r="AA6"/>
  <c r="AB6" s="1"/>
  <c r="AC6"/>
  <c r="AD6" s="1"/>
  <c r="AE6"/>
  <c r="AF6" s="1"/>
  <c r="AG6"/>
  <c r="AH6" s="1"/>
  <c r="AI6"/>
  <c r="AJ6" s="1"/>
  <c r="AK6"/>
  <c r="AL6" s="1"/>
  <c r="AM6"/>
  <c r="AN6" s="1"/>
  <c r="AO6"/>
  <c r="AP6" s="1"/>
  <c r="E7"/>
  <c r="F7" s="1"/>
  <c r="G7"/>
  <c r="H7" s="1"/>
  <c r="I7"/>
  <c r="J7" s="1"/>
  <c r="K7"/>
  <c r="L7" s="1"/>
  <c r="AQ7" s="1"/>
  <c r="AR7" s="1"/>
  <c r="M7"/>
  <c r="N7" s="1"/>
  <c r="O7"/>
  <c r="P7" s="1"/>
  <c r="Q7"/>
  <c r="R7" s="1"/>
  <c r="S7"/>
  <c r="T7" s="1"/>
  <c r="U7"/>
  <c r="V7" s="1"/>
  <c r="W7"/>
  <c r="X7" s="1"/>
  <c r="Y7"/>
  <c r="Z7" s="1"/>
  <c r="AA7"/>
  <c r="AB7" s="1"/>
  <c r="AC7"/>
  <c r="AD7" s="1"/>
  <c r="AE7"/>
  <c r="AF7" s="1"/>
  <c r="AG7"/>
  <c r="AH7" s="1"/>
  <c r="AI7"/>
  <c r="AJ7" s="1"/>
  <c r="AK7"/>
  <c r="AL7" s="1"/>
  <c r="AM7"/>
  <c r="AN7" s="1"/>
  <c r="AO7"/>
  <c r="AP7" s="1"/>
  <c r="E8"/>
  <c r="F8" s="1"/>
  <c r="G8"/>
  <c r="H8" s="1"/>
  <c r="I8"/>
  <c r="J8" s="1"/>
  <c r="K8"/>
  <c r="L8" s="1"/>
  <c r="AQ8" s="1"/>
  <c r="AR8" s="1"/>
  <c r="M8"/>
  <c r="N8" s="1"/>
  <c r="O8"/>
  <c r="P8" s="1"/>
  <c r="Q8"/>
  <c r="R8" s="1"/>
  <c r="S8"/>
  <c r="T8" s="1"/>
  <c r="U8"/>
  <c r="V8" s="1"/>
  <c r="W8"/>
  <c r="X8" s="1"/>
  <c r="Y8"/>
  <c r="Z8" s="1"/>
  <c r="AA8"/>
  <c r="AB8" s="1"/>
  <c r="AC8"/>
  <c r="AD8" s="1"/>
  <c r="AE8"/>
  <c r="AF8" s="1"/>
  <c r="AG8"/>
  <c r="AH8" s="1"/>
  <c r="AI8"/>
  <c r="AJ8" s="1"/>
  <c r="AK8"/>
  <c r="AL8" s="1"/>
  <c r="AM8"/>
  <c r="AN8" s="1"/>
  <c r="AO8"/>
  <c r="AP8" s="1"/>
  <c r="E9"/>
  <c r="F9" s="1"/>
  <c r="G9"/>
  <c r="H9" s="1"/>
  <c r="I9"/>
  <c r="J9" s="1"/>
  <c r="K9"/>
  <c r="L9" s="1"/>
  <c r="AQ9" s="1"/>
  <c r="AR9" s="1"/>
  <c r="M9"/>
  <c r="N9" s="1"/>
  <c r="O9"/>
  <c r="P9" s="1"/>
  <c r="Q9"/>
  <c r="R9" s="1"/>
  <c r="S9"/>
  <c r="T9" s="1"/>
  <c r="U9"/>
  <c r="V9" s="1"/>
  <c r="W9"/>
  <c r="X9" s="1"/>
  <c r="Y9"/>
  <c r="Z9" s="1"/>
  <c r="AA9"/>
  <c r="AB9" s="1"/>
  <c r="AC9"/>
  <c r="AD9" s="1"/>
  <c r="AE9"/>
  <c r="AF9" s="1"/>
  <c r="AG9"/>
  <c r="AH9" s="1"/>
  <c r="AI9"/>
  <c r="AJ9" s="1"/>
  <c r="AK9"/>
  <c r="AL9" s="1"/>
  <c r="AM9"/>
  <c r="AN9" s="1"/>
  <c r="AO9"/>
  <c r="AP9" s="1"/>
  <c r="E10"/>
  <c r="F10" s="1"/>
  <c r="G10"/>
  <c r="H10" s="1"/>
  <c r="I10"/>
  <c r="J10" s="1"/>
  <c r="K10"/>
  <c r="L10" s="1"/>
  <c r="AQ10" s="1"/>
  <c r="AR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E11"/>
  <c r="F11" s="1"/>
  <c r="G11"/>
  <c r="H11" s="1"/>
  <c r="I11"/>
  <c r="J11" s="1"/>
  <c r="K11"/>
  <c r="L11" s="1"/>
  <c r="AQ11" s="1"/>
  <c r="AR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E12"/>
  <c r="F12" s="1"/>
  <c r="G12"/>
  <c r="H12" s="1"/>
  <c r="I12"/>
  <c r="J12" s="1"/>
  <c r="K12"/>
  <c r="L12" s="1"/>
  <c r="AQ12" s="1"/>
  <c r="AR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E13"/>
  <c r="F13" s="1"/>
  <c r="G13"/>
  <c r="H13" s="1"/>
  <c r="I13"/>
  <c r="J13" s="1"/>
  <c r="K13"/>
  <c r="L13" s="1"/>
  <c r="AQ13" s="1"/>
  <c r="AR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E14"/>
  <c r="F14" s="1"/>
  <c r="G14"/>
  <c r="H14" s="1"/>
  <c r="I14"/>
  <c r="J14" s="1"/>
  <c r="K14"/>
  <c r="L14" s="1"/>
  <c r="AQ14" s="1"/>
  <c r="AR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E15"/>
  <c r="F15" s="1"/>
  <c r="G15"/>
  <c r="H15" s="1"/>
  <c r="I15"/>
  <c r="J15" s="1"/>
  <c r="K15"/>
  <c r="L15" s="1"/>
  <c r="AQ15" s="1"/>
  <c r="AR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E16"/>
  <c r="F16" s="1"/>
  <c r="G16"/>
  <c r="H16" s="1"/>
  <c r="I16"/>
  <c r="J16" s="1"/>
  <c r="K16"/>
  <c r="L16" s="1"/>
  <c r="AQ16" s="1"/>
  <c r="AR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E17"/>
  <c r="F17" s="1"/>
  <c r="G17"/>
  <c r="H17" s="1"/>
  <c r="I17"/>
  <c r="J17" s="1"/>
  <c r="K17"/>
  <c r="L17" s="1"/>
  <c r="AQ17" s="1"/>
  <c r="AR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E18"/>
  <c r="F18" s="1"/>
  <c r="G18"/>
  <c r="H18" s="1"/>
  <c r="I18"/>
  <c r="J18" s="1"/>
  <c r="K18"/>
  <c r="L18" s="1"/>
  <c r="AQ18" s="1"/>
  <c r="AR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E19"/>
  <c r="F19" s="1"/>
  <c r="G19"/>
  <c r="H19" s="1"/>
  <c r="I19"/>
  <c r="J19" s="1"/>
  <c r="K19"/>
  <c r="L19" s="1"/>
  <c r="AQ19" s="1"/>
  <c r="AR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E20"/>
  <c r="F20" s="1"/>
  <c r="G20"/>
  <c r="H20" s="1"/>
  <c r="I20"/>
  <c r="J20" s="1"/>
  <c r="K20"/>
  <c r="L20" s="1"/>
  <c r="AQ20" s="1"/>
  <c r="AR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E21"/>
  <c r="F21" s="1"/>
  <c r="G21"/>
  <c r="H21" s="1"/>
  <c r="I21"/>
  <c r="J21" s="1"/>
  <c r="K21"/>
  <c r="L21" s="1"/>
  <c r="AQ21" s="1"/>
  <c r="AR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E22"/>
  <c r="F22" s="1"/>
  <c r="G22"/>
  <c r="H22" s="1"/>
  <c r="I22"/>
  <c r="J22" s="1"/>
  <c r="K22"/>
  <c r="L22" s="1"/>
  <c r="AQ22" s="1"/>
  <c r="AR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E23"/>
  <c r="F23" s="1"/>
  <c r="G23"/>
  <c r="H23" s="1"/>
  <c r="I23"/>
  <c r="J23" s="1"/>
  <c r="K23"/>
  <c r="L23" s="1"/>
  <c r="AQ23" s="1"/>
  <c r="AR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E24"/>
  <c r="F24" s="1"/>
  <c r="G24"/>
  <c r="H24" s="1"/>
  <c r="I24"/>
  <c r="J24" s="1"/>
  <c r="K24"/>
  <c r="L24" s="1"/>
  <c r="AQ24" s="1"/>
  <c r="AR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E25"/>
  <c r="F25" s="1"/>
  <c r="G25"/>
  <c r="H25" s="1"/>
  <c r="I25"/>
  <c r="J25" s="1"/>
  <c r="K25"/>
  <c r="L25" s="1"/>
  <c r="AQ25" s="1"/>
  <c r="AR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E26"/>
  <c r="F26" s="1"/>
  <c r="G26"/>
  <c r="H26" s="1"/>
  <c r="I26"/>
  <c r="J26" s="1"/>
  <c r="K26"/>
  <c r="L26" s="1"/>
  <c r="AQ26" s="1"/>
  <c r="AR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E27"/>
  <c r="F27" s="1"/>
  <c r="G27"/>
  <c r="H27" s="1"/>
  <c r="I27"/>
  <c r="J27" s="1"/>
  <c r="K27"/>
  <c r="L27" s="1"/>
  <c r="AQ27" s="1"/>
  <c r="AR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E28"/>
  <c r="F28" s="1"/>
  <c r="G28"/>
  <c r="H28" s="1"/>
  <c r="I28"/>
  <c r="J28" s="1"/>
  <c r="K28"/>
  <c r="L28" s="1"/>
  <c r="AQ28" s="1"/>
  <c r="AR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E29"/>
  <c r="F29" s="1"/>
  <c r="G29"/>
  <c r="H29" s="1"/>
  <c r="I29"/>
  <c r="J29" s="1"/>
  <c r="K29"/>
  <c r="L29" s="1"/>
  <c r="AQ29" s="1"/>
  <c r="AR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E30"/>
  <c r="F30" s="1"/>
  <c r="G30"/>
  <c r="H30" s="1"/>
  <c r="I30"/>
  <c r="J30" s="1"/>
  <c r="K30"/>
  <c r="L30" s="1"/>
  <c r="AQ30" s="1"/>
  <c r="AR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E31"/>
  <c r="F31" s="1"/>
  <c r="G31"/>
  <c r="H31" s="1"/>
  <c r="I31"/>
  <c r="J31" s="1"/>
  <c r="K31"/>
  <c r="L31" s="1"/>
  <c r="AQ31" s="1"/>
  <c r="AR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E32"/>
  <c r="F32" s="1"/>
  <c r="G32"/>
  <c r="H32" s="1"/>
  <c r="I32"/>
  <c r="J32" s="1"/>
  <c r="K32"/>
  <c r="L32" s="1"/>
  <c r="AQ32" s="1"/>
  <c r="AR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E33"/>
  <c r="F33" s="1"/>
  <c r="G33"/>
  <c r="H33" s="1"/>
  <c r="I33"/>
  <c r="J33" s="1"/>
  <c r="K33"/>
  <c r="L33" s="1"/>
  <c r="AQ33" s="1"/>
  <c r="AR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E34"/>
  <c r="F34" s="1"/>
  <c r="G34"/>
  <c r="H34" s="1"/>
  <c r="I34"/>
  <c r="J34" s="1"/>
  <c r="K34"/>
  <c r="L34" s="1"/>
  <c r="AQ34" s="1"/>
  <c r="AR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1" i="16"/>
  <c r="A2"/>
  <c r="B2"/>
  <c r="C2"/>
  <c r="D2"/>
  <c r="E2"/>
  <c r="I3"/>
  <c r="A4"/>
  <c r="B4"/>
  <c r="C4"/>
  <c r="D4"/>
  <c r="E4"/>
  <c r="F4" s="1"/>
  <c r="G4"/>
  <c r="H4" s="1"/>
  <c r="I4"/>
  <c r="J4" s="1"/>
  <c r="K4"/>
  <c r="L4" s="1"/>
  <c r="M4"/>
  <c r="N4" s="1"/>
  <c r="O4"/>
  <c r="P4" s="1"/>
  <c r="Q4"/>
  <c r="R4" s="1"/>
  <c r="S4"/>
  <c r="T4" s="1"/>
  <c r="U4"/>
  <c r="V4" s="1"/>
  <c r="W4"/>
  <c r="X4" s="1"/>
  <c r="Y4"/>
  <c r="Z4" s="1"/>
  <c r="AA4"/>
  <c r="AB4" s="1"/>
  <c r="AC4"/>
  <c r="AD4" s="1"/>
  <c r="AE4"/>
  <c r="AF4" s="1"/>
  <c r="AG4"/>
  <c r="AH4" s="1"/>
  <c r="AI4"/>
  <c r="AJ4" s="1"/>
  <c r="AK4"/>
  <c r="AL4" s="1"/>
  <c r="AM4"/>
  <c r="AN4" s="1"/>
  <c r="AO4"/>
  <c r="AP4" s="1"/>
  <c r="AQ4"/>
  <c r="AR4" s="1"/>
  <c r="AS4"/>
  <c r="AT4" s="1"/>
  <c r="AU4"/>
  <c r="AV4" s="1"/>
  <c r="AW4"/>
  <c r="AX4" s="1"/>
  <c r="AY4"/>
  <c r="AZ4" s="1"/>
  <c r="BA4"/>
  <c r="BB4" s="1"/>
  <c r="BC4"/>
  <c r="BD4" s="1"/>
  <c r="BE4"/>
  <c r="BF4" s="1"/>
  <c r="A5"/>
  <c r="B5"/>
  <c r="C5"/>
  <c r="D5"/>
  <c r="E5"/>
  <c r="F5" s="1"/>
  <c r="BE5" s="1"/>
  <c r="BF5" s="1"/>
  <c r="G5"/>
  <c r="H5" s="1"/>
  <c r="I5"/>
  <c r="J5" s="1"/>
  <c r="K5"/>
  <c r="L5" s="1"/>
  <c r="M5"/>
  <c r="N5" s="1"/>
  <c r="O5"/>
  <c r="P5" s="1"/>
  <c r="Q5"/>
  <c r="R5" s="1"/>
  <c r="S5"/>
  <c r="T5" s="1"/>
  <c r="U5"/>
  <c r="V5" s="1"/>
  <c r="W5"/>
  <c r="X5" s="1"/>
  <c r="Y5"/>
  <c r="Z5" s="1"/>
  <c r="AA5"/>
  <c r="AB5" s="1"/>
  <c r="AC5"/>
  <c r="AD5" s="1"/>
  <c r="AE5"/>
  <c r="AF5" s="1"/>
  <c r="AG5"/>
  <c r="AH5" s="1"/>
  <c r="AI5"/>
  <c r="AJ5" s="1"/>
  <c r="AK5"/>
  <c r="AL5" s="1"/>
  <c r="AM5"/>
  <c r="AN5" s="1"/>
  <c r="AO5"/>
  <c r="AP5" s="1"/>
  <c r="AQ5"/>
  <c r="AR5" s="1"/>
  <c r="AS5"/>
  <c r="AT5" s="1"/>
  <c r="AU5"/>
  <c r="AV5" s="1"/>
  <c r="AW5"/>
  <c r="AX5" s="1"/>
  <c r="AY5"/>
  <c r="AZ5" s="1"/>
  <c r="BA5"/>
  <c r="BB5" s="1"/>
  <c r="BC5"/>
  <c r="BD5" s="1"/>
  <c r="A6"/>
  <c r="B6"/>
  <c r="D6"/>
  <c r="E6"/>
  <c r="F6" s="1"/>
  <c r="G6"/>
  <c r="H6" s="1"/>
  <c r="I6"/>
  <c r="J6" s="1"/>
  <c r="K6"/>
  <c r="L6" s="1"/>
  <c r="M6"/>
  <c r="N6" s="1"/>
  <c r="O6"/>
  <c r="P6" s="1"/>
  <c r="Q6"/>
  <c r="R6" s="1"/>
  <c r="S6"/>
  <c r="T6" s="1"/>
  <c r="U6"/>
  <c r="V6" s="1"/>
  <c r="W6"/>
  <c r="X6" s="1"/>
  <c r="Y6"/>
  <c r="Z6" s="1"/>
  <c r="AA6"/>
  <c r="AB6" s="1"/>
  <c r="AC6"/>
  <c r="AD6" s="1"/>
  <c r="AE6"/>
  <c r="AF6" s="1"/>
  <c r="AG6"/>
  <c r="AH6" s="1"/>
  <c r="AI6"/>
  <c r="AJ6" s="1"/>
  <c r="AK6"/>
  <c r="AL6" s="1"/>
  <c r="AM6"/>
  <c r="AN6" s="1"/>
  <c r="AO6"/>
  <c r="AP6" s="1"/>
  <c r="AQ6"/>
  <c r="AR6" s="1"/>
  <c r="AS6"/>
  <c r="AT6" s="1"/>
  <c r="AU6"/>
  <c r="AV6" s="1"/>
  <c r="AW6"/>
  <c r="AX6" s="1"/>
  <c r="AY6"/>
  <c r="AZ6" s="1"/>
  <c r="BA6"/>
  <c r="BB6" s="1"/>
  <c r="BC6"/>
  <c r="BD6" s="1"/>
  <c r="BE6"/>
  <c r="BF6" s="1"/>
  <c r="A7"/>
  <c r="B7"/>
  <c r="D7"/>
  <c r="E7"/>
  <c r="F7" s="1"/>
  <c r="BE7" s="1"/>
  <c r="BF7" s="1"/>
  <c r="G7"/>
  <c r="H7" s="1"/>
  <c r="I7"/>
  <c r="J7" s="1"/>
  <c r="K7"/>
  <c r="L7" s="1"/>
  <c r="M7"/>
  <c r="N7" s="1"/>
  <c r="O7"/>
  <c r="P7" s="1"/>
  <c r="Q7"/>
  <c r="R7" s="1"/>
  <c r="S7"/>
  <c r="T7" s="1"/>
  <c r="U7"/>
  <c r="V7" s="1"/>
  <c r="W7"/>
  <c r="X7" s="1"/>
  <c r="Y7"/>
  <c r="Z7" s="1"/>
  <c r="AA7"/>
  <c r="AB7" s="1"/>
  <c r="AC7"/>
  <c r="AD7" s="1"/>
  <c r="AE7"/>
  <c r="AF7" s="1"/>
  <c r="AG7"/>
  <c r="AH7" s="1"/>
  <c r="AI7"/>
  <c r="AJ7" s="1"/>
  <c r="AK7"/>
  <c r="AL7" s="1"/>
  <c r="AM7"/>
  <c r="AN7" s="1"/>
  <c r="AO7"/>
  <c r="AP7" s="1"/>
  <c r="AQ7"/>
  <c r="AR7" s="1"/>
  <c r="AS7"/>
  <c r="AT7" s="1"/>
  <c r="AU7"/>
  <c r="AV7" s="1"/>
  <c r="AW7"/>
  <c r="AX7" s="1"/>
  <c r="AY7"/>
  <c r="AZ7" s="1"/>
  <c r="BA7"/>
  <c r="BB7" s="1"/>
  <c r="BC7"/>
  <c r="BD7" s="1"/>
  <c r="A8"/>
  <c r="B8"/>
  <c r="D8"/>
  <c r="E8"/>
  <c r="F8" s="1"/>
  <c r="BE8" s="1"/>
  <c r="BF8" s="1"/>
  <c r="G8"/>
  <c r="H8" s="1"/>
  <c r="I8"/>
  <c r="J8" s="1"/>
  <c r="K8"/>
  <c r="L8" s="1"/>
  <c r="M8"/>
  <c r="N8" s="1"/>
  <c r="O8"/>
  <c r="P8" s="1"/>
  <c r="Q8"/>
  <c r="R8" s="1"/>
  <c r="S8"/>
  <c r="T8" s="1"/>
  <c r="U8"/>
  <c r="V8" s="1"/>
  <c r="W8"/>
  <c r="X8" s="1"/>
  <c r="Y8"/>
  <c r="Z8" s="1"/>
  <c r="AA8"/>
  <c r="AB8" s="1"/>
  <c r="AC8"/>
  <c r="AD8" s="1"/>
  <c r="AE8"/>
  <c r="AF8" s="1"/>
  <c r="AG8"/>
  <c r="AH8" s="1"/>
  <c r="AI8"/>
  <c r="AJ8" s="1"/>
  <c r="AK8"/>
  <c r="AL8" s="1"/>
  <c r="AM8"/>
  <c r="AN8" s="1"/>
  <c r="AO8"/>
  <c r="AP8" s="1"/>
  <c r="AQ8"/>
  <c r="AR8" s="1"/>
  <c r="AS8"/>
  <c r="AT8" s="1"/>
  <c r="AU8"/>
  <c r="AV8" s="1"/>
  <c r="AW8"/>
  <c r="AX8" s="1"/>
  <c r="AY8"/>
  <c r="AZ8" s="1"/>
  <c r="BA8"/>
  <c r="BB8" s="1"/>
  <c r="BC8"/>
  <c r="BD8" s="1"/>
  <c r="A9"/>
  <c r="B9"/>
  <c r="D9"/>
  <c r="E9"/>
  <c r="F9" s="1"/>
  <c r="BE9" s="1"/>
  <c r="BF9" s="1"/>
  <c r="G9"/>
  <c r="H9" s="1"/>
  <c r="I9"/>
  <c r="J9" s="1"/>
  <c r="K9"/>
  <c r="L9" s="1"/>
  <c r="M9"/>
  <c r="N9" s="1"/>
  <c r="O9"/>
  <c r="P9" s="1"/>
  <c r="Q9"/>
  <c r="R9" s="1"/>
  <c r="S9"/>
  <c r="T9" s="1"/>
  <c r="U9"/>
  <c r="V9" s="1"/>
  <c r="W9"/>
  <c r="X9" s="1"/>
  <c r="Y9"/>
  <c r="Z9" s="1"/>
  <c r="AA9"/>
  <c r="AB9" s="1"/>
  <c r="AC9"/>
  <c r="AD9" s="1"/>
  <c r="AE9"/>
  <c r="AF9" s="1"/>
  <c r="AG9"/>
  <c r="AH9" s="1"/>
  <c r="AI9"/>
  <c r="AJ9" s="1"/>
  <c r="AK9"/>
  <c r="AL9" s="1"/>
  <c r="AM9"/>
  <c r="AN9" s="1"/>
  <c r="AO9"/>
  <c r="AP9" s="1"/>
  <c r="AQ9"/>
  <c r="AR9" s="1"/>
  <c r="AS9"/>
  <c r="AT9" s="1"/>
  <c r="AU9"/>
  <c r="AV9" s="1"/>
  <c r="AW9"/>
  <c r="AX9" s="1"/>
  <c r="AY9"/>
  <c r="AZ9" s="1"/>
  <c r="BA9"/>
  <c r="BB9" s="1"/>
  <c r="BC9"/>
  <c r="BD9" s="1"/>
  <c r="A10"/>
  <c r="B10"/>
  <c r="C10"/>
  <c r="D10"/>
  <c r="E10"/>
  <c r="F10" s="1"/>
  <c r="BE10" s="1"/>
  <c r="BF10" s="1"/>
  <c r="G10"/>
  <c r="H10" s="1"/>
  <c r="I10"/>
  <c r="J10" s="1"/>
  <c r="K10"/>
  <c r="L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AQ10"/>
  <c r="AR10" s="1"/>
  <c r="AS10"/>
  <c r="AT10" s="1"/>
  <c r="AU10"/>
  <c r="AV10" s="1"/>
  <c r="AW10"/>
  <c r="AX10" s="1"/>
  <c r="AY10"/>
  <c r="AZ10" s="1"/>
  <c r="BA10"/>
  <c r="BB10" s="1"/>
  <c r="BC10"/>
  <c r="BD10" s="1"/>
  <c r="A11"/>
  <c r="B11"/>
  <c r="D11"/>
  <c r="E11"/>
  <c r="F11" s="1"/>
  <c r="G11"/>
  <c r="H11" s="1"/>
  <c r="I11"/>
  <c r="J11" s="1"/>
  <c r="K11"/>
  <c r="L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AQ11"/>
  <c r="AR11" s="1"/>
  <c r="AS11"/>
  <c r="AT11" s="1"/>
  <c r="AU11"/>
  <c r="AV11" s="1"/>
  <c r="AW11"/>
  <c r="AX11" s="1"/>
  <c r="AY11"/>
  <c r="AZ11" s="1"/>
  <c r="BA11"/>
  <c r="BB11" s="1"/>
  <c r="BC11"/>
  <c r="BD11" s="1"/>
  <c r="BE11"/>
  <c r="BF11" s="1"/>
  <c r="A12"/>
  <c r="B12"/>
  <c r="D12"/>
  <c r="E12"/>
  <c r="F12" s="1"/>
  <c r="BE12" s="1"/>
  <c r="BF12" s="1"/>
  <c r="G12"/>
  <c r="H12" s="1"/>
  <c r="I12"/>
  <c r="J12" s="1"/>
  <c r="K12"/>
  <c r="L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AQ12"/>
  <c r="AR12" s="1"/>
  <c r="AS12"/>
  <c r="AT12" s="1"/>
  <c r="AU12"/>
  <c r="AV12" s="1"/>
  <c r="AW12"/>
  <c r="AX12" s="1"/>
  <c r="AY12"/>
  <c r="AZ12" s="1"/>
  <c r="BA12"/>
  <c r="BB12" s="1"/>
  <c r="BC12"/>
  <c r="BD12" s="1"/>
  <c r="A13"/>
  <c r="B13"/>
  <c r="D13"/>
  <c r="E13"/>
  <c r="F13" s="1"/>
  <c r="BE13" s="1"/>
  <c r="BF13" s="1"/>
  <c r="G13"/>
  <c r="H13" s="1"/>
  <c r="I13"/>
  <c r="J13" s="1"/>
  <c r="K13"/>
  <c r="L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AQ13"/>
  <c r="AR13" s="1"/>
  <c r="AS13"/>
  <c r="AT13" s="1"/>
  <c r="AU13"/>
  <c r="AV13" s="1"/>
  <c r="AW13"/>
  <c r="AX13" s="1"/>
  <c r="AY13"/>
  <c r="AZ13" s="1"/>
  <c r="BA13"/>
  <c r="BB13" s="1"/>
  <c r="BC13"/>
  <c r="BD13" s="1"/>
  <c r="A14"/>
  <c r="B14"/>
  <c r="C14"/>
  <c r="D14"/>
  <c r="E14"/>
  <c r="F14" s="1"/>
  <c r="G14"/>
  <c r="H14" s="1"/>
  <c r="I14"/>
  <c r="J14" s="1"/>
  <c r="K14"/>
  <c r="L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AQ14"/>
  <c r="AR14" s="1"/>
  <c r="AS14"/>
  <c r="AT14" s="1"/>
  <c r="AU14"/>
  <c r="AV14" s="1"/>
  <c r="AW14"/>
  <c r="AX14" s="1"/>
  <c r="AY14"/>
  <c r="AZ14" s="1"/>
  <c r="BA14"/>
  <c r="BB14" s="1"/>
  <c r="BC14"/>
  <c r="BD14" s="1"/>
  <c r="BE14"/>
  <c r="BF14" s="1"/>
  <c r="A15"/>
  <c r="B15"/>
  <c r="C15"/>
  <c r="D15"/>
  <c r="E15"/>
  <c r="F15" s="1"/>
  <c r="BE15" s="1"/>
  <c r="BF15" s="1"/>
  <c r="G15"/>
  <c r="H15" s="1"/>
  <c r="I15"/>
  <c r="J15" s="1"/>
  <c r="K15"/>
  <c r="L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AQ15"/>
  <c r="AR15" s="1"/>
  <c r="AS15"/>
  <c r="AT15" s="1"/>
  <c r="AU15"/>
  <c r="AV15" s="1"/>
  <c r="AW15"/>
  <c r="AX15" s="1"/>
  <c r="AY15"/>
  <c r="AZ15" s="1"/>
  <c r="BA15"/>
  <c r="BB15" s="1"/>
  <c r="BC15"/>
  <c r="BD15" s="1"/>
  <c r="A16"/>
  <c r="B16"/>
  <c r="C16"/>
  <c r="D16"/>
  <c r="E16"/>
  <c r="F16" s="1"/>
  <c r="BE16" s="1"/>
  <c r="BF16" s="1"/>
  <c r="G16"/>
  <c r="H16" s="1"/>
  <c r="I16"/>
  <c r="J16" s="1"/>
  <c r="K16"/>
  <c r="L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AQ16"/>
  <c r="AR16" s="1"/>
  <c r="AS16"/>
  <c r="AT16" s="1"/>
  <c r="AU16"/>
  <c r="AV16" s="1"/>
  <c r="AW16"/>
  <c r="AX16" s="1"/>
  <c r="AY16"/>
  <c r="AZ16" s="1"/>
  <c r="BA16"/>
  <c r="BB16" s="1"/>
  <c r="BC16"/>
  <c r="BD16" s="1"/>
  <c r="A17"/>
  <c r="B17"/>
  <c r="C17"/>
  <c r="D17"/>
  <c r="E17"/>
  <c r="F17" s="1"/>
  <c r="G17"/>
  <c r="H17" s="1"/>
  <c r="I17"/>
  <c r="J17" s="1"/>
  <c r="K17"/>
  <c r="L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AQ17"/>
  <c r="AR17" s="1"/>
  <c r="AS17"/>
  <c r="AT17" s="1"/>
  <c r="AU17"/>
  <c r="AV17" s="1"/>
  <c r="AW17"/>
  <c r="AX17" s="1"/>
  <c r="AY17"/>
  <c r="AZ17" s="1"/>
  <c r="BA17"/>
  <c r="BB17" s="1"/>
  <c r="BC17"/>
  <c r="BD17" s="1"/>
  <c r="BE17"/>
  <c r="BF17" s="1"/>
  <c r="A18"/>
  <c r="B18"/>
  <c r="C18"/>
  <c r="D18"/>
  <c r="E18"/>
  <c r="F18" s="1"/>
  <c r="BE18" s="1"/>
  <c r="BF18" s="1"/>
  <c r="G18"/>
  <c r="H18" s="1"/>
  <c r="I18"/>
  <c r="J18" s="1"/>
  <c r="K18"/>
  <c r="L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AQ18"/>
  <c r="AR18" s="1"/>
  <c r="AS18"/>
  <c r="AT18" s="1"/>
  <c r="AU18"/>
  <c r="AV18" s="1"/>
  <c r="AW18"/>
  <c r="AX18" s="1"/>
  <c r="AY18"/>
  <c r="AZ18" s="1"/>
  <c r="BA18"/>
  <c r="BB18" s="1"/>
  <c r="BC18"/>
  <c r="BD18" s="1"/>
  <c r="A19"/>
  <c r="B19"/>
  <c r="C19"/>
  <c r="D19"/>
  <c r="E19"/>
  <c r="F19" s="1"/>
  <c r="BE19" s="1"/>
  <c r="BF19" s="1"/>
  <c r="G19"/>
  <c r="H19" s="1"/>
  <c r="I19"/>
  <c r="J19" s="1"/>
  <c r="K19"/>
  <c r="L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AQ19"/>
  <c r="AR19" s="1"/>
  <c r="AS19"/>
  <c r="AT19" s="1"/>
  <c r="AU19"/>
  <c r="AV19" s="1"/>
  <c r="AW19"/>
  <c r="AX19" s="1"/>
  <c r="AY19"/>
  <c r="AZ19" s="1"/>
  <c r="BA19"/>
  <c r="BB19" s="1"/>
  <c r="BC19"/>
  <c r="BD19" s="1"/>
  <c r="A20"/>
  <c r="B20"/>
  <c r="C20"/>
  <c r="D20"/>
  <c r="E20"/>
  <c r="F20" s="1"/>
  <c r="G20"/>
  <c r="H20" s="1"/>
  <c r="I20"/>
  <c r="J20" s="1"/>
  <c r="K20"/>
  <c r="L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AQ20"/>
  <c r="AR20" s="1"/>
  <c r="AS20"/>
  <c r="AT20" s="1"/>
  <c r="AU20"/>
  <c r="AV20" s="1"/>
  <c r="AW20"/>
  <c r="AX20" s="1"/>
  <c r="AY20"/>
  <c r="AZ20" s="1"/>
  <c r="BA20"/>
  <c r="BB20" s="1"/>
  <c r="BC20"/>
  <c r="BD20" s="1"/>
  <c r="BE20"/>
  <c r="BF20" s="1"/>
  <c r="A21"/>
  <c r="B21"/>
  <c r="C21"/>
  <c r="D21"/>
  <c r="E21"/>
  <c r="F21" s="1"/>
  <c r="G21"/>
  <c r="H21" s="1"/>
  <c r="I21"/>
  <c r="J21" s="1"/>
  <c r="K21"/>
  <c r="L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AQ21"/>
  <c r="AR21" s="1"/>
  <c r="AS21"/>
  <c r="AT21" s="1"/>
  <c r="AU21"/>
  <c r="AV21" s="1"/>
  <c r="AW21"/>
  <c r="AX21" s="1"/>
  <c r="AY21"/>
  <c r="AZ21" s="1"/>
  <c r="BA21"/>
  <c r="BB21" s="1"/>
  <c r="BC21"/>
  <c r="BD21" s="1"/>
  <c r="BE21"/>
  <c r="BF21" s="1"/>
  <c r="A22"/>
  <c r="B22"/>
  <c r="C22"/>
  <c r="D22"/>
  <c r="E22"/>
  <c r="F22" s="1"/>
  <c r="BE22" s="1"/>
  <c r="BF22" s="1"/>
  <c r="G22"/>
  <c r="H22" s="1"/>
  <c r="I22"/>
  <c r="J22" s="1"/>
  <c r="K22"/>
  <c r="L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AQ22"/>
  <c r="AR22" s="1"/>
  <c r="AS22"/>
  <c r="AT22" s="1"/>
  <c r="AU22"/>
  <c r="AV22" s="1"/>
  <c r="AW22"/>
  <c r="AX22" s="1"/>
  <c r="AY22"/>
  <c r="AZ22" s="1"/>
  <c r="BA22"/>
  <c r="BB22" s="1"/>
  <c r="BC22"/>
  <c r="BD22" s="1"/>
  <c r="A23"/>
  <c r="B23"/>
  <c r="D23"/>
  <c r="E23"/>
  <c r="F23" s="1"/>
  <c r="G23"/>
  <c r="H23" s="1"/>
  <c r="I23"/>
  <c r="J23" s="1"/>
  <c r="K23"/>
  <c r="L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AQ23"/>
  <c r="AR23" s="1"/>
  <c r="AS23"/>
  <c r="AT23" s="1"/>
  <c r="AU23"/>
  <c r="AV23" s="1"/>
  <c r="AW23"/>
  <c r="AX23" s="1"/>
  <c r="AY23"/>
  <c r="AZ23" s="1"/>
  <c r="BA23"/>
  <c r="BB23" s="1"/>
  <c r="BC23"/>
  <c r="BD23" s="1"/>
  <c r="BE23"/>
  <c r="BF23" s="1"/>
  <c r="A24"/>
  <c r="B24"/>
  <c r="D24"/>
  <c r="E24"/>
  <c r="F24" s="1"/>
  <c r="G24"/>
  <c r="H24" s="1"/>
  <c r="I24"/>
  <c r="J24" s="1"/>
  <c r="K24"/>
  <c r="L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AQ24"/>
  <c r="AR24" s="1"/>
  <c r="AS24"/>
  <c r="AT24" s="1"/>
  <c r="AU24"/>
  <c r="AV24" s="1"/>
  <c r="AW24"/>
  <c r="AX24" s="1"/>
  <c r="AY24"/>
  <c r="AZ24" s="1"/>
  <c r="BA24"/>
  <c r="BB24" s="1"/>
  <c r="BC24"/>
  <c r="BD24" s="1"/>
  <c r="BE24"/>
  <c r="BF24" s="1"/>
  <c r="A25"/>
  <c r="B25"/>
  <c r="D25"/>
  <c r="E25"/>
  <c r="F25" s="1"/>
  <c r="BE25" s="1"/>
  <c r="BF25" s="1"/>
  <c r="G25"/>
  <c r="H25" s="1"/>
  <c r="I25"/>
  <c r="J25" s="1"/>
  <c r="K25"/>
  <c r="L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AQ25"/>
  <c r="AR25" s="1"/>
  <c r="AS25"/>
  <c r="AT25" s="1"/>
  <c r="AU25"/>
  <c r="AV25" s="1"/>
  <c r="AW25"/>
  <c r="AX25" s="1"/>
  <c r="AY25"/>
  <c r="AZ25" s="1"/>
  <c r="BA25"/>
  <c r="BB25" s="1"/>
  <c r="BC25"/>
  <c r="BD25" s="1"/>
  <c r="A26"/>
  <c r="B26"/>
  <c r="D26"/>
  <c r="E26"/>
  <c r="F26" s="1"/>
  <c r="BE26" s="1"/>
  <c r="BF26" s="1"/>
  <c r="G26"/>
  <c r="H26" s="1"/>
  <c r="I26"/>
  <c r="J26" s="1"/>
  <c r="K26"/>
  <c r="L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AQ26"/>
  <c r="AR26" s="1"/>
  <c r="AS26"/>
  <c r="AT26" s="1"/>
  <c r="AU26"/>
  <c r="AV26" s="1"/>
  <c r="AW26"/>
  <c r="AX26" s="1"/>
  <c r="AY26"/>
  <c r="AZ26" s="1"/>
  <c r="BA26"/>
  <c r="BB26" s="1"/>
  <c r="BC26"/>
  <c r="BD26" s="1"/>
  <c r="A27"/>
  <c r="B27"/>
  <c r="D27"/>
  <c r="E27"/>
  <c r="F27" s="1"/>
  <c r="BE27" s="1"/>
  <c r="BF27" s="1"/>
  <c r="G27"/>
  <c r="H27" s="1"/>
  <c r="I27"/>
  <c r="J27" s="1"/>
  <c r="K27"/>
  <c r="L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AQ27"/>
  <c r="AR27" s="1"/>
  <c r="AS27"/>
  <c r="AT27" s="1"/>
  <c r="AU27"/>
  <c r="AV27" s="1"/>
  <c r="AW27"/>
  <c r="AX27" s="1"/>
  <c r="AY27"/>
  <c r="AZ27" s="1"/>
  <c r="BA27"/>
  <c r="BB27" s="1"/>
  <c r="BC27"/>
  <c r="BD27" s="1"/>
  <c r="A28"/>
  <c r="B28"/>
  <c r="D28"/>
  <c r="E28"/>
  <c r="F28" s="1"/>
  <c r="G28"/>
  <c r="H28" s="1"/>
  <c r="I28"/>
  <c r="J28" s="1"/>
  <c r="K28"/>
  <c r="L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AQ28"/>
  <c r="AR28" s="1"/>
  <c r="AS28"/>
  <c r="AT28" s="1"/>
  <c r="AU28"/>
  <c r="AV28" s="1"/>
  <c r="AW28"/>
  <c r="AX28" s="1"/>
  <c r="AY28"/>
  <c r="AZ28" s="1"/>
  <c r="BA28"/>
  <c r="BB28" s="1"/>
  <c r="BC28"/>
  <c r="BD28" s="1"/>
  <c r="BE28"/>
  <c r="BF28" s="1"/>
  <c r="A29"/>
  <c r="B29"/>
  <c r="D29"/>
  <c r="E29"/>
  <c r="F29" s="1"/>
  <c r="BE29" s="1"/>
  <c r="BF29" s="1"/>
  <c r="G29"/>
  <c r="H29" s="1"/>
  <c r="I29"/>
  <c r="J29" s="1"/>
  <c r="K29"/>
  <c r="L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AQ29"/>
  <c r="AR29" s="1"/>
  <c r="AS29"/>
  <c r="AT29" s="1"/>
  <c r="AU29"/>
  <c r="AV29" s="1"/>
  <c r="AW29"/>
  <c r="AX29" s="1"/>
  <c r="AY29"/>
  <c r="AZ29" s="1"/>
  <c r="BA29"/>
  <c r="BB29" s="1"/>
  <c r="BC29"/>
  <c r="BD29" s="1"/>
  <c r="A30"/>
  <c r="B30"/>
  <c r="D30"/>
  <c r="E30"/>
  <c r="F30" s="1"/>
  <c r="BE30" s="1"/>
  <c r="BF30" s="1"/>
  <c r="G30"/>
  <c r="H30" s="1"/>
  <c r="I30"/>
  <c r="J30" s="1"/>
  <c r="K30"/>
  <c r="L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AQ30"/>
  <c r="AR30" s="1"/>
  <c r="AS30"/>
  <c r="AT30" s="1"/>
  <c r="AU30"/>
  <c r="AV30" s="1"/>
  <c r="AW30"/>
  <c r="AX30" s="1"/>
  <c r="AY30"/>
  <c r="AZ30" s="1"/>
  <c r="BA30"/>
  <c r="BB30" s="1"/>
  <c r="BC30"/>
  <c r="BD30" s="1"/>
  <c r="A31"/>
  <c r="B31"/>
  <c r="D31"/>
  <c r="E31"/>
  <c r="F31" s="1"/>
  <c r="G31"/>
  <c r="H31" s="1"/>
  <c r="I31"/>
  <c r="J31" s="1"/>
  <c r="K31"/>
  <c r="L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AQ31"/>
  <c r="AR31" s="1"/>
  <c r="AS31"/>
  <c r="AT31" s="1"/>
  <c r="AU31"/>
  <c r="AV31" s="1"/>
  <c r="AW31"/>
  <c r="AX31" s="1"/>
  <c r="AY31"/>
  <c r="AZ31" s="1"/>
  <c r="BA31"/>
  <c r="BB31" s="1"/>
  <c r="BC31"/>
  <c r="BD31" s="1"/>
  <c r="BE31"/>
  <c r="BF31" s="1"/>
  <c r="A32"/>
  <c r="D32"/>
  <c r="E32"/>
  <c r="F32" s="1"/>
  <c r="BE32" s="1"/>
  <c r="BF32" s="1"/>
  <c r="G32"/>
  <c r="H32" s="1"/>
  <c r="I32"/>
  <c r="J32" s="1"/>
  <c r="K32"/>
  <c r="L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AQ32"/>
  <c r="AR32" s="1"/>
  <c r="AS32"/>
  <c r="AT32" s="1"/>
  <c r="AU32"/>
  <c r="AV32" s="1"/>
  <c r="AW32"/>
  <c r="AX32" s="1"/>
  <c r="AY32"/>
  <c r="AZ32" s="1"/>
  <c r="BA32"/>
  <c r="BB32" s="1"/>
  <c r="BC32"/>
  <c r="BD32" s="1"/>
  <c r="A33"/>
  <c r="B33"/>
  <c r="D33"/>
  <c r="E33"/>
  <c r="F33" s="1"/>
  <c r="BE33" s="1"/>
  <c r="BF33" s="1"/>
  <c r="G33"/>
  <c r="H33" s="1"/>
  <c r="I33"/>
  <c r="J33" s="1"/>
  <c r="K33"/>
  <c r="L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AQ33"/>
  <c r="AR33" s="1"/>
  <c r="AS33"/>
  <c r="AT33" s="1"/>
  <c r="AU33"/>
  <c r="AV33" s="1"/>
  <c r="AW33"/>
  <c r="AX33" s="1"/>
  <c r="AY33"/>
  <c r="AZ33" s="1"/>
  <c r="BA33"/>
  <c r="BB33" s="1"/>
  <c r="BC33"/>
  <c r="BD33" s="1"/>
  <c r="A34"/>
  <c r="B34"/>
  <c r="D34"/>
  <c r="E34"/>
  <c r="F34" s="1"/>
  <c r="BE34" s="1"/>
  <c r="BF34" s="1"/>
  <c r="G34"/>
  <c r="H34" s="1"/>
  <c r="I34"/>
  <c r="J34" s="1"/>
  <c r="K34"/>
  <c r="L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Q34"/>
  <c r="AR34" s="1"/>
  <c r="AS34"/>
  <c r="AT34" s="1"/>
  <c r="AU34"/>
  <c r="AV34" s="1"/>
  <c r="AW34"/>
  <c r="AX34" s="1"/>
  <c r="AY34"/>
  <c r="AZ34" s="1"/>
  <c r="BA34"/>
  <c r="BB34" s="1"/>
  <c r="BC34"/>
  <c r="BD34" s="1"/>
  <c r="A2" i="13"/>
  <c r="B2"/>
  <c r="A3"/>
  <c r="B3"/>
  <c r="C3"/>
  <c r="D3" s="1"/>
  <c r="K3" s="1"/>
  <c r="L3" s="1"/>
  <c r="M3" s="1"/>
  <c r="E3"/>
  <c r="F3" s="1"/>
  <c r="G3"/>
  <c r="H3" s="1"/>
  <c r="I3"/>
  <c r="J3" s="1"/>
  <c r="B4"/>
  <c r="C4"/>
  <c r="D4" s="1"/>
  <c r="K4" s="1"/>
  <c r="L4" s="1"/>
  <c r="M4" s="1"/>
  <c r="E4"/>
  <c r="F4" s="1"/>
  <c r="G4"/>
  <c r="H4" s="1"/>
  <c r="I4"/>
  <c r="J4" s="1"/>
  <c r="B5"/>
  <c r="C5"/>
  <c r="D5" s="1"/>
  <c r="K5" s="1"/>
  <c r="L5" s="1"/>
  <c r="M5" s="1"/>
  <c r="E5"/>
  <c r="F5" s="1"/>
  <c r="G5"/>
  <c r="H5" s="1"/>
  <c r="I5"/>
  <c r="J5" s="1"/>
  <c r="B6"/>
  <c r="C6"/>
  <c r="D6" s="1"/>
  <c r="K6" s="1"/>
  <c r="L6" s="1"/>
  <c r="M6" s="1"/>
  <c r="E6"/>
  <c r="F6" s="1"/>
  <c r="G6"/>
  <c r="H6" s="1"/>
  <c r="I6"/>
  <c r="J6" s="1"/>
  <c r="B7"/>
  <c r="C7"/>
  <c r="D7" s="1"/>
  <c r="K7" s="1"/>
  <c r="L7" s="1"/>
  <c r="M7" s="1"/>
  <c r="E7"/>
  <c r="F7" s="1"/>
  <c r="G7"/>
  <c r="H7" s="1"/>
  <c r="I7"/>
  <c r="J7" s="1"/>
  <c r="B8"/>
  <c r="C8"/>
  <c r="D8" s="1"/>
  <c r="K8" s="1"/>
  <c r="L8" s="1"/>
  <c r="M8" s="1"/>
  <c r="E8"/>
  <c r="F8" s="1"/>
  <c r="G8"/>
  <c r="H8" s="1"/>
  <c r="I8"/>
  <c r="J8" s="1"/>
  <c r="B9"/>
  <c r="C9"/>
  <c r="D9" s="1"/>
  <c r="K9" s="1"/>
  <c r="L9" s="1"/>
  <c r="M9" s="1"/>
  <c r="E9"/>
  <c r="F9" s="1"/>
  <c r="G9"/>
  <c r="H9" s="1"/>
  <c r="I9"/>
  <c r="J9" s="1"/>
  <c r="B10"/>
  <c r="C10"/>
  <c r="D10" s="1"/>
  <c r="K10" s="1"/>
  <c r="L10" s="1"/>
  <c r="M10" s="1"/>
  <c r="E10"/>
  <c r="F10" s="1"/>
  <c r="G10"/>
  <c r="H10" s="1"/>
  <c r="I10"/>
  <c r="J10" s="1"/>
  <c r="B11"/>
  <c r="C11"/>
  <c r="D11" s="1"/>
  <c r="K11" s="1"/>
  <c r="L11" s="1"/>
  <c r="M11" s="1"/>
  <c r="E11"/>
  <c r="F11" s="1"/>
  <c r="G11"/>
  <c r="H11" s="1"/>
  <c r="I11"/>
  <c r="J11" s="1"/>
  <c r="B12"/>
  <c r="C12"/>
  <c r="D12" s="1"/>
  <c r="K12" s="1"/>
  <c r="L12" s="1"/>
  <c r="M12" s="1"/>
  <c r="E12"/>
  <c r="F12" s="1"/>
  <c r="G12"/>
  <c r="H12" s="1"/>
  <c r="I12"/>
  <c r="J12" s="1"/>
  <c r="B13"/>
  <c r="C13"/>
  <c r="D13" s="1"/>
  <c r="K13" s="1"/>
  <c r="L13" s="1"/>
  <c r="M13" s="1"/>
  <c r="E13"/>
  <c r="F13" s="1"/>
  <c r="G13"/>
  <c r="H13" s="1"/>
  <c r="I13"/>
  <c r="J13" s="1"/>
  <c r="B14"/>
  <c r="C14"/>
  <c r="D14" s="1"/>
  <c r="K14" s="1"/>
  <c r="L14" s="1"/>
  <c r="M14" s="1"/>
  <c r="E14"/>
  <c r="F14" s="1"/>
  <c r="G14"/>
  <c r="H14" s="1"/>
  <c r="I14"/>
  <c r="J14" s="1"/>
  <c r="B15"/>
  <c r="C15"/>
  <c r="D15" s="1"/>
  <c r="K15" s="1"/>
  <c r="L15" s="1"/>
  <c r="M15" s="1"/>
  <c r="E15"/>
  <c r="F15" s="1"/>
  <c r="G15"/>
  <c r="H15" s="1"/>
  <c r="I15"/>
  <c r="J15" s="1"/>
  <c r="B16"/>
  <c r="C16"/>
  <c r="D16" s="1"/>
  <c r="K16" s="1"/>
  <c r="L16" s="1"/>
  <c r="M16" s="1"/>
  <c r="E16"/>
  <c r="F16" s="1"/>
  <c r="G16"/>
  <c r="H16" s="1"/>
  <c r="I16"/>
  <c r="J16" s="1"/>
  <c r="B17"/>
  <c r="C17"/>
  <c r="D17" s="1"/>
  <c r="K17" s="1"/>
  <c r="L17" s="1"/>
  <c r="M17" s="1"/>
  <c r="E17"/>
  <c r="F17" s="1"/>
  <c r="G17"/>
  <c r="H17" s="1"/>
  <c r="I17"/>
  <c r="J17" s="1"/>
  <c r="B18"/>
  <c r="C18"/>
  <c r="D18" s="1"/>
  <c r="K18" s="1"/>
  <c r="L18" s="1"/>
  <c r="M18" s="1"/>
  <c r="E18"/>
  <c r="F18" s="1"/>
  <c r="G18"/>
  <c r="H18" s="1"/>
  <c r="I18"/>
  <c r="J18" s="1"/>
  <c r="B19"/>
  <c r="C19"/>
  <c r="D19" s="1"/>
  <c r="K19" s="1"/>
  <c r="L19" s="1"/>
  <c r="M19" s="1"/>
  <c r="E19"/>
  <c r="F19" s="1"/>
  <c r="G19"/>
  <c r="H19" s="1"/>
  <c r="I19"/>
  <c r="J19" s="1"/>
  <c r="B20"/>
  <c r="C20"/>
  <c r="D20" s="1"/>
  <c r="K20" s="1"/>
  <c r="L20" s="1"/>
  <c r="M20" s="1"/>
  <c r="E20"/>
  <c r="F20" s="1"/>
  <c r="G20"/>
  <c r="H20" s="1"/>
  <c r="I20"/>
  <c r="J20" s="1"/>
  <c r="B21"/>
  <c r="C21"/>
  <c r="D21" s="1"/>
  <c r="K21" s="1"/>
  <c r="L21" s="1"/>
  <c r="M21" s="1"/>
  <c r="E21"/>
  <c r="F21" s="1"/>
  <c r="G21"/>
  <c r="H21" s="1"/>
  <c r="I21"/>
  <c r="J21" s="1"/>
  <c r="B22"/>
  <c r="C22"/>
  <c r="D22" s="1"/>
  <c r="K22" s="1"/>
  <c r="L22" s="1"/>
  <c r="M22" s="1"/>
  <c r="E22"/>
  <c r="F22" s="1"/>
  <c r="G22"/>
  <c r="H22" s="1"/>
  <c r="I22"/>
  <c r="J22" s="1"/>
  <c r="B23"/>
  <c r="C23"/>
  <c r="D23" s="1"/>
  <c r="K23" s="1"/>
  <c r="L23" s="1"/>
  <c r="M23" s="1"/>
  <c r="E23"/>
  <c r="F23" s="1"/>
  <c r="G23"/>
  <c r="H23" s="1"/>
  <c r="I23"/>
  <c r="J23" s="1"/>
  <c r="B24"/>
  <c r="C24"/>
  <c r="D24" s="1"/>
  <c r="K24" s="1"/>
  <c r="L24" s="1"/>
  <c r="M24" s="1"/>
  <c r="E24"/>
  <c r="F24" s="1"/>
  <c r="G24"/>
  <c r="H24" s="1"/>
  <c r="I24"/>
  <c r="J24" s="1"/>
  <c r="B25"/>
  <c r="C25"/>
  <c r="D25" s="1"/>
  <c r="K25" s="1"/>
  <c r="L25" s="1"/>
  <c r="M25" s="1"/>
  <c r="E25"/>
  <c r="F25" s="1"/>
  <c r="G25"/>
  <c r="H25" s="1"/>
  <c r="I25"/>
  <c r="J25" s="1"/>
  <c r="B26"/>
  <c r="C26"/>
  <c r="D26" s="1"/>
  <c r="K26" s="1"/>
  <c r="L26" s="1"/>
  <c r="M26" s="1"/>
  <c r="E26"/>
  <c r="F26" s="1"/>
  <c r="G26"/>
  <c r="H26" s="1"/>
  <c r="I26"/>
  <c r="J26" s="1"/>
  <c r="B27"/>
  <c r="C27"/>
  <c r="D27" s="1"/>
  <c r="K27" s="1"/>
  <c r="L27" s="1"/>
  <c r="M27" s="1"/>
  <c r="E27"/>
  <c r="F27" s="1"/>
  <c r="G27"/>
  <c r="H27" s="1"/>
  <c r="I27"/>
  <c r="J27" s="1"/>
  <c r="B28"/>
  <c r="C28"/>
  <c r="D28" s="1"/>
  <c r="K28" s="1"/>
  <c r="L28" s="1"/>
  <c r="M28" s="1"/>
  <c r="E28"/>
  <c r="F28" s="1"/>
  <c r="G28"/>
  <c r="H28" s="1"/>
  <c r="I28"/>
  <c r="J28" s="1"/>
  <c r="B29"/>
  <c r="C29"/>
  <c r="D29" s="1"/>
  <c r="K29" s="1"/>
  <c r="L29" s="1"/>
  <c r="M29" s="1"/>
  <c r="E29"/>
  <c r="F29" s="1"/>
  <c r="G29"/>
  <c r="H29" s="1"/>
  <c r="I29"/>
  <c r="J29" s="1"/>
  <c r="B30"/>
  <c r="C30"/>
  <c r="D30" s="1"/>
  <c r="K30" s="1"/>
  <c r="L30" s="1"/>
  <c r="M30" s="1"/>
  <c r="E30"/>
  <c r="F30" s="1"/>
  <c r="G30"/>
  <c r="H30" s="1"/>
  <c r="I30"/>
  <c r="J30" s="1"/>
  <c r="C31"/>
  <c r="D31" s="1"/>
  <c r="K31" s="1"/>
  <c r="L31" s="1"/>
  <c r="M31" s="1"/>
  <c r="E31"/>
  <c r="F31" s="1"/>
  <c r="G31"/>
  <c r="H31" s="1"/>
  <c r="I31"/>
  <c r="J31" s="1"/>
  <c r="B32"/>
  <c r="C32"/>
  <c r="D32" s="1"/>
  <c r="K32" s="1"/>
  <c r="L32" s="1"/>
  <c r="M32" s="1"/>
  <c r="E32"/>
  <c r="F32" s="1"/>
  <c r="G32"/>
  <c r="H32" s="1"/>
  <c r="I32"/>
  <c r="J32" s="1"/>
  <c r="B33"/>
  <c r="C33"/>
  <c r="D33" s="1"/>
  <c r="K33" s="1"/>
  <c r="E33"/>
  <c r="F33" s="1"/>
  <c r="G33"/>
  <c r="H33" s="1"/>
  <c r="I33"/>
  <c r="J33" s="1"/>
  <c r="A2" i="5"/>
  <c r="B2"/>
  <c r="C2"/>
  <c r="A4"/>
  <c r="B4"/>
  <c r="D4" i="11"/>
  <c r="A3" i="14"/>
  <c r="A5" i="32" s="1"/>
  <c r="C29" i="14" l="1"/>
  <c r="C29" i="36"/>
  <c r="D42" i="11"/>
  <c r="G42" s="1"/>
  <c r="D40"/>
  <c r="G40" s="1"/>
  <c r="D41"/>
  <c r="G41" s="1"/>
  <c r="A6" i="33"/>
  <c r="A4" i="36"/>
  <c r="A5" i="34"/>
  <c r="C22"/>
  <c r="C23" i="33"/>
  <c r="C22" i="32"/>
  <c r="C22" i="5"/>
  <c r="C23" i="31"/>
  <c r="C22" i="30"/>
  <c r="A5" i="27"/>
  <c r="F22"/>
  <c r="T21"/>
  <c r="L14"/>
  <c r="AQ14" s="1"/>
  <c r="AR14" s="1"/>
  <c r="L28"/>
  <c r="AQ28" s="1"/>
  <c r="AR28" s="1"/>
  <c r="T26"/>
  <c r="T16"/>
  <c r="T14"/>
  <c r="R22"/>
  <c r="R18"/>
  <c r="F18"/>
  <c r="T17"/>
  <c r="L12"/>
  <c r="AQ12" s="1"/>
  <c r="AR12" s="1"/>
  <c r="T30"/>
  <c r="T13"/>
  <c r="R8"/>
  <c r="T8"/>
  <c r="F8"/>
  <c r="L8"/>
  <c r="AQ8" s="1"/>
  <c r="AR8" s="1"/>
  <c r="R24"/>
  <c r="T24"/>
  <c r="F7"/>
  <c r="L7"/>
  <c r="AQ7" s="1"/>
  <c r="AR7" s="1"/>
  <c r="F9"/>
  <c r="L9"/>
  <c r="AQ9" s="1"/>
  <c r="AR9" s="1"/>
  <c r="T6"/>
  <c r="L6"/>
  <c r="AQ6" s="1"/>
  <c r="AR6" s="1"/>
  <c r="L5"/>
  <c r="AQ5" s="1"/>
  <c r="AR5" s="1"/>
  <c r="L33"/>
  <c r="AQ33" s="1"/>
  <c r="AR33" s="1"/>
  <c r="L30"/>
  <c r="AQ30" s="1"/>
  <c r="AR30" s="1"/>
  <c r="T20"/>
  <c r="L16"/>
  <c r="AQ16" s="1"/>
  <c r="AR16" s="1"/>
  <c r="A5" i="18"/>
  <c r="T34" i="27"/>
  <c r="L32"/>
  <c r="AQ32" s="1"/>
  <c r="AR32" s="1"/>
  <c r="T29"/>
  <c r="L24"/>
  <c r="AQ24" s="1"/>
  <c r="AR24" s="1"/>
  <c r="L20"/>
  <c r="AQ20" s="1"/>
  <c r="AR20" s="1"/>
  <c r="F27"/>
  <c r="L27"/>
  <c r="AQ27" s="1"/>
  <c r="AR27" s="1"/>
  <c r="R19"/>
  <c r="T19"/>
  <c r="T15"/>
  <c r="T11"/>
  <c r="T10"/>
  <c r="T4"/>
  <c r="A5" i="30"/>
  <c r="A6" i="31"/>
  <c r="R25" i="27"/>
  <c r="T25"/>
  <c r="F23"/>
  <c r="L23"/>
  <c r="AQ23" s="1"/>
  <c r="AR23" s="1"/>
  <c r="F19"/>
  <c r="L19"/>
  <c r="AQ19" s="1"/>
  <c r="AR19" s="1"/>
  <c r="F15"/>
  <c r="L15"/>
  <c r="AQ15" s="1"/>
  <c r="AR15" s="1"/>
  <c r="F11"/>
  <c r="L11"/>
  <c r="AQ11" s="1"/>
  <c r="AR11" s="1"/>
  <c r="R9"/>
  <c r="T9"/>
  <c r="R7"/>
  <c r="T7"/>
  <c r="R5"/>
  <c r="T5"/>
  <c r="A4" i="25"/>
  <c r="A4" i="20"/>
  <c r="A5" i="24"/>
  <c r="A5" i="19"/>
  <c r="A5" i="23"/>
  <c r="A5" i="17"/>
  <c r="A4" i="13"/>
  <c r="A5" i="5"/>
  <c r="A4" i="14"/>
  <c r="A6" i="32" s="1"/>
  <c r="T32" i="27"/>
  <c r="F31"/>
  <c r="L31"/>
  <c r="AQ31" s="1"/>
  <c r="AR31" s="1"/>
  <c r="T28"/>
  <c r="L26"/>
  <c r="AQ26" s="1"/>
  <c r="AR26" s="1"/>
  <c r="F21"/>
  <c r="L21"/>
  <c r="AQ21" s="1"/>
  <c r="AR21" s="1"/>
  <c r="F17"/>
  <c r="L17"/>
  <c r="AQ17" s="1"/>
  <c r="AR17" s="1"/>
  <c r="F13"/>
  <c r="L13"/>
  <c r="AQ13" s="1"/>
  <c r="AR13" s="1"/>
  <c r="T12"/>
  <c r="L10"/>
  <c r="AQ10" s="1"/>
  <c r="AR10" s="1"/>
  <c r="L4"/>
  <c r="AQ4" s="1"/>
  <c r="AR4" s="1"/>
  <c r="A5" i="11"/>
  <c r="L34" i="27"/>
  <c r="AQ34" s="1"/>
  <c r="AR34" s="1"/>
  <c r="T33"/>
  <c r="T31"/>
  <c r="L29"/>
  <c r="AQ29" s="1"/>
  <c r="AR29" s="1"/>
  <c r="T27"/>
  <c r="L25"/>
  <c r="AQ25" s="1"/>
  <c r="AR25" s="1"/>
  <c r="T23"/>
  <c r="C5" i="11"/>
  <c r="C30" i="14" l="1"/>
  <c r="C30" i="36"/>
  <c r="A7" i="33"/>
  <c r="A5" i="36"/>
  <c r="A6" i="34"/>
  <c r="C23"/>
  <c r="C24" i="33"/>
  <c r="C23" i="5"/>
  <c r="C23" i="32"/>
  <c r="C24" i="31"/>
  <c r="C23" i="30"/>
  <c r="C22" i="25"/>
  <c r="C22" i="20"/>
  <c r="C23" i="19"/>
  <c r="C23" i="18"/>
  <c r="C23" i="11"/>
  <c r="C23" i="24"/>
  <c r="C23" i="27"/>
  <c r="C23" i="23"/>
  <c r="C23" i="16"/>
  <c r="A6" i="11"/>
  <c r="A6" i="19"/>
  <c r="A5" i="14"/>
  <c r="A7" i="32" s="1"/>
  <c r="A7" i="31"/>
  <c r="A6" i="30"/>
  <c r="A6" i="27"/>
  <c r="A6" i="5"/>
  <c r="A5" i="13"/>
  <c r="A6" i="17"/>
  <c r="A6" i="23"/>
  <c r="A6" i="24"/>
  <c r="A5" i="20"/>
  <c r="A5" i="25"/>
  <c r="A6" i="18"/>
  <c r="C6" i="11"/>
  <c r="C6" i="24"/>
  <c r="C5" i="25"/>
  <c r="C5" i="20"/>
  <c r="C6" i="19"/>
  <c r="C6" i="27"/>
  <c r="C6" i="18"/>
  <c r="C6" i="23"/>
  <c r="C6" i="16"/>
  <c r="C31" i="14" l="1"/>
  <c r="C31" i="36"/>
  <c r="C24" i="34"/>
  <c r="C25" i="33"/>
  <c r="C24" i="32"/>
  <c r="C24" i="5"/>
  <c r="C25" i="31"/>
  <c r="C24" i="30"/>
  <c r="C24" i="11"/>
  <c r="C23" i="25"/>
  <c r="C23" i="20"/>
  <c r="C24" i="24"/>
  <c r="C24" i="18"/>
  <c r="C24" i="16"/>
  <c r="C24" i="19"/>
  <c r="C24" i="27"/>
  <c r="C24" i="23"/>
  <c r="A8" i="33"/>
  <c r="A6" i="36"/>
  <c r="A7" i="34"/>
  <c r="G44" i="11"/>
  <c r="G46"/>
  <c r="G45"/>
  <c r="A8" i="31"/>
  <c r="A7" i="30"/>
  <c r="A7" i="18"/>
  <c r="A6" i="13"/>
  <c r="A7" i="23"/>
  <c r="A7" i="24"/>
  <c r="A6" i="25"/>
  <c r="A7" i="19"/>
  <c r="A7" i="11"/>
  <c r="A7" i="5"/>
  <c r="A7" i="17"/>
  <c r="A7" i="27"/>
  <c r="A6" i="20"/>
  <c r="A6" i="14"/>
  <c r="A8" i="32" s="1"/>
  <c r="C7" i="11"/>
  <c r="C6" i="25"/>
  <c r="C6" i="20"/>
  <c r="C7" i="24"/>
  <c r="C7" i="19"/>
  <c r="C7" i="27"/>
  <c r="C7" i="18"/>
  <c r="C7" i="23"/>
  <c r="C7" i="16"/>
  <c r="C32" i="14" l="1"/>
  <c r="C32" i="36"/>
  <c r="A9" i="33"/>
  <c r="A7" i="36"/>
  <c r="A8" i="34"/>
  <c r="C25"/>
  <c r="C26" i="33"/>
  <c r="C25" i="5"/>
  <c r="C25" i="32"/>
  <c r="C26" i="31"/>
  <c r="C25" i="30"/>
  <c r="C24" i="25"/>
  <c r="C24" i="20"/>
  <c r="C25" i="24"/>
  <c r="C25" i="19"/>
  <c r="C25" i="11"/>
  <c r="C25" i="27"/>
  <c r="C25" i="18"/>
  <c r="C25" i="23"/>
  <c r="C25" i="16"/>
  <c r="A9" i="31"/>
  <c r="A8" i="30"/>
  <c r="A8" i="23"/>
  <c r="A8" i="24"/>
  <c r="A7" i="14"/>
  <c r="A9" i="32" s="1"/>
  <c r="A8" i="19"/>
  <c r="A7" i="13"/>
  <c r="A7" i="25"/>
  <c r="A8" i="27"/>
  <c r="A7" i="20"/>
  <c r="A8" i="5"/>
  <c r="A8" i="11"/>
  <c r="A8" i="18"/>
  <c r="A8" i="17"/>
  <c r="C8" i="11"/>
  <c r="C8" i="24"/>
  <c r="C7" i="25"/>
  <c r="C7" i="20"/>
  <c r="C8" i="19"/>
  <c r="C8" i="27"/>
  <c r="C8" i="18"/>
  <c r="C8" i="23"/>
  <c r="C8" i="16"/>
  <c r="C33" i="14" l="1"/>
  <c r="C33" i="36"/>
  <c r="C26" i="34"/>
  <c r="C27" i="33"/>
  <c r="C26" i="32"/>
  <c r="C26" i="5"/>
  <c r="C27" i="31"/>
  <c r="C26" i="30"/>
  <c r="C26" i="11"/>
  <c r="C25" i="25"/>
  <c r="C25" i="20"/>
  <c r="C26" i="24"/>
  <c r="C26" i="19"/>
  <c r="C26" i="27"/>
  <c r="C26" i="18"/>
  <c r="C26" i="23"/>
  <c r="C26" i="16"/>
  <c r="A10" i="33"/>
  <c r="A8" i="36"/>
  <c r="A9" i="34"/>
  <c r="A9" i="30"/>
  <c r="A10" i="31"/>
  <c r="A8" i="14"/>
  <c r="A10" i="32" s="1"/>
  <c r="A9" i="5"/>
  <c r="A9" i="17"/>
  <c r="A9" i="27"/>
  <c r="A8" i="20"/>
  <c r="A9" i="18"/>
  <c r="A9" i="11"/>
  <c r="A9" i="19"/>
  <c r="A8" i="13"/>
  <c r="A9" i="23"/>
  <c r="A9" i="24"/>
  <c r="A8" i="25"/>
  <c r="C9" i="11"/>
  <c r="C8" i="25"/>
  <c r="C8" i="20"/>
  <c r="C9" i="24"/>
  <c r="C9" i="19"/>
  <c r="C9" i="27"/>
  <c r="C9" i="18"/>
  <c r="C9" i="23"/>
  <c r="C9" i="16"/>
  <c r="C34" i="14" l="1"/>
  <c r="C34" i="36"/>
  <c r="A11" i="33"/>
  <c r="A9" i="36"/>
  <c r="A10" i="34"/>
  <c r="C38" i="36"/>
  <c r="C27" i="34"/>
  <c r="C28" i="33"/>
  <c r="C27" i="5"/>
  <c r="C27" i="32"/>
  <c r="C28" i="31"/>
  <c r="C27" i="30"/>
  <c r="C26" i="25"/>
  <c r="C26" i="20"/>
  <c r="C27" i="24"/>
  <c r="C27" i="19"/>
  <c r="C27" i="11"/>
  <c r="C27" i="27"/>
  <c r="C27" i="18"/>
  <c r="C27" i="23"/>
  <c r="C27" i="16"/>
  <c r="A11" i="31"/>
  <c r="A10" i="30"/>
  <c r="A10" i="5"/>
  <c r="A10" i="17"/>
  <c r="A9" i="14"/>
  <c r="A11" i="32" s="1"/>
  <c r="A10" i="19"/>
  <c r="A10" i="27"/>
  <c r="A9" i="20"/>
  <c r="A10" i="23"/>
  <c r="A10" i="11"/>
  <c r="A9" i="13"/>
  <c r="A9" i="25"/>
  <c r="A10" i="18"/>
  <c r="A10" i="24"/>
  <c r="C10" i="11"/>
  <c r="B31" i="25"/>
  <c r="B31" i="20"/>
  <c r="B32" i="24"/>
  <c r="B32" i="19"/>
  <c r="B32" i="27"/>
  <c r="B32" i="18"/>
  <c r="B32" i="23"/>
  <c r="B32" i="16"/>
  <c r="B31" i="13"/>
  <c r="C35" i="14" l="1"/>
  <c r="C35" i="36"/>
  <c r="C39"/>
  <c r="C28" i="34"/>
  <c r="C29" i="33"/>
  <c r="C28" i="32"/>
  <c r="C28" i="5"/>
  <c r="C29" i="31"/>
  <c r="C28" i="30"/>
  <c r="C28" i="11"/>
  <c r="C27" i="25"/>
  <c r="C27" i="20"/>
  <c r="C28" i="24"/>
  <c r="C28" i="19"/>
  <c r="C28" i="27"/>
  <c r="C28" i="18"/>
  <c r="C28" i="23"/>
  <c r="C28" i="16"/>
  <c r="A12" i="33"/>
  <c r="A10" i="36"/>
  <c r="A11" i="34"/>
  <c r="A12" i="31"/>
  <c r="A11" i="30"/>
  <c r="A11" i="18"/>
  <c r="A11" i="5"/>
  <c r="A11" i="17"/>
  <c r="A11" i="27"/>
  <c r="A10" i="20"/>
  <c r="A10" i="14"/>
  <c r="A12" i="32" s="1"/>
  <c r="A11" i="11"/>
  <c r="A11" i="19"/>
  <c r="A10" i="13"/>
  <c r="A11" i="23"/>
  <c r="A11" i="24"/>
  <c r="A10" i="25"/>
  <c r="C11" i="11"/>
  <c r="C10" i="25"/>
  <c r="C10" i="20"/>
  <c r="C11" i="24"/>
  <c r="C11" i="19"/>
  <c r="C11" i="27"/>
  <c r="C11" i="18"/>
  <c r="C11" i="23"/>
  <c r="C11" i="16"/>
  <c r="C36" i="36" l="1"/>
  <c r="C48"/>
  <c r="C38" i="31"/>
  <c r="C37" i="11"/>
  <c r="C36" i="14"/>
  <c r="C37" i="30"/>
  <c r="C37" i="32"/>
  <c r="C37" i="34"/>
  <c r="C37" i="5"/>
  <c r="C38" i="33"/>
  <c r="A13"/>
  <c r="A11" i="36"/>
  <c r="A12" i="34"/>
  <c r="C40" i="36"/>
  <c r="C29" i="11"/>
  <c r="C29" i="34"/>
  <c r="C30" i="33"/>
  <c r="C29" i="5"/>
  <c r="C29" i="32"/>
  <c r="C30" i="31"/>
  <c r="C29" i="30"/>
  <c r="C28" i="25"/>
  <c r="C28" i="20"/>
  <c r="C29" i="24"/>
  <c r="C29" i="19"/>
  <c r="C29" i="16"/>
  <c r="C29" i="27"/>
  <c r="C29" i="18"/>
  <c r="C29" i="23"/>
  <c r="A13" i="31"/>
  <c r="A12" i="30"/>
  <c r="A12" i="23"/>
  <c r="A12" i="24"/>
  <c r="A12" i="18"/>
  <c r="A12" i="5"/>
  <c r="A12" i="17"/>
  <c r="A11" i="25"/>
  <c r="A12" i="11"/>
  <c r="A12" i="27"/>
  <c r="A11" i="14"/>
  <c r="A13" i="32" s="1"/>
  <c r="A12" i="19"/>
  <c r="A11" i="13"/>
  <c r="A11" i="20"/>
  <c r="C12" i="11"/>
  <c r="C11" i="25"/>
  <c r="C11" i="20"/>
  <c r="C12" i="24"/>
  <c r="C12" i="19"/>
  <c r="C12" i="27"/>
  <c r="C12" i="18"/>
  <c r="C12" i="23"/>
  <c r="C12" i="16"/>
  <c r="C37" i="36" l="1"/>
  <c r="C38" i="11"/>
  <c r="C38" i="5"/>
  <c r="C49" i="36"/>
  <c r="C38" i="34"/>
  <c r="C39" i="33"/>
  <c r="C38" i="32"/>
  <c r="C38" i="30"/>
  <c r="C39" i="31"/>
  <c r="C41" i="36"/>
  <c r="C30" i="11"/>
  <c r="C30" i="34"/>
  <c r="C31" i="33"/>
  <c r="C30" i="32"/>
  <c r="C30" i="5"/>
  <c r="C31" i="31"/>
  <c r="C30" i="30"/>
  <c r="C29" i="25"/>
  <c r="C29" i="20"/>
  <c r="C30" i="16"/>
  <c r="C30" i="24"/>
  <c r="C30" i="19"/>
  <c r="C30" i="27"/>
  <c r="C30" i="18"/>
  <c r="C30" i="23"/>
  <c r="A14" i="33"/>
  <c r="A12" i="36"/>
  <c r="A13" i="34"/>
  <c r="A13" i="30"/>
  <c r="A14" i="31"/>
  <c r="A13" i="5"/>
  <c r="A13" i="17"/>
  <c r="A13" i="27"/>
  <c r="A12" i="20"/>
  <c r="A12" i="14"/>
  <c r="A14" i="32" s="1"/>
  <c r="A13" i="19"/>
  <c r="A13" i="11"/>
  <c r="A12" i="13"/>
  <c r="A13" i="23"/>
  <c r="A13" i="24"/>
  <c r="A12" i="25"/>
  <c r="A13" i="18"/>
  <c r="C13" i="11"/>
  <c r="C12" i="25"/>
  <c r="C12" i="20"/>
  <c r="C13" i="24"/>
  <c r="C13" i="19"/>
  <c r="C13" i="27"/>
  <c r="C13" i="18"/>
  <c r="C13" i="23"/>
  <c r="C13" i="16"/>
  <c r="A15" i="33" l="1"/>
  <c r="A13" i="36"/>
  <c r="A14" i="34"/>
  <c r="C42" i="36"/>
  <c r="C31" i="11"/>
  <c r="C31" i="34"/>
  <c r="C32" i="33"/>
  <c r="C31" i="5"/>
  <c r="C31" i="32"/>
  <c r="C32" i="31"/>
  <c r="C31" i="30"/>
  <c r="C30" i="25"/>
  <c r="C30" i="20"/>
  <c r="C31" i="24"/>
  <c r="C31" i="19"/>
  <c r="C31" i="16"/>
  <c r="C31" i="27"/>
  <c r="C31" i="18"/>
  <c r="C31" i="23"/>
  <c r="A15" i="31"/>
  <c r="A14" i="30"/>
  <c r="A14" i="5"/>
  <c r="A14" i="17"/>
  <c r="A13" i="25"/>
  <c r="A14" i="18"/>
  <c r="A14" i="23"/>
  <c r="A14" i="24"/>
  <c r="A14" i="11"/>
  <c r="A13" i="13"/>
  <c r="A13" i="20"/>
  <c r="A13" i="14"/>
  <c r="A15" i="32" s="1"/>
  <c r="A14" i="19"/>
  <c r="A14" i="27"/>
  <c r="A16" i="33" l="1"/>
  <c r="A14" i="36"/>
  <c r="A15" i="34"/>
  <c r="C43" i="36"/>
  <c r="C32" i="11"/>
  <c r="C32" i="34"/>
  <c r="C33" i="33"/>
  <c r="C32" i="32"/>
  <c r="C32" i="5"/>
  <c r="C33" i="31"/>
  <c r="C32" i="30"/>
  <c r="C32" i="24"/>
  <c r="C32" i="19"/>
  <c r="C32" i="27"/>
  <c r="C32" i="18"/>
  <c r="C32" i="23"/>
  <c r="C32" i="16"/>
  <c r="C31" i="25"/>
  <c r="C31" i="20"/>
  <c r="A16" i="31"/>
  <c r="A15" i="30"/>
  <c r="A14" i="14"/>
  <c r="A16" i="32" s="1"/>
  <c r="A15" i="19"/>
  <c r="A14" i="13"/>
  <c r="A15" i="23"/>
  <c r="A15" i="24"/>
  <c r="A14" i="25"/>
  <c r="A15" i="11"/>
  <c r="A15" i="18"/>
  <c r="A15" i="5"/>
  <c r="A15" i="17"/>
  <c r="A15" i="27"/>
  <c r="A14" i="20"/>
  <c r="C44" i="36" l="1"/>
  <c r="C33" i="11"/>
  <c r="C33" i="34"/>
  <c r="C34" i="33"/>
  <c r="C33" i="5"/>
  <c r="C33" i="32"/>
  <c r="C34" i="31"/>
  <c r="C33" i="30"/>
  <c r="C33" i="27"/>
  <c r="C33" i="18"/>
  <c r="C33" i="23"/>
  <c r="C33" i="16"/>
  <c r="C32" i="25"/>
  <c r="C32" i="20"/>
  <c r="C33" i="24"/>
  <c r="C33" i="19"/>
  <c r="A17" i="33"/>
  <c r="A15" i="36"/>
  <c r="A16" i="34"/>
  <c r="A17" i="31"/>
  <c r="A16" i="30"/>
  <c r="A16" i="23"/>
  <c r="A15" i="20"/>
  <c r="A16" i="18"/>
  <c r="A16" i="5"/>
  <c r="A16" i="17"/>
  <c r="A15" i="25"/>
  <c r="A16" i="11"/>
  <c r="A16" i="24"/>
  <c r="A15" i="14"/>
  <c r="A17" i="32" s="1"/>
  <c r="A16" i="19"/>
  <c r="A15" i="13"/>
  <c r="A16" i="27"/>
  <c r="A18" i="33" l="1"/>
  <c r="A16" i="36"/>
  <c r="A17" i="34"/>
  <c r="C45" i="36"/>
  <c r="C34" i="11"/>
  <c r="C34" i="34"/>
  <c r="C35" i="33"/>
  <c r="C34" i="32"/>
  <c r="C34" i="5"/>
  <c r="C35" i="31"/>
  <c r="C34" i="30"/>
  <c r="C34" i="23"/>
  <c r="C34" i="16"/>
  <c r="C33" i="25"/>
  <c r="C33" i="20"/>
  <c r="C34" i="27"/>
  <c r="C34" i="18"/>
  <c r="A17" i="30"/>
  <c r="A18" i="31"/>
  <c r="A17" i="5"/>
  <c r="A17" i="17"/>
  <c r="A17" i="27"/>
  <c r="A16" i="20"/>
  <c r="A16" i="14"/>
  <c r="A18" i="32" s="1"/>
  <c r="A17" i="19"/>
  <c r="A17" i="11"/>
  <c r="A16" i="13"/>
  <c r="A17" i="23"/>
  <c r="A17" i="24"/>
  <c r="A16" i="25"/>
  <c r="A17" i="18"/>
  <c r="C46" i="36" l="1"/>
  <c r="C35" i="11"/>
  <c r="C35" i="34"/>
  <c r="C36" i="33"/>
  <c r="C35" i="5"/>
  <c r="C35" i="32"/>
  <c r="C36" i="31"/>
  <c r="C35" i="30"/>
  <c r="A19" i="33"/>
  <c r="A17" i="36"/>
  <c r="A18" i="34"/>
  <c r="A19" i="31"/>
  <c r="A18" i="30"/>
  <c r="A17" i="13"/>
  <c r="A18" i="23"/>
  <c r="A17" i="25"/>
  <c r="A18" i="18"/>
  <c r="A18" i="5"/>
  <c r="A17" i="20"/>
  <c r="A18" i="11"/>
  <c r="A18" i="17"/>
  <c r="A18" i="27"/>
  <c r="A17" i="14"/>
  <c r="A19" i="32" s="1"/>
  <c r="A18" i="19"/>
  <c r="A18" i="24"/>
  <c r="A20" i="33" l="1"/>
  <c r="A18" i="36"/>
  <c r="A19" i="34"/>
  <c r="C47" i="36"/>
  <c r="C36" i="11"/>
  <c r="C36" i="34"/>
  <c r="C37" i="33"/>
  <c r="C36" i="32"/>
  <c r="C36" i="5"/>
  <c r="C37" i="31"/>
  <c r="C36" i="30"/>
  <c r="A20" i="31"/>
  <c r="A19" i="30"/>
  <c r="A19" i="11"/>
  <c r="A19" i="18"/>
  <c r="A19" i="5"/>
  <c r="A19" i="17"/>
  <c r="A19" i="27"/>
  <c r="A18" i="20"/>
  <c r="A18" i="14"/>
  <c r="A20" i="32" s="1"/>
  <c r="A19" i="19"/>
  <c r="A18" i="13"/>
  <c r="A19" i="23"/>
  <c r="A19" i="24"/>
  <c r="A18" i="25"/>
  <c r="A21" i="33" l="1"/>
  <c r="A19" i="36"/>
  <c r="A20" i="34"/>
  <c r="A21" i="31"/>
  <c r="A20" i="30"/>
  <c r="A20" i="24"/>
  <c r="A19" i="14"/>
  <c r="A21" i="32" s="1"/>
  <c r="A20" i="19"/>
  <c r="A19" i="13"/>
  <c r="A20" i="23"/>
  <c r="A19" i="25"/>
  <c r="A20" i="11"/>
  <c r="A19" i="20"/>
  <c r="A20" i="18"/>
  <c r="A20" i="5"/>
  <c r="A20" i="17"/>
  <c r="A20" i="27"/>
  <c r="A22" i="33" l="1"/>
  <c r="A20" i="36"/>
  <c r="A21" i="34"/>
  <c r="A21" i="30"/>
  <c r="A22" i="31"/>
  <c r="A21" i="5"/>
  <c r="A21" i="17"/>
  <c r="A21" i="27"/>
  <c r="A20" i="20"/>
  <c r="A20" i="14"/>
  <c r="A22" i="32" s="1"/>
  <c r="A21" i="19"/>
  <c r="A21" i="11"/>
  <c r="A20" i="13"/>
  <c r="A21" i="23"/>
  <c r="A21" i="24"/>
  <c r="A20" i="25"/>
  <c r="A21" i="18"/>
  <c r="A23" i="33" l="1"/>
  <c r="A21" i="36"/>
  <c r="A22" i="34"/>
  <c r="A23" i="31"/>
  <c r="A22" i="30"/>
  <c r="A22" i="5"/>
  <c r="A22" i="17"/>
  <c r="A22" i="27"/>
  <c r="A21" i="14"/>
  <c r="A23" i="32" s="1"/>
  <c r="A22" i="19"/>
  <c r="A21" i="20"/>
  <c r="A22" i="11"/>
  <c r="A21" i="13"/>
  <c r="A22" i="23"/>
  <c r="A21" i="25"/>
  <c r="A22" i="18"/>
  <c r="A22" i="24"/>
  <c r="A24" i="33" l="1"/>
  <c r="A22" i="36"/>
  <c r="A23" i="34"/>
  <c r="A24" i="31"/>
  <c r="A23" i="30"/>
  <c r="A22" i="14"/>
  <c r="A24" i="32" s="1"/>
  <c r="A23" i="19"/>
  <c r="A22" i="13"/>
  <c r="A23" i="23"/>
  <c r="A23" i="24"/>
  <c r="A22" i="25"/>
  <c r="A22" i="20"/>
  <c r="A23" i="11"/>
  <c r="A23" i="18"/>
  <c r="A23" i="5"/>
  <c r="A23" i="17"/>
  <c r="A23" i="27"/>
  <c r="A25" i="33" l="1"/>
  <c r="A23" i="36"/>
  <c r="A24" i="34"/>
  <c r="A25" i="31"/>
  <c r="A24" i="30"/>
  <c r="A24" i="27"/>
  <c r="A23" i="14"/>
  <c r="A25" i="32" s="1"/>
  <c r="A24" i="19"/>
  <c r="A23" i="13"/>
  <c r="A24" i="23"/>
  <c r="A23" i="25"/>
  <c r="A24" i="11"/>
  <c r="A24" i="24"/>
  <c r="A24" i="18"/>
  <c r="A24" i="5"/>
  <c r="A24" i="17"/>
  <c r="A23" i="20"/>
  <c r="A26" i="33" l="1"/>
  <c r="A24" i="36"/>
  <c r="A25" i="34"/>
  <c r="A25" i="30"/>
  <c r="A26" i="31"/>
  <c r="A25" i="5"/>
  <c r="A25" i="17"/>
  <c r="A25" i="27"/>
  <c r="A24" i="20"/>
  <c r="A24" i="14"/>
  <c r="A26" i="32" s="1"/>
  <c r="A25" i="19"/>
  <c r="A25" i="11"/>
  <c r="A24" i="13"/>
  <c r="A25" i="23"/>
  <c r="A25" i="24"/>
  <c r="A24" i="25"/>
  <c r="A25" i="18"/>
  <c r="A27" i="33" l="1"/>
  <c r="A26" i="34"/>
  <c r="A27" i="31"/>
  <c r="A26" i="30"/>
  <c r="A25" i="13"/>
  <c r="A25" i="20"/>
  <c r="A25" i="14"/>
  <c r="A27" i="32" s="1"/>
  <c r="A26" i="19"/>
  <c r="A26" i="23"/>
  <c r="A26" i="24"/>
  <c r="A26" i="11"/>
  <c r="A26" i="17"/>
  <c r="A25" i="25"/>
  <c r="A26" i="18"/>
  <c r="A26" i="5"/>
  <c r="A26" i="27"/>
  <c r="A28" i="33" l="1"/>
  <c r="A38" i="36"/>
  <c r="A27" i="34"/>
  <c r="A28" i="31"/>
  <c r="A27" i="30"/>
  <c r="A26" i="14"/>
  <c r="A28" i="32" s="1"/>
  <c r="A27" i="5"/>
  <c r="A27" i="17"/>
  <c r="A27" i="27"/>
  <c r="A26" i="20"/>
  <c r="A27" i="19"/>
  <c r="A27" i="11"/>
  <c r="A27" i="18"/>
  <c r="A26" i="13"/>
  <c r="A27" i="23"/>
  <c r="A27" i="24"/>
  <c r="A26" i="25"/>
  <c r="A29" i="33" l="1"/>
  <c r="A39" i="36"/>
  <c r="A28" i="34"/>
  <c r="A29" i="31"/>
  <c r="A28" i="30"/>
  <c r="A28" i="11"/>
  <c r="A28" i="27"/>
  <c r="A27" i="14"/>
  <c r="A29" i="32" s="1"/>
  <c r="A28" i="19"/>
  <c r="A27" i="13"/>
  <c r="A27" i="20"/>
  <c r="A28" i="23"/>
  <c r="A28" i="24"/>
  <c r="A28" i="18"/>
  <c r="A28" i="5"/>
  <c r="A28" i="17"/>
  <c r="A27" i="25"/>
  <c r="A30" i="33" l="1"/>
  <c r="A40" i="36"/>
  <c r="A29" i="11"/>
  <c r="A29" i="34"/>
  <c r="A29" i="30"/>
  <c r="A30" i="31"/>
  <c r="A29" i="19"/>
  <c r="A28" i="13"/>
  <c r="A29" i="23"/>
  <c r="A29" i="24"/>
  <c r="A28" i="25"/>
  <c r="A29" i="18"/>
  <c r="A29" i="5"/>
  <c r="A29" i="17"/>
  <c r="A29" i="27"/>
  <c r="A28" i="20"/>
  <c r="A28" i="14"/>
  <c r="A30" i="32" s="1"/>
  <c r="A31" i="33" l="1"/>
  <c r="A41" i="36"/>
  <c r="A30" i="11"/>
  <c r="A30" i="34"/>
  <c r="A31" i="31"/>
  <c r="A30" i="30"/>
  <c r="A29" i="13"/>
  <c r="A29" i="20"/>
  <c r="A30" i="18"/>
  <c r="A30" i="27"/>
  <c r="A30" i="17"/>
  <c r="A29" i="14"/>
  <c r="A31" i="32" s="1"/>
  <c r="A30" i="19"/>
  <c r="A30" i="23"/>
  <c r="A30" i="24"/>
  <c r="A30" i="5"/>
  <c r="A29" i="25"/>
  <c r="A32" i="33" l="1"/>
  <c r="A42" i="36"/>
  <c r="A31" i="11"/>
  <c r="A31" i="34"/>
  <c r="A32" i="31"/>
  <c r="A31" i="30"/>
  <c r="A30" i="14"/>
  <c r="A32" i="32" s="1"/>
  <c r="A31" i="5"/>
  <c r="A31" i="17"/>
  <c r="A31" i="27"/>
  <c r="A30" i="20"/>
  <c r="A31" i="18"/>
  <c r="A31" i="19"/>
  <c r="A30" i="13"/>
  <c r="A31" i="23"/>
  <c r="A31" i="24"/>
  <c r="A30" i="25"/>
  <c r="A33" i="33" l="1"/>
  <c r="A43" i="36"/>
  <c r="A32" i="11"/>
  <c r="A32" i="34"/>
  <c r="A33" i="31"/>
  <c r="A32" i="30"/>
  <c r="A32" i="23"/>
  <c r="A31" i="25"/>
  <c r="A32" i="18"/>
  <c r="A32" i="5"/>
  <c r="A32" i="17"/>
  <c r="A31" i="20"/>
  <c r="A32" i="27"/>
  <c r="A31" i="14"/>
  <c r="A33" i="32" s="1"/>
  <c r="A32" i="19"/>
  <c r="A31" i="13"/>
  <c r="A32" i="24"/>
  <c r="A34" i="33" l="1"/>
  <c r="A44" i="36"/>
  <c r="A33" i="11"/>
  <c r="A33" i="34"/>
  <c r="A33" i="30"/>
  <c r="A34" i="31"/>
  <c r="A33" i="18"/>
  <c r="A32" i="13"/>
  <c r="A33" i="23"/>
  <c r="A33" i="24"/>
  <c r="A32" i="25"/>
  <c r="A33" i="19"/>
  <c r="A33" i="5"/>
  <c r="A33" i="17"/>
  <c r="A33" i="27"/>
  <c r="A32" i="20"/>
  <c r="A32" i="14"/>
  <c r="A34" i="32" s="1"/>
  <c r="A35" i="33" l="1"/>
  <c r="A45" i="36"/>
  <c r="A34" i="11"/>
  <c r="A34" i="34"/>
  <c r="A35" i="31"/>
  <c r="A34" i="30"/>
  <c r="A33" i="14"/>
  <c r="A35" i="32" s="1"/>
  <c r="A34" i="17"/>
  <c r="A34" i="5"/>
  <c r="A33" i="25"/>
  <c r="A33" i="13"/>
  <c r="A33" i="20"/>
  <c r="A34" i="23"/>
  <c r="A36" i="33" l="1"/>
  <c r="A46" i="36"/>
  <c r="A35" i="11"/>
  <c r="A35" i="34"/>
  <c r="A36" i="31"/>
  <c r="A35" i="30"/>
  <c r="A34" i="14"/>
  <c r="A35" i="5"/>
  <c r="A35" i="14" l="1"/>
  <c r="A36" i="32"/>
  <c r="A37" i="33"/>
  <c r="A47" i="36"/>
  <c r="A36" i="11"/>
  <c r="A36" i="34"/>
  <c r="A37" i="31"/>
  <c r="A36" i="30"/>
  <c r="A36" i="5"/>
  <c r="A36" i="14" l="1"/>
  <c r="A48" i="36"/>
  <c r="A37" i="30"/>
  <c r="A38" i="31"/>
  <c r="A37" i="32"/>
  <c r="A38" i="33"/>
  <c r="A37" i="34"/>
  <c r="A37" i="11"/>
  <c r="A37" i="5"/>
  <c r="D19" i="3"/>
  <c r="E19" s="1"/>
  <c r="D13"/>
  <c r="E13" s="1"/>
  <c r="D5"/>
  <c r="E5" s="1"/>
  <c r="D9"/>
  <c r="E9" s="1"/>
  <c r="A38" i="34" l="1"/>
  <c r="A38" i="11"/>
  <c r="A39" i="33"/>
  <c r="A38" i="5"/>
  <c r="A38" i="30"/>
  <c r="A39" i="31"/>
  <c r="A38" i="32"/>
  <c r="A49" i="36"/>
  <c r="K44" i="11"/>
  <c r="K46"/>
  <c r="K45"/>
</calcChain>
</file>

<file path=xl/sharedStrings.xml><?xml version="1.0" encoding="utf-8"?>
<sst xmlns="http://schemas.openxmlformats.org/spreadsheetml/2006/main" count="315" uniqueCount="218">
  <si>
    <t>итог</t>
  </si>
  <si>
    <t>сумма</t>
  </si>
  <si>
    <t>значение</t>
  </si>
  <si>
    <t>№</t>
  </si>
  <si>
    <t>Уровень</t>
  </si>
  <si>
    <t>уровень</t>
  </si>
  <si>
    <t>часть А</t>
  </si>
  <si>
    <t>часть Б</t>
  </si>
  <si>
    <t>учебно-познавательный интерес</t>
  </si>
  <si>
    <t>часть 2</t>
  </si>
  <si>
    <t>чсть Б</t>
  </si>
  <si>
    <t>целеполагание</t>
  </si>
  <si>
    <t>познавательный интерес</t>
  </si>
  <si>
    <t>Критерий оценки поведения</t>
  </si>
  <si>
    <t>Дополнительный диагностический признак</t>
  </si>
  <si>
    <t>1. Отсутствие интереса</t>
  </si>
  <si>
    <t>Интерес практически не обнаруживается. Исключение составляет яркий, смешной, забавный материал.</t>
  </si>
  <si>
    <t>Безразличное или негативное отношение к решению любых учебных задач. Более охотно выполняет привычные действия, чем осваивает новые.</t>
  </si>
  <si>
    <t>2. Реакция на новизну</t>
  </si>
  <si>
    <t xml:space="preserve">Интерес  возникает лишь на новый материал, касающийся конкретных фактов, но не теории </t>
  </si>
  <si>
    <t>Оживляется, задает вопросы о новом фактическом материале, включается в выполнение задания, связанного с ним, но длительной устойчивой активности не проявляет</t>
  </si>
  <si>
    <t>3. Любопытство</t>
  </si>
  <si>
    <t>Интерес возникает на новый материал, но не на способы решения.</t>
  </si>
  <si>
    <t>Проявляет интерес и задает вопросы достаточно часто, включается в выполнение заданий, но интерес быстро иссякает</t>
  </si>
  <si>
    <t>4. Ситуативный учебный интерес</t>
  </si>
  <si>
    <t>Интерес возникает к способам решения новой частной единичной задачи (но не к системам задач)</t>
  </si>
  <si>
    <t>Включается в процессе решения задачи, пытается самостоятельно найти способ решения и довести задание до конца, после решения задачи интерес исчерпывается</t>
  </si>
  <si>
    <t>5. Устойчивый учебно-познавательный интерес</t>
  </si>
  <si>
    <t>Интерес возникает к общему способу решения задач, но не выходит за пределы изучаемого материала</t>
  </si>
  <si>
    <t>Охотно включается в процесс выполнения заданий, работает длительно и устойчиво, принимает предложения найти новые применения найденному способу</t>
  </si>
  <si>
    <t>6. Обобщенный учебно-познавательный интерес</t>
  </si>
  <si>
    <t>Интерес возникает независимо от внешних требований и выходит за рамки изучаемого материала. Ученик ориентирован на общие способы решения системы задач.</t>
  </si>
  <si>
    <t>Интерес – постоянная характеристика ученика, проявляет  выраженное творческое отношение к общему способу решения задач, стремится получить дополнительную информацию. Имеется мотивированная избирательность интересов.</t>
  </si>
  <si>
    <t>Уровни</t>
  </si>
  <si>
    <t>Показатели</t>
  </si>
  <si>
    <t>Поведенческие индикаторы</t>
  </si>
  <si>
    <t>1. Отсутствие оценки</t>
  </si>
  <si>
    <t>Ученик не умеет, не пытается и не испытывает потребности в оценке своих действий – ни самостоятельной, ни по просьбе учителя</t>
  </si>
  <si>
    <t>Всецело полагается на отметку учителя, воспринимает ее некритически (даже в случае явного занижения), не воспринимает аргументацию оценки; не может оценить свои силы относительно решения поставленной задачи</t>
  </si>
  <si>
    <t>2. Адекватная ретроспективная оценка</t>
  </si>
  <si>
    <t>Умеет самостоятельно оценить свои действия и содержательно обосновать правильность или ошибочность результата, соотнося его со схемой действия</t>
  </si>
  <si>
    <t>Критически относится к отметкам учителя; не может оценить своих возможностей перед решением новой задачи и не пытается этого делать; может оценить действия других учеников</t>
  </si>
  <si>
    <t>3. Неадекватная прогностическая оценка</t>
  </si>
  <si>
    <t>Приступая к решению новой задачи, пытается оценить свои возможности относительно ее решения, однако при этом учитывает лишь факт того,  знает ли он ее или нет, а не возможность изменения известных ему способов действия</t>
  </si>
  <si>
    <t>Свободно и аргументировано оценивает уже решенные им задачи, пытается оценивать свои возможности в решении новых задач, часто допускает ошибки, учитывает лишь внешние признаки задачи, а не ее структуру, не может этого сделать до решения задачи</t>
  </si>
  <si>
    <t>4. Потенциально адекватная прогностическая оценка</t>
  </si>
  <si>
    <t>Приступая к решению новой задачи, может с помощью учителя оценить свои возможности в ее решении, учитывая изменения известных ему способов действий</t>
  </si>
  <si>
    <t xml:space="preserve"> Может с помощью учителя обосновать свою возможность или невозможность решить стоящую перед ним задачу, опираясь на анализ известных ему способов действия; делает  это неуверенно, с трудом</t>
  </si>
  <si>
    <t>5. Актуально адекватная прогностическая оценка</t>
  </si>
  <si>
    <t>Приступая к решению новой задачи, может самостоятельно оценить свои возможности в ее решении, учитывая изменения известных способов действия.</t>
  </si>
  <si>
    <t>Самостоятельно обосновывает еще до решения задачи свои силы, исходя из четкого осознания усвоенных способов и их вариаций, а также границ их применения</t>
  </si>
  <si>
    <t>Показатели сформированности</t>
  </si>
  <si>
    <t>1. Отсутствие контроля</t>
  </si>
  <si>
    <t>Ученик не контролирует учебные действия, не замечает допущенных ошибок.</t>
  </si>
  <si>
    <t>Ученик не умеет обнаружить и исправить ошибку даже по просьбе учителя, некритично относится к исправленным ошибкам в своих работах и не замечает ошибок других учеников</t>
  </si>
  <si>
    <t>2. Контроль на уровне непроизвольного внимания</t>
  </si>
  <si>
    <t>Контроль носит случайный непроизвольный характер, заметив ошибку, ученик не может обосновать своих действий</t>
  </si>
  <si>
    <t>3. Потенциальный контроль на уровне произвольного внимания</t>
  </si>
  <si>
    <t>Ученик осознает  правило контроля, но одновременное выполнение учебных действий и контроля затруднено; ошибки ученик исправляет и объясняет</t>
  </si>
  <si>
    <t>В процессе решения задачи контроль затруднен, после решения ученик может найти и исправить ошибки, в многократно повторенных действиях ошибок не допускает</t>
  </si>
  <si>
    <t>4. Актуальный контроль на уровне произвольного внимания</t>
  </si>
  <si>
    <t>В процессе выполнения действия ученик ориентируется на правило контроля и успешно использует ее в процессе решения задач, почти не допуская ошибок</t>
  </si>
  <si>
    <t>5. Потенциальный рефлексивный контроль</t>
  </si>
  <si>
    <t>Решая новую задачу ученик применяет старый неадекватный способ, с помощью учителя обнаруживает неадекватность способа и пытается ввести коррективы.</t>
  </si>
  <si>
    <t>6. Актуальный рефлексивный контроль</t>
  </si>
  <si>
    <t>Самостоятельно обнаруживает ошибки, вызванные несоответствие усвоенного способа действия и условий задачи и вносит коррективы</t>
  </si>
  <si>
    <t>Контролирует соответствие выполняемых действий способу, при изменении условий вносит коррективы в способ действия до начала решения</t>
  </si>
  <si>
    <t>уровни развития контроля</t>
  </si>
  <si>
    <t>уровни развития оценка</t>
  </si>
  <si>
    <t>Поведенческие индикаторы с сформированности</t>
  </si>
  <si>
    <t>1. Отсутствие цели</t>
  </si>
  <si>
    <t>Предъявляемое требование осознается лишь частично. Включаясь в работу, быстро отвлекается или ведет себя хаотично. Может принимать лишь простейшие цели (не предполагающие промежуточные цели-требования)</t>
  </si>
  <si>
    <t>Плохо различает учебные задачи разного типа; отсутствует реакция на новизну задачи, не может выделить промежуточные цели,  нужается в пооперационном контроле со стоны учителя, не может ответить на вопросы о том, что он собирается делать или сделал</t>
  </si>
  <si>
    <t>2. Принятие практической задачи</t>
  </si>
  <si>
    <t>Принимает и выполняет только практические задачи (но не теоретические), в теоретических задачах не ориентируется</t>
  </si>
  <si>
    <t>Осознает, что надо делать в процессе решения практической задачи; в отношении теоретических задач не может осуществлять целенаправленных действий</t>
  </si>
  <si>
    <t>3. Переопределение познавательной задачи в практическую</t>
  </si>
  <si>
    <t>Принимает и выполняет только практические задачи, в теоретических задачах не ориентируется</t>
  </si>
  <si>
    <t>Осознает, что надо делать и сделал в процессе решения практической задачи; в отношении теоретических задач не может осуществлять целенаправленных действий</t>
  </si>
  <si>
    <t>4. Принятие познавательной цели</t>
  </si>
  <si>
    <t>Принятая познавательная цель сохраняется при  выполнении учебных действий и регулирует весь процесс их выполнения; четко выполняется требование познавательной задачи</t>
  </si>
  <si>
    <t>Охотно осуществляет решение познаватель-ной задачи, не изменяя ее (не подменяя практической задачей и не выходя за ее требования), четко может дать отчет о своих действиях после принятого решения</t>
  </si>
  <si>
    <t>5. Переопределение практической задачи в теоретическую</t>
  </si>
  <si>
    <t>Столкнувшись с новой практической задачей, самостоятельно формулирует познавательную                                                                                           цель и строит действие в соответствии с ней</t>
  </si>
  <si>
    <t>Невозможность решить новую практическую задачу объясняет отсутствие адекватных способов; четко осознает свою цель и структуру найденного способа.</t>
  </si>
  <si>
    <t>6. Самостоятельная постановка учебных целей</t>
  </si>
  <si>
    <t>Самостоятельно формулирует познавательные цели, выходя за пределы требований программы</t>
  </si>
  <si>
    <t>уровни развития целеполагания</t>
  </si>
  <si>
    <t>Умеет обнаружить несоответствие новой зада­чи и усвоенного способа, пытается самостоя­тельно перестроить известный ему способ, однако может это пра­вильно сделать только при помощи учителя,</t>
  </si>
  <si>
    <t>1.Отсутствие учебных действий как целостных единиц деятельности</t>
  </si>
  <si>
    <t>2.Выполнение учебных действий в сотрудничестве с учителем</t>
  </si>
  <si>
    <t>3.Неадекватный перенос учебных действий</t>
  </si>
  <si>
    <t>4.Адекватный перенос учебных действий.</t>
  </si>
  <si>
    <t>Достаточно полно анализирует условия задачи и чётко соотносит их с известными способами; легко принимает косвенную помощь учителя; осознает и готов описать причины своих затруднений и особенности нового способа действия</t>
  </si>
  <si>
    <t>Самостоятельное построение учебных действий.</t>
  </si>
  <si>
    <t>Обобщение учебных действий</t>
  </si>
  <si>
    <t>Опирается на принципы построения способов деления и решает новую задачу с хода, выводя новый способ из этого принципа, а не из модификации известного частного способа.</t>
  </si>
  <si>
    <t>Овладевая новым способом, осознает не только его состав, но и принципы его построения (т.е. то, на чём он основан), осознаёт сходство между различными модификациями и их связи с условиями задач</t>
  </si>
  <si>
    <t>Критически оценивает свои действия, на всех этапах, решения задачи может дать отчет о них; нахождение нового спосо­ба осуществляется медленно, неуверенно, с частым обращением к повторному анализу условий задачи, по на всех этапах полностью самостоятельно</t>
  </si>
  <si>
    <t>Решая новую задачу, самостоятельно строит новый способ действии или модифицирует известный ему способ, делает это постепенно, шаг за шагом и в конце без какой-либо помощи извне правильно решает задачу.</t>
  </si>
  <si>
    <t>Выдвигает содержательные гипотезы, учебная деятельность приобретает форму активного исследования способов  действия</t>
  </si>
  <si>
    <t>Ребенок самостоятельно применяет усвоенный способ действия к решению ноной задачи, однако не способен внести в него даже небольшие изменения, чтобы приноровить его к условиям конкретной задачи.</t>
  </si>
  <si>
    <t>Усвоенный способ применяет «слепо», не соотнося его с условиями задачи; такое соотнесение и перестройку действия может осуществлять лишь с помощью учителя, а не самостоятельно; при неизменности условий способ не успешно выполнять действия самостоятельно.</t>
  </si>
  <si>
    <t>Содержание действий и их операционный состав осознаются. Приступает к выполнению действий, од­нако без внешней помощи организовать свои действия и довести их до конца" не может; в сотрудничестве с учителем работает относительно успешно</t>
  </si>
  <si>
    <t>Может дать отчет о своих действиях, но затрудняется в их практическом воплощении; помощь учителя принимается сравнительно легко; эффективно работает при пооперационном контроле, самостоятельные учебные действия практически отсутствуют</t>
  </si>
  <si>
    <t>Не может выполнять учебные действия как таковые, может выполнять лишь отдельные операции без их внутренней связи друг с другом или копировать внешнюю форму действий.</t>
  </si>
  <si>
    <t>Не осознаёт содержание учебных действий и не может дать отчёта о них ни самостоятельно, ни с помощью учителя (за исключением прямого показа) не способен выполнять учебные действии; навыки образуются с трудом и оказываются крайне неустойчивыми.</t>
  </si>
  <si>
    <t>формирование учебных действий</t>
  </si>
  <si>
    <t>Задачи, соответствующие усвоенному способу выполняются безошибочно. Без помощи учителя не может обнаружить несоответствие усвоенного способа действия новым условиям</t>
  </si>
  <si>
    <t>Ошибки исправляет самостоятельно, контролирует процесс решения задачи другими учениками, при решении новой задачи не может скорректировать правило контроля новым условиям</t>
  </si>
  <si>
    <t>Действуя неосознанно, предугадывает правиль-ное направление действия; сделанные ошибки исправляет неуверенно, в малознакомых действиях ошибки допускает чаще, чем в знакомых</t>
  </si>
  <si>
    <t xml:space="preserve">дата </t>
  </si>
  <si>
    <t>Высокий уровень школьной зрелости означает, что ребенок готов к обучению в любой школе (в том числе и повышенного уровня), и есть достаточные основания полагать, что при внимании и адекватной помощи со стороны родителей он успешно справится с любой предложенной ему программой обучения.</t>
  </si>
  <si>
    <t xml:space="preserve">Низкий уровень школьной зрелости означает, что освоение даже обычной программы начальной школы будет представлять для ребенка значительную трудность. Если, несмотря на это, принято решение в школу идти, то для такого ребенка необходимы специальные коррекционные занятия по подготовке к школе. Их может осуществлять как психолог, наблюдающий ребенка, так и сами родители при помощи соответствующих пособий и в тесном контакте с психологом. Как правило, при низком уровне школьной зрелости различные функции восприятия и мышления развиты неравномерно. Например, при неплохом уровне общей информированности и психосоциальной зрелости очень плохая зрительная память и почти полностью отсутствует произвольное внимание. Или - хорошая слуховая память (ребенок легко заучивает длинные стихи) и очень низкая умственная работоспособность. Психолог подскажет родителям, какие именно функции наиболее страдают у их сына (или дочки) и порекомендует соответствующие упражнения.                                           
</t>
  </si>
  <si>
    <t xml:space="preserve">Средний уровень школьной зрелости означает, что ребенок готов к обучению по программе массовой начальной школы. Обучение в школе повышенного уровня может оказаться для него тяжеловатым, и если родители все же отдают его в такую школу, то (по крайней мере в начале обучения) они должны оказывать своему сыну (или дочери) очень существенную помощь, тщательно соблюдать режим дня, создавать для ребенка щадящую атмосферу, по возможности лишенную сильных стрессов. Иначе может наступить перенапряжение и истощение адаптационных механизмов организма ребенка.  Сама по себе такая жизнь - перенапряг в школе и щадящая обстановка в семье - неполезна для развития и психического здоровья ребенка, и если амбиции родителей не чрезмерно велики, то лучше не создавать такой ситуации. Лучше комфортно и хорошо закончить начальную школу, в конце ее еще раз пройти тестирование и, если способности ребенка действительно окажутся существенно выше среднего (ребенок не сумел проявить себя на первом тестировании или за три года начальной школы имел место значительный прогресс в развитии способностей ребенка), держать экзамен в какую-нибудь гимназию.
</t>
  </si>
  <si>
    <t xml:space="preserve">Владеет большим арсеналом игр с правилами разного типа: на удачу, на ловкость, на умственную компетенцию. Легко вербализует критерии выигрыша, в новой игре устанавливает их по аналогии со знакомыми играми. Стремится к выигрышу, но умеет контролировать свои эмоции при проигрыше.Легко организует сверстников для игры, инициирует договор о варианте правил перед началом игры. Часто использует различные виды жребия (считалка, предметный) при разрешении конфликтов.
Может придумать правила для игры с незнакомым материалом во всей их полноте (правила действий, правила взаимодействия, критерии выигрыша).
Часто придумывает новые варианты правил для знакомых игр и предлагает их сверстникам
</t>
  </si>
  <si>
    <t>В знакомых играх придерживается правил, ориентирован на выигрыш. Контролирует соблюдение правил другими, подчиняется требованиям партнёров, если сам нарушил правила. Может организовать нескольких сверстников для игры, предварительно договориться об одном известном варианте правил. К новому материалу может придумать правила, близкие к знакомым играм, но скорее откажется от игры, чем будет придумывать. Предпочитает известные игры и готовые варианты правил. Пользуется жребием (считалкой) при конфликтах в распределении функций</t>
  </si>
  <si>
    <t>Знает правила часто употребляемых в совместной практике игр, ориентируется в них на критерии выигрыша. Соблюдает правила до тех пор, пока не ощущает угрозу проигрыша, в этом случае нарушает правила, после чего объявляет свой вариант действий законным, не считая необходимым сохранение в процесс игры договорных обязательств. Всегда больше контролирует других, чем себя. В ситуации с новым, незнакомым материалом затрудняется придумать правила, установить критерии выигрыша, предпочитая неспецифичные для игры манипуляции с материалом. Обычно включается в игру автоматически, без предварительного договора о правилах, редко прибегает к жребию при разрешении конфликтов, предпочитая «силовые» способы</t>
  </si>
  <si>
    <t>СОЦИАЛЬНО-КОММУНИКАТИВНОЕ РАЗВИТИЕ</t>
  </si>
  <si>
    <t xml:space="preserve">Овладение
коммуникативной деятельностью и
элементарными общепринятыми нормами и правилами поведения в социуме
</t>
  </si>
  <si>
    <r>
      <t xml:space="preserve">Овладение элементарной трудовой деятельностью
                                                                                                         </t>
    </r>
    <r>
      <rPr>
        <i/>
        <sz val="11"/>
        <color indexed="8"/>
        <rFont val="Calibri"/>
        <family val="2"/>
        <charset val="204"/>
      </rPr>
      <t/>
    </r>
  </si>
  <si>
    <t xml:space="preserve">Овладение основами собственной безопасности и безопасности окружающего мира
</t>
  </si>
  <si>
    <t>ПОЗНАВАТЕЛЬНОЕ РАЗВИТИЕ</t>
  </si>
  <si>
    <t>Сенсорное развитие</t>
  </si>
  <si>
    <t>Овладение  познавательно-исследовательской­ деятельностью. Развитие интересов детей, любознательности и познавательной мотивации. Развитие воображения и творческой активности. Формирование первичных представлений о себе, других людях, объектах окружающего мира</t>
  </si>
  <si>
    <t xml:space="preserve">Развитие детей в процессе овладения  изобразительной деятельностью
</t>
  </si>
  <si>
    <t xml:space="preserve">Развитие детей в процессе овладения музыкальной деятельностью
</t>
  </si>
  <si>
    <t>ХУДОЖЕСТВЕННО-ЭСТЕТИЧЕСКОЕ РАЗВИТИЕ</t>
  </si>
  <si>
    <t>РЕЧЕВОЕ РАЗВИТИЕ</t>
  </si>
  <si>
    <t xml:space="preserve">Овладение речью как средством общения и культуры
</t>
  </si>
  <si>
    <t>ФИЗИЧЕСКОЕ РАЗВИТИЕ</t>
  </si>
  <si>
    <t xml:space="preserve">Овладение двигательной деятельностью
</t>
  </si>
  <si>
    <t xml:space="preserve">Овладение элементарной трудовой деятельностью
                                                                                                        </t>
  </si>
  <si>
    <t>Овладение коммуникативной деятельностью и элементарными общепринятыми нормами и правилами поведения в социуме</t>
  </si>
  <si>
    <t>Развитие детей в процессе овладения  изобразительной деятельностью</t>
  </si>
  <si>
    <t>Развитие детей в процессе овладения  музыкальной деятельностью</t>
  </si>
  <si>
    <t>Овладение речью как средством общения и культуры</t>
  </si>
  <si>
    <t>Обогащение   активного словаря в процессе восприятия                     художественной литературы</t>
  </si>
  <si>
    <t>Овладение двигательной деятельностью</t>
  </si>
  <si>
    <t>Овладение элементарными нормами       и правилами здорового образа жизни</t>
  </si>
  <si>
    <t>Фамилия, имя воспитанника</t>
  </si>
  <si>
    <t>Социально-коммуникативное развитие</t>
  </si>
  <si>
    <t>Овладение коммуникативной деятельностью и
элементарными общепринятыми нормами и правилами поведения в социуме</t>
  </si>
  <si>
    <t>Овладение элементарной трудовой деятельностью</t>
  </si>
  <si>
    <t>Овладение основами собственной безопасности и безопасности окружающего мира</t>
  </si>
  <si>
    <t>Познавательное развитие</t>
  </si>
  <si>
    <t>Художественно-эстетическое развитие</t>
  </si>
  <si>
    <t>Развитие детей в процессе овладения музыкальной деятельностью</t>
  </si>
  <si>
    <t>Речевое развитие</t>
  </si>
  <si>
    <t>Обогащение   активного словаря в процессе восприятия  художественной литературы</t>
  </si>
  <si>
    <t xml:space="preserve">Физическое развитие </t>
  </si>
  <si>
    <t>Овладение элементарными нормами и правилами здорового образа жизни</t>
  </si>
  <si>
    <t xml:space="preserve">          Индивидуальная карта развития                                                                                                                                                                       </t>
  </si>
  <si>
    <t>сформирован</t>
  </si>
  <si>
    <t>в стадии формирования</t>
  </si>
  <si>
    <t>не сформирован</t>
  </si>
  <si>
    <t>группа</t>
  </si>
  <si>
    <t>Может играть рядом, не мешать другим детям, подражать действиям сверстника.</t>
  </si>
  <si>
    <t>Эмоционально откликается на игру, предложенную взрослым, подражает его действиям, принимает игровую задачу.</t>
  </si>
  <si>
    <t>Самостоятельно выполняет игровые действия с предметами, осуществляет перенос действий с объекта на объект.</t>
  </si>
  <si>
    <t>Использует в игре замещение недостающего предмета.</t>
  </si>
  <si>
    <t>Общается в диалоге с воспитателем.</t>
  </si>
  <si>
    <t>В самостоятельной игре сопровождает речью свои действия.</t>
  </si>
  <si>
    <t>Следит за действиями героев кукольного театра.</t>
  </si>
  <si>
    <t>Выполняет простейшие трудовые действия (с помощью педагогов).</t>
  </si>
  <si>
    <t>Соблюдает элементарные правила поведения в детском саду.</t>
  </si>
  <si>
    <t>Узнаёт предметы по форме, цвету, величине.</t>
  </si>
  <si>
    <t>Различает четыре цвета спектра.</t>
  </si>
  <si>
    <t>Предметная деятельность</t>
  </si>
  <si>
    <r>
      <t>Природное окружение</t>
    </r>
    <r>
      <rPr>
        <sz val="11"/>
        <color rgb="FF000000"/>
        <rFont val="Times New Roman"/>
        <family val="1"/>
        <charset val="204"/>
      </rPr>
      <t xml:space="preserve">                                                                                            </t>
    </r>
  </si>
  <si>
    <t>Узнаёт и называет некоторых домашних и диких животных, их детёнышей.</t>
  </si>
  <si>
    <t>Различает  некоторые овощи,  фрукты (1-2 вида).</t>
  </si>
  <si>
    <t>Различает некоторые деревья ближайшего окружения (1—2 вида).</t>
  </si>
  <si>
    <t>Имеет  элементарные представления  о природных сезонных явлениях</t>
  </si>
  <si>
    <t>Умеет собирать двух- и трёхместные дидактические игрушки.</t>
  </si>
  <si>
    <t>Подбирает соответствующие детали-вкладыши при выборе из двух, а затем из трёх деталей.</t>
  </si>
  <si>
    <t>Разворачивает игру вокруг собственной постройки.</t>
  </si>
  <si>
    <t>Может поделиться информацией («Ворону видел»), пожаловаться на неудобство (замёрз, устал) и действия сверстника (отнимает).</t>
  </si>
  <si>
    <t>Сопровождает речью игровые и бытовые действия.</t>
  </si>
  <si>
    <t>Слушает небольшие рассказы без наглядного сопровождения.</t>
  </si>
  <si>
    <t>При повторном чтении проговаривает слова, небольшие фразы.</t>
  </si>
  <si>
    <t>Рассматривает иллюстрации в знакомых книжках с помощью педагога</t>
  </si>
  <si>
    <t>Знает, что карандашами, фломастерами, красками и кистью можно рисовать.</t>
  </si>
  <si>
    <t>Двигается в соответствии с характером музыки, начинает движение с первыми звуками музыки.</t>
  </si>
  <si>
    <t>Получает удовольствие от процесса выполнения движений.</t>
  </si>
  <si>
    <t>Участвует в несложных сюжетных подвижных играх, организованных взрослым.</t>
  </si>
  <si>
    <t>Воспроизводит простые движения по показу взрослого.</t>
  </si>
  <si>
    <t>Умеет ползать, подлезать под натянутую верёвку, перелезать через бревно, лежащее на полу.</t>
  </si>
  <si>
    <t>Умеет брать, держать, переносить, класть, бросать, катать мяч.</t>
  </si>
  <si>
    <t>Умеет ходить и бегать, не наталкиваясь на других детей.</t>
  </si>
  <si>
    <t>Умеет самостоятельно одеваться и раздеваться в определённой последовательности.</t>
  </si>
  <si>
    <t>При небольшой помощи взрослого пользуется индивидуальными предметами (носовым платком, салфеткой, полотенцем, расчёской, горшком).</t>
  </si>
  <si>
    <t>Умеет самостоятельно есть</t>
  </si>
  <si>
    <t>Природной окружение</t>
  </si>
  <si>
    <t>Природное окружение</t>
  </si>
  <si>
    <t>1 младшая группа</t>
  </si>
  <si>
    <t>кол-во детей принявших участие</t>
  </si>
  <si>
    <t>Сооружает с помощью взрослого разнообразные постройки, используя большинство форм</t>
  </si>
  <si>
    <t>Различает границы листа бумаги</t>
  </si>
  <si>
    <t>Умеет отламывать от большого комка глины маленькие комочки, сплющивает их ладонями;  плотно прижимает друг к другу.</t>
  </si>
  <si>
    <t>Умеет рисовать замкнутую фигуру (круг, овал)</t>
  </si>
  <si>
    <t>Умеет выполнять движения: притопывать ногой, хлопать в ладоши, поворачивать кисти рук., приседать в такт.</t>
  </si>
  <si>
    <t>Может прыгать на двух ногах на месте.</t>
  </si>
  <si>
    <t>Ребенок интересуется окружающими предметами и активно действует с ними; эмоционально вовлечен в действия с игрушками и другими предметами; стремится проявлять настойчивость в достижении результата своих действий.</t>
  </si>
  <si>
    <t>Группирует однородные предметы по  признаку (цвет, форма, величина).</t>
  </si>
  <si>
    <t>Собирает  пирамидки (по цвету, величине)</t>
  </si>
  <si>
    <t>Ребенок владеет активной речью, включенной в общение; может обращаться с вопросами и просьбами; понимает речь взрослых; знает названия окружающих предметов и игрушек.</t>
  </si>
  <si>
    <t>Ребенок стремится к общению со взрослыми и активно подражает им в движениях и действиях; появляются игры, в которых ребенок воспроизводит действия взрослого.</t>
  </si>
  <si>
    <t>Наблюдает за действиями взсрослого в уголке природы</t>
  </si>
  <si>
    <t>Ребенок проявляет интерес к сверстникам; наблюдает за их действиями и подражает им.</t>
  </si>
  <si>
    <t>Ребенок проявляет интерес к стихам, песням и сказкам, рассматриванию картинки; стремится двигаться под музыку; эмоционально откликается на различные произведения культуры и искусства.</t>
  </si>
  <si>
    <t>Узнаёт знакомые мелодии,  подпевает отдельные фразы.</t>
  </si>
  <si>
    <t>У ребенка развита крупная моторика, он стремится осваивать различные виды движения (бег, лазанье, перешагивание и пр.).</t>
  </si>
  <si>
    <t xml:space="preserve">Ребенок использует специфические, культурно фиксированные предметные действия; знает назначение бытовых предметов (ложки, расчески, карандаша и пр.) и умеет пользоваться ими; владеет простейшими навыками самообслуживания; стремится проявлять самостоятельность в бытовом и игровом поведении.
</t>
  </si>
  <si>
    <t xml:space="preserve">          Индивидуальная карта развития   </t>
  </si>
  <si>
    <t>Ребенок использует специфические, культурно фиксированные предметные действия; знает назначение бытовых предметов (ложки, расчески, карандаша и пр.) и умеет пользоваться ими; владеет простейшими навыками самообслуживания; стремится проявлять самостоятельность в бытовом и игровом поведении.</t>
  </si>
  <si>
    <t xml:space="preserve">Обогащение активного
словаря в процессе восприятия  художественной
литературы
</t>
  </si>
  <si>
    <t xml:space="preserve">Овладение элементарными нормами и правилами
здорового образа жизни
</t>
  </si>
</sst>
</file>

<file path=xl/styles.xml><?xml version="1.0" encoding="utf-8"?>
<styleSheet xmlns="http://schemas.openxmlformats.org/spreadsheetml/2006/main">
  <numFmts count="2">
    <numFmt numFmtId="164" formatCode="0.0"/>
    <numFmt numFmtId="165" formatCode="0.0%"/>
  </numFmts>
  <fonts count="40">
    <font>
      <sz val="11"/>
      <color theme="1"/>
      <name val="Calibri"/>
      <family val="2"/>
      <charset val="204"/>
      <scheme val="minor"/>
    </font>
    <font>
      <i/>
      <sz val="11"/>
      <color indexed="8"/>
      <name val="Calibri"/>
      <family val="2"/>
      <charset val="204"/>
    </font>
    <font>
      <b/>
      <sz val="12"/>
      <name val="Arial Cyr"/>
      <charset val="204"/>
    </font>
    <font>
      <b/>
      <i/>
      <sz val="12"/>
      <name val="Arial Cyr"/>
      <charset val="204"/>
    </font>
    <font>
      <sz val="11"/>
      <color indexed="8"/>
      <name val="Calibri"/>
      <family val="2"/>
      <charset val="204"/>
    </font>
    <font>
      <b/>
      <sz val="11"/>
      <color indexed="8"/>
      <name val="Calibri"/>
      <family val="2"/>
      <charset val="204"/>
    </font>
    <font>
      <i/>
      <sz val="11"/>
      <color indexed="8"/>
      <name val="Calibri"/>
      <family val="2"/>
      <charset val="204"/>
    </font>
    <font>
      <b/>
      <i/>
      <sz val="11"/>
      <color indexed="8"/>
      <name val="Calibri"/>
      <family val="2"/>
      <charset val="204"/>
    </font>
    <font>
      <b/>
      <sz val="12"/>
      <color indexed="8"/>
      <name val="Calibri"/>
      <family val="2"/>
      <charset val="204"/>
    </font>
    <font>
      <sz val="12"/>
      <color indexed="8"/>
      <name val="Times New Roman"/>
      <family val="1"/>
      <charset val="204"/>
    </font>
    <font>
      <sz val="12"/>
      <color indexed="8"/>
      <name val="Times New Roman"/>
      <family val="1"/>
      <charset val="204"/>
    </font>
    <font>
      <b/>
      <i/>
      <sz val="12"/>
      <color indexed="8"/>
      <name val="Times New Roman"/>
      <family val="1"/>
      <charset val="204"/>
    </font>
    <font>
      <b/>
      <sz val="12"/>
      <color indexed="8"/>
      <name val="Times New Roman"/>
      <family val="1"/>
      <charset val="204"/>
    </font>
    <font>
      <b/>
      <i/>
      <sz val="11"/>
      <color indexed="8"/>
      <name val="Times New Roman"/>
      <family val="1"/>
      <charset val="204"/>
    </font>
    <font>
      <b/>
      <sz val="18"/>
      <color indexed="8"/>
      <name val="Calibri"/>
      <family val="2"/>
      <charset val="204"/>
    </font>
    <font>
      <b/>
      <sz val="16"/>
      <color indexed="8"/>
      <name val="Calibri"/>
      <family val="2"/>
      <charset val="204"/>
    </font>
    <font>
      <b/>
      <sz val="14"/>
      <color indexed="8"/>
      <name val="Times New Roman"/>
      <family val="1"/>
      <charset val="204"/>
    </font>
    <font>
      <b/>
      <sz val="11"/>
      <color theme="1"/>
      <name val="Calibri"/>
      <family val="2"/>
      <charset val="204"/>
      <scheme val="minor"/>
    </font>
    <font>
      <sz val="12"/>
      <color theme="1"/>
      <name val="Times New Roman"/>
      <family val="1"/>
      <charset val="204"/>
    </font>
    <font>
      <sz val="9"/>
      <color rgb="FF000000"/>
      <name val="Arial"/>
      <family val="2"/>
      <charset val="204"/>
    </font>
    <font>
      <b/>
      <sz val="14"/>
      <color theme="1"/>
      <name val="Times New Roman"/>
      <family val="1"/>
      <charset val="204"/>
    </font>
    <font>
      <sz val="14"/>
      <color theme="1"/>
      <name val="Times New Roman"/>
      <family val="1"/>
      <charset val="204"/>
    </font>
    <font>
      <b/>
      <sz val="11"/>
      <color indexed="8"/>
      <name val="Times New Roman"/>
      <family val="1"/>
      <charset val="204"/>
    </font>
    <font>
      <sz val="11"/>
      <color theme="1"/>
      <name val="Times New Roman"/>
      <family val="1"/>
      <charset val="204"/>
    </font>
    <font>
      <sz val="11"/>
      <color indexed="8"/>
      <name val="Times New Roman"/>
      <family val="1"/>
      <charset val="204"/>
    </font>
    <font>
      <b/>
      <sz val="11"/>
      <color rgb="FF000000"/>
      <name val="Times New Roman"/>
      <family val="1"/>
      <charset val="204"/>
    </font>
    <font>
      <b/>
      <sz val="11"/>
      <color theme="1"/>
      <name val="Times New Roman"/>
      <family val="1"/>
      <charset val="204"/>
    </font>
    <font>
      <b/>
      <sz val="12"/>
      <color theme="1"/>
      <name val="Times New Roman"/>
      <family val="1"/>
      <charset val="204"/>
    </font>
    <font>
      <sz val="13"/>
      <color indexed="8"/>
      <name val="Times New Roman"/>
      <family val="1"/>
      <charset val="204"/>
    </font>
    <font>
      <sz val="13"/>
      <color theme="1"/>
      <name val="Times New Roman"/>
      <family val="1"/>
      <charset val="204"/>
    </font>
    <font>
      <b/>
      <sz val="12"/>
      <name val="Times New Roman"/>
      <family val="1"/>
      <charset val="204"/>
    </font>
    <font>
      <b/>
      <sz val="16"/>
      <color indexed="8"/>
      <name val="Times New Roman"/>
      <family val="1"/>
      <charset val="204"/>
    </font>
    <font>
      <sz val="14"/>
      <color theme="0"/>
      <name val="Times New Roman"/>
      <family val="1"/>
      <charset val="204"/>
    </font>
    <font>
      <b/>
      <sz val="14"/>
      <color rgb="FFCCFF99"/>
      <name val="Times New Roman"/>
      <family val="1"/>
      <charset val="204"/>
    </font>
    <font>
      <sz val="10"/>
      <color theme="1"/>
      <name val="Times New Roman"/>
      <family val="1"/>
      <charset val="204"/>
    </font>
    <font>
      <sz val="11"/>
      <name val="Times New Roman"/>
      <family val="1"/>
      <charset val="204"/>
    </font>
    <font>
      <sz val="11"/>
      <color rgb="FF000000"/>
      <name val="Times New Roman"/>
      <family val="1"/>
      <charset val="204"/>
    </font>
    <font>
      <sz val="12"/>
      <color rgb="FF000000"/>
      <name val="Times New Roman"/>
      <family val="1"/>
      <charset val="204"/>
    </font>
    <font>
      <sz val="11"/>
      <color rgb="FF000000"/>
      <name val="Calibri"/>
      <family val="2"/>
      <charset val="204"/>
      <scheme val="minor"/>
    </font>
    <font>
      <sz val="12"/>
      <color theme="1"/>
      <name val="Calibri"/>
      <family val="2"/>
      <charset val="204"/>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B8F173"/>
        <bgColor indexed="64"/>
      </patternFill>
    </fill>
    <fill>
      <patternFill patternType="solid">
        <fgColor rgb="FFCCFF99"/>
        <bgColor indexed="64"/>
      </patternFill>
    </fill>
    <fill>
      <patternFill patternType="solid">
        <fgColor rgb="FFFFFF00"/>
        <bgColor indexed="64"/>
      </patternFill>
    </fill>
    <fill>
      <patternFill patternType="solid">
        <fgColor rgb="FFFFFF00"/>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rgb="FF000000"/>
      </right>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440">
    <xf numFmtId="0" fontId="0" fillId="0" borderId="0" xfId="0"/>
    <xf numFmtId="0" fontId="0" fillId="0" borderId="1" xfId="0" applyBorder="1"/>
    <xf numFmtId="0" fontId="5" fillId="0" borderId="1" xfId="0" applyFont="1" applyBorder="1"/>
    <xf numFmtId="0" fontId="7" fillId="0" borderId="1" xfId="0" applyFont="1" applyBorder="1"/>
    <xf numFmtId="0" fontId="0" fillId="0" borderId="1" xfId="0" applyBorder="1" applyAlignment="1">
      <alignment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8" xfId="0" applyBorder="1"/>
    <xf numFmtId="0" fontId="7" fillId="0" borderId="9" xfId="0" applyFont="1" applyBorder="1" applyAlignment="1"/>
    <xf numFmtId="0" fontId="7" fillId="0" borderId="10" xfId="0" applyFont="1" applyBorder="1" applyAlignment="1"/>
    <xf numFmtId="0" fontId="5" fillId="0" borderId="3" xfId="0" applyFont="1" applyBorder="1" applyAlignment="1">
      <alignment textRotation="90"/>
    </xf>
    <xf numFmtId="14" fontId="0" fillId="0" borderId="1" xfId="0" applyNumberFormat="1" applyBorder="1"/>
    <xf numFmtId="0" fontId="8" fillId="0" borderId="11" xfId="0" applyFont="1" applyBorder="1" applyAlignment="1">
      <alignment horizontal="center"/>
    </xf>
    <xf numFmtId="0" fontId="8" fillId="0" borderId="2" xfId="0" applyFont="1" applyBorder="1" applyAlignment="1">
      <alignment horizontal="center"/>
    </xf>
    <xf numFmtId="0" fontId="0" fillId="0" borderId="1" xfId="0" applyNumberFormat="1" applyBorder="1" applyAlignment="1">
      <alignment horizontal="center" wrapText="1"/>
    </xf>
    <xf numFmtId="0" fontId="0" fillId="0" borderId="4" xfId="0" applyNumberFormat="1" applyBorder="1" applyAlignment="1">
      <alignment horizontal="center" wrapText="1"/>
    </xf>
    <xf numFmtId="0" fontId="8" fillId="0" borderId="11" xfId="0" applyFont="1" applyBorder="1" applyAlignment="1"/>
    <xf numFmtId="0" fontId="8" fillId="0" borderId="2" xfId="0" applyFont="1" applyBorder="1" applyAlignment="1"/>
    <xf numFmtId="0" fontId="9" fillId="0" borderId="1" xfId="0" applyFont="1" applyBorder="1" applyAlignment="1">
      <alignment vertical="top" wrapText="1"/>
    </xf>
    <xf numFmtId="0" fontId="9" fillId="0" borderId="1" xfId="0" applyFont="1" applyBorder="1" applyAlignment="1">
      <alignment horizontal="justify" vertical="top" wrapText="1"/>
    </xf>
    <xf numFmtId="0" fontId="9" fillId="2" borderId="1" xfId="0" applyFont="1" applyFill="1" applyBorder="1" applyAlignment="1">
      <alignment vertical="top" wrapText="1"/>
    </xf>
    <xf numFmtId="0" fontId="9" fillId="2" borderId="3" xfId="0" applyFont="1" applyFill="1" applyBorder="1" applyAlignment="1">
      <alignment vertical="top" wrapText="1"/>
    </xf>
    <xf numFmtId="0" fontId="9" fillId="2" borderId="3" xfId="0" applyFont="1" applyFill="1" applyBorder="1" applyAlignment="1">
      <alignment horizontal="justify" vertical="top" wrapText="1"/>
    </xf>
    <xf numFmtId="0" fontId="9" fillId="2" borderId="3" xfId="0" applyFont="1" applyFill="1" applyBorder="1" applyAlignment="1">
      <alignment horizontal="left" vertical="top" wrapText="1"/>
    </xf>
    <xf numFmtId="0" fontId="11" fillId="0" borderId="1" xfId="0" applyFont="1" applyBorder="1" applyAlignment="1">
      <alignment horizontal="center" vertical="top" wrapTex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1" fillId="0" borderId="15"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12" xfId="0" applyFont="1" applyBorder="1" applyAlignment="1">
      <alignment vertical="top" wrapText="1"/>
    </xf>
    <xf numFmtId="0" fontId="11" fillId="0" borderId="16" xfId="0" applyFont="1" applyBorder="1" applyAlignment="1">
      <alignment vertical="top" wrapText="1"/>
    </xf>
    <xf numFmtId="0" fontId="9" fillId="0" borderId="17" xfId="0" applyFont="1" applyBorder="1" applyAlignment="1">
      <alignment vertical="top" wrapText="1"/>
    </xf>
    <xf numFmtId="0" fontId="0" fillId="0" borderId="18" xfId="0" applyBorder="1"/>
    <xf numFmtId="0" fontId="11" fillId="0" borderId="4" xfId="0" applyFont="1" applyBorder="1" applyAlignment="1">
      <alignment horizontal="center" vertical="top" wrapText="1"/>
    </xf>
    <xf numFmtId="0" fontId="11" fillId="0" borderId="17" xfId="0" applyFont="1" applyBorder="1" applyAlignment="1">
      <alignment horizontal="center" vertical="top" wrapText="1"/>
    </xf>
    <xf numFmtId="0" fontId="9" fillId="0" borderId="19" xfId="0" applyFont="1" applyBorder="1" applyAlignment="1">
      <alignment vertical="top" wrapText="1"/>
    </xf>
    <xf numFmtId="0" fontId="0" fillId="0" borderId="20" xfId="0" applyBorder="1"/>
    <xf numFmtId="0" fontId="11" fillId="0" borderId="15" xfId="0" applyFont="1" applyBorder="1" applyAlignment="1">
      <alignment horizontal="center" vertical="top" wrapText="1"/>
    </xf>
    <xf numFmtId="0" fontId="9" fillId="0" borderId="4" xfId="0" applyFont="1" applyBorder="1" applyAlignment="1">
      <alignment horizontal="justify" vertical="top" wrapText="1"/>
    </xf>
    <xf numFmtId="0" fontId="9" fillId="0" borderId="5" xfId="0" applyFont="1" applyBorder="1" applyAlignment="1">
      <alignment horizontal="justify" vertical="top" wrapText="1"/>
    </xf>
    <xf numFmtId="0" fontId="9" fillId="0" borderId="6" xfId="0" applyFont="1" applyBorder="1" applyAlignment="1">
      <alignment horizontal="justify" vertical="top" wrapText="1"/>
    </xf>
    <xf numFmtId="0" fontId="9" fillId="0" borderId="7" xfId="0" applyFont="1" applyBorder="1" applyAlignment="1">
      <alignment horizontal="justify" vertical="top" wrapText="1"/>
    </xf>
    <xf numFmtId="0" fontId="9" fillId="0" borderId="12" xfId="0" applyFont="1" applyBorder="1" applyAlignment="1">
      <alignment horizontal="justify" vertical="top" wrapText="1"/>
    </xf>
    <xf numFmtId="0" fontId="11" fillId="0" borderId="14" xfId="0" applyFont="1" applyBorder="1" applyAlignment="1">
      <alignment vertical="top" wrapText="1"/>
    </xf>
    <xf numFmtId="0" fontId="9" fillId="2" borderId="4" xfId="0" applyFont="1" applyFill="1" applyBorder="1" applyAlignment="1">
      <alignment horizontal="justify" vertical="top" wrapText="1"/>
    </xf>
    <xf numFmtId="0" fontId="9" fillId="2" borderId="21" xfId="0" applyFont="1" applyFill="1" applyBorder="1" applyAlignment="1">
      <alignment vertical="top" wrapText="1"/>
    </xf>
    <xf numFmtId="0" fontId="9" fillId="2" borderId="5" xfId="0" applyFont="1" applyFill="1" applyBorder="1" applyAlignment="1">
      <alignment horizontal="left" vertical="top" wrapText="1"/>
    </xf>
    <xf numFmtId="0" fontId="9" fillId="2" borderId="4" xfId="0" applyFont="1" applyFill="1" applyBorder="1" applyAlignment="1">
      <alignment vertical="top" wrapText="1"/>
    </xf>
    <xf numFmtId="0" fontId="9" fillId="2" borderId="5" xfId="0" applyFont="1" applyFill="1" applyBorder="1" applyAlignment="1">
      <alignment vertical="top" wrapText="1"/>
    </xf>
    <xf numFmtId="0" fontId="9" fillId="2" borderId="22" xfId="0" applyFont="1" applyFill="1" applyBorder="1" applyAlignment="1">
      <alignment vertical="top" wrapText="1"/>
    </xf>
    <xf numFmtId="0" fontId="9" fillId="2" borderId="6" xfId="0" applyFont="1" applyFill="1" applyBorder="1" applyAlignment="1">
      <alignment vertical="top" wrapText="1"/>
    </xf>
    <xf numFmtId="0" fontId="9" fillId="2" borderId="7" xfId="0" applyFont="1" applyFill="1" applyBorder="1" applyAlignment="1">
      <alignment horizontal="justify" vertical="top" wrapText="1"/>
    </xf>
    <xf numFmtId="0" fontId="9" fillId="2" borderId="12" xfId="0" applyFont="1" applyFill="1" applyBorder="1" applyAlignment="1">
      <alignment horizontal="left" vertical="top" wrapText="1"/>
    </xf>
    <xf numFmtId="0" fontId="5" fillId="0" borderId="13" xfId="0" applyFont="1" applyBorder="1"/>
    <xf numFmtId="0" fontId="5" fillId="0" borderId="4" xfId="0" applyFont="1" applyBorder="1"/>
    <xf numFmtId="0" fontId="5" fillId="0" borderId="5" xfId="0" applyFont="1" applyBorder="1"/>
    <xf numFmtId="0" fontId="5" fillId="0" borderId="6" xfId="0" applyFont="1" applyBorder="1"/>
    <xf numFmtId="0" fontId="5" fillId="0" borderId="12" xfId="0" applyFont="1" applyBorder="1"/>
    <xf numFmtId="0" fontId="0" fillId="0" borderId="23" xfId="0" applyBorder="1"/>
    <xf numFmtId="0" fontId="5" fillId="0" borderId="15" xfId="0" applyFont="1" applyBorder="1"/>
    <xf numFmtId="0" fontId="0" fillId="0" borderId="1" xfId="0" applyBorder="1" applyProtection="1">
      <protection locked="0"/>
    </xf>
    <xf numFmtId="14" fontId="0" fillId="0" borderId="1" xfId="0" applyNumberFormat="1" applyBorder="1" applyProtection="1">
      <protection locked="0"/>
    </xf>
    <xf numFmtId="0" fontId="0" fillId="0" borderId="1" xfId="0" applyNumberFormat="1" applyBorder="1" applyAlignment="1" applyProtection="1">
      <alignment horizontal="center" wrapText="1"/>
      <protection locked="0"/>
    </xf>
    <xf numFmtId="0" fontId="18" fillId="0" borderId="0" xfId="0" applyFont="1" applyAlignment="1">
      <alignment vertical="top" wrapText="1"/>
    </xf>
    <xf numFmtId="0" fontId="18" fillId="0" borderId="0" xfId="0" applyFont="1" applyAlignment="1">
      <alignment horizontal="justify" vertical="top"/>
    </xf>
    <xf numFmtId="0" fontId="0" fillId="0" borderId="0" xfId="0" applyAlignment="1">
      <alignment wrapText="1"/>
    </xf>
    <xf numFmtId="0" fontId="18" fillId="0" borderId="0" xfId="0" applyFont="1" applyAlignment="1">
      <alignment horizontal="left" vertical="top" wrapText="1"/>
    </xf>
    <xf numFmtId="0" fontId="0" fillId="0" borderId="0" xfId="0" applyAlignment="1">
      <alignment vertical="top" wrapText="1"/>
    </xf>
    <xf numFmtId="0" fontId="19" fillId="0" borderId="0" xfId="0" applyFont="1" applyAlignment="1">
      <alignment vertical="top" wrapText="1"/>
    </xf>
    <xf numFmtId="0" fontId="19" fillId="0" borderId="36" xfId="0" applyFont="1" applyBorder="1" applyAlignment="1">
      <alignment vertical="top" wrapText="1"/>
    </xf>
    <xf numFmtId="0" fontId="19" fillId="0" borderId="0" xfId="0" applyFont="1" applyAlignment="1">
      <alignment vertical="top"/>
    </xf>
    <xf numFmtId="0" fontId="0" fillId="0" borderId="0" xfId="0" applyBorder="1" applyProtection="1">
      <protection hidden="1"/>
    </xf>
    <xf numFmtId="0" fontId="0" fillId="0" borderId="0" xfId="0" applyBorder="1" applyAlignment="1" applyProtection="1">
      <alignment horizontal="center"/>
      <protection hidden="1"/>
    </xf>
    <xf numFmtId="0" fontId="7" fillId="0" borderId="0" xfId="0" applyFont="1" applyBorder="1" applyAlignment="1" applyProtection="1">
      <protection locked="0"/>
    </xf>
    <xf numFmtId="0" fontId="0" fillId="0" borderId="0" xfId="0" applyBorder="1" applyAlignment="1" applyProtection="1">
      <protection hidden="1"/>
    </xf>
    <xf numFmtId="0" fontId="0" fillId="0" borderId="0" xfId="0" applyBorder="1"/>
    <xf numFmtId="0" fontId="9" fillId="0" borderId="0" xfId="0" applyFont="1" applyBorder="1" applyProtection="1">
      <protection hidden="1"/>
    </xf>
    <xf numFmtId="0" fontId="0" fillId="0" borderId="27" xfId="0" applyBorder="1" applyProtection="1">
      <protection hidden="1"/>
    </xf>
    <xf numFmtId="0" fontId="17" fillId="0" borderId="0" xfId="0" applyNumberFormat="1" applyFont="1" applyBorder="1"/>
    <xf numFmtId="0" fontId="9" fillId="0" borderId="0" xfId="0" applyFont="1" applyBorder="1" applyAlignment="1" applyProtection="1">
      <alignment vertical="center" wrapText="1"/>
      <protection hidden="1"/>
    </xf>
    <xf numFmtId="0" fontId="9" fillId="0" borderId="0" xfId="0" applyFont="1" applyBorder="1" applyAlignment="1">
      <alignment vertical="top" wrapText="1"/>
    </xf>
    <xf numFmtId="0" fontId="18" fillId="0" borderId="0" xfId="0" applyFont="1" applyBorder="1" applyAlignment="1" applyProtection="1">
      <alignment horizontal="center" vertical="center"/>
      <protection hidden="1"/>
    </xf>
    <xf numFmtId="0" fontId="18" fillId="0" borderId="0" xfId="0" applyFont="1" applyBorder="1" applyProtection="1">
      <protection hidden="1"/>
    </xf>
    <xf numFmtId="0" fontId="18" fillId="0" borderId="0" xfId="0" applyFont="1" applyBorder="1"/>
    <xf numFmtId="0" fontId="18" fillId="0" borderId="37" xfId="0" applyFont="1" applyBorder="1" applyAlignment="1">
      <alignment vertical="top" wrapText="1"/>
    </xf>
    <xf numFmtId="0" fontId="18" fillId="0" borderId="38" xfId="0" applyFont="1" applyBorder="1" applyAlignment="1">
      <alignment vertical="top" wrapText="1"/>
    </xf>
    <xf numFmtId="0" fontId="18" fillId="0" borderId="37" xfId="0" applyFont="1" applyBorder="1" applyAlignment="1">
      <alignment horizontal="justify" vertical="top" wrapText="1"/>
    </xf>
    <xf numFmtId="0" fontId="21" fillId="0" borderId="0" xfId="0" applyFont="1" applyBorder="1" applyAlignment="1">
      <alignment horizontal="left" vertical="center" wrapText="1"/>
    </xf>
    <xf numFmtId="0" fontId="21" fillId="0" borderId="0" xfId="0" applyFont="1" applyBorder="1" applyAlignment="1">
      <alignment horizontal="justify" vertical="center" wrapText="1"/>
    </xf>
    <xf numFmtId="0" fontId="18" fillId="0" borderId="38" xfId="0" applyFont="1" applyBorder="1" applyAlignment="1">
      <alignment horizontal="justify" vertical="top" wrapText="1"/>
    </xf>
    <xf numFmtId="0" fontId="21" fillId="0" borderId="27" xfId="0" applyFont="1" applyBorder="1" applyAlignment="1">
      <alignment horizontal="left" vertical="center" wrapText="1"/>
    </xf>
    <xf numFmtId="0" fontId="21" fillId="0" borderId="27" xfId="0" applyFont="1" applyBorder="1" applyAlignment="1">
      <alignment horizontal="justify" vertical="center" wrapText="1"/>
    </xf>
    <xf numFmtId="0" fontId="23" fillId="0" borderId="1" xfId="0" applyFont="1" applyBorder="1"/>
    <xf numFmtId="0" fontId="23" fillId="0" borderId="1" xfId="0" applyFont="1" applyBorder="1" applyProtection="1">
      <protection locked="0"/>
    </xf>
    <xf numFmtId="0" fontId="23" fillId="0" borderId="3" xfId="0" applyFont="1" applyBorder="1"/>
    <xf numFmtId="0" fontId="23" fillId="0" borderId="17" xfId="0" applyFont="1" applyBorder="1"/>
    <xf numFmtId="0" fontId="23" fillId="0" borderId="1" xfId="0" applyFont="1" applyBorder="1" applyAlignment="1">
      <alignment horizontal="center"/>
    </xf>
    <xf numFmtId="0" fontId="22" fillId="0" borderId="1" xfId="0" applyFont="1" applyBorder="1" applyAlignment="1">
      <alignment horizontal="center"/>
    </xf>
    <xf numFmtId="0" fontId="23" fillId="0" borderId="4" xfId="0" applyFont="1" applyBorder="1"/>
    <xf numFmtId="0" fontId="23" fillId="0" borderId="5" xfId="0" applyFont="1" applyBorder="1"/>
    <xf numFmtId="0" fontId="23" fillId="0" borderId="0" xfId="0" applyFont="1"/>
    <xf numFmtId="0" fontId="24" fillId="0" borderId="1" xfId="0" applyFont="1" applyBorder="1"/>
    <xf numFmtId="0" fontId="0" fillId="0" borderId="1" xfId="0" applyFont="1" applyBorder="1"/>
    <xf numFmtId="0" fontId="23" fillId="0" borderId="1" xfId="0" applyFont="1" applyBorder="1" applyAlignment="1" applyProtection="1">
      <protection locked="0"/>
    </xf>
    <xf numFmtId="0" fontId="23" fillId="0" borderId="1" xfId="0" applyFont="1" applyBorder="1" applyAlignment="1">
      <alignment vertical="center"/>
    </xf>
    <xf numFmtId="0" fontId="23" fillId="0" borderId="1" xfId="0" applyFont="1" applyBorder="1" applyAlignment="1"/>
    <xf numFmtId="0" fontId="24" fillId="0" borderId="1" xfId="0" applyFont="1" applyBorder="1" applyAlignment="1"/>
    <xf numFmtId="0" fontId="23" fillId="0" borderId="1" xfId="0" applyFont="1" applyBorder="1" applyAlignment="1">
      <alignment horizontal="center" vertical="center" textRotation="90" wrapText="1"/>
    </xf>
    <xf numFmtId="0" fontId="24" fillId="0" borderId="17" xfId="0" applyFont="1" applyBorder="1" applyAlignment="1">
      <alignment horizontal="center" vertical="center" textRotation="90" wrapText="1"/>
    </xf>
    <xf numFmtId="0" fontId="24" fillId="0" borderId="39" xfId="0" applyFont="1" applyBorder="1" applyAlignment="1">
      <alignment horizontal="center" vertical="center" textRotation="90" wrapText="1"/>
    </xf>
    <xf numFmtId="0" fontId="24" fillId="0" borderId="19" xfId="0" applyFont="1" applyBorder="1" applyAlignment="1">
      <alignment horizontal="center" vertical="center" textRotation="90" wrapText="1"/>
    </xf>
    <xf numFmtId="0" fontId="24" fillId="0" borderId="5" xfId="0" applyFont="1" applyBorder="1" applyAlignment="1">
      <alignment horizontal="center" vertical="center" textRotation="90" wrapText="1"/>
    </xf>
    <xf numFmtId="0" fontId="23" fillId="0" borderId="1" xfId="0" applyFont="1" applyBorder="1" applyAlignment="1">
      <alignment horizontal="center" textRotation="90" wrapText="1"/>
    </xf>
    <xf numFmtId="0" fontId="23" fillId="0" borderId="1" xfId="0" applyFont="1" applyBorder="1" applyAlignment="1">
      <alignment textRotation="90" wrapText="1"/>
    </xf>
    <xf numFmtId="0" fontId="23" fillId="0" borderId="17" xfId="0" applyFont="1" applyBorder="1" applyAlignment="1">
      <alignment textRotation="90" wrapText="1"/>
    </xf>
    <xf numFmtId="0" fontId="23" fillId="0" borderId="1" xfId="0" applyFont="1" applyBorder="1" applyAlignment="1">
      <alignment textRotation="90"/>
    </xf>
    <xf numFmtId="0" fontId="26" fillId="0" borderId="1" xfId="0" applyFont="1" applyBorder="1" applyAlignment="1">
      <alignment textRotation="90"/>
    </xf>
    <xf numFmtId="0" fontId="23" fillId="0" borderId="40" xfId="0" applyFont="1" applyBorder="1"/>
    <xf numFmtId="0" fontId="24" fillId="0" borderId="11" xfId="0" applyFont="1" applyBorder="1" applyAlignment="1">
      <alignment horizontal="center" vertical="center" textRotation="90" wrapText="1"/>
    </xf>
    <xf numFmtId="0" fontId="23" fillId="0" borderId="3" xfId="0" applyFont="1" applyBorder="1" applyAlignment="1">
      <alignment vertical="center"/>
    </xf>
    <xf numFmtId="0" fontId="23" fillId="0" borderId="20" xfId="0" applyFont="1" applyBorder="1"/>
    <xf numFmtId="0" fontId="9" fillId="0" borderId="0" xfId="0" applyFont="1" applyBorder="1" applyAlignment="1">
      <alignment horizontal="center" vertical="top" wrapText="1"/>
    </xf>
    <xf numFmtId="0" fontId="0" fillId="0" borderId="0" xfId="0" applyBorder="1" applyAlignment="1">
      <alignment horizontal="center"/>
    </xf>
    <xf numFmtId="0" fontId="14" fillId="0" borderId="0" xfId="0" applyFont="1" applyBorder="1" applyAlignment="1">
      <alignment vertical="center" wrapText="1"/>
    </xf>
    <xf numFmtId="0" fontId="9" fillId="0" borderId="3" xfId="0" applyFont="1" applyBorder="1" applyAlignment="1">
      <alignment vertical="top" wrapText="1"/>
    </xf>
    <xf numFmtId="0" fontId="10" fillId="0" borderId="0" xfId="0" applyFont="1" applyBorder="1" applyAlignment="1">
      <alignment vertical="top" wrapText="1"/>
    </xf>
    <xf numFmtId="0" fontId="9" fillId="0" borderId="0" xfId="0" applyFont="1" applyBorder="1" applyAlignment="1">
      <alignment horizontal="justify" vertical="top" wrapText="1"/>
    </xf>
    <xf numFmtId="0" fontId="32" fillId="0" borderId="3" xfId="0" applyFont="1" applyBorder="1" applyAlignment="1" applyProtection="1">
      <alignment horizontal="center" vertical="center" wrapText="1"/>
      <protection hidden="1"/>
    </xf>
    <xf numFmtId="0" fontId="32" fillId="0" borderId="1" xfId="0" applyFont="1" applyBorder="1" applyAlignment="1" applyProtection="1">
      <alignment horizontal="center" wrapText="1"/>
      <protection hidden="1"/>
    </xf>
    <xf numFmtId="164" fontId="32" fillId="0" borderId="1" xfId="0" applyNumberFormat="1" applyFont="1" applyBorder="1" applyAlignment="1" applyProtection="1">
      <alignment horizontal="center" wrapText="1"/>
      <protection hidden="1"/>
    </xf>
    <xf numFmtId="164" fontId="32" fillId="3" borderId="1" xfId="0" applyNumberFormat="1" applyFont="1" applyFill="1" applyBorder="1" applyAlignment="1" applyProtection="1">
      <alignment horizontal="center" vertical="center" wrapText="1"/>
      <protection hidden="1"/>
    </xf>
    <xf numFmtId="2" fontId="33" fillId="5" borderId="1" xfId="0" applyNumberFormat="1" applyFont="1" applyFill="1" applyBorder="1" applyAlignment="1" applyProtection="1">
      <alignment horizontal="center"/>
      <protection hidden="1"/>
    </xf>
    <xf numFmtId="2" fontId="33" fillId="4" borderId="1" xfId="0" applyNumberFormat="1" applyFont="1" applyFill="1" applyBorder="1" applyAlignment="1" applyProtection="1">
      <alignment horizontal="center" vertical="center" wrapText="1"/>
      <protection hidden="1"/>
    </xf>
    <xf numFmtId="2" fontId="33" fillId="4" borderId="1" xfId="0" applyNumberFormat="1" applyFont="1" applyFill="1" applyBorder="1" applyAlignment="1" applyProtection="1">
      <alignment horizontal="center" wrapText="1"/>
      <protection hidden="1"/>
    </xf>
    <xf numFmtId="0" fontId="9" fillId="0" borderId="0" xfId="0" applyFont="1" applyFill="1" applyBorder="1" applyProtection="1">
      <protection hidden="1"/>
    </xf>
    <xf numFmtId="0" fontId="0" fillId="0" borderId="0" xfId="0" applyFill="1" applyBorder="1" applyProtection="1">
      <protection hidden="1"/>
    </xf>
    <xf numFmtId="0" fontId="0" fillId="0" borderId="27" xfId="0" applyFill="1" applyBorder="1" applyProtection="1">
      <protection hidden="1"/>
    </xf>
    <xf numFmtId="0" fontId="22" fillId="0" borderId="31" xfId="0" applyFont="1" applyBorder="1" applyAlignment="1">
      <alignment horizontal="center"/>
    </xf>
    <xf numFmtId="0" fontId="16" fillId="0" borderId="0" xfId="0" applyFont="1" applyBorder="1" applyAlignment="1" applyProtection="1">
      <alignment horizontal="center"/>
      <protection locked="0"/>
    </xf>
    <xf numFmtId="0" fontId="24" fillId="0" borderId="33" xfId="0" applyFont="1" applyBorder="1" applyAlignment="1">
      <alignment horizontal="center" vertical="center" textRotation="90" wrapText="1"/>
    </xf>
    <xf numFmtId="0" fontId="23" fillId="0" borderId="25" xfId="0" applyFont="1" applyBorder="1"/>
    <xf numFmtId="0" fontId="35" fillId="0" borderId="3" xfId="0" applyFont="1" applyBorder="1" applyAlignment="1">
      <alignment vertical="center"/>
    </xf>
    <xf numFmtId="0" fontId="37" fillId="0" borderId="2" xfId="0" applyFont="1" applyBorder="1" applyAlignment="1">
      <alignment vertical="center" textRotation="90" wrapText="1"/>
    </xf>
    <xf numFmtId="0" fontId="0" fillId="0" borderId="2" xfId="0" applyBorder="1" applyProtection="1">
      <protection locked="0"/>
    </xf>
    <xf numFmtId="0" fontId="26" fillId="0" borderId="5" xfId="0" applyFont="1" applyBorder="1"/>
    <xf numFmtId="0" fontId="26" fillId="0" borderId="12" xfId="0" applyFont="1" applyBorder="1"/>
    <xf numFmtId="0" fontId="35" fillId="0" borderId="1" xfId="0" applyFont="1" applyBorder="1"/>
    <xf numFmtId="0" fontId="35" fillId="0" borderId="1" xfId="0" applyFont="1" applyBorder="1" applyAlignment="1"/>
    <xf numFmtId="0" fontId="23" fillId="0" borderId="17" xfId="0" applyFont="1" applyBorder="1" applyProtection="1">
      <protection locked="0"/>
    </xf>
    <xf numFmtId="0" fontId="23" fillId="0" borderId="2" xfId="0" applyFont="1" applyBorder="1" applyProtection="1">
      <protection locked="0"/>
    </xf>
    <xf numFmtId="0" fontId="26" fillId="0" borderId="15" xfId="0" applyFont="1" applyBorder="1"/>
    <xf numFmtId="0" fontId="22" fillId="0" borderId="15" xfId="0" applyFont="1" applyBorder="1"/>
    <xf numFmtId="0" fontId="22" fillId="0" borderId="5" xfId="0" applyFont="1" applyBorder="1"/>
    <xf numFmtId="0" fontId="0" fillId="0" borderId="2" xfId="0" applyFont="1" applyBorder="1"/>
    <xf numFmtId="164" fontId="26" fillId="0" borderId="13" xfId="0" applyNumberFormat="1" applyFont="1" applyBorder="1"/>
    <xf numFmtId="164" fontId="26" fillId="0" borderId="4" xfId="0" applyNumberFormat="1" applyFont="1" applyBorder="1"/>
    <xf numFmtId="0" fontId="23" fillId="0" borderId="2" xfId="0" applyFont="1" applyBorder="1" applyAlignment="1" applyProtection="1">
      <protection locked="0"/>
    </xf>
    <xf numFmtId="0" fontId="26" fillId="0" borderId="5" xfId="0" applyFont="1" applyBorder="1" applyAlignment="1" applyProtection="1"/>
    <xf numFmtId="0" fontId="26" fillId="0" borderId="12" xfId="0" applyFont="1" applyBorder="1" applyAlignment="1" applyProtection="1"/>
    <xf numFmtId="0" fontId="22" fillId="0" borderId="5" xfId="0" applyFont="1" applyBorder="1" applyAlignment="1" applyProtection="1"/>
    <xf numFmtId="0" fontId="22" fillId="0" borderId="12" xfId="0" applyFont="1" applyBorder="1" applyAlignment="1" applyProtection="1"/>
    <xf numFmtId="0" fontId="23" fillId="0" borderId="2" xfId="0" applyFont="1" applyBorder="1"/>
    <xf numFmtId="0" fontId="23" fillId="0" borderId="2" xfId="0" applyFont="1" applyBorder="1" applyAlignment="1"/>
    <xf numFmtId="0" fontId="23" fillId="0" borderId="2" xfId="0" applyFont="1" applyBorder="1" applyAlignment="1">
      <alignment horizontal="center" vertical="center" textRotation="90" wrapText="1"/>
    </xf>
    <xf numFmtId="0" fontId="22" fillId="0" borderId="5" xfId="0" applyFont="1" applyBorder="1" applyProtection="1"/>
    <xf numFmtId="0" fontId="22" fillId="0" borderId="12" xfId="0" applyFont="1" applyBorder="1" applyProtection="1"/>
    <xf numFmtId="0" fontId="23" fillId="0" borderId="2" xfId="0" applyFont="1" applyBorder="1" applyAlignment="1">
      <alignment horizontal="center"/>
    </xf>
    <xf numFmtId="164" fontId="22" fillId="0" borderId="4" xfId="0" applyNumberFormat="1" applyFont="1" applyBorder="1" applyProtection="1"/>
    <xf numFmtId="0" fontId="34" fillId="0" borderId="1" xfId="0" applyFont="1" applyBorder="1" applyAlignment="1">
      <alignment horizontal="center" vertical="center" textRotation="90" wrapText="1"/>
    </xf>
    <xf numFmtId="0" fontId="18" fillId="0" borderId="0" xfId="0" applyFont="1" applyBorder="1" applyAlignment="1">
      <alignment horizontal="center"/>
    </xf>
    <xf numFmtId="0" fontId="9" fillId="0" borderId="0" xfId="0" applyFont="1" applyBorder="1" applyAlignment="1">
      <alignment horizontal="center" vertical="top" wrapText="1"/>
    </xf>
    <xf numFmtId="0" fontId="12" fillId="0" borderId="0" xfId="0" applyFont="1" applyBorder="1" applyAlignment="1" applyProtection="1">
      <alignment horizontal="center" vertical="center" wrapText="1"/>
      <protection hidden="1"/>
    </xf>
    <xf numFmtId="0" fontId="0" fillId="0" borderId="0" xfId="0" applyBorder="1" applyAlignment="1">
      <alignment horizontal="center"/>
    </xf>
    <xf numFmtId="0" fontId="9" fillId="0" borderId="0" xfId="0" applyFont="1" applyBorder="1" applyAlignment="1">
      <alignment horizontal="center"/>
    </xf>
    <xf numFmtId="0" fontId="21" fillId="0" borderId="0" xfId="0" applyFont="1" applyBorder="1" applyAlignment="1">
      <alignment vertical="center" wrapText="1"/>
    </xf>
    <xf numFmtId="0" fontId="32" fillId="0" borderId="1" xfId="0" applyFont="1" applyBorder="1" applyAlignment="1" applyProtection="1">
      <alignment horizontal="center" vertical="center"/>
      <protection hidden="1"/>
    </xf>
    <xf numFmtId="9" fontId="30" fillId="0" borderId="1" xfId="1" applyFont="1" applyBorder="1" applyAlignment="1" applyProtection="1">
      <alignment horizontal="center" vertical="center" wrapText="1"/>
      <protection hidden="1"/>
    </xf>
    <xf numFmtId="9" fontId="12" fillId="0" borderId="1" xfId="1" applyFont="1" applyBorder="1" applyAlignment="1" applyProtection="1">
      <alignment horizontal="center" vertical="center" wrapText="1"/>
      <protection hidden="1"/>
    </xf>
    <xf numFmtId="164" fontId="32" fillId="0" borderId="1" xfId="0" applyNumberFormat="1"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164" fontId="32" fillId="0" borderId="1" xfId="0" applyNumberFormat="1"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0" fillId="0" borderId="0" xfId="0" applyFill="1" applyBorder="1" applyAlignment="1" applyProtection="1">
      <protection hidden="1"/>
    </xf>
    <xf numFmtId="0" fontId="18" fillId="0" borderId="46" xfId="0" applyFont="1" applyBorder="1" applyAlignment="1">
      <alignment horizontal="justify" vertical="top" wrapText="1"/>
    </xf>
    <xf numFmtId="0" fontId="18" fillId="0" borderId="46" xfId="0" applyFont="1" applyBorder="1" applyAlignment="1">
      <alignment vertical="top" wrapText="1"/>
    </xf>
    <xf numFmtId="0" fontId="9" fillId="0" borderId="3" xfId="0" applyFont="1" applyBorder="1" applyAlignment="1">
      <alignment horizontal="justify" vertical="top" wrapText="1"/>
    </xf>
    <xf numFmtId="0" fontId="0" fillId="0" borderId="0" xfId="0" applyBorder="1" applyAlignment="1"/>
    <xf numFmtId="0" fontId="36" fillId="0" borderId="1" xfId="0" applyFont="1" applyBorder="1" applyProtection="1">
      <protection locked="0"/>
    </xf>
    <xf numFmtId="0" fontId="36" fillId="0" borderId="2" xfId="0" applyFont="1" applyBorder="1" applyProtection="1">
      <protection locked="0"/>
    </xf>
    <xf numFmtId="0" fontId="36" fillId="0" borderId="3" xfId="0" applyFont="1" applyBorder="1" applyProtection="1">
      <protection locked="0"/>
    </xf>
    <xf numFmtId="0" fontId="36" fillId="0" borderId="18" xfId="0" applyFont="1" applyBorder="1" applyProtection="1">
      <protection locked="0"/>
    </xf>
    <xf numFmtId="0" fontId="36" fillId="0" borderId="25" xfId="0" applyFont="1" applyBorder="1" applyProtection="1">
      <protection locked="0"/>
    </xf>
    <xf numFmtId="0" fontId="38" fillId="0" borderId="2" xfId="0" applyFont="1" applyBorder="1" applyProtection="1">
      <protection locked="0"/>
    </xf>
    <xf numFmtId="0" fontId="38" fillId="0" borderId="18" xfId="0" applyFont="1" applyBorder="1" applyProtection="1">
      <protection locked="0"/>
    </xf>
    <xf numFmtId="0" fontId="36" fillId="0" borderId="18" xfId="0" applyFont="1" applyBorder="1" applyAlignment="1" applyProtection="1">
      <alignment vertical="top"/>
      <protection locked="0"/>
    </xf>
    <xf numFmtId="0" fontId="36" fillId="0" borderId="17" xfId="0" applyFont="1" applyBorder="1" applyProtection="1">
      <protection locked="0"/>
    </xf>
    <xf numFmtId="0" fontId="36" fillId="0" borderId="20" xfId="0" applyFont="1" applyBorder="1" applyProtection="1">
      <protection locked="0"/>
    </xf>
    <xf numFmtId="9" fontId="23" fillId="0" borderId="1" xfId="1" applyFont="1" applyBorder="1"/>
    <xf numFmtId="0" fontId="23" fillId="0" borderId="11" xfId="0" applyFont="1" applyBorder="1"/>
    <xf numFmtId="0" fontId="23" fillId="0" borderId="18" xfId="0" applyFont="1" applyBorder="1"/>
    <xf numFmtId="0" fontId="26" fillId="6" borderId="1" xfId="0" applyFont="1" applyFill="1" applyBorder="1" applyAlignment="1">
      <alignment wrapText="1"/>
    </xf>
    <xf numFmtId="164" fontId="23" fillId="0" borderId="2" xfId="1" applyNumberFormat="1" applyFont="1" applyBorder="1"/>
    <xf numFmtId="0" fontId="23" fillId="0" borderId="2" xfId="1" applyNumberFormat="1" applyFont="1" applyBorder="1"/>
    <xf numFmtId="1" fontId="23" fillId="0" borderId="2" xfId="1" applyNumberFormat="1" applyFont="1" applyBorder="1"/>
    <xf numFmtId="0" fontId="26" fillId="6" borderId="17" xfId="0" applyFont="1" applyFill="1" applyBorder="1" applyAlignment="1" applyProtection="1">
      <alignment horizontal="center"/>
      <protection locked="0"/>
    </xf>
    <xf numFmtId="164" fontId="22" fillId="0" borderId="4" xfId="0" applyNumberFormat="1" applyFont="1" applyBorder="1" applyAlignment="1" applyProtection="1"/>
    <xf numFmtId="0" fontId="26" fillId="0" borderId="0" xfId="0" applyFont="1" applyAlignment="1"/>
    <xf numFmtId="0" fontId="26" fillId="0" borderId="0" xfId="0" applyFont="1" applyAlignment="1">
      <alignment horizontal="center"/>
    </xf>
    <xf numFmtId="0" fontId="34" fillId="0" borderId="43" xfId="0" applyFont="1" applyBorder="1" applyAlignment="1">
      <alignment horizontal="center" vertical="center" textRotation="90" wrapText="1"/>
    </xf>
    <xf numFmtId="164" fontId="23" fillId="0" borderId="4" xfId="0" applyNumberFormat="1" applyFont="1" applyBorder="1"/>
    <xf numFmtId="1" fontId="23" fillId="0" borderId="4" xfId="0" applyNumberFormat="1" applyFont="1" applyBorder="1"/>
    <xf numFmtId="0" fontId="23" fillId="0" borderId="0" xfId="0" applyFont="1" applyBorder="1"/>
    <xf numFmtId="0" fontId="23" fillId="0" borderId="26" xfId="0" applyFont="1" applyBorder="1"/>
    <xf numFmtId="0" fontId="26" fillId="0" borderId="1" xfId="0" applyFont="1" applyBorder="1" applyAlignment="1">
      <alignment horizontal="center" vertical="center" wrapText="1"/>
    </xf>
    <xf numFmtId="0" fontId="26" fillId="0" borderId="1" xfId="0" applyFont="1" applyBorder="1" applyAlignment="1">
      <alignment vertical="center" wrapText="1"/>
    </xf>
    <xf numFmtId="164" fontId="23" fillId="0" borderId="1" xfId="0" applyNumberFormat="1" applyFont="1" applyBorder="1"/>
    <xf numFmtId="0" fontId="25" fillId="7" borderId="1" xfId="0" applyFont="1" applyFill="1" applyBorder="1" applyAlignment="1">
      <alignment vertical="center" wrapText="1"/>
    </xf>
    <xf numFmtId="0" fontId="26" fillId="6" borderId="1" xfId="0" applyFont="1" applyFill="1" applyBorder="1" applyAlignment="1">
      <alignment horizontal="center" vertical="center"/>
    </xf>
    <xf numFmtId="0" fontId="36" fillId="0" borderId="1" xfId="0" applyFont="1" applyBorder="1"/>
    <xf numFmtId="0" fontId="23" fillId="0" borderId="8" xfId="0" applyFont="1" applyBorder="1"/>
    <xf numFmtId="0" fontId="22" fillId="0" borderId="1" xfId="0" applyFont="1" applyBorder="1" applyAlignment="1" applyProtection="1">
      <alignment horizontal="center" vertical="center" wrapText="1"/>
      <protection hidden="1"/>
    </xf>
    <xf numFmtId="164" fontId="26" fillId="0" borderId="6" xfId="0" applyNumberFormat="1" applyFont="1" applyBorder="1"/>
    <xf numFmtId="0" fontId="24" fillId="0" borderId="11" xfId="0" applyFont="1" applyBorder="1" applyProtection="1">
      <protection locked="0"/>
    </xf>
    <xf numFmtId="0" fontId="23" fillId="0" borderId="11" xfId="0" applyFont="1" applyBorder="1" applyProtection="1">
      <protection locked="0"/>
    </xf>
    <xf numFmtId="0" fontId="0" fillId="0" borderId="17" xfId="0" applyBorder="1" applyProtection="1">
      <protection locked="0"/>
    </xf>
    <xf numFmtId="164" fontId="22" fillId="0" borderId="13" xfId="0" applyNumberFormat="1" applyFont="1" applyBorder="1" applyProtection="1"/>
    <xf numFmtId="0" fontId="22" fillId="0" borderId="15" xfId="0" applyFont="1" applyBorder="1" applyProtection="1"/>
    <xf numFmtId="164" fontId="22" fillId="0" borderId="6" xfId="0" applyNumberFormat="1" applyFont="1" applyBorder="1" applyProtection="1"/>
    <xf numFmtId="0" fontId="23" fillId="0" borderId="17" xfId="0" applyFont="1" applyBorder="1" applyAlignment="1" applyProtection="1">
      <protection locked="0"/>
    </xf>
    <xf numFmtId="0" fontId="26" fillId="0" borderId="15" xfId="0" applyFont="1" applyBorder="1" applyAlignment="1" applyProtection="1"/>
    <xf numFmtId="0" fontId="22" fillId="0" borderId="15" xfId="0" applyFont="1" applyBorder="1" applyAlignment="1" applyProtection="1"/>
    <xf numFmtId="164" fontId="22" fillId="0" borderId="40" xfId="0" applyNumberFormat="1" applyFont="1" applyBorder="1" applyProtection="1"/>
    <xf numFmtId="0" fontId="26" fillId="0" borderId="1" xfId="0" applyFont="1" applyBorder="1" applyAlignment="1">
      <alignment horizontal="center"/>
    </xf>
    <xf numFmtId="0" fontId="26" fillId="0" borderId="1" xfId="0" applyFont="1" applyBorder="1" applyAlignment="1"/>
    <xf numFmtId="0" fontId="23" fillId="0" borderId="1" xfId="0" applyFont="1" applyBorder="1" applyAlignment="1">
      <alignment horizontal="center"/>
    </xf>
    <xf numFmtId="0" fontId="20" fillId="0" borderId="0" xfId="0" applyFont="1" applyBorder="1" applyAlignment="1" applyProtection="1">
      <protection hidden="1"/>
    </xf>
    <xf numFmtId="0" fontId="31" fillId="0" borderId="0" xfId="0" applyFont="1" applyBorder="1" applyAlignment="1">
      <alignment vertical="center" wrapText="1"/>
    </xf>
    <xf numFmtId="0" fontId="9" fillId="0" borderId="3" xfId="0" applyFont="1" applyBorder="1" applyAlignment="1" applyProtection="1">
      <alignment horizontal="center"/>
      <protection hidden="1"/>
    </xf>
    <xf numFmtId="0" fontId="9" fillId="0" borderId="1" xfId="0" applyFont="1" applyBorder="1" applyAlignment="1" applyProtection="1">
      <alignment horizontal="center"/>
      <protection hidden="1"/>
    </xf>
    <xf numFmtId="0" fontId="22" fillId="0" borderId="12" xfId="0" applyFont="1" applyBorder="1"/>
    <xf numFmtId="0" fontId="22" fillId="0" borderId="51" xfId="0" applyFont="1" applyBorder="1" applyProtection="1"/>
    <xf numFmtId="164" fontId="26" fillId="0" borderId="13" xfId="0" applyNumberFormat="1" applyFont="1" applyBorder="1" applyAlignment="1" applyProtection="1"/>
    <xf numFmtId="164" fontId="26" fillId="0" borderId="4" xfId="0" applyNumberFormat="1" applyFont="1" applyBorder="1" applyAlignment="1" applyProtection="1"/>
    <xf numFmtId="164" fontId="26" fillId="0" borderId="6" xfId="0" applyNumberFormat="1" applyFont="1" applyBorder="1" applyAlignment="1" applyProtection="1"/>
    <xf numFmtId="164" fontId="22" fillId="0" borderId="13" xfId="0" applyNumberFormat="1" applyFont="1" applyBorder="1"/>
    <xf numFmtId="164" fontId="22" fillId="0" borderId="4" xfId="0" applyNumberFormat="1" applyFont="1" applyBorder="1"/>
    <xf numFmtId="164" fontId="22" fillId="0" borderId="6" xfId="0" applyNumberFormat="1" applyFont="1" applyBorder="1"/>
    <xf numFmtId="164" fontId="25" fillId="0" borderId="13" xfId="0" applyNumberFormat="1" applyFont="1" applyBorder="1" applyProtection="1"/>
    <xf numFmtId="164" fontId="25" fillId="0" borderId="4" xfId="0" applyNumberFormat="1" applyFont="1" applyBorder="1" applyProtection="1"/>
    <xf numFmtId="164" fontId="25" fillId="0" borderId="6" xfId="0" applyNumberFormat="1" applyFont="1" applyBorder="1" applyProtection="1"/>
    <xf numFmtId="164" fontId="22" fillId="0" borderId="13" xfId="0" applyNumberFormat="1" applyFont="1" applyBorder="1" applyAlignment="1" applyProtection="1"/>
    <xf numFmtId="164" fontId="22" fillId="0" borderId="6" xfId="0" applyNumberFormat="1" applyFont="1" applyBorder="1" applyAlignment="1" applyProtection="1"/>
    <xf numFmtId="0" fontId="36" fillId="0" borderId="1" xfId="0" applyFont="1" applyBorder="1" applyAlignment="1">
      <alignment horizontal="left" vertical="center" indent="2"/>
    </xf>
    <xf numFmtId="0" fontId="24" fillId="0" borderId="1" xfId="0" applyNumberFormat="1" applyFont="1" applyBorder="1" applyAlignment="1">
      <alignment horizontal="center"/>
    </xf>
    <xf numFmtId="0" fontId="24" fillId="0" borderId="1" xfId="0" applyNumberFormat="1" applyFont="1" applyBorder="1"/>
    <xf numFmtId="0" fontId="23" fillId="0" borderId="1" xfId="0" applyFont="1" applyBorder="1" applyAlignment="1">
      <alignment horizontal="left" vertical="center" indent="2"/>
    </xf>
    <xf numFmtId="0" fontId="23" fillId="0" borderId="1" xfId="0" applyFont="1" applyBorder="1" applyAlignment="1">
      <alignment horizontal="center" wrapText="1"/>
    </xf>
    <xf numFmtId="165" fontId="23" fillId="0" borderId="1" xfId="1" applyNumberFormat="1" applyFont="1" applyBorder="1"/>
    <xf numFmtId="0" fontId="24" fillId="0" borderId="40" xfId="0" applyFont="1" applyBorder="1" applyAlignment="1">
      <alignment horizontal="center" vertical="center" textRotation="90" wrapText="1"/>
    </xf>
    <xf numFmtId="0" fontId="24" fillId="0" borderId="51" xfId="0" applyFont="1" applyBorder="1" applyAlignment="1">
      <alignment horizontal="center" vertical="center" textRotation="90" wrapText="1"/>
    </xf>
    <xf numFmtId="0" fontId="24" fillId="0" borderId="20" xfId="0" applyFont="1" applyBorder="1" applyAlignment="1">
      <alignment horizontal="center" vertical="center" textRotation="90" wrapText="1"/>
    </xf>
    <xf numFmtId="0" fontId="26" fillId="0" borderId="0" xfId="0" applyFont="1" applyProtection="1">
      <protection locked="0"/>
    </xf>
    <xf numFmtId="9" fontId="27" fillId="0" borderId="1" xfId="1" applyFont="1" applyBorder="1" applyAlignment="1">
      <alignment horizontal="center" vertical="center" wrapText="1"/>
    </xf>
    <xf numFmtId="0" fontId="36" fillId="0" borderId="1" xfId="0" applyFont="1" applyBorder="1" applyAlignment="1">
      <alignment vertical="center"/>
    </xf>
    <xf numFmtId="0" fontId="36" fillId="0" borderId="3" xfId="0" applyFont="1" applyBorder="1" applyAlignment="1">
      <alignment vertical="center"/>
    </xf>
    <xf numFmtId="0" fontId="38" fillId="0" borderId="3" xfId="0" applyFont="1" applyBorder="1" applyProtection="1">
      <protection locked="0"/>
    </xf>
    <xf numFmtId="0" fontId="38" fillId="0" borderId="25" xfId="0" applyFont="1" applyBorder="1" applyProtection="1">
      <protection locked="0"/>
    </xf>
    <xf numFmtId="0" fontId="12" fillId="5" borderId="1" xfId="0" applyFont="1" applyFill="1" applyBorder="1" applyAlignment="1" applyProtection="1">
      <alignment horizontal="center" vertical="center" wrapText="1"/>
      <protection hidden="1"/>
    </xf>
    <xf numFmtId="0" fontId="39" fillId="5" borderId="1" xfId="0" applyFont="1" applyFill="1" applyBorder="1" applyAlignment="1" applyProtection="1">
      <alignment horizontal="center"/>
      <protection hidden="1"/>
    </xf>
    <xf numFmtId="0" fontId="18" fillId="0" borderId="1" xfId="0" applyFont="1" applyBorder="1" applyAlignment="1">
      <alignment horizontal="center" vertical="center" wrapText="1"/>
    </xf>
    <xf numFmtId="0" fontId="28" fillId="0" borderId="23" xfId="0" applyFont="1" applyBorder="1" applyAlignment="1" applyProtection="1">
      <alignment vertical="center" wrapText="1"/>
      <protection hidden="1"/>
    </xf>
    <xf numFmtId="164" fontId="32" fillId="3" borderId="8" xfId="0" applyNumberFormat="1" applyFont="1" applyFill="1" applyBorder="1" applyAlignment="1" applyProtection="1">
      <alignment vertical="center" wrapText="1"/>
      <protection hidden="1"/>
    </xf>
    <xf numFmtId="9" fontId="27" fillId="0" borderId="8" xfId="1" applyFont="1" applyBorder="1" applyAlignment="1">
      <alignment horizontal="center" vertical="center" wrapText="1"/>
    </xf>
    <xf numFmtId="0" fontId="22" fillId="0" borderId="1" xfId="0" applyFont="1" applyBorder="1" applyAlignment="1">
      <alignment horizontal="center"/>
    </xf>
    <xf numFmtId="0" fontId="22" fillId="0" borderId="1" xfId="0" applyFont="1" applyBorder="1" applyAlignment="1">
      <alignment horizontal="center" vertical="center" wrapText="1"/>
    </xf>
    <xf numFmtId="0" fontId="22" fillId="0" borderId="1" xfId="0" applyFont="1" applyBorder="1" applyAlignment="1">
      <alignment horizontal="center" wrapText="1"/>
    </xf>
    <xf numFmtId="0" fontId="23" fillId="0" borderId="8" xfId="0" applyFont="1" applyBorder="1" applyAlignment="1">
      <alignment horizontal="center"/>
    </xf>
    <xf numFmtId="0" fontId="23" fillId="0" borderId="3" xfId="0" applyFont="1" applyBorder="1" applyAlignment="1">
      <alignment horizontal="center"/>
    </xf>
    <xf numFmtId="0" fontId="23" fillId="0" borderId="8" xfId="0" applyFont="1" applyBorder="1" applyAlignment="1">
      <alignment horizontal="center" wrapText="1"/>
    </xf>
    <xf numFmtId="0" fontId="23" fillId="0" borderId="3" xfId="0" applyFont="1" applyBorder="1" applyAlignment="1">
      <alignment horizontal="center" wrapText="1"/>
    </xf>
    <xf numFmtId="0" fontId="23" fillId="0" borderId="32" xfId="0" applyFont="1" applyBorder="1" applyAlignment="1">
      <alignment horizontal="center"/>
    </xf>
    <xf numFmtId="0" fontId="23" fillId="0" borderId="23" xfId="0" applyFont="1" applyBorder="1" applyAlignment="1">
      <alignment horizontal="center"/>
    </xf>
    <xf numFmtId="0" fontId="34" fillId="0" borderId="43" xfId="0" applyFont="1" applyBorder="1" applyAlignment="1">
      <alignment horizontal="center"/>
    </xf>
    <xf numFmtId="0" fontId="34" fillId="0" borderId="26" xfId="0" applyFont="1" applyBorder="1" applyAlignment="1">
      <alignment horizontal="center"/>
    </xf>
    <xf numFmtId="0" fontId="23" fillId="0" borderId="43" xfId="0" applyFont="1" applyBorder="1" applyAlignment="1">
      <alignment horizontal="center"/>
    </xf>
    <xf numFmtId="0" fontId="23" fillId="0" borderId="26" xfId="0" applyFont="1" applyBorder="1" applyAlignment="1">
      <alignment horizontal="center"/>
    </xf>
    <xf numFmtId="0" fontId="36" fillId="0" borderId="1" xfId="0" applyFont="1" applyBorder="1" applyAlignment="1">
      <alignment horizontal="center"/>
    </xf>
    <xf numFmtId="0" fontId="25" fillId="0" borderId="1" xfId="0" applyFont="1" applyBorder="1" applyAlignment="1">
      <alignment horizontal="center" vertical="top" wrapText="1"/>
    </xf>
    <xf numFmtId="0" fontId="25"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 xfId="0" applyFont="1" applyBorder="1" applyAlignment="1">
      <alignment horizontal="center"/>
    </xf>
    <xf numFmtId="0" fontId="36" fillId="0" borderId="1" xfId="0" applyFont="1" applyBorder="1" applyAlignment="1">
      <alignment horizontal="center" wrapText="1"/>
    </xf>
    <xf numFmtId="0" fontId="25" fillId="0" borderId="48" xfId="0" applyFont="1" applyBorder="1" applyAlignment="1">
      <alignment horizontal="center"/>
    </xf>
    <xf numFmtId="0" fontId="25" fillId="0" borderId="49" xfId="0" applyFont="1" applyBorder="1" applyAlignment="1">
      <alignment horizontal="center"/>
    </xf>
    <xf numFmtId="0" fontId="25" fillId="0" borderId="33" xfId="0" applyFont="1" applyBorder="1" applyAlignment="1">
      <alignment horizontal="center" vertical="center" wrapText="1"/>
    </xf>
    <xf numFmtId="0" fontId="25" fillId="0" borderId="23" xfId="0" applyFont="1" applyBorder="1" applyAlignment="1">
      <alignment horizontal="center" vertical="center" wrapText="1"/>
    </xf>
    <xf numFmtId="0" fontId="3" fillId="0" borderId="1" xfId="0" applyFont="1" applyBorder="1" applyAlignment="1">
      <alignment horizontal="center"/>
    </xf>
    <xf numFmtId="0" fontId="2" fillId="0" borderId="1" xfId="0" applyFont="1" applyBorder="1" applyAlignment="1">
      <alignment horizontal="center"/>
    </xf>
    <xf numFmtId="0" fontId="7" fillId="0" borderId="3" xfId="0" applyFont="1" applyBorder="1" applyAlignment="1">
      <alignment horizontal="center" vertical="top"/>
    </xf>
    <xf numFmtId="0" fontId="8" fillId="0" borderId="1" xfId="0" applyFont="1" applyBorder="1" applyAlignment="1">
      <alignment horizontal="center"/>
    </xf>
    <xf numFmtId="0" fontId="8" fillId="0" borderId="8" xfId="0" applyFont="1" applyBorder="1" applyAlignment="1">
      <alignment horizontal="center"/>
    </xf>
    <xf numFmtId="0" fontId="8" fillId="0" borderId="32" xfId="0" applyFont="1" applyBorder="1" applyAlignment="1">
      <alignment horizontal="center"/>
    </xf>
    <xf numFmtId="0" fontId="8" fillId="0" borderId="33" xfId="0" applyFont="1" applyBorder="1" applyAlignment="1">
      <alignment horizontal="center"/>
    </xf>
    <xf numFmtId="0" fontId="8" fillId="0" borderId="23" xfId="0" applyFont="1" applyBorder="1" applyAlignment="1">
      <alignment horizontal="center"/>
    </xf>
    <xf numFmtId="0" fontId="5" fillId="0" borderId="1" xfId="0" applyFont="1" applyBorder="1" applyAlignment="1">
      <alignment horizontal="center" vertical="top"/>
    </xf>
    <xf numFmtId="0" fontId="5" fillId="0" borderId="17" xfId="0" applyFont="1" applyBorder="1" applyAlignment="1">
      <alignment horizontal="center" vertical="top" wrapText="1"/>
    </xf>
    <xf numFmtId="0" fontId="5" fillId="0" borderId="1" xfId="0" applyFont="1" applyBorder="1" applyAlignment="1">
      <alignment horizontal="center" vertical="top" wrapText="1"/>
    </xf>
    <xf numFmtId="0" fontId="7" fillId="0" borderId="3" xfId="0" applyFont="1" applyBorder="1" applyAlignment="1">
      <alignment horizontal="center"/>
    </xf>
    <xf numFmtId="0" fontId="7" fillId="0" borderId="34"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1" xfId="0" applyFont="1" applyBorder="1" applyAlignment="1">
      <alignment horizontal="center" vertical="top"/>
    </xf>
    <xf numFmtId="0" fontId="7" fillId="0" borderId="17" xfId="0" applyFont="1" applyBorder="1" applyAlignment="1">
      <alignment horizontal="center" vertical="top"/>
    </xf>
    <xf numFmtId="0" fontId="7" fillId="0" borderId="2" xfId="0" applyFont="1" applyBorder="1" applyAlignment="1">
      <alignment horizontal="center" vertical="top"/>
    </xf>
    <xf numFmtId="0" fontId="8" fillId="0" borderId="17" xfId="0" applyFont="1" applyBorder="1" applyAlignment="1">
      <alignment horizontal="center"/>
    </xf>
    <xf numFmtId="0" fontId="8" fillId="0" borderId="11" xfId="0" applyFont="1" applyBorder="1" applyAlignment="1">
      <alignment horizontal="center"/>
    </xf>
    <xf numFmtId="0" fontId="5" fillId="0" borderId="11" xfId="0" applyFont="1" applyBorder="1" applyAlignment="1">
      <alignment horizontal="center" vertical="top" wrapText="1"/>
    </xf>
    <xf numFmtId="0" fontId="5" fillId="0" borderId="2" xfId="0" applyFont="1" applyBorder="1" applyAlignment="1">
      <alignment horizontal="center" vertical="top" wrapText="1"/>
    </xf>
    <xf numFmtId="0" fontId="5" fillId="0" borderId="17" xfId="0" applyFont="1" applyBorder="1" applyAlignment="1">
      <alignment horizontal="center" wrapText="1"/>
    </xf>
    <xf numFmtId="0" fontId="5" fillId="0" borderId="2" xfId="0" applyFont="1" applyBorder="1" applyAlignment="1">
      <alignment horizontal="center" wrapText="1"/>
    </xf>
    <xf numFmtId="0" fontId="7" fillId="0" borderId="1" xfId="0" applyFont="1" applyBorder="1" applyAlignment="1">
      <alignment horizontal="center"/>
    </xf>
    <xf numFmtId="0" fontId="8" fillId="0" borderId="2" xfId="0" applyFont="1" applyBorder="1" applyAlignment="1">
      <alignment horizontal="center"/>
    </xf>
    <xf numFmtId="0" fontId="5" fillId="0" borderId="28" xfId="0" applyFont="1" applyBorder="1" applyAlignment="1">
      <alignment horizontal="center" vertical="top" wrapText="1"/>
    </xf>
    <xf numFmtId="0" fontId="5" fillId="0" borderId="31" xfId="0" applyFont="1" applyBorder="1" applyAlignment="1">
      <alignment horizontal="center" vertical="top" wrapText="1"/>
    </xf>
    <xf numFmtId="0" fontId="5" fillId="0" borderId="29" xfId="0" applyFont="1" applyBorder="1" applyAlignment="1">
      <alignment horizontal="center" vertical="top" wrapText="1"/>
    </xf>
    <xf numFmtId="0" fontId="7" fillId="0" borderId="5" xfId="0" applyFont="1" applyBorder="1" applyAlignment="1">
      <alignment horizontal="center" vertical="top"/>
    </xf>
    <xf numFmtId="0" fontId="7" fillId="0" borderId="5" xfId="0" applyFont="1" applyBorder="1" applyAlignment="1">
      <alignment horizontal="center"/>
    </xf>
    <xf numFmtId="0" fontId="5" fillId="0" borderId="17" xfId="0" applyFont="1" applyBorder="1" applyAlignment="1">
      <alignment horizontal="center" vertical="top"/>
    </xf>
    <xf numFmtId="0" fontId="5" fillId="0" borderId="35" xfId="0" applyFont="1" applyBorder="1" applyAlignment="1">
      <alignment horizontal="center" wrapText="1"/>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4" xfId="0" applyFont="1" applyBorder="1" applyAlignment="1">
      <alignment horizontal="center" vertical="top"/>
    </xf>
    <xf numFmtId="0" fontId="5" fillId="0" borderId="0" xfId="0" applyFont="1" applyAlignment="1">
      <alignment horizontal="center"/>
    </xf>
    <xf numFmtId="0" fontId="7" fillId="0" borderId="17" xfId="0" applyFont="1" applyBorder="1" applyAlignment="1">
      <alignment horizontal="center"/>
    </xf>
    <xf numFmtId="0" fontId="7" fillId="0" borderId="2" xfId="0" applyFont="1" applyBorder="1" applyAlignment="1">
      <alignment horizontal="center"/>
    </xf>
    <xf numFmtId="0" fontId="5" fillId="0" borderId="17"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0" fillId="0" borderId="2" xfId="0" applyBorder="1" applyAlignment="1">
      <alignment horizontal="center"/>
    </xf>
    <xf numFmtId="0" fontId="23" fillId="0" borderId="1" xfId="0" applyFont="1" applyBorder="1" applyAlignment="1">
      <alignment horizontal="center"/>
    </xf>
    <xf numFmtId="0" fontId="22" fillId="0" borderId="8"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45" xfId="0" applyFont="1" applyBorder="1" applyAlignment="1">
      <alignment horizontal="center"/>
    </xf>
    <xf numFmtId="0" fontId="22" fillId="0" borderId="24" xfId="0" applyFont="1" applyBorder="1" applyAlignment="1">
      <alignment horizontal="center"/>
    </xf>
    <xf numFmtId="0" fontId="22" fillId="0" borderId="48" xfId="0" applyFont="1" applyBorder="1" applyAlignment="1">
      <alignment horizontal="center"/>
    </xf>
    <xf numFmtId="0" fontId="22" fillId="0" borderId="49" xfId="0" applyFont="1" applyBorder="1" applyAlignment="1">
      <alignment horizontal="center"/>
    </xf>
    <xf numFmtId="0" fontId="24" fillId="0" borderId="8" xfId="0" applyFont="1" applyBorder="1" applyAlignment="1">
      <alignment horizontal="center" wrapText="1"/>
    </xf>
    <xf numFmtId="0" fontId="24" fillId="0" borderId="3" xfId="0" applyFont="1" applyBorder="1" applyAlignment="1">
      <alignment horizontal="center" wrapText="1"/>
    </xf>
    <xf numFmtId="0" fontId="24" fillId="0" borderId="8" xfId="0" applyFont="1" applyBorder="1" applyAlignment="1">
      <alignment horizontal="center"/>
    </xf>
    <xf numFmtId="0" fontId="24" fillId="0" borderId="3" xfId="0" applyFont="1" applyBorder="1" applyAlignment="1">
      <alignment horizontal="center"/>
    </xf>
    <xf numFmtId="0" fontId="23" fillId="0" borderId="47" xfId="0" applyFont="1" applyBorder="1" applyAlignment="1">
      <alignment horizontal="center" vertical="center" textRotation="90" wrapText="1"/>
    </xf>
    <xf numFmtId="0" fontId="23" fillId="0" borderId="44" xfId="0" applyFont="1" applyBorder="1" applyAlignment="1">
      <alignment horizontal="center" vertical="center" textRotation="90" wrapText="1"/>
    </xf>
    <xf numFmtId="0" fontId="22" fillId="0" borderId="50" xfId="0" applyFont="1" applyBorder="1" applyAlignment="1">
      <alignment horizontal="center"/>
    </xf>
    <xf numFmtId="0" fontId="22" fillId="0" borderId="27" xfId="0" applyFont="1" applyBorder="1" applyAlignment="1">
      <alignment horizontal="center"/>
    </xf>
    <xf numFmtId="0" fontId="27" fillId="0" borderId="45" xfId="0" applyFont="1" applyBorder="1" applyAlignment="1">
      <alignment horizontal="center" wrapText="1"/>
    </xf>
    <xf numFmtId="0" fontId="27" fillId="0" borderId="24" xfId="0" applyFont="1" applyBorder="1" applyAlignment="1">
      <alignment horizontal="center" wrapText="1"/>
    </xf>
    <xf numFmtId="0" fontId="27" fillId="0" borderId="50" xfId="0" applyFont="1" applyBorder="1" applyAlignment="1">
      <alignment horizontal="center" wrapText="1"/>
    </xf>
    <xf numFmtId="0" fontId="27" fillId="0" borderId="27" xfId="0" applyFont="1" applyBorder="1" applyAlignment="1">
      <alignment horizontal="center" wrapText="1"/>
    </xf>
    <xf numFmtId="0" fontId="23" fillId="0" borderId="8" xfId="0" applyFont="1" applyBorder="1" applyAlignment="1">
      <alignment horizontal="center" vertical="center" textRotation="90" wrapText="1"/>
    </xf>
    <xf numFmtId="0" fontId="23" fillId="0" borderId="3" xfId="0" applyFont="1" applyBorder="1" applyAlignment="1">
      <alignment horizontal="center" vertical="center" textRotation="90" wrapText="1"/>
    </xf>
    <xf numFmtId="0" fontId="23" fillId="0" borderId="22" xfId="0" applyFont="1" applyBorder="1" applyAlignment="1">
      <alignment horizontal="center" vertical="center" textRotation="90" wrapText="1"/>
    </xf>
    <xf numFmtId="0" fontId="23" fillId="0" borderId="40" xfId="0" applyFont="1" applyBorder="1" applyAlignment="1">
      <alignment horizontal="center" vertical="center" textRotation="90" wrapText="1"/>
    </xf>
    <xf numFmtId="0" fontId="23" fillId="0" borderId="32" xfId="0" applyFont="1" applyBorder="1" applyAlignment="1">
      <alignment horizontal="center" vertical="center" textRotation="90" wrapText="1"/>
    </xf>
    <xf numFmtId="0" fontId="23" fillId="0" borderId="20" xfId="0" applyFont="1" applyBorder="1" applyAlignment="1">
      <alignment horizontal="center" vertical="center" textRotation="90" wrapText="1"/>
    </xf>
    <xf numFmtId="0" fontId="23" fillId="0" borderId="33" xfId="0" applyFont="1" applyBorder="1" applyAlignment="1">
      <alignment horizontal="center" vertical="center" textRotation="90" wrapText="1"/>
    </xf>
    <xf numFmtId="0" fontId="23" fillId="0" borderId="25" xfId="0" applyFont="1" applyBorder="1" applyAlignment="1">
      <alignment horizontal="center" vertical="center" textRotation="90" wrapText="1"/>
    </xf>
    <xf numFmtId="0" fontId="22" fillId="0" borderId="11" xfId="0" applyFont="1" applyBorder="1" applyAlignment="1">
      <alignment horizontal="center" vertical="center" wrapText="1"/>
    </xf>
    <xf numFmtId="0" fontId="23" fillId="0" borderId="41" xfId="0" applyFont="1" applyBorder="1" applyAlignment="1">
      <alignment horizontal="center"/>
    </xf>
    <xf numFmtId="0" fontId="23" fillId="0" borderId="42" xfId="0" applyFont="1" applyBorder="1" applyAlignment="1">
      <alignment horizontal="center"/>
    </xf>
    <xf numFmtId="0" fontId="23" fillId="0" borderId="1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 xfId="0" applyFont="1" applyBorder="1" applyAlignment="1">
      <alignment horizontal="center" vertical="center" wrapText="1"/>
    </xf>
    <xf numFmtId="0" fontId="22" fillId="0" borderId="28" xfId="0" applyFont="1" applyBorder="1" applyAlignment="1">
      <alignment horizontal="center" wrapText="1"/>
    </xf>
    <xf numFmtId="0" fontId="22" fillId="0" borderId="31" xfId="0" applyFont="1" applyBorder="1" applyAlignment="1">
      <alignment horizontal="center" wrapText="1"/>
    </xf>
    <xf numFmtId="0" fontId="22" fillId="0" borderId="34" xfId="0" applyFont="1" applyBorder="1" applyAlignment="1">
      <alignment horizontal="center" wrapText="1"/>
    </xf>
    <xf numFmtId="0" fontId="22" fillId="0" borderId="9" xfId="0" applyFont="1" applyBorder="1" applyAlignment="1">
      <alignment horizontal="center" wrapText="1"/>
    </xf>
    <xf numFmtId="0" fontId="22" fillId="0" borderId="10" xfId="0" applyFont="1" applyBorder="1" applyAlignment="1">
      <alignment horizontal="center" wrapText="1"/>
    </xf>
    <xf numFmtId="0" fontId="26" fillId="0" borderId="35" xfId="0" applyFont="1" applyBorder="1" applyAlignment="1">
      <alignment horizontal="center" wrapText="1" readingOrder="1"/>
    </xf>
    <xf numFmtId="0" fontId="26" fillId="0" borderId="11" xfId="0" applyFont="1" applyBorder="1" applyAlignment="1">
      <alignment horizontal="center" wrapText="1" readingOrder="1"/>
    </xf>
    <xf numFmtId="0" fontId="26" fillId="0" borderId="30" xfId="0" applyFont="1" applyBorder="1" applyAlignment="1">
      <alignment horizontal="center" wrapText="1" readingOrder="1"/>
    </xf>
    <xf numFmtId="0" fontId="26" fillId="0" borderId="2" xfId="0" applyFont="1" applyBorder="1" applyAlignment="1">
      <alignment horizontal="center" wrapText="1" readingOrder="1"/>
    </xf>
    <xf numFmtId="0" fontId="25" fillId="0" borderId="28" xfId="0" applyFont="1" applyBorder="1" applyAlignment="1">
      <alignment horizontal="center" wrapText="1"/>
    </xf>
    <xf numFmtId="0" fontId="25" fillId="0" borderId="31" xfId="0" applyFont="1" applyBorder="1" applyAlignment="1">
      <alignment horizontal="center" wrapText="1"/>
    </xf>
    <xf numFmtId="0" fontId="25" fillId="0" borderId="29" xfId="0" applyFont="1" applyBorder="1" applyAlignment="1">
      <alignment horizontal="center" wrapText="1"/>
    </xf>
    <xf numFmtId="0" fontId="15" fillId="0" borderId="0" xfId="0" applyFont="1" applyBorder="1" applyAlignment="1">
      <alignment horizontal="center" vertical="center" wrapText="1"/>
    </xf>
    <xf numFmtId="0" fontId="0" fillId="0" borderId="0" xfId="0" applyBorder="1" applyAlignment="1">
      <alignment horizontal="center"/>
    </xf>
    <xf numFmtId="0" fontId="31" fillId="0" borderId="0" xfId="0" applyFont="1" applyBorder="1" applyAlignment="1">
      <alignment horizontal="center" vertical="center" wrapText="1"/>
    </xf>
    <xf numFmtId="0" fontId="16" fillId="0" borderId="0" xfId="0" applyFont="1" applyBorder="1" applyAlignment="1">
      <alignment horizontal="right" vertical="center" wrapText="1"/>
    </xf>
    <xf numFmtId="0" fontId="20" fillId="0" borderId="0" xfId="0" applyFont="1" applyBorder="1" applyAlignment="1" applyProtection="1">
      <alignment horizontal="center"/>
      <protection hidden="1"/>
    </xf>
    <xf numFmtId="0" fontId="16" fillId="0" borderId="0" xfId="0" applyFont="1" applyBorder="1" applyAlignment="1" applyProtection="1">
      <alignment horizontal="center"/>
      <protection hidden="1"/>
    </xf>
    <xf numFmtId="0" fontId="28" fillId="0" borderId="3" xfId="0" applyFont="1" applyBorder="1" applyAlignment="1" applyProtection="1">
      <alignment horizontal="left" vertical="top" wrapText="1"/>
      <protection hidden="1"/>
    </xf>
    <xf numFmtId="0" fontId="16" fillId="5" borderId="1" xfId="0" applyFont="1" applyFill="1" applyBorder="1" applyAlignment="1" applyProtection="1">
      <alignment horizontal="left"/>
      <protection hidden="1"/>
    </xf>
    <xf numFmtId="0" fontId="27" fillId="4" borderId="1" xfId="0" applyFont="1" applyFill="1" applyBorder="1" applyAlignment="1">
      <alignment horizontal="center" vertical="center" wrapText="1"/>
    </xf>
    <xf numFmtId="0" fontId="28" fillId="0" borderId="1" xfId="0" applyFont="1" applyBorder="1" applyAlignment="1" applyProtection="1">
      <alignment horizontal="left" vertical="center" wrapText="1"/>
      <protection hidden="1"/>
    </xf>
    <xf numFmtId="0" fontId="29" fillId="0" borderId="1" xfId="0" applyFont="1" applyBorder="1" applyAlignment="1">
      <alignment horizontal="left" vertical="center"/>
    </xf>
    <xf numFmtId="0" fontId="0" fillId="0" borderId="1" xfId="0" applyBorder="1" applyAlignment="1">
      <alignment horizontal="left" vertical="center"/>
    </xf>
    <xf numFmtId="0" fontId="28" fillId="0" borderId="1" xfId="0" applyFont="1" applyBorder="1" applyAlignment="1" applyProtection="1">
      <alignment horizontal="left" wrapText="1"/>
      <protection hidden="1"/>
    </xf>
    <xf numFmtId="0" fontId="12" fillId="4" borderId="1" xfId="0" applyFont="1" applyFill="1" applyBorder="1" applyAlignment="1" applyProtection="1">
      <alignment horizontal="center" vertical="center" wrapText="1"/>
      <protection hidden="1"/>
    </xf>
    <xf numFmtId="0" fontId="16" fillId="4" borderId="1" xfId="0" applyFont="1" applyFill="1" applyBorder="1" applyAlignment="1" applyProtection="1">
      <alignment horizontal="left" vertical="center" wrapText="1"/>
      <protection hidden="1"/>
    </xf>
    <xf numFmtId="0" fontId="16" fillId="4" borderId="1" xfId="0" applyFont="1" applyFill="1" applyBorder="1" applyAlignment="1" applyProtection="1">
      <alignment horizontal="left" wrapText="1"/>
      <protection hidden="1"/>
    </xf>
    <xf numFmtId="0" fontId="12" fillId="4" borderId="1" xfId="0" applyFont="1" applyFill="1" applyBorder="1" applyAlignment="1" applyProtection="1">
      <alignment horizontal="center" wrapText="1"/>
      <protection hidden="1"/>
    </xf>
    <xf numFmtId="0" fontId="28" fillId="0" borderId="17" xfId="0" applyFont="1" applyBorder="1" applyAlignment="1" applyProtection="1">
      <alignment horizontal="left" vertical="center" wrapText="1"/>
      <protection hidden="1"/>
    </xf>
    <xf numFmtId="0" fontId="28" fillId="0" borderId="11" xfId="0" applyFont="1" applyBorder="1" applyAlignment="1" applyProtection="1">
      <alignment horizontal="left" vertical="center" wrapText="1"/>
      <protection hidden="1"/>
    </xf>
    <xf numFmtId="0" fontId="0" fillId="0" borderId="1" xfId="0" applyBorder="1" applyAlignment="1">
      <alignment horizontal="center"/>
    </xf>
    <xf numFmtId="0" fontId="18" fillId="0" borderId="0" xfId="0" applyFont="1" applyBorder="1" applyAlignment="1">
      <alignment horizontal="center"/>
    </xf>
    <xf numFmtId="0" fontId="9" fillId="0" borderId="0" xfId="0" applyFont="1" applyBorder="1" applyAlignment="1" applyProtection="1">
      <alignment horizontal="left" vertical="center" wrapText="1"/>
      <protection hidden="1"/>
    </xf>
    <xf numFmtId="0" fontId="11" fillId="0" borderId="0" xfId="0" applyFont="1" applyBorder="1" applyAlignment="1" applyProtection="1">
      <alignment horizontal="center" vertical="center"/>
      <protection hidden="1"/>
    </xf>
    <xf numFmtId="0" fontId="9" fillId="0" borderId="0" xfId="0" applyFont="1" applyBorder="1" applyAlignment="1">
      <alignment horizontal="center" vertical="top" wrapText="1"/>
    </xf>
    <xf numFmtId="0" fontId="12" fillId="0" borderId="0" xfId="0" applyFont="1" applyBorder="1" applyAlignment="1" applyProtection="1">
      <alignment horizontal="center" vertical="center" wrapText="1"/>
      <protection hidden="1"/>
    </xf>
    <xf numFmtId="0" fontId="9" fillId="0" borderId="0" xfId="0" applyFont="1" applyBorder="1" applyAlignment="1">
      <alignment horizontal="center"/>
    </xf>
    <xf numFmtId="0" fontId="13" fillId="0" borderId="32" xfId="0" applyFont="1" applyBorder="1" applyAlignment="1">
      <alignment horizontal="center"/>
    </xf>
    <xf numFmtId="0" fontId="13" fillId="0" borderId="33" xfId="0" applyFont="1" applyBorder="1" applyAlignment="1">
      <alignment horizontal="center"/>
    </xf>
    <xf numFmtId="0" fontId="13" fillId="0" borderId="23" xfId="0" applyFont="1" applyBorder="1" applyAlignment="1">
      <alignment horizontal="center"/>
    </xf>
    <xf numFmtId="0" fontId="6" fillId="0" borderId="8" xfId="0" applyFont="1" applyBorder="1" applyAlignment="1">
      <alignment horizontal="center"/>
    </xf>
    <xf numFmtId="0" fontId="2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8" fillId="0" borderId="17" xfId="0" applyFont="1" applyBorder="1" applyAlignment="1">
      <alignment horizontal="left" vertical="center" wrapText="1"/>
    </xf>
    <xf numFmtId="0" fontId="18" fillId="0" borderId="11" xfId="0" applyFont="1" applyBorder="1" applyAlignment="1">
      <alignment horizontal="left" vertical="center" wrapText="1"/>
    </xf>
    <xf numFmtId="0" fontId="18" fillId="0" borderId="2" xfId="0" applyFont="1" applyBorder="1" applyAlignment="1">
      <alignment horizontal="left" vertical="center" wrapText="1"/>
    </xf>
    <xf numFmtId="0" fontId="9" fillId="0" borderId="17" xfId="0"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2" xfId="0" applyFont="1" applyBorder="1" applyAlignment="1" applyProtection="1">
      <alignment horizontal="left" vertical="center" wrapText="1"/>
      <protection hidden="1"/>
    </xf>
    <xf numFmtId="0" fontId="29" fillId="0" borderId="17" xfId="0" applyFont="1" applyBorder="1" applyAlignment="1">
      <alignment horizontal="left" vertical="center" wrapText="1"/>
    </xf>
    <xf numFmtId="0" fontId="29" fillId="0" borderId="11" xfId="0" applyFont="1" applyBorder="1" applyAlignment="1">
      <alignment horizontal="left" vertical="center" wrapText="1"/>
    </xf>
    <xf numFmtId="0" fontId="29" fillId="0" borderId="2" xfId="0" applyFont="1" applyBorder="1" applyAlignment="1">
      <alignment horizontal="left" vertical="center" wrapText="1"/>
    </xf>
    <xf numFmtId="0" fontId="26" fillId="0" borderId="0" xfId="0" applyFont="1" applyAlignment="1">
      <alignment horizontal="center"/>
    </xf>
    <xf numFmtId="0" fontId="9" fillId="0" borderId="17" xfId="0" applyNumberFormat="1" applyFont="1" applyBorder="1" applyAlignment="1" applyProtection="1">
      <alignment horizontal="left" vertical="center" wrapText="1"/>
      <protection hidden="1"/>
    </xf>
    <xf numFmtId="0" fontId="9" fillId="0" borderId="11" xfId="0" applyNumberFormat="1" applyFont="1" applyBorder="1" applyAlignment="1" applyProtection="1">
      <alignment horizontal="left" vertical="center" wrapText="1"/>
      <protection hidden="1"/>
    </xf>
    <xf numFmtId="0" fontId="9" fillId="0" borderId="2" xfId="0" applyNumberFormat="1" applyFont="1" applyBorder="1" applyAlignment="1" applyProtection="1">
      <alignment horizontal="left" vertical="center" wrapText="1"/>
      <protection hidden="1"/>
    </xf>
    <xf numFmtId="0" fontId="26" fillId="0" borderId="25" xfId="0" applyFont="1" applyBorder="1" applyAlignment="1">
      <alignment horizontal="center"/>
    </xf>
    <xf numFmtId="0" fontId="38" fillId="0" borderId="1" xfId="0" applyFont="1" applyBorder="1" applyProtection="1">
      <protection locked="0"/>
    </xf>
    <xf numFmtId="0" fontId="38" fillId="0" borderId="11" xfId="0" applyFont="1" applyBorder="1" applyProtection="1">
      <protection locked="0"/>
    </xf>
  </cellXfs>
  <cellStyles count="2">
    <cellStyle name="Обычный" xfId="0" builtinId="0"/>
    <cellStyle name="Процентный" xfId="1" builtinId="5"/>
  </cellStyles>
  <dxfs count="204">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3"/>
      </font>
      <fill>
        <patternFill>
          <bgColor theme="3"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9" tint="0.79998168889431442"/>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92D050"/>
        </patternFill>
      </fill>
    </dxf>
    <dxf>
      <fill>
        <patternFill>
          <bgColor rgb="FF92D050"/>
        </patternFill>
      </fill>
    </dxf>
    <dxf>
      <fill>
        <patternFill>
          <bgColor theme="9" tint="0.79998168889431442"/>
        </patternFill>
      </fill>
    </dxf>
    <dxf>
      <fill>
        <patternFill>
          <bgColor rgb="FF92D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lor theme="7" tint="-0.499984740745262"/>
      </font>
      <fill>
        <patternFill>
          <bgColor theme="7" tint="0.3999450666829432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0006"/>
      </font>
      <fill>
        <patternFill>
          <bgColor rgb="FFFFC7CE"/>
        </patternFill>
      </fill>
    </dxf>
    <dxf>
      <font>
        <color theme="9" tint="-0.499984740745262"/>
      </font>
      <fill>
        <patternFill>
          <bgColor theme="9" tint="0.59996337778862885"/>
        </patternFill>
      </fill>
    </dxf>
    <dxf>
      <font>
        <condense val="0"/>
        <extend val="0"/>
        <color rgb="FF9C6500"/>
      </font>
      <fill>
        <patternFill>
          <bgColor rgb="FFFFEB9C"/>
        </patternFill>
      </fill>
    </dxf>
    <dxf>
      <font>
        <color theme="4" tint="-0.499984740745262"/>
      </font>
      <fill>
        <patternFill>
          <bgColor theme="4" tint="0.59996337778862885"/>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3"/>
      </font>
      <fill>
        <patternFill>
          <bgColor theme="3"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9" tint="0.7999816888943144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theme="9" tint="0.79998168889431442"/>
        </patternFill>
      </fill>
    </dxf>
    <dxf>
      <fill>
        <patternFill>
          <bgColor theme="9" tint="0.79998168889431442"/>
        </patternFill>
      </fill>
    </dxf>
    <dxf>
      <fill>
        <patternFill>
          <bgColor rgb="FF92D05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theme="9" tint="-0.499984740745262"/>
      </font>
      <fill>
        <patternFill>
          <bgColor theme="9" tint="0.39994506668294322"/>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lor rgb="FF800000"/>
      </font>
      <fill>
        <patternFill>
          <bgColor rgb="FFFF3300"/>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ill>
        <patternFill>
          <bgColor theme="0"/>
        </patternFill>
      </fill>
    </dxf>
    <dxf>
      <fill>
        <patternFill>
          <bgColor indexed="44"/>
        </patternFill>
      </fill>
    </dxf>
    <dxf>
      <fill>
        <patternFill>
          <bgColor indexed="42"/>
        </patternFill>
      </fill>
    </dxf>
    <dxf>
      <fill>
        <patternFill>
          <bgColor indexed="45"/>
        </patternFill>
      </fill>
    </dxf>
  </dxfs>
  <tableStyles count="0" defaultTableStyle="TableStyleMedium9" defaultPivotStyle="PivotStyleLight16"/>
  <colors>
    <mruColors>
      <color rgb="FFCCFF99"/>
      <color rgb="FFB8F1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a:pPr>
            <a:r>
              <a:rPr lang="ru-RU" sz="1200">
                <a:latin typeface="Times New Roman" pitchFamily="18" charset="0"/>
                <a:cs typeface="Times New Roman" pitchFamily="18" charset="0"/>
              </a:rPr>
              <a:t>Социально-коммуникативное развитие</a:t>
            </a:r>
          </a:p>
        </c:rich>
      </c:tx>
      <c:layout/>
    </c:title>
    <c:view3D>
      <c:rAngAx val="1"/>
    </c:view3D>
    <c:plotArea>
      <c:layout/>
      <c:bar3DChart>
        <c:barDir val="col"/>
        <c:grouping val="stacked"/>
        <c:ser>
          <c:idx val="1"/>
          <c:order val="0"/>
          <c:tx>
            <c:strRef>
              <c:f>'сводная по группе'!$G$44:$G$46</c:f>
              <c:strCache>
                <c:ptCount val="1"/>
                <c:pt idx="0">
                  <c:v>#ДЕЛ/0! #ДЕЛ/0! #ДЕЛ/0!</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cat>
            <c:strRef>
              <c:f>'сводная по группе'!$C$40:$C$42</c:f>
              <c:strCache>
                <c:ptCount val="3"/>
                <c:pt idx="0">
                  <c:v>сформирован</c:v>
                </c:pt>
                <c:pt idx="1">
                  <c:v>в стадии формирования</c:v>
                </c:pt>
                <c:pt idx="2">
                  <c:v>не сформирован</c:v>
                </c:pt>
              </c:strCache>
            </c:strRef>
          </c:cat>
          <c:val>
            <c:numRef>
              <c:f>'сводная по группе'!$G$44:$G$46</c:f>
              <c:numCache>
                <c:formatCode>0%</c:formatCode>
                <c:ptCount val="3"/>
                <c:pt idx="0">
                  <c:v>0</c:v>
                </c:pt>
                <c:pt idx="1">
                  <c:v>0</c:v>
                </c:pt>
                <c:pt idx="2">
                  <c:v>0</c:v>
                </c:pt>
              </c:numCache>
            </c:numRef>
          </c:val>
        </c:ser>
        <c:shape val="cone"/>
        <c:axId val="102082816"/>
        <c:axId val="104374656"/>
        <c:axId val="0"/>
      </c:bar3DChart>
      <c:catAx>
        <c:axId val="102082816"/>
        <c:scaling>
          <c:orientation val="minMax"/>
        </c:scaling>
        <c:axPos val="b"/>
        <c:numFmt formatCode="General" sourceLinked="0"/>
        <c:tickLblPos val="nextTo"/>
        <c:txPr>
          <a:bodyPr/>
          <a:lstStyle/>
          <a:p>
            <a:pPr>
              <a:defRPr sz="900">
                <a:latin typeface="Times New Roman" pitchFamily="18" charset="0"/>
                <a:cs typeface="Times New Roman" pitchFamily="18" charset="0"/>
              </a:defRPr>
            </a:pPr>
            <a:endParaRPr lang="ru-RU"/>
          </a:p>
        </c:txPr>
        <c:crossAx val="104374656"/>
        <c:crosses val="autoZero"/>
        <c:auto val="1"/>
        <c:lblAlgn val="ctr"/>
        <c:lblOffset val="100"/>
      </c:catAx>
      <c:valAx>
        <c:axId val="104374656"/>
        <c:scaling>
          <c:orientation val="minMax"/>
        </c:scaling>
        <c:delete val="1"/>
        <c:axPos val="l"/>
        <c:numFmt formatCode="General" sourceLinked="0"/>
        <c:tickLblPos val="none"/>
        <c:crossAx val="102082816"/>
        <c:crosses val="autoZero"/>
        <c:crossBetween val="between"/>
      </c:valAx>
    </c:plotArea>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00B0F0"/>
            </a:solidFill>
          </c:spPr>
          <c:cat>
            <c:strRef>
              <c:f>'Целевые ориентиры_сводная'!$B$56:$B$58</c:f>
              <c:strCache>
                <c:ptCount val="3"/>
                <c:pt idx="0">
                  <c:v>сформирован</c:v>
                </c:pt>
                <c:pt idx="1">
                  <c:v>в стадии формирования</c:v>
                </c:pt>
                <c:pt idx="2">
                  <c:v>не сформирован</c:v>
                </c:pt>
              </c:strCache>
            </c:strRef>
          </c:cat>
          <c:val>
            <c:numRef>
              <c:f>'Целевые ориентиры_сводная'!$K$56:$K$58</c:f>
              <c:numCache>
                <c:formatCode>0%</c:formatCode>
                <c:ptCount val="3"/>
                <c:pt idx="0">
                  <c:v>0</c:v>
                </c:pt>
                <c:pt idx="1">
                  <c:v>0</c:v>
                </c:pt>
                <c:pt idx="2">
                  <c:v>0</c:v>
                </c:pt>
              </c:numCache>
            </c:numRef>
          </c:val>
        </c:ser>
        <c:shape val="pyramid"/>
        <c:axId val="84789504"/>
        <c:axId val="84815872"/>
        <c:axId val="0"/>
      </c:bar3DChart>
      <c:catAx>
        <c:axId val="84789504"/>
        <c:scaling>
          <c:orientation val="minMax"/>
        </c:scaling>
        <c:axPos val="b"/>
        <c:numFmt formatCode="General" sourceLinked="0"/>
        <c:tickLblPos val="nextTo"/>
        <c:crossAx val="84815872"/>
        <c:crosses val="autoZero"/>
        <c:auto val="1"/>
        <c:lblAlgn val="ctr"/>
        <c:lblOffset val="100"/>
      </c:catAx>
      <c:valAx>
        <c:axId val="84815872"/>
        <c:scaling>
          <c:orientation val="minMax"/>
        </c:scaling>
        <c:axPos val="l"/>
        <c:majorGridlines/>
        <c:numFmt formatCode="0%" sourceLinked="1"/>
        <c:tickLblPos val="nextTo"/>
        <c:crossAx val="84789504"/>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cat>
            <c:strRef>
              <c:f>'Целевые ориентиры_сводная'!$B$56:$B$58</c:f>
              <c:strCache>
                <c:ptCount val="3"/>
                <c:pt idx="0">
                  <c:v>сформирован</c:v>
                </c:pt>
                <c:pt idx="1">
                  <c:v>в стадии формирования</c:v>
                </c:pt>
                <c:pt idx="2">
                  <c:v>не сформирован</c:v>
                </c:pt>
              </c:strCache>
            </c:strRef>
          </c:cat>
          <c:val>
            <c:numRef>
              <c:f>'Целевые ориентиры_сводная'!$L$56:$L$58</c:f>
              <c:numCache>
                <c:formatCode>0%</c:formatCode>
                <c:ptCount val="3"/>
                <c:pt idx="0">
                  <c:v>0</c:v>
                </c:pt>
                <c:pt idx="1">
                  <c:v>0</c:v>
                </c:pt>
                <c:pt idx="2">
                  <c:v>0</c:v>
                </c:pt>
              </c:numCache>
            </c:numRef>
          </c:val>
        </c:ser>
        <c:shape val="pyramid"/>
        <c:axId val="84839424"/>
        <c:axId val="84841216"/>
        <c:axId val="0"/>
      </c:bar3DChart>
      <c:catAx>
        <c:axId val="84839424"/>
        <c:scaling>
          <c:orientation val="minMax"/>
        </c:scaling>
        <c:axPos val="b"/>
        <c:numFmt formatCode="General" sourceLinked="0"/>
        <c:tickLblPos val="nextTo"/>
        <c:crossAx val="84841216"/>
        <c:crosses val="autoZero"/>
        <c:auto val="1"/>
        <c:lblAlgn val="ctr"/>
        <c:lblOffset val="100"/>
      </c:catAx>
      <c:valAx>
        <c:axId val="84841216"/>
        <c:scaling>
          <c:orientation val="minMax"/>
        </c:scaling>
        <c:axPos val="l"/>
        <c:majorGridlines/>
        <c:numFmt formatCode="0%" sourceLinked="1"/>
        <c:tickLblPos val="nextTo"/>
        <c:crossAx val="84839424"/>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7030A0"/>
            </a:solidFill>
          </c:spPr>
          <c:cat>
            <c:strRef>
              <c:f>'Целевые ориентиры_сводная'!$B$56:$B$58</c:f>
              <c:strCache>
                <c:ptCount val="3"/>
                <c:pt idx="0">
                  <c:v>сформирован</c:v>
                </c:pt>
                <c:pt idx="1">
                  <c:v>в стадии формирования</c:v>
                </c:pt>
                <c:pt idx="2">
                  <c:v>не сформирован</c:v>
                </c:pt>
              </c:strCache>
            </c:strRef>
          </c:cat>
          <c:val>
            <c:numRef>
              <c:f>'Целевые ориентиры_сводная'!$M$56:$M$58</c:f>
              <c:numCache>
                <c:formatCode>0%</c:formatCode>
                <c:ptCount val="3"/>
                <c:pt idx="0">
                  <c:v>0</c:v>
                </c:pt>
                <c:pt idx="1">
                  <c:v>0</c:v>
                </c:pt>
                <c:pt idx="2">
                  <c:v>0</c:v>
                </c:pt>
              </c:numCache>
            </c:numRef>
          </c:val>
        </c:ser>
        <c:shape val="pyramid"/>
        <c:axId val="85078016"/>
        <c:axId val="85079552"/>
        <c:axId val="0"/>
      </c:bar3DChart>
      <c:catAx>
        <c:axId val="85078016"/>
        <c:scaling>
          <c:orientation val="minMax"/>
        </c:scaling>
        <c:axPos val="b"/>
        <c:numFmt formatCode="General" sourceLinked="0"/>
        <c:tickLblPos val="nextTo"/>
        <c:crossAx val="85079552"/>
        <c:crosses val="autoZero"/>
        <c:auto val="1"/>
        <c:lblAlgn val="ctr"/>
        <c:lblOffset val="100"/>
      </c:catAx>
      <c:valAx>
        <c:axId val="85079552"/>
        <c:scaling>
          <c:orientation val="minMax"/>
        </c:scaling>
        <c:axPos val="l"/>
        <c:majorGridlines/>
        <c:numFmt formatCode="0%" sourceLinked="1"/>
        <c:tickLblPos val="nextTo"/>
        <c:crossAx val="85078016"/>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a:pPr>
            <a:r>
              <a:rPr lang="ru-RU" sz="1200">
                <a:latin typeface="Times New Roman" pitchFamily="18" charset="0"/>
                <a:cs typeface="Times New Roman" pitchFamily="18" charset="0"/>
              </a:rPr>
              <a:t>Познавательное развитие</a:t>
            </a:r>
          </a:p>
        </c:rich>
      </c:tx>
      <c:layout/>
    </c:title>
    <c:view3D>
      <c:rAngAx val="1"/>
    </c:view3D>
    <c:plotArea>
      <c:layout/>
      <c:bar3DChart>
        <c:barDir val="col"/>
        <c:grouping val="stacked"/>
        <c:ser>
          <c:idx val="0"/>
          <c:order val="0"/>
          <c:tx>
            <c:strRef>
              <c:f>'сводная по группе'!$K$44:$K$46</c:f>
              <c:strCache>
                <c:ptCount val="1"/>
                <c:pt idx="0">
                  <c:v>#ДЕЛ/0! #ДЕЛ/0! #ДЕЛ/0!</c:v>
                </c:pt>
              </c:strCache>
            </c:strRef>
          </c:tx>
          <c:spPr>
            <a:gradFill>
              <a:gsLst>
                <a:gs pos="0">
                  <a:srgbClr val="FFEFD1"/>
                </a:gs>
                <a:gs pos="64999">
                  <a:srgbClr val="F0EBD5"/>
                </a:gs>
                <a:gs pos="100000">
                  <a:srgbClr val="D1C39F"/>
                </a:gs>
              </a:gsLst>
              <a:lin ang="5400000" scaled="0"/>
            </a:gradFill>
          </c:spPr>
          <c:cat>
            <c:strRef>
              <c:f>'сводная по группе'!$C$40:$C$42</c:f>
              <c:strCache>
                <c:ptCount val="3"/>
                <c:pt idx="0">
                  <c:v>сформирован</c:v>
                </c:pt>
                <c:pt idx="1">
                  <c:v>в стадии формирования</c:v>
                </c:pt>
                <c:pt idx="2">
                  <c:v>не сформирован</c:v>
                </c:pt>
              </c:strCache>
            </c:strRef>
          </c:cat>
          <c:val>
            <c:numRef>
              <c:f>'сводная по группе'!$K$44:$K$46</c:f>
              <c:numCache>
                <c:formatCode>0.0%</c:formatCode>
                <c:ptCount val="3"/>
                <c:pt idx="0">
                  <c:v>0</c:v>
                </c:pt>
                <c:pt idx="1">
                  <c:v>0</c:v>
                </c:pt>
                <c:pt idx="2">
                  <c:v>0</c:v>
                </c:pt>
              </c:numCache>
            </c:numRef>
          </c:val>
        </c:ser>
        <c:shape val="cone"/>
        <c:axId val="77710080"/>
        <c:axId val="77711616"/>
        <c:axId val="0"/>
      </c:bar3DChart>
      <c:catAx>
        <c:axId val="77710080"/>
        <c:scaling>
          <c:orientation val="minMax"/>
        </c:scaling>
        <c:axPos val="b"/>
        <c:numFmt formatCode="General" sourceLinked="0"/>
        <c:tickLblPos val="nextTo"/>
        <c:txPr>
          <a:bodyPr/>
          <a:lstStyle/>
          <a:p>
            <a:pPr>
              <a:defRPr sz="900">
                <a:latin typeface="Times New Roman" pitchFamily="18" charset="0"/>
                <a:cs typeface="Times New Roman" pitchFamily="18" charset="0"/>
              </a:defRPr>
            </a:pPr>
            <a:endParaRPr lang="ru-RU"/>
          </a:p>
        </c:txPr>
        <c:crossAx val="77711616"/>
        <c:crosses val="autoZero"/>
        <c:auto val="1"/>
        <c:lblAlgn val="ctr"/>
        <c:lblOffset val="100"/>
      </c:catAx>
      <c:valAx>
        <c:axId val="77711616"/>
        <c:scaling>
          <c:orientation val="minMax"/>
        </c:scaling>
        <c:delete val="1"/>
        <c:axPos val="l"/>
        <c:numFmt formatCode="0" sourceLinked="0"/>
        <c:tickLblPos val="none"/>
        <c:crossAx val="77710080"/>
        <c:crosses val="autoZero"/>
        <c:crossBetween val="between"/>
      </c:valAx>
    </c:plotArea>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a:pPr>
            <a:r>
              <a:rPr lang="ru-RU" sz="1200">
                <a:latin typeface="Times New Roman" pitchFamily="18" charset="0"/>
                <a:cs typeface="Times New Roman" pitchFamily="18" charset="0"/>
              </a:rPr>
              <a:t>Речевое развитие</a:t>
            </a:r>
          </a:p>
        </c:rich>
      </c:tx>
      <c:layout/>
    </c:title>
    <c:view3D>
      <c:rAngAx val="1"/>
    </c:view3D>
    <c:plotArea>
      <c:layout/>
      <c:bar3DChart>
        <c:barDir val="col"/>
        <c:grouping val="stacked"/>
        <c:ser>
          <c:idx val="0"/>
          <c:order val="0"/>
          <c:tx>
            <c:strRef>
              <c:f>'сводная по группе'!$Q$44:$Q$46</c:f>
              <c:strCache>
                <c:ptCount val="1"/>
                <c:pt idx="0">
                  <c:v>#ДЕЛ/0! #ДЕЛ/0! #ДЕЛ/0!</c:v>
                </c:pt>
              </c:strCache>
            </c:strRef>
          </c:tx>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группе'!$Q$44:$Q$46</c:f>
              <c:numCache>
                <c:formatCode>0%</c:formatCode>
                <c:ptCount val="3"/>
                <c:pt idx="0">
                  <c:v>0</c:v>
                </c:pt>
                <c:pt idx="1">
                  <c:v>0</c:v>
                </c:pt>
                <c:pt idx="2">
                  <c:v>0</c:v>
                </c:pt>
              </c:numCache>
            </c:numRef>
          </c:val>
        </c:ser>
        <c:shape val="cone"/>
        <c:axId val="77719424"/>
        <c:axId val="77720960"/>
        <c:axId val="0"/>
      </c:bar3DChart>
      <c:catAx>
        <c:axId val="77719424"/>
        <c:scaling>
          <c:orientation val="minMax"/>
        </c:scaling>
        <c:axPos val="b"/>
        <c:numFmt formatCode="General" sourceLinked="0"/>
        <c:tickLblPos val="nextTo"/>
        <c:txPr>
          <a:bodyPr/>
          <a:lstStyle/>
          <a:p>
            <a:pPr>
              <a:defRPr sz="900">
                <a:latin typeface="Times New Roman" pitchFamily="18" charset="0"/>
                <a:cs typeface="Times New Roman" pitchFamily="18" charset="0"/>
              </a:defRPr>
            </a:pPr>
            <a:endParaRPr lang="ru-RU"/>
          </a:p>
        </c:txPr>
        <c:crossAx val="77720960"/>
        <c:crosses val="autoZero"/>
        <c:auto val="1"/>
        <c:lblAlgn val="ctr"/>
        <c:lblOffset val="100"/>
      </c:catAx>
      <c:valAx>
        <c:axId val="77720960"/>
        <c:scaling>
          <c:orientation val="minMax"/>
        </c:scaling>
        <c:delete val="1"/>
        <c:axPos val="l"/>
        <c:numFmt formatCode="0%" sourceLinked="1"/>
        <c:tickLblPos val="none"/>
        <c:crossAx val="77719424"/>
        <c:crosses val="autoZero"/>
        <c:crossBetween val="between"/>
      </c:valAx>
    </c:plotArea>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a:pPr>
            <a:r>
              <a:rPr lang="ru-RU" sz="1200">
                <a:latin typeface="Times New Roman" pitchFamily="18" charset="0"/>
                <a:cs typeface="Times New Roman" pitchFamily="18" charset="0"/>
              </a:rPr>
              <a:t>Физическое развитие</a:t>
            </a:r>
          </a:p>
        </c:rich>
      </c:tx>
      <c:layout/>
    </c:title>
    <c:view3D>
      <c:rAngAx val="1"/>
    </c:view3D>
    <c:plotArea>
      <c:layout/>
      <c:bar3DChart>
        <c:barDir val="col"/>
        <c:grouping val="stacked"/>
        <c:ser>
          <c:idx val="0"/>
          <c:order val="0"/>
          <c:tx>
            <c:strRef>
              <c:f>'сводная по группе'!$T$44:$T$46</c:f>
              <c:strCache>
                <c:ptCount val="1"/>
                <c:pt idx="0">
                  <c:v>#ДЕЛ/0! #ДЕЛ/0! #ДЕЛ/0!</c:v>
                </c:pt>
              </c:strCache>
            </c:strRef>
          </c:tx>
          <c:spPr>
            <a:gradFill>
              <a:gsLst>
                <a:gs pos="0">
                  <a:srgbClr val="CCCCFF"/>
                </a:gs>
                <a:gs pos="17999">
                  <a:srgbClr val="99CCFF"/>
                </a:gs>
                <a:gs pos="36000">
                  <a:srgbClr val="9966FF"/>
                </a:gs>
                <a:gs pos="61000">
                  <a:srgbClr val="CC99FF"/>
                </a:gs>
                <a:gs pos="82001">
                  <a:srgbClr val="99CCFF"/>
                </a:gs>
                <a:gs pos="100000">
                  <a:srgbClr val="CCCCFF"/>
                </a:gs>
              </a:gsLst>
              <a:lin ang="5400000" scaled="0"/>
            </a:gradFill>
          </c:spPr>
          <c:cat>
            <c:strRef>
              <c:f>'сводная по группе'!$C$40:$C$42</c:f>
              <c:strCache>
                <c:ptCount val="3"/>
                <c:pt idx="0">
                  <c:v>сформирован</c:v>
                </c:pt>
                <c:pt idx="1">
                  <c:v>в стадии формирования</c:v>
                </c:pt>
                <c:pt idx="2">
                  <c:v>не сформирован</c:v>
                </c:pt>
              </c:strCache>
            </c:strRef>
          </c:cat>
          <c:val>
            <c:numRef>
              <c:f>'сводная по группе'!$T$44:$T$46</c:f>
              <c:numCache>
                <c:formatCode>0.0%</c:formatCode>
                <c:ptCount val="3"/>
                <c:pt idx="0">
                  <c:v>0</c:v>
                </c:pt>
                <c:pt idx="1">
                  <c:v>0</c:v>
                </c:pt>
                <c:pt idx="2">
                  <c:v>0</c:v>
                </c:pt>
              </c:numCache>
            </c:numRef>
          </c:val>
        </c:ser>
        <c:shape val="cone"/>
        <c:axId val="77745152"/>
        <c:axId val="77746944"/>
        <c:axId val="0"/>
      </c:bar3DChart>
      <c:catAx>
        <c:axId val="77745152"/>
        <c:scaling>
          <c:orientation val="minMax"/>
        </c:scaling>
        <c:axPos val="b"/>
        <c:numFmt formatCode="General" sourceLinked="0"/>
        <c:tickLblPos val="nextTo"/>
        <c:txPr>
          <a:bodyPr/>
          <a:lstStyle/>
          <a:p>
            <a:pPr>
              <a:defRPr sz="900">
                <a:latin typeface="Times New Roman" pitchFamily="18" charset="0"/>
                <a:cs typeface="Times New Roman" pitchFamily="18" charset="0"/>
              </a:defRPr>
            </a:pPr>
            <a:endParaRPr lang="ru-RU"/>
          </a:p>
        </c:txPr>
        <c:crossAx val="77746944"/>
        <c:crosses val="autoZero"/>
        <c:auto val="1"/>
        <c:lblAlgn val="ctr"/>
        <c:lblOffset val="100"/>
      </c:catAx>
      <c:valAx>
        <c:axId val="77746944"/>
        <c:scaling>
          <c:orientation val="minMax"/>
        </c:scaling>
        <c:delete val="1"/>
        <c:axPos val="l"/>
        <c:numFmt formatCode="0.0%" sourceLinked="1"/>
        <c:tickLblPos val="none"/>
        <c:crossAx val="77745152"/>
        <c:crosses val="autoZero"/>
        <c:crossBetween val="between"/>
      </c:valAx>
    </c:plotArea>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a:pPr>
            <a:r>
              <a:rPr lang="ru-RU" sz="1200">
                <a:latin typeface="Times New Roman" pitchFamily="18" charset="0"/>
                <a:cs typeface="Times New Roman" pitchFamily="18" charset="0"/>
              </a:rPr>
              <a:t>Художественно-эстетическое развитие</a:t>
            </a:r>
          </a:p>
        </c:rich>
      </c:tx>
      <c:layout/>
    </c:title>
    <c:view3D>
      <c:rAngAx val="1"/>
    </c:view3D>
    <c:plotArea>
      <c:layout/>
      <c:bar3DChart>
        <c:barDir val="col"/>
        <c:grouping val="stacked"/>
        <c:ser>
          <c:idx val="0"/>
          <c:order val="0"/>
          <c:tx>
            <c:strRef>
              <c:f>'сводная по группе'!$N$44:$N$46</c:f>
              <c:strCache>
                <c:ptCount val="1"/>
                <c:pt idx="0">
                  <c:v>#ДЕЛ/0! #ДЕЛ/0! #ДЕЛ/0!</c:v>
                </c:pt>
              </c:strCache>
            </c:strRef>
          </c:tx>
          <c:spPr>
            <a:gradFill>
              <a:gsLst>
                <a:gs pos="0">
                  <a:srgbClr val="DDEBCF"/>
                </a:gs>
                <a:gs pos="50000">
                  <a:srgbClr val="9CB86E"/>
                </a:gs>
                <a:gs pos="100000">
                  <a:srgbClr val="156B13"/>
                </a:gs>
              </a:gsLst>
              <a:lin ang="5400000" scaled="0"/>
            </a:gradFill>
          </c:spPr>
          <c:cat>
            <c:strRef>
              <c:f>'сводная по группе'!$C$40:$C$42</c:f>
              <c:strCache>
                <c:ptCount val="3"/>
                <c:pt idx="0">
                  <c:v>сформирован</c:v>
                </c:pt>
                <c:pt idx="1">
                  <c:v>в стадии формирования</c:v>
                </c:pt>
                <c:pt idx="2">
                  <c:v>не сформирован</c:v>
                </c:pt>
              </c:strCache>
            </c:strRef>
          </c:cat>
          <c:val>
            <c:numRef>
              <c:f>'сводная по группе'!$N$44:$N$46</c:f>
              <c:numCache>
                <c:formatCode>0%</c:formatCode>
                <c:ptCount val="3"/>
                <c:pt idx="0">
                  <c:v>0</c:v>
                </c:pt>
                <c:pt idx="1">
                  <c:v>0</c:v>
                </c:pt>
                <c:pt idx="2">
                  <c:v>0</c:v>
                </c:pt>
              </c:numCache>
            </c:numRef>
          </c:val>
        </c:ser>
        <c:shape val="cone"/>
        <c:axId val="77783424"/>
        <c:axId val="77784960"/>
        <c:axId val="0"/>
      </c:bar3DChart>
      <c:catAx>
        <c:axId val="77783424"/>
        <c:scaling>
          <c:orientation val="minMax"/>
        </c:scaling>
        <c:axPos val="b"/>
        <c:numFmt formatCode="General" sourceLinked="0"/>
        <c:tickLblPos val="nextTo"/>
        <c:txPr>
          <a:bodyPr/>
          <a:lstStyle/>
          <a:p>
            <a:pPr>
              <a:defRPr sz="900">
                <a:latin typeface="Times New Roman" pitchFamily="18" charset="0"/>
                <a:cs typeface="Times New Roman" pitchFamily="18" charset="0"/>
              </a:defRPr>
            </a:pPr>
            <a:endParaRPr lang="ru-RU"/>
          </a:p>
        </c:txPr>
        <c:crossAx val="77784960"/>
        <c:crosses val="autoZero"/>
        <c:auto val="1"/>
        <c:lblAlgn val="ctr"/>
        <c:lblOffset val="100"/>
      </c:catAx>
      <c:valAx>
        <c:axId val="77784960"/>
        <c:scaling>
          <c:orientation val="minMax"/>
        </c:scaling>
        <c:delete val="1"/>
        <c:axPos val="l"/>
        <c:numFmt formatCode="0" sourceLinked="0"/>
        <c:tickLblPos val="none"/>
        <c:crossAx val="77783424"/>
        <c:crosses val="autoZero"/>
        <c:crossBetween val="between"/>
      </c:valAx>
    </c:plotArea>
    <c:plotVisOnly val="1"/>
    <c:dispBlanksAs val="gap"/>
  </c:chart>
  <c:printSettings>
    <c:headerFooter/>
    <c:pageMargins b="0.75000000000000311" l="0.70000000000000062" r="0.70000000000000062" t="0.750000000000003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FF0000"/>
            </a:solidFill>
          </c:spPr>
          <c:cat>
            <c:strRef>
              <c:f>'Целевые ориентиры_сводная'!$B$56:$B$58</c:f>
              <c:strCache>
                <c:ptCount val="3"/>
                <c:pt idx="0">
                  <c:v>сформирован</c:v>
                </c:pt>
                <c:pt idx="1">
                  <c:v>в стадии формирования</c:v>
                </c:pt>
                <c:pt idx="2">
                  <c:v>не сформирован</c:v>
                </c:pt>
              </c:strCache>
            </c:strRef>
          </c:cat>
          <c:val>
            <c:numRef>
              <c:f>'Целевые ориентиры_сводная'!$D$56:$D$58</c:f>
              <c:numCache>
                <c:formatCode>0%</c:formatCode>
                <c:ptCount val="3"/>
                <c:pt idx="0">
                  <c:v>0</c:v>
                </c:pt>
                <c:pt idx="1">
                  <c:v>0</c:v>
                </c:pt>
                <c:pt idx="2">
                  <c:v>0</c:v>
                </c:pt>
              </c:numCache>
            </c:numRef>
          </c:val>
        </c:ser>
        <c:shape val="pyramid"/>
        <c:axId val="84605952"/>
        <c:axId val="84693760"/>
        <c:axId val="0"/>
      </c:bar3DChart>
      <c:catAx>
        <c:axId val="84605952"/>
        <c:scaling>
          <c:orientation val="minMax"/>
        </c:scaling>
        <c:axPos val="b"/>
        <c:numFmt formatCode="General" sourceLinked="0"/>
        <c:tickLblPos val="nextTo"/>
        <c:crossAx val="84693760"/>
        <c:crosses val="autoZero"/>
        <c:auto val="1"/>
        <c:lblAlgn val="ctr"/>
        <c:lblOffset val="100"/>
      </c:catAx>
      <c:valAx>
        <c:axId val="84693760"/>
        <c:scaling>
          <c:orientation val="minMax"/>
        </c:scaling>
        <c:axPos val="l"/>
        <c:majorGridlines/>
        <c:numFmt formatCode="0%" sourceLinked="1"/>
        <c:tickLblPos val="nextTo"/>
        <c:crossAx val="84605952"/>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FFC000"/>
            </a:solidFill>
          </c:spPr>
          <c:cat>
            <c:strRef>
              <c:f>'Целевые ориентиры_сводная'!$B$56:$B$58</c:f>
              <c:strCache>
                <c:ptCount val="3"/>
                <c:pt idx="0">
                  <c:v>сформирован</c:v>
                </c:pt>
                <c:pt idx="1">
                  <c:v>в стадии формирования</c:v>
                </c:pt>
                <c:pt idx="2">
                  <c:v>не сформирован</c:v>
                </c:pt>
              </c:strCache>
            </c:strRef>
          </c:cat>
          <c:val>
            <c:numRef>
              <c:f>'Целевые ориентиры_сводная'!$H$56:$H$58</c:f>
              <c:numCache>
                <c:formatCode>0%</c:formatCode>
                <c:ptCount val="3"/>
                <c:pt idx="0">
                  <c:v>0</c:v>
                </c:pt>
                <c:pt idx="1">
                  <c:v>0</c:v>
                </c:pt>
                <c:pt idx="2">
                  <c:v>0</c:v>
                </c:pt>
              </c:numCache>
            </c:numRef>
          </c:val>
        </c:ser>
        <c:shape val="pyramid"/>
        <c:axId val="84717568"/>
        <c:axId val="84719104"/>
        <c:axId val="0"/>
      </c:bar3DChart>
      <c:catAx>
        <c:axId val="84717568"/>
        <c:scaling>
          <c:orientation val="minMax"/>
        </c:scaling>
        <c:axPos val="b"/>
        <c:numFmt formatCode="General" sourceLinked="0"/>
        <c:tickLblPos val="nextTo"/>
        <c:crossAx val="84719104"/>
        <c:crosses val="autoZero"/>
        <c:auto val="1"/>
        <c:lblAlgn val="ctr"/>
        <c:lblOffset val="100"/>
      </c:catAx>
      <c:valAx>
        <c:axId val="84719104"/>
        <c:scaling>
          <c:orientation val="minMax"/>
        </c:scaling>
        <c:axPos val="l"/>
        <c:majorGridlines/>
        <c:numFmt formatCode="0%" sourceLinked="1"/>
        <c:tickLblPos val="nextTo"/>
        <c:crossAx val="84717568"/>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FFFF00"/>
            </a:solidFill>
          </c:spPr>
          <c:cat>
            <c:strRef>
              <c:f>'Целевые ориентиры_сводная'!$B$56:$B$58</c:f>
              <c:strCache>
                <c:ptCount val="3"/>
                <c:pt idx="0">
                  <c:v>сформирован</c:v>
                </c:pt>
                <c:pt idx="1">
                  <c:v>в стадии формирования</c:v>
                </c:pt>
                <c:pt idx="2">
                  <c:v>не сформирован</c:v>
                </c:pt>
              </c:strCache>
            </c:strRef>
          </c:cat>
          <c:val>
            <c:numRef>
              <c:f>'Целевые ориентиры_сводная'!$I$56:$I$58</c:f>
              <c:numCache>
                <c:formatCode>0%</c:formatCode>
                <c:ptCount val="3"/>
                <c:pt idx="0">
                  <c:v>0</c:v>
                </c:pt>
                <c:pt idx="1">
                  <c:v>0</c:v>
                </c:pt>
                <c:pt idx="2">
                  <c:v>0</c:v>
                </c:pt>
              </c:numCache>
            </c:numRef>
          </c:val>
        </c:ser>
        <c:shape val="pyramid"/>
        <c:axId val="84742912"/>
        <c:axId val="84744448"/>
        <c:axId val="0"/>
      </c:bar3DChart>
      <c:catAx>
        <c:axId val="84742912"/>
        <c:scaling>
          <c:orientation val="minMax"/>
        </c:scaling>
        <c:axPos val="b"/>
        <c:numFmt formatCode="General" sourceLinked="1"/>
        <c:tickLblPos val="nextTo"/>
        <c:crossAx val="84744448"/>
        <c:crosses val="autoZero"/>
        <c:auto val="1"/>
        <c:lblAlgn val="ctr"/>
        <c:lblOffset val="100"/>
      </c:catAx>
      <c:valAx>
        <c:axId val="84744448"/>
        <c:scaling>
          <c:orientation val="minMax"/>
        </c:scaling>
        <c:axPos val="l"/>
        <c:majorGridlines/>
        <c:numFmt formatCode="0%" sourceLinked="1"/>
        <c:tickLblPos val="nextTo"/>
        <c:crossAx val="84742912"/>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92D050"/>
            </a:solidFill>
          </c:spPr>
          <c:cat>
            <c:strRef>
              <c:f>'Целевые ориентиры_сводная'!$B$56:$B$58</c:f>
              <c:strCache>
                <c:ptCount val="3"/>
                <c:pt idx="0">
                  <c:v>сформирован</c:v>
                </c:pt>
                <c:pt idx="1">
                  <c:v>в стадии формирования</c:v>
                </c:pt>
                <c:pt idx="2">
                  <c:v>не сформирован</c:v>
                </c:pt>
              </c:strCache>
            </c:strRef>
          </c:cat>
          <c:val>
            <c:numRef>
              <c:f>'Целевые ориентиры_сводная'!$J$56:$J$58</c:f>
              <c:numCache>
                <c:formatCode>0%</c:formatCode>
                <c:ptCount val="3"/>
                <c:pt idx="0">
                  <c:v>0</c:v>
                </c:pt>
                <c:pt idx="1">
                  <c:v>0</c:v>
                </c:pt>
                <c:pt idx="2">
                  <c:v>0</c:v>
                </c:pt>
              </c:numCache>
            </c:numRef>
          </c:val>
        </c:ser>
        <c:shape val="pyramid"/>
        <c:axId val="84780544"/>
        <c:axId val="84782080"/>
        <c:axId val="0"/>
      </c:bar3DChart>
      <c:catAx>
        <c:axId val="84780544"/>
        <c:scaling>
          <c:orientation val="minMax"/>
        </c:scaling>
        <c:axPos val="b"/>
        <c:numFmt formatCode="General" sourceLinked="0"/>
        <c:tickLblPos val="nextTo"/>
        <c:crossAx val="84782080"/>
        <c:crosses val="autoZero"/>
        <c:auto val="1"/>
        <c:lblAlgn val="ctr"/>
        <c:lblOffset val="100"/>
      </c:catAx>
      <c:valAx>
        <c:axId val="84782080"/>
        <c:scaling>
          <c:orientation val="minMax"/>
        </c:scaling>
        <c:axPos val="l"/>
        <c:majorGridlines/>
        <c:numFmt formatCode="0%" sourceLinked="1"/>
        <c:tickLblPos val="nextTo"/>
        <c:crossAx val="84780544"/>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590550</xdr:colOff>
      <xdr:row>47</xdr:row>
      <xdr:rowOff>28574</xdr:rowOff>
    </xdr:from>
    <xdr:to>
      <xdr:col>6</xdr:col>
      <xdr:colOff>447675</xdr:colOff>
      <xdr:row>59</xdr:row>
      <xdr:rowOff>38099</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466726</xdr:colOff>
      <xdr:row>47</xdr:row>
      <xdr:rowOff>9525</xdr:rowOff>
    </xdr:from>
    <xdr:to>
      <xdr:col>10</xdr:col>
      <xdr:colOff>523876</xdr:colOff>
      <xdr:row>59</xdr:row>
      <xdr:rowOff>19050</xdr:rowOff>
    </xdr:to>
    <xdr:graphicFrame macro="">
      <xdr:nvGraphicFramePr>
        <xdr:cNvPr id="8" name="Диаграмма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47625</xdr:colOff>
      <xdr:row>47</xdr:row>
      <xdr:rowOff>9526</xdr:rowOff>
    </xdr:from>
    <xdr:to>
      <xdr:col>17</xdr:col>
      <xdr:colOff>657225</xdr:colOff>
      <xdr:row>58</xdr:row>
      <xdr:rowOff>180976</xdr:rowOff>
    </xdr:to>
    <xdr:graphicFrame macro="">
      <xdr:nvGraphicFramePr>
        <xdr:cNvPr id="1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47625</xdr:colOff>
      <xdr:row>47</xdr:row>
      <xdr:rowOff>9525</xdr:rowOff>
    </xdr:from>
    <xdr:to>
      <xdr:col>22</xdr:col>
      <xdr:colOff>47625</xdr:colOff>
      <xdr:row>59</xdr:row>
      <xdr:rowOff>0</xdr:rowOff>
    </xdr:to>
    <xdr:graphicFrame macro="">
      <xdr:nvGraphicFramePr>
        <xdr:cNvPr id="11"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47</xdr:row>
      <xdr:rowOff>0</xdr:rowOff>
    </xdr:from>
    <xdr:to>
      <xdr:col>13</xdr:col>
      <xdr:colOff>771525</xdr:colOff>
      <xdr:row>59</xdr:row>
      <xdr:rowOff>9525</xdr:rowOff>
    </xdr:to>
    <xdr:graphicFrame macro="">
      <xdr:nvGraphicFramePr>
        <xdr:cNvPr id="7"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1958181</xdr:colOff>
      <xdr:row>0</xdr:row>
      <xdr:rowOff>0</xdr:rowOff>
    </xdr:to>
    <xdr:pic>
      <xdr:nvPicPr>
        <xdr:cNvPr id="228385" name="Рисунок 3" descr="Новый рисунок (45).bmp"/>
        <xdr:cNvPicPr>
          <a:picLocks noChangeAspect="1"/>
        </xdr:cNvPicPr>
      </xdr:nvPicPr>
      <xdr:blipFill>
        <a:blip xmlns:r="http://schemas.openxmlformats.org/officeDocument/2006/relationships" r:embed="rId1"/>
        <a:srcRect/>
        <a:stretch>
          <a:fillRect/>
        </a:stretch>
      </xdr:blipFill>
      <xdr:spPr bwMode="auto">
        <a:xfrm>
          <a:off x="0" y="28575"/>
          <a:ext cx="16202025" cy="0"/>
        </a:xfrm>
        <a:prstGeom prst="rect">
          <a:avLst/>
        </a:prstGeom>
        <a:noFill/>
        <a:ln w="9525">
          <a:noFill/>
          <a:miter lim="800000"/>
          <a:headEnd/>
          <a:tailEnd/>
        </a:ln>
      </xdr:spPr>
    </xdr:pic>
    <xdr:clientData/>
  </xdr:twoCellAnchor>
  <xdr:twoCellAnchor editAs="oneCell">
    <xdr:from>
      <xdr:col>0</xdr:col>
      <xdr:colOff>379676</xdr:colOff>
      <xdr:row>0</xdr:row>
      <xdr:rowOff>153193</xdr:rowOff>
    </xdr:from>
    <xdr:to>
      <xdr:col>1</xdr:col>
      <xdr:colOff>226219</xdr:colOff>
      <xdr:row>4</xdr:row>
      <xdr:rowOff>3169</xdr:rowOff>
    </xdr:to>
    <xdr:pic>
      <xdr:nvPicPr>
        <xdr:cNvPr id="4" name="Рисунок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379676" y="153193"/>
          <a:ext cx="1703918" cy="18978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60</xdr:row>
      <xdr:rowOff>28575</xdr:rowOff>
    </xdr:from>
    <xdr:to>
      <xdr:col>4</xdr:col>
      <xdr:colOff>1</xdr:colOff>
      <xdr:row>70</xdr:row>
      <xdr:rowOff>180975</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60</xdr:row>
      <xdr:rowOff>9525</xdr:rowOff>
    </xdr:from>
    <xdr:to>
      <xdr:col>7</xdr:col>
      <xdr:colOff>2714625</xdr:colOff>
      <xdr:row>71</xdr:row>
      <xdr:rowOff>19049</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xdr:colOff>
      <xdr:row>60</xdr:row>
      <xdr:rowOff>9525</xdr:rowOff>
    </xdr:from>
    <xdr:to>
      <xdr:col>9</xdr:col>
      <xdr:colOff>0</xdr:colOff>
      <xdr:row>71</xdr:row>
      <xdr:rowOff>38101</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60</xdr:row>
      <xdr:rowOff>19050</xdr:rowOff>
    </xdr:from>
    <xdr:to>
      <xdr:col>10</xdr:col>
      <xdr:colOff>1</xdr:colOff>
      <xdr:row>71</xdr:row>
      <xdr:rowOff>38100</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38101</xdr:colOff>
      <xdr:row>60</xdr:row>
      <xdr:rowOff>19050</xdr:rowOff>
    </xdr:from>
    <xdr:to>
      <xdr:col>11</xdr:col>
      <xdr:colOff>19051</xdr:colOff>
      <xdr:row>71</xdr:row>
      <xdr:rowOff>47625</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28574</xdr:colOff>
      <xdr:row>60</xdr:row>
      <xdr:rowOff>28574</xdr:rowOff>
    </xdr:from>
    <xdr:to>
      <xdr:col>11</xdr:col>
      <xdr:colOff>3057525</xdr:colOff>
      <xdr:row>71</xdr:row>
      <xdr:rowOff>66675</xdr:rowOff>
    </xdr:to>
    <xdr:graphicFrame macro="">
      <xdr:nvGraphicFramePr>
        <xdr:cNvPr id="7" name="Диаграм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9525</xdr:colOff>
      <xdr:row>60</xdr:row>
      <xdr:rowOff>19050</xdr:rowOff>
    </xdr:from>
    <xdr:to>
      <xdr:col>13</xdr:col>
      <xdr:colOff>1</xdr:colOff>
      <xdr:row>71</xdr:row>
      <xdr:rowOff>57150</xdr:rowOff>
    </xdr:to>
    <xdr:graphicFrame macro="">
      <xdr:nvGraphicFramePr>
        <xdr:cNvPr id="8" name="Диаграмма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2</xdr:col>
      <xdr:colOff>636515</xdr:colOff>
      <xdr:row>10</xdr:row>
      <xdr:rowOff>161926</xdr:rowOff>
    </xdr:to>
    <xdr:pic>
      <xdr:nvPicPr>
        <xdr:cNvPr id="3" name="Рисунок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 y="2"/>
          <a:ext cx="1855714" cy="20669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82;&#1072;&#1088;&#1090;&#1072;%201%20&#1082;&#1083;&#1072;&#1089;&#1089;/&#1086;&#1094;&#1077;&#1085;&#1082;&#1072;%20&#1082;&#1086;&#1084;&#1087;&#1086;&#1085;&#1077;&#1085;&#1090;&#1086;&#1074;%20&#1091;&#1095;&#1077;&#1073;&#1085;&#1086;&#1081;%20&#1076;&#1077;&#1103;&#1090;&#1077;&#1083;&#1100;&#1085;&#1086;&#1089;&#1090;&#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1086;&#1085;&#1080;&#1090;&#1086;&#1088;&#1080;&#1085;&#1075;%20&#1054;&#1054;&#1055;_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писок"/>
      <sheetName val="сырые баллы"/>
      <sheetName val="обработка учеб-познав. интерес"/>
      <sheetName val="целеполагание"/>
      <sheetName val="учебные действия"/>
      <sheetName val="действия контроля"/>
      <sheetName val="действия оценки"/>
      <sheetName val="итоговый протокол"/>
    </sheetNames>
    <sheetDataSet>
      <sheetData sheetId="0"/>
      <sheetData sheetId="1">
        <row r="1">
          <cell r="A1" t="str">
            <v>оценка уровня сформированности компонентов учебной деятельности</v>
          </cell>
        </row>
        <row r="2">
          <cell r="A2" t="str">
            <v>№</v>
          </cell>
          <cell r="B2" t="str">
            <v>Ф.И.</v>
          </cell>
          <cell r="C2" t="str">
            <v>Класс</v>
          </cell>
          <cell r="D2" t="str">
            <v>дата заполнения</v>
          </cell>
          <cell r="E2" t="str">
            <v>часть А</v>
          </cell>
        </row>
        <row r="3">
          <cell r="G3">
            <v>3</v>
          </cell>
          <cell r="R3">
            <v>14</v>
          </cell>
          <cell r="S3">
            <v>15</v>
          </cell>
          <cell r="T3">
            <v>16</v>
          </cell>
          <cell r="U3">
            <v>17</v>
          </cell>
          <cell r="V3">
            <v>18</v>
          </cell>
          <cell r="W3">
            <v>19</v>
          </cell>
          <cell r="X3">
            <v>20</v>
          </cell>
          <cell r="Y3">
            <v>21</v>
          </cell>
          <cell r="Z3">
            <v>22</v>
          </cell>
          <cell r="AA3">
            <v>23</v>
          </cell>
          <cell r="AB3">
            <v>24</v>
          </cell>
          <cell r="AC3">
            <v>25</v>
          </cell>
          <cell r="AD3">
            <v>26</v>
          </cell>
          <cell r="AE3">
            <v>27</v>
          </cell>
          <cell r="AF3">
            <v>28</v>
          </cell>
          <cell r="AM3">
            <v>35</v>
          </cell>
          <cell r="AN3">
            <v>36</v>
          </cell>
          <cell r="AO3">
            <v>37</v>
          </cell>
          <cell r="BC3">
            <v>14</v>
          </cell>
          <cell r="BD3">
            <v>15</v>
          </cell>
          <cell r="BE3">
            <v>16</v>
          </cell>
          <cell r="BF3">
            <v>17</v>
          </cell>
          <cell r="BG3">
            <v>18</v>
          </cell>
          <cell r="BH3">
            <v>19</v>
          </cell>
          <cell r="BI3">
            <v>20</v>
          </cell>
          <cell r="BJ3">
            <v>21</v>
          </cell>
          <cell r="BK3">
            <v>22</v>
          </cell>
          <cell r="BL3">
            <v>23</v>
          </cell>
          <cell r="BM3">
            <v>24</v>
          </cell>
          <cell r="BN3">
            <v>25</v>
          </cell>
          <cell r="BO3">
            <v>26</v>
          </cell>
          <cell r="BP3">
            <v>27</v>
          </cell>
          <cell r="BQ3">
            <v>28</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row r="24">
          <cell r="A24">
            <v>21</v>
          </cell>
        </row>
        <row r="25">
          <cell r="A25">
            <v>22</v>
          </cell>
        </row>
        <row r="26">
          <cell r="A26">
            <v>23</v>
          </cell>
        </row>
        <row r="27">
          <cell r="A27">
            <v>24</v>
          </cell>
        </row>
        <row r="28">
          <cell r="A28">
            <v>25</v>
          </cell>
        </row>
        <row r="29">
          <cell r="A29">
            <v>26</v>
          </cell>
        </row>
        <row r="30">
          <cell r="A30">
            <v>27</v>
          </cell>
        </row>
        <row r="31">
          <cell r="A31">
            <v>28</v>
          </cell>
        </row>
        <row r="32">
          <cell r="A32">
            <v>29</v>
          </cell>
        </row>
        <row r="33">
          <cell r="A33">
            <v>30</v>
          </cell>
        </row>
        <row r="34">
          <cell r="A34">
            <v>31</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список"/>
      <sheetName val="Социально-коммуникативное разви"/>
      <sheetName val="Познавательное развитие"/>
      <sheetName val="мотивация май"/>
      <sheetName val="учебно-позн. интерес октябрь"/>
      <sheetName val="целеполагание"/>
      <sheetName val="целеполагание май"/>
      <sheetName val="учебные действия"/>
      <sheetName val="учебные действия май "/>
      <sheetName val="действия контроля"/>
      <sheetName val="действие контроля май"/>
      <sheetName val="действия оценки"/>
      <sheetName val="действия оценки май"/>
      <sheetName val="Речевое развитие"/>
      <sheetName val="Лист4"/>
      <sheetName val="Лист2"/>
      <sheetName val="сводная по группе"/>
      <sheetName val="индивидуальный протокол"/>
      <sheetName val="характ уровней"/>
      <sheetName val="Лист1"/>
    </sheetNames>
    <sheetDataSet>
      <sheetData sheetId="0" refreshError="1">
        <row r="1">
          <cell r="B1" t="str">
            <v>Ф.И.</v>
          </cell>
          <cell r="C1" t="str">
            <v xml:space="preserve">дата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36"/>
  <sheetViews>
    <sheetView tabSelected="1" workbookViewId="0">
      <selection activeCell="G19" sqref="G19"/>
    </sheetView>
  </sheetViews>
  <sheetFormatPr defaultColWidth="9.140625" defaultRowHeight="15"/>
  <cols>
    <col min="1" max="1" width="9.140625" style="105"/>
    <col min="2" max="2" width="22.28515625" style="105" customWidth="1"/>
    <col min="3" max="3" width="9.140625" style="105"/>
    <col min="4" max="4" width="16.42578125" style="105" customWidth="1"/>
    <col min="5" max="16384" width="9.140625" style="105"/>
  </cols>
  <sheetData>
    <row r="1" spans="1:4" ht="105.75" customHeight="1">
      <c r="A1" s="239" t="s">
        <v>3</v>
      </c>
      <c r="B1" s="261" t="s">
        <v>140</v>
      </c>
      <c r="C1" s="239" t="s">
        <v>111</v>
      </c>
      <c r="D1" s="239" t="s">
        <v>156</v>
      </c>
    </row>
    <row r="2" spans="1:4">
      <c r="A2" s="97">
        <v>1</v>
      </c>
      <c r="B2" s="268"/>
      <c r="C2" s="106"/>
      <c r="D2" s="258" t="s">
        <v>195</v>
      </c>
    </row>
    <row r="3" spans="1:4">
      <c r="A3" s="97">
        <f t="shared" ref="A3:A36" si="0">A2+1</f>
        <v>2</v>
      </c>
      <c r="B3" s="269"/>
      <c r="C3" s="106">
        <f>C2</f>
        <v>0</v>
      </c>
      <c r="D3" s="259" t="str">
        <f>D2</f>
        <v>1 младшая группа</v>
      </c>
    </row>
    <row r="4" spans="1:4">
      <c r="A4" s="97">
        <f t="shared" si="0"/>
        <v>3</v>
      </c>
      <c r="B4" s="269"/>
      <c r="C4" s="106">
        <f t="shared" ref="C4:C36" si="1">C3</f>
        <v>0</v>
      </c>
      <c r="D4" s="259" t="str">
        <f t="shared" ref="D4:D36" si="2">D3</f>
        <v>1 младшая группа</v>
      </c>
    </row>
    <row r="5" spans="1:4">
      <c r="A5" s="97">
        <f t="shared" si="0"/>
        <v>4</v>
      </c>
      <c r="B5" s="269"/>
      <c r="C5" s="106">
        <f t="shared" si="1"/>
        <v>0</v>
      </c>
      <c r="D5" s="259" t="str">
        <f t="shared" si="2"/>
        <v>1 младшая группа</v>
      </c>
    </row>
    <row r="6" spans="1:4">
      <c r="A6" s="97">
        <f t="shared" si="0"/>
        <v>5</v>
      </c>
      <c r="B6" s="269"/>
      <c r="C6" s="106">
        <f t="shared" si="1"/>
        <v>0</v>
      </c>
      <c r="D6" s="259" t="str">
        <f t="shared" si="2"/>
        <v>1 младшая группа</v>
      </c>
    </row>
    <row r="7" spans="1:4">
      <c r="A7" s="97">
        <f t="shared" si="0"/>
        <v>6</v>
      </c>
      <c r="B7" s="269"/>
      <c r="C7" s="106">
        <f t="shared" si="1"/>
        <v>0</v>
      </c>
      <c r="D7" s="259" t="str">
        <f t="shared" si="2"/>
        <v>1 младшая группа</v>
      </c>
    </row>
    <row r="8" spans="1:4">
      <c r="A8" s="97">
        <f t="shared" si="0"/>
        <v>7</v>
      </c>
      <c r="B8" s="269"/>
      <c r="C8" s="106">
        <f t="shared" si="1"/>
        <v>0</v>
      </c>
      <c r="D8" s="259" t="str">
        <f t="shared" si="2"/>
        <v>1 младшая группа</v>
      </c>
    </row>
    <row r="9" spans="1:4">
      <c r="A9" s="97">
        <f t="shared" si="0"/>
        <v>8</v>
      </c>
      <c r="B9" s="269"/>
      <c r="C9" s="106">
        <f t="shared" si="1"/>
        <v>0</v>
      </c>
      <c r="D9" s="259" t="str">
        <f t="shared" si="2"/>
        <v>1 младшая группа</v>
      </c>
    </row>
    <row r="10" spans="1:4">
      <c r="A10" s="97">
        <f t="shared" si="0"/>
        <v>9</v>
      </c>
      <c r="B10" s="269"/>
      <c r="C10" s="106">
        <f t="shared" si="1"/>
        <v>0</v>
      </c>
      <c r="D10" s="259" t="str">
        <f t="shared" si="2"/>
        <v>1 младшая группа</v>
      </c>
    </row>
    <row r="11" spans="1:4">
      <c r="A11" s="97">
        <f t="shared" si="0"/>
        <v>10</v>
      </c>
      <c r="B11" s="269"/>
      <c r="C11" s="106">
        <f t="shared" si="1"/>
        <v>0</v>
      </c>
      <c r="D11" s="259" t="str">
        <f t="shared" si="2"/>
        <v>1 младшая группа</v>
      </c>
    </row>
    <row r="12" spans="1:4">
      <c r="A12" s="97">
        <f t="shared" si="0"/>
        <v>11</v>
      </c>
      <c r="B12" s="269"/>
      <c r="C12" s="106">
        <f t="shared" si="1"/>
        <v>0</v>
      </c>
      <c r="D12" s="259" t="str">
        <f t="shared" si="2"/>
        <v>1 младшая группа</v>
      </c>
    </row>
    <row r="13" spans="1:4">
      <c r="A13" s="97">
        <f t="shared" si="0"/>
        <v>12</v>
      </c>
      <c r="B13" s="269"/>
      <c r="C13" s="106">
        <f t="shared" si="1"/>
        <v>0</v>
      </c>
      <c r="D13" s="259" t="str">
        <f t="shared" si="2"/>
        <v>1 младшая группа</v>
      </c>
    </row>
    <row r="14" spans="1:4">
      <c r="A14" s="97">
        <f t="shared" si="0"/>
        <v>13</v>
      </c>
      <c r="B14" s="269"/>
      <c r="C14" s="106">
        <f t="shared" si="1"/>
        <v>0</v>
      </c>
      <c r="D14" s="259" t="str">
        <f t="shared" si="2"/>
        <v>1 младшая группа</v>
      </c>
    </row>
    <row r="15" spans="1:4" ht="16.5" customHeight="1">
      <c r="A15" s="97">
        <f t="shared" si="0"/>
        <v>14</v>
      </c>
      <c r="B15" s="269"/>
      <c r="C15" s="106">
        <f t="shared" si="1"/>
        <v>0</v>
      </c>
      <c r="D15" s="259" t="str">
        <f t="shared" si="2"/>
        <v>1 младшая группа</v>
      </c>
    </row>
    <row r="16" spans="1:4">
      <c r="A16" s="97">
        <f t="shared" si="0"/>
        <v>15</v>
      </c>
      <c r="B16" s="269"/>
      <c r="C16" s="106">
        <f t="shared" si="1"/>
        <v>0</v>
      </c>
      <c r="D16" s="259" t="str">
        <f t="shared" si="2"/>
        <v>1 младшая группа</v>
      </c>
    </row>
    <row r="17" spans="1:4">
      <c r="A17" s="97">
        <f t="shared" si="0"/>
        <v>16</v>
      </c>
      <c r="B17" s="269"/>
      <c r="C17" s="106">
        <f t="shared" si="1"/>
        <v>0</v>
      </c>
      <c r="D17" s="259" t="str">
        <f t="shared" si="2"/>
        <v>1 младшая группа</v>
      </c>
    </row>
    <row r="18" spans="1:4">
      <c r="A18" s="97">
        <f t="shared" si="0"/>
        <v>17</v>
      </c>
      <c r="B18" s="269"/>
      <c r="C18" s="106">
        <f t="shared" si="1"/>
        <v>0</v>
      </c>
      <c r="D18" s="259" t="str">
        <f t="shared" si="2"/>
        <v>1 младшая группа</v>
      </c>
    </row>
    <row r="19" spans="1:4">
      <c r="A19" s="97">
        <f t="shared" si="0"/>
        <v>18</v>
      </c>
      <c r="B19" s="269"/>
      <c r="C19" s="106">
        <f t="shared" si="1"/>
        <v>0</v>
      </c>
      <c r="D19" s="259" t="str">
        <f t="shared" si="2"/>
        <v>1 младшая группа</v>
      </c>
    </row>
    <row r="20" spans="1:4">
      <c r="A20" s="97">
        <f t="shared" si="0"/>
        <v>19</v>
      </c>
      <c r="B20" s="269"/>
      <c r="C20" s="106">
        <f t="shared" si="1"/>
        <v>0</v>
      </c>
      <c r="D20" s="259" t="str">
        <f t="shared" si="2"/>
        <v>1 младшая группа</v>
      </c>
    </row>
    <row r="21" spans="1:4">
      <c r="A21" s="97">
        <f t="shared" si="0"/>
        <v>20</v>
      </c>
      <c r="B21" s="269"/>
      <c r="C21" s="106">
        <f t="shared" si="1"/>
        <v>0</v>
      </c>
      <c r="D21" s="259" t="str">
        <f t="shared" si="2"/>
        <v>1 младшая группа</v>
      </c>
    </row>
    <row r="22" spans="1:4">
      <c r="A22" s="97">
        <f t="shared" si="0"/>
        <v>21</v>
      </c>
      <c r="B22" s="269"/>
      <c r="C22" s="106">
        <f t="shared" si="1"/>
        <v>0</v>
      </c>
      <c r="D22" s="259" t="str">
        <f t="shared" si="2"/>
        <v>1 младшая группа</v>
      </c>
    </row>
    <row r="23" spans="1:4">
      <c r="A23" s="97">
        <f t="shared" si="0"/>
        <v>22</v>
      </c>
      <c r="B23" s="269"/>
      <c r="C23" s="106">
        <f t="shared" si="1"/>
        <v>0</v>
      </c>
      <c r="D23" s="259" t="str">
        <f t="shared" si="2"/>
        <v>1 младшая группа</v>
      </c>
    </row>
    <row r="24" spans="1:4">
      <c r="A24" s="97">
        <f t="shared" si="0"/>
        <v>23</v>
      </c>
      <c r="B24" s="269"/>
      <c r="C24" s="106">
        <f t="shared" si="1"/>
        <v>0</v>
      </c>
      <c r="D24" s="259" t="str">
        <f t="shared" si="2"/>
        <v>1 младшая группа</v>
      </c>
    </row>
    <row r="25" spans="1:4">
      <c r="A25" s="97">
        <f t="shared" si="0"/>
        <v>24</v>
      </c>
      <c r="B25" s="269"/>
      <c r="C25" s="106">
        <f t="shared" si="1"/>
        <v>0</v>
      </c>
      <c r="D25" s="259" t="str">
        <f t="shared" si="2"/>
        <v>1 младшая группа</v>
      </c>
    </row>
    <row r="26" spans="1:4">
      <c r="A26" s="97">
        <f t="shared" si="0"/>
        <v>25</v>
      </c>
      <c r="B26" s="257"/>
      <c r="C26" s="106">
        <f t="shared" si="1"/>
        <v>0</v>
      </c>
      <c r="D26" s="259" t="str">
        <f t="shared" si="2"/>
        <v>1 младшая группа</v>
      </c>
    </row>
    <row r="27" spans="1:4">
      <c r="A27" s="97">
        <f t="shared" si="0"/>
        <v>26</v>
      </c>
      <c r="B27" s="257"/>
      <c r="C27" s="106">
        <f t="shared" si="1"/>
        <v>0</v>
      </c>
      <c r="D27" s="259" t="str">
        <f t="shared" si="2"/>
        <v>1 младшая группа</v>
      </c>
    </row>
    <row r="28" spans="1:4">
      <c r="A28" s="97">
        <f t="shared" si="0"/>
        <v>27</v>
      </c>
      <c r="B28" s="260"/>
      <c r="C28" s="106">
        <f t="shared" si="1"/>
        <v>0</v>
      </c>
      <c r="D28" s="259" t="str">
        <f t="shared" si="2"/>
        <v>1 младшая группа</v>
      </c>
    </row>
    <row r="29" spans="1:4">
      <c r="A29" s="97">
        <f t="shared" si="0"/>
        <v>28</v>
      </c>
      <c r="B29" s="151"/>
      <c r="C29" s="106">
        <f t="shared" si="1"/>
        <v>0</v>
      </c>
      <c r="D29" s="259" t="str">
        <f t="shared" si="2"/>
        <v>1 младшая группа</v>
      </c>
    </row>
    <row r="30" spans="1:4">
      <c r="A30" s="97">
        <f t="shared" si="0"/>
        <v>29</v>
      </c>
      <c r="B30" s="151"/>
      <c r="C30" s="106">
        <f t="shared" si="1"/>
        <v>0</v>
      </c>
      <c r="D30" s="259" t="str">
        <f t="shared" si="2"/>
        <v>1 младшая группа</v>
      </c>
    </row>
    <row r="31" spans="1:4">
      <c r="A31" s="97">
        <f t="shared" si="0"/>
        <v>30</v>
      </c>
      <c r="B31" s="151"/>
      <c r="C31" s="106">
        <f t="shared" si="1"/>
        <v>0</v>
      </c>
      <c r="D31" s="259" t="str">
        <f t="shared" si="2"/>
        <v>1 младшая группа</v>
      </c>
    </row>
    <row r="32" spans="1:4">
      <c r="A32" s="97">
        <f t="shared" si="0"/>
        <v>31</v>
      </c>
      <c r="B32" s="151"/>
      <c r="C32" s="106">
        <f t="shared" si="1"/>
        <v>0</v>
      </c>
      <c r="D32" s="259" t="str">
        <f t="shared" si="2"/>
        <v>1 младшая группа</v>
      </c>
    </row>
    <row r="33" spans="1:4">
      <c r="A33" s="97">
        <f t="shared" si="0"/>
        <v>32</v>
      </c>
      <c r="B33" s="151"/>
      <c r="C33" s="106">
        <f t="shared" si="1"/>
        <v>0</v>
      </c>
      <c r="D33" s="259" t="str">
        <f t="shared" si="2"/>
        <v>1 младшая группа</v>
      </c>
    </row>
    <row r="34" spans="1:4">
      <c r="A34" s="97">
        <f t="shared" si="0"/>
        <v>33</v>
      </c>
      <c r="B34" s="151"/>
      <c r="C34" s="106">
        <f t="shared" si="1"/>
        <v>0</v>
      </c>
      <c r="D34" s="259" t="str">
        <f t="shared" si="2"/>
        <v>1 младшая группа</v>
      </c>
    </row>
    <row r="35" spans="1:4">
      <c r="A35" s="97">
        <f t="shared" si="0"/>
        <v>34</v>
      </c>
      <c r="B35" s="151"/>
      <c r="C35" s="106">
        <f t="shared" si="1"/>
        <v>0</v>
      </c>
      <c r="D35" s="259" t="str">
        <f t="shared" si="2"/>
        <v>1 младшая группа</v>
      </c>
    </row>
    <row r="36" spans="1:4">
      <c r="A36" s="97">
        <f t="shared" si="0"/>
        <v>35</v>
      </c>
      <c r="B36" s="151"/>
      <c r="C36" s="106">
        <f t="shared" si="1"/>
        <v>0</v>
      </c>
      <c r="D36" s="259" t="str">
        <f t="shared" si="2"/>
        <v>1 младшая группа</v>
      </c>
    </row>
  </sheetData>
  <phoneticPr fontId="0"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AD33"/>
  <sheetViews>
    <sheetView topLeftCell="C1" workbookViewId="0">
      <selection activeCell="AD5" sqref="AD5"/>
    </sheetView>
  </sheetViews>
  <sheetFormatPr defaultRowHeight="15"/>
  <cols>
    <col min="2" max="2" width="27.140625" customWidth="1"/>
    <col min="4" max="4" width="21" customWidth="1"/>
    <col min="5" max="28" width="3.28515625" customWidth="1"/>
    <col min="29" max="29" width="4.7109375" customWidth="1"/>
    <col min="30" max="30" width="12.5703125" customWidth="1"/>
  </cols>
  <sheetData>
    <row r="1" spans="1:30">
      <c r="A1" s="338" t="e">
        <f>#REF!</f>
        <v>#REF!</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row>
    <row r="2" spans="1:30">
      <c r="E2" s="325" t="s">
        <v>6</v>
      </c>
      <c r="F2" s="325"/>
      <c r="G2" s="325"/>
      <c r="H2" s="325"/>
      <c r="I2" s="325"/>
      <c r="J2" s="325"/>
      <c r="K2" s="325"/>
      <c r="L2" s="325"/>
      <c r="M2" s="325"/>
      <c r="N2" s="325"/>
      <c r="O2" s="325"/>
      <c r="P2" s="325"/>
      <c r="Q2" s="325" t="s">
        <v>10</v>
      </c>
      <c r="R2" s="325"/>
      <c r="S2" s="325"/>
      <c r="T2" s="325"/>
      <c r="U2" s="325"/>
      <c r="V2" s="325"/>
      <c r="W2" s="325"/>
      <c r="X2" s="325"/>
      <c r="Y2" s="325"/>
      <c r="Z2" s="325"/>
      <c r="AA2" s="325"/>
      <c r="AB2" s="325"/>
      <c r="AC2" s="1"/>
      <c r="AD2" s="1"/>
    </row>
    <row r="3" spans="1:30">
      <c r="A3" s="1" t="str">
        <f>список!A1</f>
        <v>№</v>
      </c>
      <c r="B3" s="1" t="str">
        <f>список!B1</f>
        <v>Фамилия, имя воспитанника</v>
      </c>
      <c r="C3" s="1" t="str">
        <f>список!C1</f>
        <v xml:space="preserve">дата </v>
      </c>
      <c r="D3" s="1" t="str">
        <f>список!D1</f>
        <v>группа</v>
      </c>
      <c r="E3" s="325">
        <v>29</v>
      </c>
      <c r="F3" s="325"/>
      <c r="G3" s="325">
        <v>30</v>
      </c>
      <c r="H3" s="325"/>
      <c r="I3" s="325">
        <v>31</v>
      </c>
      <c r="J3" s="325"/>
      <c r="K3" s="325">
        <v>32</v>
      </c>
      <c r="L3" s="325"/>
      <c r="M3" s="325">
        <v>33</v>
      </c>
      <c r="N3" s="325"/>
      <c r="O3" s="339">
        <v>34</v>
      </c>
      <c r="P3" s="340"/>
      <c r="Q3" s="316">
        <v>29</v>
      </c>
      <c r="R3" s="316"/>
      <c r="S3" s="316">
        <v>30</v>
      </c>
      <c r="T3" s="316"/>
      <c r="U3" s="316">
        <v>31</v>
      </c>
      <c r="V3" s="316"/>
      <c r="W3" s="316">
        <v>32</v>
      </c>
      <c r="X3" s="316"/>
      <c r="Y3" s="316">
        <v>33</v>
      </c>
      <c r="Z3" s="316"/>
      <c r="AA3" s="317">
        <v>34</v>
      </c>
      <c r="AB3" s="318"/>
      <c r="AC3" s="1"/>
      <c r="AD3" s="1"/>
    </row>
    <row r="4" spans="1:30">
      <c r="A4" s="1">
        <f>список!A2</f>
        <v>1</v>
      </c>
      <c r="B4" s="1">
        <f>список!B2</f>
        <v>0</v>
      </c>
      <c r="C4" s="1">
        <f>список!C2</f>
        <v>0</v>
      </c>
      <c r="D4" s="13" t="str">
        <f>список!D$2</f>
        <v>1 младшая группа</v>
      </c>
      <c r="E4" s="1" t="e">
        <f>#REF!</f>
        <v>#REF!</v>
      </c>
      <c r="F4" s="1" t="e">
        <f>IF(E4=0,"",IF(E4="а",1,2))</f>
        <v>#REF!</v>
      </c>
      <c r="G4" s="1" t="e">
        <f>#REF!</f>
        <v>#REF!</v>
      </c>
      <c r="H4" s="1" t="e">
        <f>IF(G4=0,"",IF(G4="а",1,2))</f>
        <v>#REF!</v>
      </c>
      <c r="I4" s="1" t="e">
        <f>#REF!</f>
        <v>#REF!</v>
      </c>
      <c r="J4" s="1" t="e">
        <f>IF(I4=0,"",IF(I4="а",2,3))</f>
        <v>#REF!</v>
      </c>
      <c r="K4" s="1" t="e">
        <f>#REF!</f>
        <v>#REF!</v>
      </c>
      <c r="L4" s="1" t="e">
        <f>IF(K4=0,"",IF(K4="а",2,3))</f>
        <v>#REF!</v>
      </c>
      <c r="M4" s="1" t="e">
        <f>#REF!</f>
        <v>#REF!</v>
      </c>
      <c r="N4" s="1" t="e">
        <f>IF(M4=0,"",IF(M4="а",4,IF(M4="б",5,6)))</f>
        <v>#REF!</v>
      </c>
      <c r="O4" s="1" t="e">
        <f>#REF!</f>
        <v>#REF!</v>
      </c>
      <c r="P4" s="1" t="e">
        <f>IF(O4=0,"",IF(O4="а",4,5))</f>
        <v>#REF!</v>
      </c>
      <c r="Q4" s="1" t="e">
        <f>#REF!</f>
        <v>#REF!</v>
      </c>
      <c r="R4" s="1" t="e">
        <f>IF(Q4=0,"",IF(Q4="а",1,2))</f>
        <v>#REF!</v>
      </c>
      <c r="S4" s="1" t="e">
        <f>#REF!</f>
        <v>#REF!</v>
      </c>
      <c r="T4" s="1" t="e">
        <f>IF(S4=0,"",IF(S4="а",1,2))</f>
        <v>#REF!</v>
      </c>
      <c r="U4" s="1" t="e">
        <f>#REF!</f>
        <v>#REF!</v>
      </c>
      <c r="V4" s="1" t="e">
        <f>IF(U4=0,"",IF(U4="а",2,3))</f>
        <v>#REF!</v>
      </c>
      <c r="W4" s="1" t="e">
        <f>#REF!</f>
        <v>#REF!</v>
      </c>
      <c r="X4" s="1" t="e">
        <f>IF(W4=0,"",IF(W4="а",2,3))</f>
        <v>#REF!</v>
      </c>
      <c r="Y4" s="1" t="e">
        <f>#REF!</f>
        <v>#REF!</v>
      </c>
      <c r="Z4" s="1" t="e">
        <f>IF(Y4=0,"",IF(Y4="а",4,5))</f>
        <v>#REF!</v>
      </c>
      <c r="AA4" s="1" t="e">
        <f>#REF!</f>
        <v>#REF!</v>
      </c>
      <c r="AB4" s="1" t="e">
        <f>IF(AA4=0,"",IF(AA4="а",4,IF(AA4="б",5,6)))</f>
        <v>#REF!</v>
      </c>
      <c r="AC4" s="1" t="e">
        <f>IF(SUM(F4:AB4)=0,"",SUM(F4:AB4))</f>
        <v>#REF!</v>
      </c>
      <c r="AD4" s="2" t="e">
        <f>IF(AC4="","",IF(AC4&gt;=49,"6 уровень",IF(AND(AC4&gt;=31,AC4&lt;49),"5 уровень",IF(AND(AC4&gt;=26,AC4&lt;31),"4 уровень",IF(AND(AC4&gt;=18,AC4&lt;26),"3 уровень",IF(AND(AC4&gt;=4,AC4&lt;18),"2 уровень;""1уровень"))))))</f>
        <v>#REF!</v>
      </c>
    </row>
    <row r="5" spans="1:30">
      <c r="A5" s="1">
        <f>список!A3</f>
        <v>2</v>
      </c>
      <c r="B5" s="1">
        <f>список!B3</f>
        <v>0</v>
      </c>
      <c r="C5" s="1">
        <f>список!C3</f>
        <v>0</v>
      </c>
      <c r="D5" s="13" t="str">
        <f>список!D$2</f>
        <v>1 младшая группа</v>
      </c>
      <c r="E5" s="1" t="e">
        <f>#REF!</f>
        <v>#REF!</v>
      </c>
      <c r="F5" s="1" t="e">
        <f t="shared" ref="F5:F33" si="0">IF(E5=0,"",IF(E5="а",1,2))</f>
        <v>#REF!</v>
      </c>
      <c r="G5" s="1" t="e">
        <f>#REF!</f>
        <v>#REF!</v>
      </c>
      <c r="H5" s="1" t="e">
        <f t="shared" ref="H5:H33" si="1">IF(G5=0,"",IF(G5="а",1,2))</f>
        <v>#REF!</v>
      </c>
      <c r="I5" s="1" t="e">
        <f>#REF!</f>
        <v>#REF!</v>
      </c>
      <c r="J5" s="1" t="e">
        <f t="shared" ref="J5:J33" si="2">IF(I5=0,"",IF(I5="а",2,3))</f>
        <v>#REF!</v>
      </c>
      <c r="K5" s="1" t="e">
        <f>#REF!</f>
        <v>#REF!</v>
      </c>
      <c r="L5" s="1" t="e">
        <f t="shared" ref="L5:L33" si="3">IF(K5=0,"",IF(K5="а",2,3))</f>
        <v>#REF!</v>
      </c>
      <c r="M5" s="1" t="e">
        <f>#REF!</f>
        <v>#REF!</v>
      </c>
      <c r="N5" s="1" t="e">
        <f t="shared" ref="N5:N33" si="4">IF(M5=0,"",IF(M5="а",4,IF(M5="б",5,6)))</f>
        <v>#REF!</v>
      </c>
      <c r="O5" s="1" t="e">
        <f>#REF!</f>
        <v>#REF!</v>
      </c>
      <c r="P5" s="1" t="e">
        <f t="shared" ref="P5:P33" si="5">IF(O5=0,"",IF(O5="а",4,5))</f>
        <v>#REF!</v>
      </c>
      <c r="Q5" s="1" t="e">
        <f>#REF!</f>
        <v>#REF!</v>
      </c>
      <c r="R5" s="1" t="e">
        <f t="shared" ref="R5:R33" si="6">IF(Q5=0,"",IF(Q5="а",1,2))</f>
        <v>#REF!</v>
      </c>
      <c r="S5" s="1" t="e">
        <f>#REF!</f>
        <v>#REF!</v>
      </c>
      <c r="T5" s="1" t="e">
        <f t="shared" ref="T5:T33" si="7">IF(S5=0,"",IF(S5="а",1,2))</f>
        <v>#REF!</v>
      </c>
      <c r="U5" s="1" t="e">
        <f>#REF!</f>
        <v>#REF!</v>
      </c>
      <c r="V5" s="1" t="e">
        <f t="shared" ref="V5:V33" si="8">IF(U5=0,"",IF(U5="а",2,3))</f>
        <v>#REF!</v>
      </c>
      <c r="W5" s="1" t="e">
        <f>#REF!</f>
        <v>#REF!</v>
      </c>
      <c r="X5" s="1" t="e">
        <f t="shared" ref="X5:X33" si="9">IF(W5=0,"",IF(W5="а",2,3))</f>
        <v>#REF!</v>
      </c>
      <c r="Y5" s="1" t="e">
        <f>#REF!</f>
        <v>#REF!</v>
      </c>
      <c r="Z5" s="1" t="e">
        <f t="shared" ref="Z5:Z33" si="10">IF(Y5=0,"",IF(Y5="а",4,5))</f>
        <v>#REF!</v>
      </c>
      <c r="AA5" s="1" t="e">
        <f>#REF!</f>
        <v>#REF!</v>
      </c>
      <c r="AB5" s="1" t="e">
        <f t="shared" ref="AB5:AB33" si="11">IF(AA5=0,"",IF(AA5="а",4,IF(AA5="б",5,6)))</f>
        <v>#REF!</v>
      </c>
      <c r="AC5" s="1" t="e">
        <f t="shared" ref="AC5:AC33" si="12">IF(SUM(F5:AB5)=0,"",SUM(F5:AB5))</f>
        <v>#REF!</v>
      </c>
      <c r="AD5" s="2" t="e">
        <f t="shared" ref="AD5:AD33" si="13">IF(AC5="","",IF(AC5&gt;=49,"6 уровень",IF(AND(AC5&gt;=31,AC5&lt;49),"5 уровень",IF(AND(AC5&gt;=26,AC5&lt;31),"4 уровень",IF(AND(AC5&gt;=18,AC5&lt;26),"3 уровень",IF(AND(AC5&gt;=4,AC5&lt;18),"2 уровень;""1уровень"))))))</f>
        <v>#REF!</v>
      </c>
    </row>
    <row r="6" spans="1:30">
      <c r="A6" s="1">
        <f>список!A4</f>
        <v>3</v>
      </c>
      <c r="B6" s="1">
        <f>список!B4</f>
        <v>0</v>
      </c>
      <c r="C6" s="1">
        <f>список!C4</f>
        <v>0</v>
      </c>
      <c r="D6" s="13" t="str">
        <f>список!D$2</f>
        <v>1 младшая группа</v>
      </c>
      <c r="E6" s="1"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 t="shared" si="12"/>
        <v>#REF!</v>
      </c>
      <c r="AD6" s="2" t="e">
        <f t="shared" si="13"/>
        <v>#REF!</v>
      </c>
    </row>
    <row r="7" spans="1:30">
      <c r="A7" s="1">
        <f>список!A5</f>
        <v>4</v>
      </c>
      <c r="B7" s="1">
        <f>список!B5</f>
        <v>0</v>
      </c>
      <c r="C7" s="1">
        <f>список!C5</f>
        <v>0</v>
      </c>
      <c r="D7" s="13" t="str">
        <f>список!D$2</f>
        <v>1 младшая группа</v>
      </c>
      <c r="E7" s="1"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 t="shared" si="12"/>
        <v>#REF!</v>
      </c>
      <c r="AD7" s="2" t="e">
        <f t="shared" si="13"/>
        <v>#REF!</v>
      </c>
    </row>
    <row r="8" spans="1:30">
      <c r="A8" s="1">
        <f>список!A6</f>
        <v>5</v>
      </c>
      <c r="B8" s="1">
        <f>список!B6</f>
        <v>0</v>
      </c>
      <c r="C8" s="1">
        <f>список!C6</f>
        <v>0</v>
      </c>
      <c r="D8" s="13" t="str">
        <f>список!D$2</f>
        <v>1 младшая группа</v>
      </c>
      <c r="E8" s="1"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 t="shared" si="12"/>
        <v>#REF!</v>
      </c>
      <c r="AD8" s="2" t="e">
        <f t="shared" si="13"/>
        <v>#REF!</v>
      </c>
    </row>
    <row r="9" spans="1:30">
      <c r="A9" s="1">
        <f>список!A7</f>
        <v>6</v>
      </c>
      <c r="B9" s="1">
        <f>список!B7</f>
        <v>0</v>
      </c>
      <c r="C9" s="1">
        <f>список!C7</f>
        <v>0</v>
      </c>
      <c r="D9" s="13" t="str">
        <f>список!D$2</f>
        <v>1 младшая группа</v>
      </c>
      <c r="E9" s="1"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 t="shared" si="12"/>
        <v>#REF!</v>
      </c>
      <c r="AD9" s="2" t="e">
        <f t="shared" si="13"/>
        <v>#REF!</v>
      </c>
    </row>
    <row r="10" spans="1:30">
      <c r="A10" s="1">
        <f>список!A8</f>
        <v>7</v>
      </c>
      <c r="B10" s="1">
        <f>список!B8</f>
        <v>0</v>
      </c>
      <c r="C10" s="1" t="e">
        <f>список!#REF!</f>
        <v>#REF!</v>
      </c>
      <c r="D10" s="13" t="str">
        <f>список!D$2</f>
        <v>1 младшая группа</v>
      </c>
      <c r="E10" s="1"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 t="shared" si="12"/>
        <v>#REF!</v>
      </c>
      <c r="AD10" s="2" t="e">
        <f t="shared" si="13"/>
        <v>#REF!</v>
      </c>
    </row>
    <row r="11" spans="1:30">
      <c r="A11" s="1">
        <f>список!A9</f>
        <v>8</v>
      </c>
      <c r="B11" s="1">
        <f>список!B9</f>
        <v>0</v>
      </c>
      <c r="C11" s="1">
        <f>список!C9</f>
        <v>0</v>
      </c>
      <c r="D11" s="13" t="str">
        <f>список!D$2</f>
        <v>1 младшая группа</v>
      </c>
      <c r="E11" s="1"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 t="shared" si="12"/>
        <v>#REF!</v>
      </c>
      <c r="AD11" s="2" t="e">
        <f t="shared" si="13"/>
        <v>#REF!</v>
      </c>
    </row>
    <row r="12" spans="1:30">
      <c r="A12" s="1">
        <f>список!A10</f>
        <v>9</v>
      </c>
      <c r="B12" s="1">
        <f>список!B10</f>
        <v>0</v>
      </c>
      <c r="C12" s="1">
        <f>список!C10</f>
        <v>0</v>
      </c>
      <c r="D12" s="13" t="str">
        <f>список!D$2</f>
        <v>1 младшая группа</v>
      </c>
      <c r="E12" s="1"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 t="shared" si="12"/>
        <v>#REF!</v>
      </c>
      <c r="AD12" s="2" t="e">
        <f t="shared" si="13"/>
        <v>#REF!</v>
      </c>
    </row>
    <row r="13" spans="1:30">
      <c r="A13" s="1">
        <f>список!A11</f>
        <v>10</v>
      </c>
      <c r="B13" s="1">
        <f>список!B11</f>
        <v>0</v>
      </c>
      <c r="C13" s="1">
        <f>список!C11</f>
        <v>0</v>
      </c>
      <c r="D13" s="13" t="str">
        <f>список!D$2</f>
        <v>1 младшая группа</v>
      </c>
      <c r="E13" s="1"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 t="shared" si="12"/>
        <v>#REF!</v>
      </c>
      <c r="AD13" s="2" t="e">
        <f t="shared" si="13"/>
        <v>#REF!</v>
      </c>
    </row>
    <row r="14" spans="1:30">
      <c r="A14" s="1">
        <f>список!A12</f>
        <v>11</v>
      </c>
      <c r="B14" s="1">
        <f>список!B12</f>
        <v>0</v>
      </c>
      <c r="C14" s="1">
        <f>список!C12</f>
        <v>0</v>
      </c>
      <c r="D14" s="13" t="str">
        <f>список!D$2</f>
        <v>1 младшая группа</v>
      </c>
      <c r="E14" s="1"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 t="shared" si="12"/>
        <v>#REF!</v>
      </c>
      <c r="AD14" s="2" t="e">
        <f t="shared" si="13"/>
        <v>#REF!</v>
      </c>
    </row>
    <row r="15" spans="1:30">
      <c r="A15" s="1">
        <f>список!A13</f>
        <v>12</v>
      </c>
      <c r="B15" s="1">
        <f>список!B13</f>
        <v>0</v>
      </c>
      <c r="C15" s="1">
        <f>список!C13</f>
        <v>0</v>
      </c>
      <c r="D15" s="13" t="str">
        <f>список!D$2</f>
        <v>1 младшая группа</v>
      </c>
      <c r="E15" s="1"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 t="shared" si="12"/>
        <v>#REF!</v>
      </c>
      <c r="AD15" s="2" t="e">
        <f t="shared" si="13"/>
        <v>#REF!</v>
      </c>
    </row>
    <row r="16" spans="1:30">
      <c r="A16" s="1">
        <f>список!A14</f>
        <v>13</v>
      </c>
      <c r="B16" s="1">
        <f>список!B14</f>
        <v>0</v>
      </c>
      <c r="C16" s="1">
        <f>список!C14</f>
        <v>0</v>
      </c>
      <c r="D16" s="13" t="str">
        <f>список!D$2</f>
        <v>1 младшая группа</v>
      </c>
      <c r="E16" s="1"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 t="shared" si="12"/>
        <v>#REF!</v>
      </c>
      <c r="AD16" s="2" t="e">
        <f t="shared" si="13"/>
        <v>#REF!</v>
      </c>
    </row>
    <row r="17" spans="1:30">
      <c r="A17" s="1">
        <f>список!A15</f>
        <v>14</v>
      </c>
      <c r="B17" s="1">
        <f>список!B15</f>
        <v>0</v>
      </c>
      <c r="C17" s="1">
        <f>список!C15</f>
        <v>0</v>
      </c>
      <c r="D17" s="13" t="str">
        <f>список!D$2</f>
        <v>1 младшая группа</v>
      </c>
      <c r="E17" s="1"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 t="shared" si="12"/>
        <v>#REF!</v>
      </c>
      <c r="AD17" s="2" t="e">
        <f t="shared" si="13"/>
        <v>#REF!</v>
      </c>
    </row>
    <row r="18" spans="1:30">
      <c r="A18" s="1">
        <f>список!A16</f>
        <v>15</v>
      </c>
      <c r="B18" s="1">
        <f>список!B16</f>
        <v>0</v>
      </c>
      <c r="C18" s="1">
        <f>список!C16</f>
        <v>0</v>
      </c>
      <c r="D18" s="13" t="str">
        <f>список!D$2</f>
        <v>1 младшая группа</v>
      </c>
      <c r="E18" s="1"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 t="shared" si="12"/>
        <v>#REF!</v>
      </c>
      <c r="AD18" s="2" t="e">
        <f t="shared" si="13"/>
        <v>#REF!</v>
      </c>
    </row>
    <row r="19" spans="1:30">
      <c r="A19" s="1">
        <f>список!A17</f>
        <v>16</v>
      </c>
      <c r="B19" s="1">
        <f>список!B17</f>
        <v>0</v>
      </c>
      <c r="C19" s="1">
        <f>список!C17</f>
        <v>0</v>
      </c>
      <c r="D19" s="13" t="str">
        <f>список!D$2</f>
        <v>1 младшая группа</v>
      </c>
      <c r="E19" s="1"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 t="shared" si="12"/>
        <v>#REF!</v>
      </c>
      <c r="AD19" s="2" t="e">
        <f t="shared" si="13"/>
        <v>#REF!</v>
      </c>
    </row>
    <row r="20" spans="1:30">
      <c r="A20" s="1">
        <f>список!A18</f>
        <v>17</v>
      </c>
      <c r="B20" s="1">
        <f>список!B18</f>
        <v>0</v>
      </c>
      <c r="C20" s="1">
        <f>список!C18</f>
        <v>0</v>
      </c>
      <c r="D20" s="13" t="str">
        <f>список!D$2</f>
        <v>1 младшая группа</v>
      </c>
      <c r="E20" s="1"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 t="shared" si="12"/>
        <v>#REF!</v>
      </c>
      <c r="AD20" s="2" t="e">
        <f t="shared" si="13"/>
        <v>#REF!</v>
      </c>
    </row>
    <row r="21" spans="1:30">
      <c r="A21" s="1">
        <f>список!A19</f>
        <v>18</v>
      </c>
      <c r="B21" s="1">
        <f>список!B19</f>
        <v>0</v>
      </c>
      <c r="C21" s="1">
        <f>список!C19</f>
        <v>0</v>
      </c>
      <c r="D21" s="13" t="str">
        <f>список!D$2</f>
        <v>1 младшая группа</v>
      </c>
      <c r="E21" s="1"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 t="shared" si="12"/>
        <v>#REF!</v>
      </c>
      <c r="AD21" s="2" t="e">
        <f t="shared" si="13"/>
        <v>#REF!</v>
      </c>
    </row>
    <row r="22" spans="1:30">
      <c r="A22" s="1">
        <f>список!A20</f>
        <v>19</v>
      </c>
      <c r="B22" s="1">
        <f>список!B20</f>
        <v>0</v>
      </c>
      <c r="C22" s="1">
        <f>список!C20</f>
        <v>0</v>
      </c>
      <c r="D22" s="13" t="str">
        <f>список!D$2</f>
        <v>1 младшая группа</v>
      </c>
      <c r="E22" s="1"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 t="shared" si="12"/>
        <v>#REF!</v>
      </c>
      <c r="AD22" s="2" t="e">
        <f t="shared" si="13"/>
        <v>#REF!</v>
      </c>
    </row>
    <row r="23" spans="1:30">
      <c r="A23" s="1">
        <f>список!A21</f>
        <v>20</v>
      </c>
      <c r="B23" s="1">
        <f>список!B21</f>
        <v>0</v>
      </c>
      <c r="C23" s="1">
        <f>список!C21</f>
        <v>0</v>
      </c>
      <c r="D23" s="13" t="str">
        <f>список!D$2</f>
        <v>1 младшая группа</v>
      </c>
      <c r="E23" s="1"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 t="shared" si="12"/>
        <v>#REF!</v>
      </c>
      <c r="AD23" s="2" t="e">
        <f t="shared" si="13"/>
        <v>#REF!</v>
      </c>
    </row>
    <row r="24" spans="1:30">
      <c r="A24" s="1">
        <f>список!A22</f>
        <v>21</v>
      </c>
      <c r="B24" s="1">
        <f>список!B22</f>
        <v>0</v>
      </c>
      <c r="C24" s="1">
        <f>список!C22</f>
        <v>0</v>
      </c>
      <c r="D24" s="13" t="str">
        <f>список!D$2</f>
        <v>1 младшая группа</v>
      </c>
      <c r="E24" s="1"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 t="shared" si="12"/>
        <v>#REF!</v>
      </c>
      <c r="AD24" s="2" t="e">
        <f t="shared" si="13"/>
        <v>#REF!</v>
      </c>
    </row>
    <row r="25" spans="1:30">
      <c r="A25" s="1">
        <f>список!A23</f>
        <v>22</v>
      </c>
      <c r="B25" s="1">
        <f>список!B23</f>
        <v>0</v>
      </c>
      <c r="C25" s="1">
        <f>список!C23</f>
        <v>0</v>
      </c>
      <c r="D25" s="13" t="str">
        <f>список!D$2</f>
        <v>1 младшая группа</v>
      </c>
      <c r="E25" s="1"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 t="shared" si="12"/>
        <v>#REF!</v>
      </c>
      <c r="AD25" s="2" t="e">
        <f t="shared" si="13"/>
        <v>#REF!</v>
      </c>
    </row>
    <row r="26" spans="1:30">
      <c r="A26" s="1">
        <f>список!A24</f>
        <v>23</v>
      </c>
      <c r="B26" s="1">
        <f>список!B24</f>
        <v>0</v>
      </c>
      <c r="C26" s="1">
        <f>список!C24</f>
        <v>0</v>
      </c>
      <c r="D26" s="13" t="str">
        <f>список!D$2</f>
        <v>1 младшая группа</v>
      </c>
      <c r="E26" s="1"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 t="shared" si="12"/>
        <v>#REF!</v>
      </c>
      <c r="AD26" s="2" t="e">
        <f t="shared" si="13"/>
        <v>#REF!</v>
      </c>
    </row>
    <row r="27" spans="1:30">
      <c r="A27" s="1">
        <f>список!A25</f>
        <v>24</v>
      </c>
      <c r="B27" s="1">
        <f>список!B25</f>
        <v>0</v>
      </c>
      <c r="C27" s="1">
        <f>список!C25</f>
        <v>0</v>
      </c>
      <c r="D27" s="13" t="str">
        <f>список!D$2</f>
        <v>1 младшая группа</v>
      </c>
      <c r="E27" s="1"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 t="shared" si="12"/>
        <v>#REF!</v>
      </c>
      <c r="AD27" s="2" t="e">
        <f t="shared" si="13"/>
        <v>#REF!</v>
      </c>
    </row>
    <row r="28" spans="1:30">
      <c r="A28" s="1">
        <f>список!A26</f>
        <v>25</v>
      </c>
      <c r="B28" s="1">
        <f>список!B26</f>
        <v>0</v>
      </c>
      <c r="C28" s="1">
        <f>список!C26</f>
        <v>0</v>
      </c>
      <c r="D28" s="13" t="str">
        <f>список!D$2</f>
        <v>1 младшая группа</v>
      </c>
      <c r="E28" s="1"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 t="shared" si="12"/>
        <v>#REF!</v>
      </c>
      <c r="AD28" s="2" t="e">
        <f t="shared" si="13"/>
        <v>#REF!</v>
      </c>
    </row>
    <row r="29" spans="1:30">
      <c r="A29" s="1">
        <f>список!A27</f>
        <v>26</v>
      </c>
      <c r="B29" s="1">
        <f>список!B27</f>
        <v>0</v>
      </c>
      <c r="C29" s="1">
        <f>список!C27</f>
        <v>0</v>
      </c>
      <c r="D29" s="13" t="str">
        <f>список!D$2</f>
        <v>1 младшая группа</v>
      </c>
      <c r="E29" s="1"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 t="shared" si="12"/>
        <v>#REF!</v>
      </c>
      <c r="AD29" s="2" t="e">
        <f t="shared" si="13"/>
        <v>#REF!</v>
      </c>
    </row>
    <row r="30" spans="1:30">
      <c r="A30" s="1">
        <f>список!A28</f>
        <v>27</v>
      </c>
      <c r="B30" s="1">
        <f>список!B28</f>
        <v>0</v>
      </c>
      <c r="C30" s="1">
        <f>список!C28</f>
        <v>0</v>
      </c>
      <c r="D30" s="13" t="str">
        <f>список!D$2</f>
        <v>1 младшая группа</v>
      </c>
      <c r="E30" s="1"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 t="shared" si="12"/>
        <v>#REF!</v>
      </c>
      <c r="AD30" s="2" t="e">
        <f t="shared" si="13"/>
        <v>#REF!</v>
      </c>
    </row>
    <row r="31" spans="1:30">
      <c r="A31" s="1">
        <f>список!A29</f>
        <v>28</v>
      </c>
      <c r="B31" s="1">
        <f>список!B29</f>
        <v>0</v>
      </c>
      <c r="C31" s="1">
        <f>список!C29</f>
        <v>0</v>
      </c>
      <c r="D31" s="13" t="str">
        <f>список!D$2</f>
        <v>1 младшая группа</v>
      </c>
      <c r="E31" s="1"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 t="shared" si="12"/>
        <v>#REF!</v>
      </c>
      <c r="AD31" s="2" t="e">
        <f t="shared" si="13"/>
        <v>#REF!</v>
      </c>
    </row>
    <row r="32" spans="1:30">
      <c r="A32" s="1">
        <f>список!A30</f>
        <v>29</v>
      </c>
      <c r="B32" s="1">
        <f>список!C8</f>
        <v>0</v>
      </c>
      <c r="C32" s="1">
        <f>список!C30</f>
        <v>0</v>
      </c>
      <c r="D32" s="13" t="str">
        <f>список!D$2</f>
        <v>1 младшая группа</v>
      </c>
      <c r="E32" s="1"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 t="shared" si="12"/>
        <v>#REF!</v>
      </c>
      <c r="AD32" s="2" t="e">
        <f t="shared" si="13"/>
        <v>#REF!</v>
      </c>
    </row>
    <row r="33" spans="1:30">
      <c r="A33" s="1">
        <f>список!A31</f>
        <v>30</v>
      </c>
      <c r="B33" s="1">
        <f>список!B31</f>
        <v>0</v>
      </c>
      <c r="C33" s="1">
        <f>список!C31</f>
        <v>0</v>
      </c>
      <c r="D33" s="13" t="str">
        <f>список!D$2</f>
        <v>1 младшая группа</v>
      </c>
      <c r="E33" s="1"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 t="shared" si="12"/>
        <v>#REF!</v>
      </c>
      <c r="AD33" s="2" t="e">
        <f t="shared" si="13"/>
        <v>#REF!</v>
      </c>
    </row>
  </sheetData>
  <mergeCells count="15">
    <mergeCell ref="A1:AD1"/>
    <mergeCell ref="E2:P2"/>
    <mergeCell ref="Q2:AB2"/>
    <mergeCell ref="E3:F3"/>
    <mergeCell ref="G3:H3"/>
    <mergeCell ref="I3:J3"/>
    <mergeCell ref="W3:X3"/>
    <mergeCell ref="Y3:Z3"/>
    <mergeCell ref="AA3:AB3"/>
    <mergeCell ref="K3:L3"/>
    <mergeCell ref="U3:V3"/>
    <mergeCell ref="M3:N3"/>
    <mergeCell ref="O3:P3"/>
    <mergeCell ref="Q3:R3"/>
    <mergeCell ref="S3:T3"/>
  </mergeCells>
  <phoneticPr fontId="0"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AD33"/>
  <sheetViews>
    <sheetView topLeftCell="A6" workbookViewId="0">
      <selection activeCell="B4" sqref="B4:D33"/>
    </sheetView>
  </sheetViews>
  <sheetFormatPr defaultRowHeight="15"/>
  <cols>
    <col min="2" max="2" width="27.140625" customWidth="1"/>
    <col min="4" max="4" width="21" customWidth="1"/>
    <col min="5" max="28" width="3.28515625" customWidth="1"/>
    <col min="29" max="29" width="4.7109375" customWidth="1"/>
    <col min="30" max="30" width="12.5703125" customWidth="1"/>
  </cols>
  <sheetData>
    <row r="1" spans="1:30">
      <c r="A1" s="338" t="e">
        <f>#REF!</f>
        <v>#REF!</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row>
    <row r="2" spans="1:30">
      <c r="E2" s="325" t="s">
        <v>6</v>
      </c>
      <c r="F2" s="325"/>
      <c r="G2" s="325"/>
      <c r="H2" s="325"/>
      <c r="I2" s="325"/>
      <c r="J2" s="325"/>
      <c r="K2" s="325"/>
      <c r="L2" s="325"/>
      <c r="M2" s="325"/>
      <c r="N2" s="325"/>
      <c r="O2" s="325"/>
      <c r="P2" s="325"/>
      <c r="Q2" s="325" t="s">
        <v>10</v>
      </c>
      <c r="R2" s="325"/>
      <c r="S2" s="325"/>
      <c r="T2" s="325"/>
      <c r="U2" s="325"/>
      <c r="V2" s="325"/>
      <c r="W2" s="325"/>
      <c r="X2" s="325"/>
      <c r="Y2" s="325"/>
      <c r="Z2" s="325"/>
      <c r="AA2" s="325"/>
      <c r="AB2" s="325"/>
      <c r="AC2" s="1"/>
      <c r="AD2" s="1"/>
    </row>
    <row r="3" spans="1:30">
      <c r="A3" s="1" t="str">
        <f>список!A1</f>
        <v>№</v>
      </c>
      <c r="B3" s="1" t="str">
        <f>список!B1</f>
        <v>Фамилия, имя воспитанника</v>
      </c>
      <c r="C3" s="1" t="str">
        <f>список!C1</f>
        <v xml:space="preserve">дата </v>
      </c>
      <c r="D3" s="1" t="str">
        <f>список!D1</f>
        <v>группа</v>
      </c>
      <c r="E3" s="325">
        <v>29</v>
      </c>
      <c r="F3" s="325"/>
      <c r="G3" s="325">
        <v>30</v>
      </c>
      <c r="H3" s="325"/>
      <c r="I3" s="325">
        <v>31</v>
      </c>
      <c r="J3" s="325"/>
      <c r="K3" s="325">
        <v>32</v>
      </c>
      <c r="L3" s="325"/>
      <c r="M3" s="325">
        <v>33</v>
      </c>
      <c r="N3" s="325"/>
      <c r="O3" s="339">
        <v>34</v>
      </c>
      <c r="P3" s="340"/>
      <c r="Q3" s="316">
        <v>29</v>
      </c>
      <c r="R3" s="316"/>
      <c r="S3" s="316">
        <v>30</v>
      </c>
      <c r="T3" s="316"/>
      <c r="U3" s="316">
        <v>31</v>
      </c>
      <c r="V3" s="316"/>
      <c r="W3" s="316">
        <v>32</v>
      </c>
      <c r="X3" s="316"/>
      <c r="Y3" s="316">
        <v>33</v>
      </c>
      <c r="Z3" s="316"/>
      <c r="AA3" s="317">
        <v>34</v>
      </c>
      <c r="AB3" s="318"/>
      <c r="AC3" s="1"/>
      <c r="AD3" s="1"/>
    </row>
    <row r="4" spans="1:30">
      <c r="A4" s="1">
        <f>список!A2</f>
        <v>1</v>
      </c>
      <c r="B4" s="1" t="str">
        <f>IF(список!B2="","",список!B2)</f>
        <v/>
      </c>
      <c r="C4" s="1" t="str">
        <f>IF(список!C2="","",список!C2)</f>
        <v/>
      </c>
      <c r="D4" s="13" t="str">
        <f>IF(список!D2="","",список!D2)</f>
        <v>1 младшая группа</v>
      </c>
      <c r="E4" s="1" t="e">
        <f>#REF!</f>
        <v>#REF!</v>
      </c>
      <c r="F4" s="1" t="e">
        <f>IF(E4=0,"",IF(E4="а",1,2))</f>
        <v>#REF!</v>
      </c>
      <c r="G4" s="1" t="e">
        <f>#REF!</f>
        <v>#REF!</v>
      </c>
      <c r="H4" s="1" t="e">
        <f>IF(G4=0,"",IF(G4="а",1,2))</f>
        <v>#REF!</v>
      </c>
      <c r="I4" s="1" t="e">
        <f>#REF!</f>
        <v>#REF!</v>
      </c>
      <c r="J4" s="1" t="e">
        <f>IF(I4=0,"",IF(I4="а",2,3))</f>
        <v>#REF!</v>
      </c>
      <c r="K4" s="1" t="e">
        <f>#REF!</f>
        <v>#REF!</v>
      </c>
      <c r="L4" s="1" t="e">
        <f>IF(K4=0,"",IF(K4="а",2,3))</f>
        <v>#REF!</v>
      </c>
      <c r="M4" s="1" t="e">
        <f>#REF!</f>
        <v>#REF!</v>
      </c>
      <c r="N4" s="1" t="e">
        <f>IF(M4=0,"",IF(M4="а",4,IF(M4="б",5,6)))</f>
        <v>#REF!</v>
      </c>
      <c r="O4" s="1" t="e">
        <f>#REF!</f>
        <v>#REF!</v>
      </c>
      <c r="P4" s="1" t="e">
        <f>IF(O4=0,"",IF(O4="а",4,5))</f>
        <v>#REF!</v>
      </c>
      <c r="Q4" s="1" t="e">
        <f>#REF!</f>
        <v>#REF!</v>
      </c>
      <c r="R4" s="1" t="e">
        <f>IF(Q4=0,"",IF(Q4="а",1,2))</f>
        <v>#REF!</v>
      </c>
      <c r="S4" s="1" t="e">
        <f>#REF!</f>
        <v>#REF!</v>
      </c>
      <c r="T4" s="1" t="e">
        <f>IF(S4=0,"",IF(S4="а",1,2))</f>
        <v>#REF!</v>
      </c>
      <c r="U4" s="1" t="e">
        <f>#REF!</f>
        <v>#REF!</v>
      </c>
      <c r="V4" s="1" t="e">
        <f>IF(U4=0,"",IF(U4="а",2,3))</f>
        <v>#REF!</v>
      </c>
      <c r="W4" s="1" t="e">
        <f>#REF!</f>
        <v>#REF!</v>
      </c>
      <c r="X4" s="1" t="e">
        <f>IF(W4=0,"",IF(W4="а",2,3))</f>
        <v>#REF!</v>
      </c>
      <c r="Y4" s="1" t="e">
        <f>#REF!</f>
        <v>#REF!</v>
      </c>
      <c r="Z4" s="1" t="e">
        <f>IF(Y4=0,"",IF(Y4="а",4,5))</f>
        <v>#REF!</v>
      </c>
      <c r="AA4" s="1" t="e">
        <f>#REF!</f>
        <v>#REF!</v>
      </c>
      <c r="AB4" s="1" t="e">
        <f>IF(AA4=0,"",IF(AA4="а",4,IF(AA4="б",5,6)))</f>
        <v>#REF!</v>
      </c>
      <c r="AC4" s="1" t="e">
        <f>IF(SUM(F4:AB4)=0,"",SUM(F4:AB4))</f>
        <v>#REF!</v>
      </c>
      <c r="AD4" s="2" t="e">
        <f>IF(AC4="","",IF(AC4&gt;=49,"6 уровень",IF(AND(AC4&gt;=31,AC4&lt;49),"5 уровень",IF(AND(AC4&gt;=26,AC4&lt;31),"4 уровень",IF(AND(AC4&gt;=18,AC4&lt;26),"3 уровень",IF(AND(AC4&gt;=4,AC4&lt;18),"2 уровень;""1уровень"))))))</f>
        <v>#REF!</v>
      </c>
    </row>
    <row r="5" spans="1:30">
      <c r="A5" s="1">
        <f>список!A3</f>
        <v>2</v>
      </c>
      <c r="B5" s="1" t="str">
        <f>IF(список!B3="","",список!B3)</f>
        <v/>
      </c>
      <c r="C5" s="1">
        <f>IF(список!C3="","",список!C3)</f>
        <v>0</v>
      </c>
      <c r="D5" s="13" t="str">
        <f>IF(список!D3="","",список!D3)</f>
        <v>1 младшая группа</v>
      </c>
      <c r="E5" s="1" t="e">
        <f>#REF!</f>
        <v>#REF!</v>
      </c>
      <c r="F5" s="1" t="e">
        <f t="shared" ref="F5:F33" si="0">IF(E5=0,"",IF(E5="а",1,2))</f>
        <v>#REF!</v>
      </c>
      <c r="G5" s="1" t="e">
        <f>#REF!</f>
        <v>#REF!</v>
      </c>
      <c r="H5" s="1" t="e">
        <f t="shared" ref="H5:H33" si="1">IF(G5=0,"",IF(G5="а",1,2))</f>
        <v>#REF!</v>
      </c>
      <c r="I5" s="1" t="e">
        <f>#REF!</f>
        <v>#REF!</v>
      </c>
      <c r="J5" s="1" t="e">
        <f t="shared" ref="J5:J33" si="2">IF(I5=0,"",IF(I5="а",2,3))</f>
        <v>#REF!</v>
      </c>
      <c r="K5" s="1" t="e">
        <f>#REF!</f>
        <v>#REF!</v>
      </c>
      <c r="L5" s="1" t="e">
        <f t="shared" ref="L5:L33" si="3">IF(K5=0,"",IF(K5="а",2,3))</f>
        <v>#REF!</v>
      </c>
      <c r="M5" s="1" t="e">
        <f>#REF!</f>
        <v>#REF!</v>
      </c>
      <c r="N5" s="1" t="e">
        <f t="shared" ref="N5:N33" si="4">IF(M5=0,"",IF(M5="а",4,IF(M5="б",5,6)))</f>
        <v>#REF!</v>
      </c>
      <c r="O5" s="1" t="e">
        <f>#REF!</f>
        <v>#REF!</v>
      </c>
      <c r="P5" s="1" t="e">
        <f t="shared" ref="P5:P33" si="5">IF(O5=0,"",IF(O5="а",4,5))</f>
        <v>#REF!</v>
      </c>
      <c r="Q5" s="1" t="e">
        <f>#REF!</f>
        <v>#REF!</v>
      </c>
      <c r="R5" s="1" t="e">
        <f t="shared" ref="R5:R33" si="6">IF(Q5=0,"",IF(Q5="а",1,2))</f>
        <v>#REF!</v>
      </c>
      <c r="S5" s="1" t="e">
        <f>#REF!</f>
        <v>#REF!</v>
      </c>
      <c r="T5" s="1" t="e">
        <f t="shared" ref="T5:T33" si="7">IF(S5=0,"",IF(S5="а",1,2))</f>
        <v>#REF!</v>
      </c>
      <c r="U5" s="1" t="e">
        <f>#REF!</f>
        <v>#REF!</v>
      </c>
      <c r="V5" s="1" t="e">
        <f t="shared" ref="V5:V33" si="8">IF(U5=0,"",IF(U5="а",2,3))</f>
        <v>#REF!</v>
      </c>
      <c r="W5" s="1" t="e">
        <f>#REF!</f>
        <v>#REF!</v>
      </c>
      <c r="X5" s="1" t="e">
        <f t="shared" ref="X5:X33" si="9">IF(W5=0,"",IF(W5="а",2,3))</f>
        <v>#REF!</v>
      </c>
      <c r="Y5" s="1" t="e">
        <f>#REF!</f>
        <v>#REF!</v>
      </c>
      <c r="Z5" s="1" t="e">
        <f t="shared" ref="Z5:Z33" si="10">IF(Y5=0,"",IF(Y5="а",4,5))</f>
        <v>#REF!</v>
      </c>
      <c r="AA5" s="1" t="e">
        <f>#REF!</f>
        <v>#REF!</v>
      </c>
      <c r="AB5" s="1" t="e">
        <f t="shared" ref="AB5:AB33" si="11">IF(AA5=0,"",IF(AA5="а",4,IF(AA5="б",5,6)))</f>
        <v>#REF!</v>
      </c>
      <c r="AC5" s="1" t="e">
        <f t="shared" ref="AC5:AC33" si="12">IF(SUM(F5:AB5)=0,"",SUM(F5:AB5))</f>
        <v>#REF!</v>
      </c>
      <c r="AD5" s="2" t="e">
        <f>IF(AC5="","",IF(AC5&gt;=49,"6 уровень",IF(AND(AC5&gt;=31,AC5&lt;49),"5 уровень",IF(AND(AC5&gt;=26,AC5&lt;31),"4 уровень",IF(AND(AC5&gt;=18,AC5&lt;26),"3 уровень",IF(AND(AC5&gt;=4,AC5&lt;18),"2 уровень;""1уровень"))))))</f>
        <v>#REF!</v>
      </c>
    </row>
    <row r="6" spans="1:30">
      <c r="A6" s="1">
        <f>список!A4</f>
        <v>3</v>
      </c>
      <c r="B6" s="1" t="str">
        <f>IF(список!B4="","",список!B4)</f>
        <v/>
      </c>
      <c r="C6" s="1">
        <f>IF(список!C4="","",список!C4)</f>
        <v>0</v>
      </c>
      <c r="D6" s="13" t="str">
        <f>IF(список!D4="","",список!D4)</f>
        <v>1 младшая группа</v>
      </c>
      <c r="E6" s="1"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 t="shared" si="12"/>
        <v>#REF!</v>
      </c>
      <c r="AD6" s="2" t="e">
        <f t="shared" ref="AD6:AD33" si="13">IF(AC6="","",IF(AC6&gt;=49,"6 уровень",IF(AND(AC6&gt;=31,AC6&lt;49),"5 уровень",IF(AND(AC6&gt;=26,AC6&lt;31),"4 уровень",IF(AND(AC6&gt;=18,AC6&lt;26),"3 уровень",IF(AND(AC6&gt;=4,AC6&lt;18),"2 уровень;""1уровень"))))))</f>
        <v>#REF!</v>
      </c>
    </row>
    <row r="7" spans="1:30">
      <c r="A7" s="1">
        <f>список!A5</f>
        <v>4</v>
      </c>
      <c r="B7" s="1" t="str">
        <f>IF(список!B5="","",список!B5)</f>
        <v/>
      </c>
      <c r="C7" s="1">
        <f>IF(список!C5="","",список!C5)</f>
        <v>0</v>
      </c>
      <c r="D7" s="13" t="str">
        <f>IF(список!D5="","",список!D5)</f>
        <v>1 младшая группа</v>
      </c>
      <c r="E7" s="1"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 t="shared" si="12"/>
        <v>#REF!</v>
      </c>
      <c r="AD7" s="2" t="e">
        <f t="shared" si="13"/>
        <v>#REF!</v>
      </c>
    </row>
    <row r="8" spans="1:30">
      <c r="A8" s="1">
        <f>список!A6</f>
        <v>5</v>
      </c>
      <c r="B8" s="1" t="str">
        <f>IF(список!B6="","",список!B6)</f>
        <v/>
      </c>
      <c r="C8" s="1">
        <f>IF(список!C6="","",список!C6)</f>
        <v>0</v>
      </c>
      <c r="D8" s="13" t="str">
        <f>IF(список!D6="","",список!D6)</f>
        <v>1 младшая группа</v>
      </c>
      <c r="E8" s="1"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 t="shared" si="12"/>
        <v>#REF!</v>
      </c>
      <c r="AD8" s="2" t="e">
        <f t="shared" si="13"/>
        <v>#REF!</v>
      </c>
    </row>
    <row r="9" spans="1:30">
      <c r="A9" s="1">
        <f>список!A7</f>
        <v>6</v>
      </c>
      <c r="B9" s="1" t="str">
        <f>IF(список!B7="","",список!B7)</f>
        <v/>
      </c>
      <c r="C9" s="1">
        <f>IF(список!C7="","",список!C7)</f>
        <v>0</v>
      </c>
      <c r="D9" s="13" t="str">
        <f>IF(список!D7="","",список!D7)</f>
        <v>1 младшая группа</v>
      </c>
      <c r="E9" s="1"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 t="shared" si="12"/>
        <v>#REF!</v>
      </c>
      <c r="AD9" s="2" t="e">
        <f t="shared" si="13"/>
        <v>#REF!</v>
      </c>
    </row>
    <row r="10" spans="1:30">
      <c r="A10" s="1">
        <f>список!A8</f>
        <v>7</v>
      </c>
      <c r="B10" s="1" t="str">
        <f>IF(список!B8="","",список!B8)</f>
        <v/>
      </c>
      <c r="C10" s="1" t="e">
        <f>IF(список!#REF!="","",список!#REF!)</f>
        <v>#REF!</v>
      </c>
      <c r="D10" s="13" t="str">
        <f>IF(список!D8="","",список!D8)</f>
        <v>1 младшая группа</v>
      </c>
      <c r="E10" s="1"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 t="shared" si="12"/>
        <v>#REF!</v>
      </c>
      <c r="AD10" s="2" t="e">
        <f t="shared" si="13"/>
        <v>#REF!</v>
      </c>
    </row>
    <row r="11" spans="1:30">
      <c r="A11" s="1">
        <f>список!A9</f>
        <v>8</v>
      </c>
      <c r="B11" s="1" t="str">
        <f>IF(список!B9="","",список!B9)</f>
        <v/>
      </c>
      <c r="C11" s="1">
        <f>IF(список!C9="","",список!C9)</f>
        <v>0</v>
      </c>
      <c r="D11" s="13" t="str">
        <f>IF(список!D9="","",список!D9)</f>
        <v>1 младшая группа</v>
      </c>
      <c r="E11" s="1"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 t="shared" si="12"/>
        <v>#REF!</v>
      </c>
      <c r="AD11" s="2" t="e">
        <f t="shared" si="13"/>
        <v>#REF!</v>
      </c>
    </row>
    <row r="12" spans="1:30">
      <c r="A12" s="1">
        <f>список!A10</f>
        <v>9</v>
      </c>
      <c r="B12" s="1" t="str">
        <f>IF(список!B10="","",список!B10)</f>
        <v/>
      </c>
      <c r="C12" s="1">
        <f>IF(список!C10="","",список!C10)</f>
        <v>0</v>
      </c>
      <c r="D12" s="13" t="str">
        <f>IF(список!D10="","",список!D10)</f>
        <v>1 младшая группа</v>
      </c>
      <c r="E12" s="1"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 t="shared" si="12"/>
        <v>#REF!</v>
      </c>
      <c r="AD12" s="2" t="e">
        <f t="shared" si="13"/>
        <v>#REF!</v>
      </c>
    </row>
    <row r="13" spans="1:30">
      <c r="A13" s="1">
        <f>список!A11</f>
        <v>10</v>
      </c>
      <c r="B13" s="1" t="str">
        <f>IF(список!B11="","",список!B11)</f>
        <v/>
      </c>
      <c r="C13" s="1">
        <f>IF(список!C11="","",список!C11)</f>
        <v>0</v>
      </c>
      <c r="D13" s="13" t="str">
        <f>IF(список!D11="","",список!D11)</f>
        <v>1 младшая группа</v>
      </c>
      <c r="E13" s="1"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 t="shared" si="12"/>
        <v>#REF!</v>
      </c>
      <c r="AD13" s="2" t="e">
        <f t="shared" si="13"/>
        <v>#REF!</v>
      </c>
    </row>
    <row r="14" spans="1:30">
      <c r="A14" s="1">
        <f>список!A12</f>
        <v>11</v>
      </c>
      <c r="B14" s="1" t="str">
        <f>IF(список!B12="","",список!B12)</f>
        <v/>
      </c>
      <c r="C14" s="1">
        <f>IF(список!C12="","",список!C12)</f>
        <v>0</v>
      </c>
      <c r="D14" s="13" t="str">
        <f>IF(список!D12="","",список!D12)</f>
        <v>1 младшая группа</v>
      </c>
      <c r="E14" s="1"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 t="shared" si="12"/>
        <v>#REF!</v>
      </c>
      <c r="AD14" s="2" t="e">
        <f t="shared" si="13"/>
        <v>#REF!</v>
      </c>
    </row>
    <row r="15" spans="1:30">
      <c r="A15" s="1">
        <f>список!A13</f>
        <v>12</v>
      </c>
      <c r="B15" s="1" t="str">
        <f>IF(список!B13="","",список!B13)</f>
        <v/>
      </c>
      <c r="C15" s="1">
        <f>IF(список!C13="","",список!C13)</f>
        <v>0</v>
      </c>
      <c r="D15" s="13" t="str">
        <f>IF(список!D13="","",список!D13)</f>
        <v>1 младшая группа</v>
      </c>
      <c r="E15" s="1"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 t="shared" si="12"/>
        <v>#REF!</v>
      </c>
      <c r="AD15" s="2" t="e">
        <f t="shared" si="13"/>
        <v>#REF!</v>
      </c>
    </row>
    <row r="16" spans="1:30">
      <c r="A16" s="1">
        <f>список!A14</f>
        <v>13</v>
      </c>
      <c r="B16" s="1" t="str">
        <f>IF(список!B14="","",список!B14)</f>
        <v/>
      </c>
      <c r="C16" s="1">
        <f>IF(список!C14="","",список!C14)</f>
        <v>0</v>
      </c>
      <c r="D16" s="13" t="str">
        <f>IF(список!D14="","",список!D14)</f>
        <v>1 младшая группа</v>
      </c>
      <c r="E16" s="1"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 t="shared" si="12"/>
        <v>#REF!</v>
      </c>
      <c r="AD16" s="2" t="e">
        <f t="shared" si="13"/>
        <v>#REF!</v>
      </c>
    </row>
    <row r="17" spans="1:30">
      <c r="A17" s="1">
        <f>список!A15</f>
        <v>14</v>
      </c>
      <c r="B17" s="1" t="str">
        <f>IF(список!B15="","",список!B15)</f>
        <v/>
      </c>
      <c r="C17" s="1">
        <f>IF(список!C15="","",список!C15)</f>
        <v>0</v>
      </c>
      <c r="D17" s="13" t="str">
        <f>IF(список!D15="","",список!D15)</f>
        <v>1 младшая группа</v>
      </c>
      <c r="E17" s="1"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 t="shared" si="12"/>
        <v>#REF!</v>
      </c>
      <c r="AD17" s="2" t="e">
        <f t="shared" si="13"/>
        <v>#REF!</v>
      </c>
    </row>
    <row r="18" spans="1:30">
      <c r="A18" s="1">
        <f>список!A16</f>
        <v>15</v>
      </c>
      <c r="B18" s="1" t="str">
        <f>IF(список!B16="","",список!B16)</f>
        <v/>
      </c>
      <c r="C18" s="1">
        <f>IF(список!C16="","",список!C16)</f>
        <v>0</v>
      </c>
      <c r="D18" s="13" t="str">
        <f>IF(список!D16="","",список!D16)</f>
        <v>1 младшая группа</v>
      </c>
      <c r="E18" s="1"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 t="shared" si="12"/>
        <v>#REF!</v>
      </c>
      <c r="AD18" s="2" t="e">
        <f t="shared" si="13"/>
        <v>#REF!</v>
      </c>
    </row>
    <row r="19" spans="1:30">
      <c r="A19" s="1">
        <f>список!A17</f>
        <v>16</v>
      </c>
      <c r="B19" s="1" t="str">
        <f>IF(список!B17="","",список!B17)</f>
        <v/>
      </c>
      <c r="C19" s="1">
        <f>IF(список!C17="","",список!C17)</f>
        <v>0</v>
      </c>
      <c r="D19" s="13" t="str">
        <f>IF(список!D17="","",список!D17)</f>
        <v>1 младшая группа</v>
      </c>
      <c r="E19" s="1"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 t="shared" si="12"/>
        <v>#REF!</v>
      </c>
      <c r="AD19" s="2" t="e">
        <f t="shared" si="13"/>
        <v>#REF!</v>
      </c>
    </row>
    <row r="20" spans="1:30">
      <c r="A20" s="1">
        <f>список!A18</f>
        <v>17</v>
      </c>
      <c r="B20" s="1" t="str">
        <f>IF(список!B18="","",список!B18)</f>
        <v/>
      </c>
      <c r="C20" s="1">
        <f>IF(список!C18="","",список!C18)</f>
        <v>0</v>
      </c>
      <c r="D20" s="13" t="str">
        <f>IF(список!D18="","",список!D18)</f>
        <v>1 младшая группа</v>
      </c>
      <c r="E20" s="1"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 t="shared" si="12"/>
        <v>#REF!</v>
      </c>
      <c r="AD20" s="2" t="e">
        <f t="shared" si="13"/>
        <v>#REF!</v>
      </c>
    </row>
    <row r="21" spans="1:30">
      <c r="A21" s="1">
        <f>список!A19</f>
        <v>18</v>
      </c>
      <c r="B21" s="1" t="str">
        <f>IF(список!B19="","",список!B19)</f>
        <v/>
      </c>
      <c r="C21" s="1">
        <f>IF(список!C19="","",список!C19)</f>
        <v>0</v>
      </c>
      <c r="D21" s="13" t="str">
        <f>IF(список!D19="","",список!D19)</f>
        <v>1 младшая группа</v>
      </c>
      <c r="E21" s="1"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 t="shared" si="12"/>
        <v>#REF!</v>
      </c>
      <c r="AD21" s="2" t="e">
        <f t="shared" si="13"/>
        <v>#REF!</v>
      </c>
    </row>
    <row r="22" spans="1:30">
      <c r="A22" s="1">
        <f>список!A20</f>
        <v>19</v>
      </c>
      <c r="B22" s="1" t="str">
        <f>IF(список!B20="","",список!B20)</f>
        <v/>
      </c>
      <c r="C22" s="1">
        <f>IF(список!C20="","",список!C20)</f>
        <v>0</v>
      </c>
      <c r="D22" s="13" t="str">
        <f>IF(список!D20="","",список!D20)</f>
        <v>1 младшая группа</v>
      </c>
      <c r="E22" s="1"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 t="shared" si="12"/>
        <v>#REF!</v>
      </c>
      <c r="AD22" s="2" t="e">
        <f t="shared" si="13"/>
        <v>#REF!</v>
      </c>
    </row>
    <row r="23" spans="1:30">
      <c r="A23" s="1">
        <f>список!A21</f>
        <v>20</v>
      </c>
      <c r="B23" s="1" t="str">
        <f>IF(список!B21="","",список!B21)</f>
        <v/>
      </c>
      <c r="C23" s="1">
        <f>IF(список!C21="","",список!C21)</f>
        <v>0</v>
      </c>
      <c r="D23" s="13" t="str">
        <f>IF(список!D21="","",список!D21)</f>
        <v>1 младшая группа</v>
      </c>
      <c r="E23" s="1"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 t="shared" si="12"/>
        <v>#REF!</v>
      </c>
      <c r="AD23" s="2" t="e">
        <f t="shared" si="13"/>
        <v>#REF!</v>
      </c>
    </row>
    <row r="24" spans="1:30">
      <c r="A24" s="1">
        <f>список!A22</f>
        <v>21</v>
      </c>
      <c r="B24" s="1" t="str">
        <f>IF(список!B22="","",список!B22)</f>
        <v/>
      </c>
      <c r="C24" s="1">
        <f>IF(список!C22="","",список!C22)</f>
        <v>0</v>
      </c>
      <c r="D24" s="13" t="str">
        <f>IF(список!D22="","",список!D22)</f>
        <v>1 младшая группа</v>
      </c>
      <c r="E24" s="1"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 t="shared" si="12"/>
        <v>#REF!</v>
      </c>
      <c r="AD24" s="2" t="e">
        <f t="shared" si="13"/>
        <v>#REF!</v>
      </c>
    </row>
    <row r="25" spans="1:30">
      <c r="A25" s="1">
        <f>список!A23</f>
        <v>22</v>
      </c>
      <c r="B25" s="1" t="str">
        <f>IF(список!B23="","",список!B23)</f>
        <v/>
      </c>
      <c r="C25" s="1">
        <f>IF(список!C23="","",список!C23)</f>
        <v>0</v>
      </c>
      <c r="D25" s="13" t="str">
        <f>IF(список!D23="","",список!D23)</f>
        <v>1 младшая группа</v>
      </c>
      <c r="E25" s="1"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 t="shared" si="12"/>
        <v>#REF!</v>
      </c>
      <c r="AD25" s="2" t="e">
        <f t="shared" si="13"/>
        <v>#REF!</v>
      </c>
    </row>
    <row r="26" spans="1:30">
      <c r="A26" s="1">
        <f>список!A24</f>
        <v>23</v>
      </c>
      <c r="B26" s="1" t="str">
        <f>IF(список!B24="","",список!B24)</f>
        <v/>
      </c>
      <c r="C26" s="1">
        <f>IF(список!C24="","",список!C24)</f>
        <v>0</v>
      </c>
      <c r="D26" s="13" t="str">
        <f>IF(список!D24="","",список!D24)</f>
        <v>1 младшая группа</v>
      </c>
      <c r="E26" s="1"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 t="shared" si="12"/>
        <v>#REF!</v>
      </c>
      <c r="AD26" s="2" t="e">
        <f t="shared" si="13"/>
        <v>#REF!</v>
      </c>
    </row>
    <row r="27" spans="1:30">
      <c r="A27" s="1">
        <f>список!A25</f>
        <v>24</v>
      </c>
      <c r="B27" s="1" t="str">
        <f>IF(список!B25="","",список!B25)</f>
        <v/>
      </c>
      <c r="C27" s="1">
        <f>IF(список!C25="","",список!C25)</f>
        <v>0</v>
      </c>
      <c r="D27" s="13" t="str">
        <f>IF(список!D25="","",список!D25)</f>
        <v>1 младшая группа</v>
      </c>
      <c r="E27" s="1"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 t="shared" si="12"/>
        <v>#REF!</v>
      </c>
      <c r="AD27" s="2" t="e">
        <f t="shared" si="13"/>
        <v>#REF!</v>
      </c>
    </row>
    <row r="28" spans="1:30">
      <c r="A28" s="1">
        <f>список!A26</f>
        <v>25</v>
      </c>
      <c r="B28" s="1" t="str">
        <f>IF(список!B26="","",список!B26)</f>
        <v/>
      </c>
      <c r="C28" s="1">
        <f>IF(список!C26="","",список!C26)</f>
        <v>0</v>
      </c>
      <c r="D28" s="13" t="str">
        <f>IF(список!D26="","",список!D26)</f>
        <v>1 младшая группа</v>
      </c>
      <c r="E28" s="1"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 t="shared" si="12"/>
        <v>#REF!</v>
      </c>
      <c r="AD28" s="2" t="e">
        <f t="shared" si="13"/>
        <v>#REF!</v>
      </c>
    </row>
    <row r="29" spans="1:30">
      <c r="A29" s="1">
        <f>список!A27</f>
        <v>26</v>
      </c>
      <c r="B29" s="1" t="str">
        <f>IF(список!B27="","",список!B27)</f>
        <v/>
      </c>
      <c r="C29" s="1">
        <f>IF(список!C27="","",список!C27)</f>
        <v>0</v>
      </c>
      <c r="D29" s="13" t="str">
        <f>IF(список!D27="","",список!D27)</f>
        <v>1 младшая группа</v>
      </c>
      <c r="E29" s="1"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 t="shared" si="12"/>
        <v>#REF!</v>
      </c>
      <c r="AD29" s="2" t="e">
        <f t="shared" si="13"/>
        <v>#REF!</v>
      </c>
    </row>
    <row r="30" spans="1:30">
      <c r="A30" s="1">
        <f>список!A28</f>
        <v>27</v>
      </c>
      <c r="B30" s="1" t="str">
        <f>IF(список!B28="","",список!B28)</f>
        <v/>
      </c>
      <c r="C30" s="1">
        <f>IF(список!C28="","",список!C28)</f>
        <v>0</v>
      </c>
      <c r="D30" s="13" t="str">
        <f>IF(список!D28="","",список!D28)</f>
        <v>1 младшая группа</v>
      </c>
      <c r="E30" s="1"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 t="shared" si="12"/>
        <v>#REF!</v>
      </c>
      <c r="AD30" s="2" t="e">
        <f t="shared" si="13"/>
        <v>#REF!</v>
      </c>
    </row>
    <row r="31" spans="1:30">
      <c r="A31" s="1">
        <f>список!A29</f>
        <v>28</v>
      </c>
      <c r="B31" s="1" t="str">
        <f>IF(список!B29="","",список!B29)</f>
        <v/>
      </c>
      <c r="C31" s="1">
        <f>IF(список!C29="","",список!C29)</f>
        <v>0</v>
      </c>
      <c r="D31" s="13" t="str">
        <f>IF(список!D29="","",список!D29)</f>
        <v>1 младшая группа</v>
      </c>
      <c r="E31" s="1"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 t="shared" si="12"/>
        <v>#REF!</v>
      </c>
      <c r="AD31" s="2" t="e">
        <f t="shared" si="13"/>
        <v>#REF!</v>
      </c>
    </row>
    <row r="32" spans="1:30">
      <c r="A32" s="1">
        <f>список!A30</f>
        <v>29</v>
      </c>
      <c r="B32" s="1">
        <f>IF(список!C8="","",список!C8)</f>
        <v>0</v>
      </c>
      <c r="C32" s="1">
        <f>IF(список!C30="","",список!C30)</f>
        <v>0</v>
      </c>
      <c r="D32" s="13" t="str">
        <f>IF(список!D30="","",список!D30)</f>
        <v>1 младшая группа</v>
      </c>
      <c r="E32" s="1"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 t="shared" si="12"/>
        <v>#REF!</v>
      </c>
      <c r="AD32" s="2" t="e">
        <f t="shared" si="13"/>
        <v>#REF!</v>
      </c>
    </row>
    <row r="33" spans="1:30">
      <c r="A33" s="1">
        <f>список!A31</f>
        <v>30</v>
      </c>
      <c r="B33" s="1" t="str">
        <f>IF(список!B31="","",список!B31)</f>
        <v/>
      </c>
      <c r="C33" s="1">
        <f>IF(список!C31="","",список!C31)</f>
        <v>0</v>
      </c>
      <c r="D33" s="13" t="str">
        <f>IF(список!D31="","",список!D31)</f>
        <v>1 младшая группа</v>
      </c>
      <c r="E33" s="1"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 t="shared" si="12"/>
        <v>#REF!</v>
      </c>
      <c r="AD33" s="2" t="e">
        <f t="shared" si="13"/>
        <v>#REF!</v>
      </c>
    </row>
  </sheetData>
  <mergeCells count="15">
    <mergeCell ref="A1:AD1"/>
    <mergeCell ref="E2:P2"/>
    <mergeCell ref="Q2:AB2"/>
    <mergeCell ref="E3:F3"/>
    <mergeCell ref="G3:H3"/>
    <mergeCell ref="U3:V3"/>
    <mergeCell ref="W3:X3"/>
    <mergeCell ref="Y3:Z3"/>
    <mergeCell ref="AA3:AB3"/>
    <mergeCell ref="S3:T3"/>
    <mergeCell ref="I3:J3"/>
    <mergeCell ref="K3:L3"/>
    <mergeCell ref="M3:N3"/>
    <mergeCell ref="O3:P3"/>
    <mergeCell ref="Q3:R3"/>
  </mergeCells>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B34"/>
  <sheetViews>
    <sheetView topLeftCell="A3" workbookViewId="0">
      <selection activeCell="B3" sqref="B3:D33"/>
    </sheetView>
  </sheetViews>
  <sheetFormatPr defaultColWidth="9.140625" defaultRowHeight="15"/>
  <cols>
    <col min="1" max="1" width="9.140625" style="1"/>
    <col min="2" max="2" width="21.140625" style="1" customWidth="1"/>
    <col min="3" max="3" width="9.140625" style="1"/>
    <col min="4" max="4" width="16.140625" style="1" customWidth="1"/>
    <col min="5" max="10" width="3.28515625" style="1" customWidth="1"/>
    <col min="11" max="11" width="5.140625" style="1" customWidth="1"/>
    <col min="12" max="16384" width="9.140625" style="1"/>
  </cols>
  <sheetData>
    <row r="1" spans="1:28">
      <c r="A1" s="343" t="e">
        <f>#REF!</f>
        <v>#REF!</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row>
    <row r="2" spans="1:28">
      <c r="A2" s="1" t="str">
        <f>список!A1</f>
        <v>№</v>
      </c>
      <c r="B2" s="1" t="str">
        <f>список!B1</f>
        <v>Фамилия, имя воспитанника</v>
      </c>
      <c r="C2" s="1" t="str">
        <f>список!C1</f>
        <v xml:space="preserve">дата </v>
      </c>
      <c r="D2" s="1" t="str">
        <f>список!D1</f>
        <v>группа</v>
      </c>
      <c r="E2" s="325"/>
      <c r="F2" s="325"/>
      <c r="G2" s="325"/>
      <c r="H2" s="325"/>
      <c r="I2" s="325"/>
      <c r="J2" s="325"/>
    </row>
    <row r="3" spans="1:28">
      <c r="A3" s="1">
        <f>список!A2</f>
        <v>1</v>
      </c>
      <c r="B3" s="1" t="str">
        <f>IF(список!B2="","",список!B2)</f>
        <v/>
      </c>
      <c r="C3" s="1" t="str">
        <f>IF(список!C2="","",список!C2)</f>
        <v/>
      </c>
      <c r="D3" s="13" t="str">
        <f>IF(список!D2="","",список!D2)</f>
        <v>1 младшая группа</v>
      </c>
      <c r="E3" s="325">
        <f>'[1]сырые баллы'!AM3</f>
        <v>35</v>
      </c>
      <c r="F3" s="325"/>
      <c r="G3" s="325">
        <f>'[1]сырые баллы'!AN3</f>
        <v>36</v>
      </c>
      <c r="H3" s="325"/>
      <c r="I3" s="325">
        <f>'[1]сырые баллы'!AO3</f>
        <v>37</v>
      </c>
      <c r="J3" s="325"/>
      <c r="L3" s="341" t="s">
        <v>5</v>
      </c>
      <c r="M3" s="344"/>
    </row>
    <row r="4" spans="1:28">
      <c r="A4" s="1">
        <f>список!A3</f>
        <v>2</v>
      </c>
      <c r="B4" s="1" t="str">
        <f>IF(список!B3="","",список!B3)</f>
        <v/>
      </c>
      <c r="C4" s="1">
        <f>IF(список!C3="","",список!C3)</f>
        <v>0</v>
      </c>
      <c r="D4" s="13" t="str">
        <f>IF(список!D3="","",список!D3)</f>
        <v>1 младшая группа</v>
      </c>
      <c r="E4" s="1" t="e">
        <f>#REF!</f>
        <v>#REF!</v>
      </c>
      <c r="F4" s="1" t="e">
        <f>IF(E4=0,"",IF(E4="а",1,2))</f>
        <v>#REF!</v>
      </c>
      <c r="G4" s="1" t="e">
        <f>#REF!</f>
        <v>#REF!</v>
      </c>
      <c r="H4" s="1" t="e">
        <f>IF(G4=0,"",IF(G4="а",1,IF(E4="г",3,2)))</f>
        <v>#REF!</v>
      </c>
      <c r="I4" s="1" t="e">
        <f>#REF!</f>
        <v>#REF!</v>
      </c>
      <c r="J4" s="1" t="e">
        <f>IF(I4=0,"",IF(I4="а",1,IF(I4="б",3,IF(I4="в",4,IF(I4="г",5,6)))))</f>
        <v>#REF!</v>
      </c>
      <c r="K4" s="2" t="e">
        <f>IF(SUM(F4:J4)=0,"",SUM(F4:J4))</f>
        <v>#REF!</v>
      </c>
      <c r="L4" s="341" t="e">
        <f>IF(K4="","",IF(K4&gt;=24,"6 уровень",IF(AND(K4&gt;=18,K4&lt;24),"5 уровень",IF(AND(K4&gt;=13,K4&lt;18),"4 уровень",IF(AND(K4&gt;=9,K4&lt;13),"3 уровень",IF(AND(K4&gt;=3,K4&lt;9),"2 уровень","1 уровень"))))))</f>
        <v>#REF!</v>
      </c>
      <c r="M4" s="342"/>
    </row>
    <row r="5" spans="1:28">
      <c r="A5" s="1">
        <f>список!A4</f>
        <v>3</v>
      </c>
      <c r="B5" s="1" t="str">
        <f>IF(список!B4="","",список!B4)</f>
        <v/>
      </c>
      <c r="C5" s="1">
        <f>IF(список!C4="","",список!C4)</f>
        <v>0</v>
      </c>
      <c r="D5" s="13" t="str">
        <f>IF(список!D4="","",список!D4)</f>
        <v>1 младшая группа</v>
      </c>
      <c r="E5" s="1" t="e">
        <f>#REF!</f>
        <v>#REF!</v>
      </c>
      <c r="F5" s="1" t="e">
        <f t="shared" ref="F5:F33" si="0">IF(E5=0,"",IF(E5="а",1,2))</f>
        <v>#REF!</v>
      </c>
      <c r="G5" s="1" t="e">
        <f>#REF!</f>
        <v>#REF!</v>
      </c>
      <c r="H5" s="1" t="e">
        <f t="shared" ref="H5:H33" si="1">IF(G5=0,"",IF(G5="а",1,IF(E5="г",3,2)))</f>
        <v>#REF!</v>
      </c>
      <c r="I5" s="1" t="e">
        <f>#REF!</f>
        <v>#REF!</v>
      </c>
      <c r="J5" s="1" t="e">
        <f t="shared" ref="J5:J33" si="2">IF(I5=0,"",IF(I5="а",1,IF(I5="б",3,IF(I5="в",4,IF(I5="г",5,6)))))</f>
        <v>#REF!</v>
      </c>
      <c r="K5" s="2" t="e">
        <f t="shared" ref="K5:K33" si="3">IF(SUM(F5:J5)=0,"",SUM(F5:J5))</f>
        <v>#REF!</v>
      </c>
      <c r="L5" s="341" t="e">
        <f t="shared" ref="L5:L33" si="4">IF(K5="","",IF(K5&gt;=24,"6 уровень",IF(AND(K5&gt;=18,K5&lt;24),"5 уровень",IF(AND(K5&gt;=13,K5&lt;18),"4 уровень",IF(AND(K5&gt;=9,K5&lt;13),"3 уровень",IF(AND(K5&gt;=3,K5&lt;9),"2 уровень","1 уровень"))))))</f>
        <v>#REF!</v>
      </c>
      <c r="M5" s="342"/>
    </row>
    <row r="6" spans="1:28">
      <c r="A6" s="1">
        <f>список!A5</f>
        <v>4</v>
      </c>
      <c r="B6" s="1" t="str">
        <f>IF(список!B5="","",список!B5)</f>
        <v/>
      </c>
      <c r="C6" s="1">
        <f>IF(список!C5="","",список!C5)</f>
        <v>0</v>
      </c>
      <c r="D6" s="13" t="str">
        <f>IF(список!D5="","",список!D5)</f>
        <v>1 младшая группа</v>
      </c>
      <c r="E6" s="1" t="e">
        <f>#REF!</f>
        <v>#REF!</v>
      </c>
      <c r="F6" s="1" t="e">
        <f t="shared" si="0"/>
        <v>#REF!</v>
      </c>
      <c r="G6" s="1" t="e">
        <f>#REF!</f>
        <v>#REF!</v>
      </c>
      <c r="H6" s="1" t="e">
        <f t="shared" si="1"/>
        <v>#REF!</v>
      </c>
      <c r="I6" s="1" t="e">
        <f>#REF!</f>
        <v>#REF!</v>
      </c>
      <c r="J6" s="1" t="e">
        <f t="shared" si="2"/>
        <v>#REF!</v>
      </c>
      <c r="K6" s="2" t="e">
        <f t="shared" si="3"/>
        <v>#REF!</v>
      </c>
      <c r="L6" s="341" t="e">
        <f t="shared" si="4"/>
        <v>#REF!</v>
      </c>
      <c r="M6" s="342"/>
    </row>
    <row r="7" spans="1:28">
      <c r="A7" s="1">
        <f>список!A6</f>
        <v>5</v>
      </c>
      <c r="B7" s="1" t="str">
        <f>IF(список!B6="","",список!B6)</f>
        <v/>
      </c>
      <c r="C7" s="1">
        <f>IF(список!C6="","",список!C6)</f>
        <v>0</v>
      </c>
      <c r="D7" s="13" t="str">
        <f>IF(список!D6="","",список!D6)</f>
        <v>1 младшая группа</v>
      </c>
      <c r="E7" s="1" t="e">
        <f>#REF!</f>
        <v>#REF!</v>
      </c>
      <c r="F7" s="1" t="e">
        <f t="shared" si="0"/>
        <v>#REF!</v>
      </c>
      <c r="G7" s="1" t="e">
        <f>#REF!</f>
        <v>#REF!</v>
      </c>
      <c r="H7" s="1" t="e">
        <f t="shared" si="1"/>
        <v>#REF!</v>
      </c>
      <c r="I7" s="1" t="e">
        <f>#REF!</f>
        <v>#REF!</v>
      </c>
      <c r="J7" s="1" t="e">
        <f t="shared" si="2"/>
        <v>#REF!</v>
      </c>
      <c r="K7" s="2" t="e">
        <f t="shared" si="3"/>
        <v>#REF!</v>
      </c>
      <c r="L7" s="341" t="e">
        <f t="shared" si="4"/>
        <v>#REF!</v>
      </c>
      <c r="M7" s="342"/>
    </row>
    <row r="8" spans="1:28">
      <c r="A8" s="1">
        <f>список!A7</f>
        <v>6</v>
      </c>
      <c r="B8" s="1" t="str">
        <f>IF(список!B7="","",список!B7)</f>
        <v/>
      </c>
      <c r="C8" s="1">
        <f>IF(список!C7="","",список!C7)</f>
        <v>0</v>
      </c>
      <c r="D8" s="13" t="str">
        <f>IF(список!D7="","",список!D7)</f>
        <v>1 младшая группа</v>
      </c>
      <c r="E8" s="1" t="e">
        <f>#REF!</f>
        <v>#REF!</v>
      </c>
      <c r="F8" s="1" t="e">
        <f t="shared" si="0"/>
        <v>#REF!</v>
      </c>
      <c r="G8" s="1" t="e">
        <f>#REF!</f>
        <v>#REF!</v>
      </c>
      <c r="H8" s="1" t="e">
        <f t="shared" si="1"/>
        <v>#REF!</v>
      </c>
      <c r="I8" s="1" t="e">
        <f>#REF!</f>
        <v>#REF!</v>
      </c>
      <c r="J8" s="1" t="e">
        <f t="shared" si="2"/>
        <v>#REF!</v>
      </c>
      <c r="K8" s="2" t="e">
        <f t="shared" si="3"/>
        <v>#REF!</v>
      </c>
      <c r="L8" s="341" t="e">
        <f t="shared" si="4"/>
        <v>#REF!</v>
      </c>
      <c r="M8" s="342"/>
    </row>
    <row r="9" spans="1:28">
      <c r="A9" s="1">
        <f>список!A8</f>
        <v>7</v>
      </c>
      <c r="B9" s="1" t="str">
        <f>IF(список!B8="","",список!B8)</f>
        <v/>
      </c>
      <c r="C9" s="1" t="e">
        <f>IF(список!#REF!="","",список!#REF!)</f>
        <v>#REF!</v>
      </c>
      <c r="D9" s="13" t="str">
        <f>IF(список!D8="","",список!D8)</f>
        <v>1 младшая группа</v>
      </c>
      <c r="E9" s="1" t="e">
        <f>#REF!</f>
        <v>#REF!</v>
      </c>
      <c r="F9" s="1" t="e">
        <f t="shared" si="0"/>
        <v>#REF!</v>
      </c>
      <c r="G9" s="1" t="e">
        <f>#REF!</f>
        <v>#REF!</v>
      </c>
      <c r="H9" s="1" t="e">
        <f t="shared" si="1"/>
        <v>#REF!</v>
      </c>
      <c r="I9" s="1" t="e">
        <f>#REF!</f>
        <v>#REF!</v>
      </c>
      <c r="J9" s="1" t="e">
        <f t="shared" si="2"/>
        <v>#REF!</v>
      </c>
      <c r="K9" s="2" t="e">
        <f t="shared" si="3"/>
        <v>#REF!</v>
      </c>
      <c r="L9" s="341" t="e">
        <f t="shared" si="4"/>
        <v>#REF!</v>
      </c>
      <c r="M9" s="342"/>
    </row>
    <row r="10" spans="1:28">
      <c r="A10" s="1">
        <f>список!A9</f>
        <v>8</v>
      </c>
      <c r="B10" s="1" t="str">
        <f>IF(список!B9="","",список!B9)</f>
        <v/>
      </c>
      <c r="C10" s="1">
        <f>IF(список!C9="","",список!C9)</f>
        <v>0</v>
      </c>
      <c r="D10" s="13" t="str">
        <f>IF(список!D9="","",список!D9)</f>
        <v>1 младшая группа</v>
      </c>
      <c r="E10" s="1" t="e">
        <f>#REF!</f>
        <v>#REF!</v>
      </c>
      <c r="F10" s="1" t="e">
        <f t="shared" si="0"/>
        <v>#REF!</v>
      </c>
      <c r="G10" s="1" t="e">
        <f>#REF!</f>
        <v>#REF!</v>
      </c>
      <c r="H10" s="1" t="e">
        <f t="shared" si="1"/>
        <v>#REF!</v>
      </c>
      <c r="I10" s="1" t="e">
        <f>#REF!</f>
        <v>#REF!</v>
      </c>
      <c r="J10" s="1" t="e">
        <f t="shared" si="2"/>
        <v>#REF!</v>
      </c>
      <c r="K10" s="2" t="e">
        <f t="shared" si="3"/>
        <v>#REF!</v>
      </c>
      <c r="L10" s="341" t="e">
        <f t="shared" si="4"/>
        <v>#REF!</v>
      </c>
      <c r="M10" s="342"/>
    </row>
    <row r="11" spans="1:28">
      <c r="A11" s="1">
        <f>список!A10</f>
        <v>9</v>
      </c>
      <c r="B11" s="1" t="str">
        <f>IF(список!B10="","",список!B10)</f>
        <v/>
      </c>
      <c r="C11" s="1">
        <f>IF(список!C10="","",список!C10)</f>
        <v>0</v>
      </c>
      <c r="D11" s="13" t="str">
        <f>IF(список!D10="","",список!D10)</f>
        <v>1 младшая группа</v>
      </c>
      <c r="E11" s="1" t="e">
        <f>#REF!</f>
        <v>#REF!</v>
      </c>
      <c r="F11" s="1" t="e">
        <f t="shared" si="0"/>
        <v>#REF!</v>
      </c>
      <c r="G11" s="1" t="e">
        <f>#REF!</f>
        <v>#REF!</v>
      </c>
      <c r="H11" s="1" t="e">
        <f t="shared" si="1"/>
        <v>#REF!</v>
      </c>
      <c r="I11" s="1" t="e">
        <f>#REF!</f>
        <v>#REF!</v>
      </c>
      <c r="J11" s="1" t="e">
        <f t="shared" si="2"/>
        <v>#REF!</v>
      </c>
      <c r="K11" s="2" t="e">
        <f t="shared" si="3"/>
        <v>#REF!</v>
      </c>
      <c r="L11" s="341" t="e">
        <f t="shared" si="4"/>
        <v>#REF!</v>
      </c>
      <c r="M11" s="342"/>
    </row>
    <row r="12" spans="1:28">
      <c r="A12" s="1">
        <f>список!A11</f>
        <v>10</v>
      </c>
      <c r="B12" s="1" t="str">
        <f>IF(список!B11="","",список!B11)</f>
        <v/>
      </c>
      <c r="C12" s="1">
        <f>IF(список!C11="","",список!C11)</f>
        <v>0</v>
      </c>
      <c r="D12" s="13" t="str">
        <f>IF(список!D11="","",список!D11)</f>
        <v>1 младшая группа</v>
      </c>
      <c r="E12" s="1" t="e">
        <f>#REF!</f>
        <v>#REF!</v>
      </c>
      <c r="F12" s="1" t="e">
        <f t="shared" si="0"/>
        <v>#REF!</v>
      </c>
      <c r="G12" s="1" t="e">
        <f>#REF!</f>
        <v>#REF!</v>
      </c>
      <c r="H12" s="1" t="e">
        <f t="shared" si="1"/>
        <v>#REF!</v>
      </c>
      <c r="I12" s="1" t="e">
        <f>#REF!</f>
        <v>#REF!</v>
      </c>
      <c r="J12" s="1" t="e">
        <f t="shared" si="2"/>
        <v>#REF!</v>
      </c>
      <c r="K12" s="2" t="e">
        <f t="shared" si="3"/>
        <v>#REF!</v>
      </c>
      <c r="L12" s="341" t="e">
        <f t="shared" si="4"/>
        <v>#REF!</v>
      </c>
      <c r="M12" s="342"/>
    </row>
    <row r="13" spans="1:28">
      <c r="A13" s="1">
        <f>список!A12</f>
        <v>11</v>
      </c>
      <c r="B13" s="1" t="str">
        <f>IF(список!B12="","",список!B12)</f>
        <v/>
      </c>
      <c r="C13" s="1">
        <f>IF(список!C12="","",список!C12)</f>
        <v>0</v>
      </c>
      <c r="D13" s="13" t="str">
        <f>IF(список!D12="","",список!D12)</f>
        <v>1 младшая группа</v>
      </c>
      <c r="E13" s="1" t="e">
        <f>#REF!</f>
        <v>#REF!</v>
      </c>
      <c r="F13" s="1" t="e">
        <f t="shared" si="0"/>
        <v>#REF!</v>
      </c>
      <c r="G13" s="1" t="e">
        <f>#REF!</f>
        <v>#REF!</v>
      </c>
      <c r="H13" s="1" t="e">
        <f t="shared" si="1"/>
        <v>#REF!</v>
      </c>
      <c r="I13" s="1" t="e">
        <f>#REF!</f>
        <v>#REF!</v>
      </c>
      <c r="J13" s="1" t="e">
        <f t="shared" si="2"/>
        <v>#REF!</v>
      </c>
      <c r="K13" s="2" t="e">
        <f t="shared" si="3"/>
        <v>#REF!</v>
      </c>
      <c r="L13" s="341" t="e">
        <f t="shared" si="4"/>
        <v>#REF!</v>
      </c>
      <c r="M13" s="342"/>
    </row>
    <row r="14" spans="1:28">
      <c r="A14" s="1">
        <f>список!A13</f>
        <v>12</v>
      </c>
      <c r="B14" s="1" t="str">
        <f>IF(список!B13="","",список!B13)</f>
        <v/>
      </c>
      <c r="C14" s="1">
        <f>IF(список!C13="","",список!C13)</f>
        <v>0</v>
      </c>
      <c r="D14" s="13" t="str">
        <f>IF(список!D13="","",список!D13)</f>
        <v>1 младшая группа</v>
      </c>
      <c r="E14" s="1" t="e">
        <f>#REF!</f>
        <v>#REF!</v>
      </c>
      <c r="F14" s="1" t="e">
        <f t="shared" si="0"/>
        <v>#REF!</v>
      </c>
      <c r="G14" s="1" t="e">
        <f>#REF!</f>
        <v>#REF!</v>
      </c>
      <c r="H14" s="1" t="e">
        <f t="shared" si="1"/>
        <v>#REF!</v>
      </c>
      <c r="I14" s="1" t="e">
        <f>#REF!</f>
        <v>#REF!</v>
      </c>
      <c r="J14" s="1" t="e">
        <f t="shared" si="2"/>
        <v>#REF!</v>
      </c>
      <c r="K14" s="2" t="e">
        <f t="shared" si="3"/>
        <v>#REF!</v>
      </c>
      <c r="L14" s="341" t="e">
        <f t="shared" si="4"/>
        <v>#REF!</v>
      </c>
      <c r="M14" s="342"/>
    </row>
    <row r="15" spans="1:28">
      <c r="A15" s="1">
        <f>список!A14</f>
        <v>13</v>
      </c>
      <c r="B15" s="1" t="str">
        <f>IF(список!B14="","",список!B14)</f>
        <v/>
      </c>
      <c r="C15" s="1">
        <f>IF(список!C14="","",список!C14)</f>
        <v>0</v>
      </c>
      <c r="D15" s="13" t="str">
        <f>IF(список!D14="","",список!D14)</f>
        <v>1 младшая группа</v>
      </c>
      <c r="E15" s="1" t="e">
        <f>#REF!</f>
        <v>#REF!</v>
      </c>
      <c r="F15" s="1" t="e">
        <f t="shared" si="0"/>
        <v>#REF!</v>
      </c>
      <c r="G15" s="1" t="e">
        <f>#REF!</f>
        <v>#REF!</v>
      </c>
      <c r="H15" s="1" t="e">
        <f t="shared" si="1"/>
        <v>#REF!</v>
      </c>
      <c r="I15" s="1" t="e">
        <f>#REF!</f>
        <v>#REF!</v>
      </c>
      <c r="J15" s="1" t="e">
        <f t="shared" si="2"/>
        <v>#REF!</v>
      </c>
      <c r="K15" s="2" t="e">
        <f t="shared" si="3"/>
        <v>#REF!</v>
      </c>
      <c r="L15" s="341" t="e">
        <f t="shared" si="4"/>
        <v>#REF!</v>
      </c>
      <c r="M15" s="342"/>
    </row>
    <row r="16" spans="1:28">
      <c r="A16" s="1">
        <f>список!A15</f>
        <v>14</v>
      </c>
      <c r="B16" s="1" t="str">
        <f>IF(список!B15="","",список!B15)</f>
        <v/>
      </c>
      <c r="C16" s="1">
        <f>IF(список!C15="","",список!C15)</f>
        <v>0</v>
      </c>
      <c r="D16" s="13" t="str">
        <f>IF(список!D15="","",список!D15)</f>
        <v>1 младшая группа</v>
      </c>
      <c r="E16" s="1" t="e">
        <f>#REF!</f>
        <v>#REF!</v>
      </c>
      <c r="F16" s="1" t="e">
        <f t="shared" si="0"/>
        <v>#REF!</v>
      </c>
      <c r="G16" s="1" t="e">
        <f>#REF!</f>
        <v>#REF!</v>
      </c>
      <c r="H16" s="1" t="e">
        <f t="shared" si="1"/>
        <v>#REF!</v>
      </c>
      <c r="I16" s="1" t="e">
        <f>#REF!</f>
        <v>#REF!</v>
      </c>
      <c r="J16" s="1" t="e">
        <f t="shared" si="2"/>
        <v>#REF!</v>
      </c>
      <c r="K16" s="2" t="e">
        <f t="shared" si="3"/>
        <v>#REF!</v>
      </c>
      <c r="L16" s="341" t="e">
        <f t="shared" si="4"/>
        <v>#REF!</v>
      </c>
      <c r="M16" s="342"/>
    </row>
    <row r="17" spans="1:13">
      <c r="A17" s="1">
        <f>список!A16</f>
        <v>15</v>
      </c>
      <c r="B17" s="1" t="str">
        <f>IF(список!B16="","",список!B16)</f>
        <v/>
      </c>
      <c r="C17" s="1">
        <f>IF(список!C16="","",список!C16)</f>
        <v>0</v>
      </c>
      <c r="D17" s="13" t="str">
        <f>IF(список!D16="","",список!D16)</f>
        <v>1 младшая группа</v>
      </c>
      <c r="E17" s="1" t="e">
        <f>#REF!</f>
        <v>#REF!</v>
      </c>
      <c r="F17" s="1" t="e">
        <f t="shared" si="0"/>
        <v>#REF!</v>
      </c>
      <c r="G17" s="1" t="e">
        <f>#REF!</f>
        <v>#REF!</v>
      </c>
      <c r="H17" s="1" t="e">
        <f t="shared" si="1"/>
        <v>#REF!</v>
      </c>
      <c r="I17" s="1" t="e">
        <f>#REF!</f>
        <v>#REF!</v>
      </c>
      <c r="J17" s="1" t="e">
        <f t="shared" si="2"/>
        <v>#REF!</v>
      </c>
      <c r="K17" s="2" t="e">
        <f t="shared" si="3"/>
        <v>#REF!</v>
      </c>
      <c r="L17" s="341" t="e">
        <f t="shared" si="4"/>
        <v>#REF!</v>
      </c>
      <c r="M17" s="342"/>
    </row>
    <row r="18" spans="1:13">
      <c r="A18" s="1">
        <f>список!A17</f>
        <v>16</v>
      </c>
      <c r="B18" s="1" t="str">
        <f>IF(список!B17="","",список!B17)</f>
        <v/>
      </c>
      <c r="C18" s="1">
        <f>IF(список!C17="","",список!C17)</f>
        <v>0</v>
      </c>
      <c r="D18" s="13" t="str">
        <f>IF(список!D17="","",список!D17)</f>
        <v>1 младшая группа</v>
      </c>
      <c r="E18" s="1" t="e">
        <f>#REF!</f>
        <v>#REF!</v>
      </c>
      <c r="F18" s="1" t="e">
        <f t="shared" si="0"/>
        <v>#REF!</v>
      </c>
      <c r="G18" s="1" t="e">
        <f>#REF!</f>
        <v>#REF!</v>
      </c>
      <c r="H18" s="1" t="e">
        <f t="shared" si="1"/>
        <v>#REF!</v>
      </c>
      <c r="I18" s="1" t="e">
        <f>#REF!</f>
        <v>#REF!</v>
      </c>
      <c r="J18" s="1" t="e">
        <f t="shared" si="2"/>
        <v>#REF!</v>
      </c>
      <c r="K18" s="2" t="e">
        <f t="shared" si="3"/>
        <v>#REF!</v>
      </c>
      <c r="L18" s="341" t="e">
        <f t="shared" si="4"/>
        <v>#REF!</v>
      </c>
      <c r="M18" s="342"/>
    </row>
    <row r="19" spans="1:13">
      <c r="A19" s="1">
        <f>список!A18</f>
        <v>17</v>
      </c>
      <c r="B19" s="1" t="str">
        <f>IF(список!B18="","",список!B18)</f>
        <v/>
      </c>
      <c r="C19" s="1">
        <f>IF(список!C18="","",список!C18)</f>
        <v>0</v>
      </c>
      <c r="D19" s="13" t="str">
        <f>IF(список!D18="","",список!D18)</f>
        <v>1 младшая группа</v>
      </c>
      <c r="E19" s="1" t="e">
        <f>#REF!</f>
        <v>#REF!</v>
      </c>
      <c r="F19" s="1" t="e">
        <f t="shared" si="0"/>
        <v>#REF!</v>
      </c>
      <c r="G19" s="1" t="e">
        <f>#REF!</f>
        <v>#REF!</v>
      </c>
      <c r="H19" s="1" t="e">
        <f t="shared" si="1"/>
        <v>#REF!</v>
      </c>
      <c r="I19" s="1" t="e">
        <f>#REF!</f>
        <v>#REF!</v>
      </c>
      <c r="J19" s="1" t="e">
        <f t="shared" si="2"/>
        <v>#REF!</v>
      </c>
      <c r="K19" s="2" t="e">
        <f t="shared" si="3"/>
        <v>#REF!</v>
      </c>
      <c r="L19" s="341" t="e">
        <f t="shared" si="4"/>
        <v>#REF!</v>
      </c>
      <c r="M19" s="342"/>
    </row>
    <row r="20" spans="1:13">
      <c r="A20" s="1">
        <f>список!A19</f>
        <v>18</v>
      </c>
      <c r="B20" s="1" t="str">
        <f>IF(список!B19="","",список!B19)</f>
        <v/>
      </c>
      <c r="C20" s="1">
        <f>IF(список!C19="","",список!C19)</f>
        <v>0</v>
      </c>
      <c r="D20" s="13" t="str">
        <f>IF(список!D19="","",список!D19)</f>
        <v>1 младшая группа</v>
      </c>
      <c r="E20" s="1" t="e">
        <f>#REF!</f>
        <v>#REF!</v>
      </c>
      <c r="F20" s="1" t="e">
        <f t="shared" si="0"/>
        <v>#REF!</v>
      </c>
      <c r="G20" s="1" t="e">
        <f>#REF!</f>
        <v>#REF!</v>
      </c>
      <c r="H20" s="1" t="e">
        <f t="shared" si="1"/>
        <v>#REF!</v>
      </c>
      <c r="I20" s="1" t="e">
        <f>#REF!</f>
        <v>#REF!</v>
      </c>
      <c r="J20" s="1" t="e">
        <f t="shared" si="2"/>
        <v>#REF!</v>
      </c>
      <c r="K20" s="2" t="e">
        <f t="shared" si="3"/>
        <v>#REF!</v>
      </c>
      <c r="L20" s="341" t="e">
        <f t="shared" si="4"/>
        <v>#REF!</v>
      </c>
      <c r="M20" s="342"/>
    </row>
    <row r="21" spans="1:13">
      <c r="A21" s="1">
        <f>список!A20</f>
        <v>19</v>
      </c>
      <c r="B21" s="1" t="str">
        <f>IF(список!B20="","",список!B20)</f>
        <v/>
      </c>
      <c r="C21" s="1">
        <f>IF(список!C20="","",список!C20)</f>
        <v>0</v>
      </c>
      <c r="D21" s="13" t="str">
        <f>IF(список!D20="","",список!D20)</f>
        <v>1 младшая группа</v>
      </c>
      <c r="E21" s="1" t="e">
        <f>#REF!</f>
        <v>#REF!</v>
      </c>
      <c r="F21" s="1" t="e">
        <f t="shared" si="0"/>
        <v>#REF!</v>
      </c>
      <c r="G21" s="1" t="e">
        <f>#REF!</f>
        <v>#REF!</v>
      </c>
      <c r="H21" s="1" t="e">
        <f t="shared" si="1"/>
        <v>#REF!</v>
      </c>
      <c r="I21" s="1" t="e">
        <f>#REF!</f>
        <v>#REF!</v>
      </c>
      <c r="J21" s="1" t="e">
        <f t="shared" si="2"/>
        <v>#REF!</v>
      </c>
      <c r="K21" s="2" t="e">
        <f t="shared" si="3"/>
        <v>#REF!</v>
      </c>
      <c r="L21" s="341" t="e">
        <f t="shared" si="4"/>
        <v>#REF!</v>
      </c>
      <c r="M21" s="342"/>
    </row>
    <row r="22" spans="1:13">
      <c r="A22" s="1">
        <f>список!A21</f>
        <v>20</v>
      </c>
      <c r="B22" s="1" t="str">
        <f>IF(список!B21="","",список!B21)</f>
        <v/>
      </c>
      <c r="C22" s="1">
        <f>IF(список!C21="","",список!C21)</f>
        <v>0</v>
      </c>
      <c r="D22" s="13" t="str">
        <f>IF(список!D21="","",список!D21)</f>
        <v>1 младшая группа</v>
      </c>
      <c r="E22" s="1" t="e">
        <f>#REF!</f>
        <v>#REF!</v>
      </c>
      <c r="F22" s="1" t="e">
        <f t="shared" si="0"/>
        <v>#REF!</v>
      </c>
      <c r="G22" s="1" t="e">
        <f>#REF!</f>
        <v>#REF!</v>
      </c>
      <c r="H22" s="1" t="e">
        <f t="shared" si="1"/>
        <v>#REF!</v>
      </c>
      <c r="I22" s="1" t="e">
        <f>#REF!</f>
        <v>#REF!</v>
      </c>
      <c r="J22" s="1" t="e">
        <f t="shared" si="2"/>
        <v>#REF!</v>
      </c>
      <c r="K22" s="2" t="e">
        <f t="shared" si="3"/>
        <v>#REF!</v>
      </c>
      <c r="L22" s="341" t="e">
        <f t="shared" si="4"/>
        <v>#REF!</v>
      </c>
      <c r="M22" s="342"/>
    </row>
    <row r="23" spans="1:13">
      <c r="A23" s="1">
        <f>список!A22</f>
        <v>21</v>
      </c>
      <c r="B23" s="1" t="str">
        <f>IF(список!B22="","",список!B22)</f>
        <v/>
      </c>
      <c r="C23" s="1">
        <f>IF(список!C22="","",список!C22)</f>
        <v>0</v>
      </c>
      <c r="D23" s="13" t="str">
        <f>IF(список!D22="","",список!D22)</f>
        <v>1 младшая группа</v>
      </c>
      <c r="E23" s="1" t="e">
        <f>#REF!</f>
        <v>#REF!</v>
      </c>
      <c r="F23" s="1" t="e">
        <f t="shared" si="0"/>
        <v>#REF!</v>
      </c>
      <c r="G23" s="1" t="e">
        <f>#REF!</f>
        <v>#REF!</v>
      </c>
      <c r="H23" s="1" t="e">
        <f t="shared" si="1"/>
        <v>#REF!</v>
      </c>
      <c r="I23" s="1" t="e">
        <f>#REF!</f>
        <v>#REF!</v>
      </c>
      <c r="J23" s="1" t="e">
        <f t="shared" si="2"/>
        <v>#REF!</v>
      </c>
      <c r="K23" s="2" t="e">
        <f t="shared" si="3"/>
        <v>#REF!</v>
      </c>
      <c r="L23" s="341" t="e">
        <f t="shared" si="4"/>
        <v>#REF!</v>
      </c>
      <c r="M23" s="342"/>
    </row>
    <row r="24" spans="1:13">
      <c r="A24" s="1">
        <f>список!A23</f>
        <v>22</v>
      </c>
      <c r="B24" s="1" t="str">
        <f>IF(список!B23="","",список!B23)</f>
        <v/>
      </c>
      <c r="C24" s="1">
        <f>IF(список!C23="","",список!C23)</f>
        <v>0</v>
      </c>
      <c r="D24" s="13" t="str">
        <f>IF(список!D23="","",список!D23)</f>
        <v>1 младшая группа</v>
      </c>
      <c r="E24" s="1" t="e">
        <f>#REF!</f>
        <v>#REF!</v>
      </c>
      <c r="F24" s="1" t="e">
        <f t="shared" si="0"/>
        <v>#REF!</v>
      </c>
      <c r="G24" s="1" t="e">
        <f>#REF!</f>
        <v>#REF!</v>
      </c>
      <c r="H24" s="1" t="e">
        <f t="shared" si="1"/>
        <v>#REF!</v>
      </c>
      <c r="I24" s="1" t="e">
        <f>#REF!</f>
        <v>#REF!</v>
      </c>
      <c r="J24" s="1" t="e">
        <f t="shared" si="2"/>
        <v>#REF!</v>
      </c>
      <c r="K24" s="2" t="e">
        <f t="shared" si="3"/>
        <v>#REF!</v>
      </c>
      <c r="L24" s="341" t="e">
        <f t="shared" si="4"/>
        <v>#REF!</v>
      </c>
      <c r="M24" s="342"/>
    </row>
    <row r="25" spans="1:13">
      <c r="A25" s="1">
        <f>список!A24</f>
        <v>23</v>
      </c>
      <c r="B25" s="1" t="str">
        <f>IF(список!B24="","",список!B24)</f>
        <v/>
      </c>
      <c r="C25" s="1">
        <f>IF(список!C24="","",список!C24)</f>
        <v>0</v>
      </c>
      <c r="D25" s="13" t="str">
        <f>IF(список!D24="","",список!D24)</f>
        <v>1 младшая группа</v>
      </c>
      <c r="E25" s="1" t="e">
        <f>#REF!</f>
        <v>#REF!</v>
      </c>
      <c r="F25" s="1" t="e">
        <f t="shared" si="0"/>
        <v>#REF!</v>
      </c>
      <c r="G25" s="1" t="e">
        <f>#REF!</f>
        <v>#REF!</v>
      </c>
      <c r="H25" s="1" t="e">
        <f t="shared" si="1"/>
        <v>#REF!</v>
      </c>
      <c r="I25" s="1" t="e">
        <f>#REF!</f>
        <v>#REF!</v>
      </c>
      <c r="J25" s="1" t="e">
        <f t="shared" si="2"/>
        <v>#REF!</v>
      </c>
      <c r="K25" s="2" t="e">
        <f t="shared" si="3"/>
        <v>#REF!</v>
      </c>
      <c r="L25" s="341" t="e">
        <f t="shared" si="4"/>
        <v>#REF!</v>
      </c>
      <c r="M25" s="342"/>
    </row>
    <row r="26" spans="1:13">
      <c r="A26" s="1">
        <f>список!A25</f>
        <v>24</v>
      </c>
      <c r="B26" s="1" t="str">
        <f>IF(список!B25="","",список!B25)</f>
        <v/>
      </c>
      <c r="C26" s="1">
        <f>IF(список!C25="","",список!C25)</f>
        <v>0</v>
      </c>
      <c r="D26" s="13" t="str">
        <f>IF(список!D25="","",список!D25)</f>
        <v>1 младшая группа</v>
      </c>
      <c r="E26" s="1" t="e">
        <f>#REF!</f>
        <v>#REF!</v>
      </c>
      <c r="F26" s="1" t="e">
        <f t="shared" si="0"/>
        <v>#REF!</v>
      </c>
      <c r="G26" s="1" t="e">
        <f>#REF!</f>
        <v>#REF!</v>
      </c>
      <c r="H26" s="1" t="e">
        <f t="shared" si="1"/>
        <v>#REF!</v>
      </c>
      <c r="I26" s="1" t="e">
        <f>#REF!</f>
        <v>#REF!</v>
      </c>
      <c r="J26" s="1" t="e">
        <f t="shared" si="2"/>
        <v>#REF!</v>
      </c>
      <c r="K26" s="2" t="e">
        <f t="shared" si="3"/>
        <v>#REF!</v>
      </c>
      <c r="L26" s="341" t="e">
        <f t="shared" si="4"/>
        <v>#REF!</v>
      </c>
      <c r="M26" s="342"/>
    </row>
    <row r="27" spans="1:13">
      <c r="A27" s="1">
        <f>список!A26</f>
        <v>25</v>
      </c>
      <c r="B27" s="1" t="str">
        <f>IF(список!B26="","",список!B26)</f>
        <v/>
      </c>
      <c r="C27" s="1">
        <f>IF(список!C26="","",список!C26)</f>
        <v>0</v>
      </c>
      <c r="D27" s="13" t="str">
        <f>IF(список!D26="","",список!D26)</f>
        <v>1 младшая группа</v>
      </c>
      <c r="E27" s="1" t="e">
        <f>#REF!</f>
        <v>#REF!</v>
      </c>
      <c r="F27" s="1" t="e">
        <f t="shared" si="0"/>
        <v>#REF!</v>
      </c>
      <c r="G27" s="1" t="e">
        <f>#REF!</f>
        <v>#REF!</v>
      </c>
      <c r="H27" s="1" t="e">
        <f t="shared" si="1"/>
        <v>#REF!</v>
      </c>
      <c r="I27" s="1" t="e">
        <f>#REF!</f>
        <v>#REF!</v>
      </c>
      <c r="J27" s="1" t="e">
        <f t="shared" si="2"/>
        <v>#REF!</v>
      </c>
      <c r="K27" s="2" t="e">
        <f t="shared" si="3"/>
        <v>#REF!</v>
      </c>
      <c r="L27" s="341" t="e">
        <f t="shared" si="4"/>
        <v>#REF!</v>
      </c>
      <c r="M27" s="342"/>
    </row>
    <row r="28" spans="1:13">
      <c r="A28" s="1">
        <f>список!A27</f>
        <v>26</v>
      </c>
      <c r="B28" s="1" t="str">
        <f>IF(список!B27="","",список!B27)</f>
        <v/>
      </c>
      <c r="C28" s="1">
        <f>IF(список!C27="","",список!C27)</f>
        <v>0</v>
      </c>
      <c r="D28" s="13" t="str">
        <f>IF(список!D27="","",список!D27)</f>
        <v>1 младшая группа</v>
      </c>
      <c r="E28" s="1" t="e">
        <f>#REF!</f>
        <v>#REF!</v>
      </c>
      <c r="F28" s="1" t="e">
        <f t="shared" si="0"/>
        <v>#REF!</v>
      </c>
      <c r="G28" s="1" t="e">
        <f>#REF!</f>
        <v>#REF!</v>
      </c>
      <c r="H28" s="1" t="e">
        <f t="shared" si="1"/>
        <v>#REF!</v>
      </c>
      <c r="I28" s="1" t="e">
        <f>#REF!</f>
        <v>#REF!</v>
      </c>
      <c r="J28" s="1" t="e">
        <f t="shared" si="2"/>
        <v>#REF!</v>
      </c>
      <c r="K28" s="2" t="e">
        <f t="shared" si="3"/>
        <v>#REF!</v>
      </c>
      <c r="L28" s="341" t="e">
        <f t="shared" si="4"/>
        <v>#REF!</v>
      </c>
      <c r="M28" s="342"/>
    </row>
    <row r="29" spans="1:13">
      <c r="A29" s="1">
        <f>список!A28</f>
        <v>27</v>
      </c>
      <c r="B29" s="1" t="str">
        <f>IF(список!B28="","",список!B28)</f>
        <v/>
      </c>
      <c r="C29" s="1">
        <f>IF(список!C28="","",список!C28)</f>
        <v>0</v>
      </c>
      <c r="D29" s="13" t="str">
        <f>IF(список!D28="","",список!D28)</f>
        <v>1 младшая группа</v>
      </c>
      <c r="E29" s="1" t="e">
        <f>#REF!</f>
        <v>#REF!</v>
      </c>
      <c r="F29" s="1" t="e">
        <f t="shared" si="0"/>
        <v>#REF!</v>
      </c>
      <c r="G29" s="1" t="e">
        <f>#REF!</f>
        <v>#REF!</v>
      </c>
      <c r="H29" s="1" t="e">
        <f t="shared" si="1"/>
        <v>#REF!</v>
      </c>
      <c r="I29" s="1" t="e">
        <f>#REF!</f>
        <v>#REF!</v>
      </c>
      <c r="J29" s="1" t="e">
        <f t="shared" si="2"/>
        <v>#REF!</v>
      </c>
      <c r="K29" s="2" t="e">
        <f t="shared" si="3"/>
        <v>#REF!</v>
      </c>
      <c r="L29" s="341" t="e">
        <f t="shared" si="4"/>
        <v>#REF!</v>
      </c>
      <c r="M29" s="342"/>
    </row>
    <row r="30" spans="1:13">
      <c r="A30" s="1">
        <f>список!A29</f>
        <v>28</v>
      </c>
      <c r="B30" s="1" t="str">
        <f>IF(список!B29="","",список!B29)</f>
        <v/>
      </c>
      <c r="C30" s="1">
        <f>IF(список!C29="","",список!C29)</f>
        <v>0</v>
      </c>
      <c r="D30" s="13" t="str">
        <f>IF(список!D29="","",список!D29)</f>
        <v>1 младшая группа</v>
      </c>
      <c r="E30" s="1" t="e">
        <f>#REF!</f>
        <v>#REF!</v>
      </c>
      <c r="F30" s="1" t="e">
        <f t="shared" si="0"/>
        <v>#REF!</v>
      </c>
      <c r="G30" s="1" t="e">
        <f>#REF!</f>
        <v>#REF!</v>
      </c>
      <c r="H30" s="1" t="e">
        <f t="shared" si="1"/>
        <v>#REF!</v>
      </c>
      <c r="I30" s="1" t="e">
        <f>#REF!</f>
        <v>#REF!</v>
      </c>
      <c r="J30" s="1" t="e">
        <f t="shared" si="2"/>
        <v>#REF!</v>
      </c>
      <c r="K30" s="2" t="e">
        <f t="shared" si="3"/>
        <v>#REF!</v>
      </c>
      <c r="L30" s="341" t="e">
        <f t="shared" si="4"/>
        <v>#REF!</v>
      </c>
      <c r="M30" s="342"/>
    </row>
    <row r="31" spans="1:13">
      <c r="A31" s="1">
        <f>список!A30</f>
        <v>29</v>
      </c>
      <c r="B31" s="1">
        <f>IF(список!C8="","",список!C8)</f>
        <v>0</v>
      </c>
      <c r="C31" s="1">
        <f>IF(список!C30="","",список!C30)</f>
        <v>0</v>
      </c>
      <c r="D31" s="13" t="str">
        <f>IF(список!D30="","",список!D30)</f>
        <v>1 младшая группа</v>
      </c>
      <c r="E31" s="1" t="e">
        <f>#REF!</f>
        <v>#REF!</v>
      </c>
      <c r="F31" s="1" t="e">
        <f t="shared" si="0"/>
        <v>#REF!</v>
      </c>
      <c r="G31" s="1" t="e">
        <f>#REF!</f>
        <v>#REF!</v>
      </c>
      <c r="H31" s="1" t="e">
        <f t="shared" si="1"/>
        <v>#REF!</v>
      </c>
      <c r="I31" s="1" t="e">
        <f>#REF!</f>
        <v>#REF!</v>
      </c>
      <c r="J31" s="1" t="e">
        <f t="shared" si="2"/>
        <v>#REF!</v>
      </c>
      <c r="K31" s="2" t="e">
        <f t="shared" si="3"/>
        <v>#REF!</v>
      </c>
      <c r="L31" s="341" t="e">
        <f t="shared" si="4"/>
        <v>#REF!</v>
      </c>
      <c r="M31" s="342"/>
    </row>
    <row r="32" spans="1:13">
      <c r="A32" s="1">
        <f>список!A31</f>
        <v>30</v>
      </c>
      <c r="B32" s="1" t="str">
        <f>IF(список!B31="","",список!B31)</f>
        <v/>
      </c>
      <c r="C32" s="1">
        <f>IF(список!C31="","",список!C31)</f>
        <v>0</v>
      </c>
      <c r="D32" s="13" t="str">
        <f>IF(список!D31="","",список!D31)</f>
        <v>1 младшая группа</v>
      </c>
      <c r="E32" s="1" t="e">
        <f>#REF!</f>
        <v>#REF!</v>
      </c>
      <c r="F32" s="1" t="e">
        <f t="shared" si="0"/>
        <v>#REF!</v>
      </c>
      <c r="G32" s="1" t="e">
        <f>#REF!</f>
        <v>#REF!</v>
      </c>
      <c r="H32" s="1" t="e">
        <f t="shared" si="1"/>
        <v>#REF!</v>
      </c>
      <c r="I32" s="1" t="e">
        <f>#REF!</f>
        <v>#REF!</v>
      </c>
      <c r="J32" s="1" t="e">
        <f t="shared" si="2"/>
        <v>#REF!</v>
      </c>
      <c r="K32" s="2" t="e">
        <f t="shared" si="3"/>
        <v>#REF!</v>
      </c>
      <c r="L32" s="341" t="e">
        <f t="shared" si="4"/>
        <v>#REF!</v>
      </c>
      <c r="M32" s="342"/>
    </row>
    <row r="33" spans="1:13">
      <c r="A33" s="1">
        <f>список!A32</f>
        <v>31</v>
      </c>
      <c r="B33" s="1" t="str">
        <f>IF(список!B32="","",список!B32)</f>
        <v/>
      </c>
      <c r="C33" s="1">
        <f>IF(список!C32="","",список!C32)</f>
        <v>0</v>
      </c>
      <c r="D33" s="13" t="str">
        <f>IF(список!D32="","",список!D32)</f>
        <v>1 младшая группа</v>
      </c>
      <c r="E33" s="1" t="e">
        <f>#REF!</f>
        <v>#REF!</v>
      </c>
      <c r="F33" s="1" t="e">
        <f t="shared" si="0"/>
        <v>#REF!</v>
      </c>
      <c r="G33" s="1" t="e">
        <f>#REF!</f>
        <v>#REF!</v>
      </c>
      <c r="H33" s="1" t="e">
        <f t="shared" si="1"/>
        <v>#REF!</v>
      </c>
      <c r="I33" s="1" t="e">
        <f>#REF!</f>
        <v>#REF!</v>
      </c>
      <c r="J33" s="1" t="e">
        <f t="shared" si="2"/>
        <v>#REF!</v>
      </c>
      <c r="K33" s="2" t="e">
        <f t="shared" si="3"/>
        <v>#REF!</v>
      </c>
      <c r="L33" s="341" t="e">
        <f t="shared" si="4"/>
        <v>#REF!</v>
      </c>
      <c r="M33" s="342"/>
    </row>
    <row r="34" spans="1:13">
      <c r="K34" s="2"/>
      <c r="L34" s="341"/>
      <c r="M34" s="342"/>
    </row>
  </sheetData>
  <mergeCells count="37">
    <mergeCell ref="L4:M4"/>
    <mergeCell ref="L5:M5"/>
    <mergeCell ref="A1:AB1"/>
    <mergeCell ref="E2:J2"/>
    <mergeCell ref="E3:F3"/>
    <mergeCell ref="G3:H3"/>
    <mergeCell ref="I3:J3"/>
    <mergeCell ref="L3:M3"/>
    <mergeCell ref="L6:M6"/>
    <mergeCell ref="L7:M7"/>
    <mergeCell ref="L8:M8"/>
    <mergeCell ref="L9:M9"/>
    <mergeCell ref="L17:M17"/>
    <mergeCell ref="L12:M12"/>
    <mergeCell ref="L13:M13"/>
    <mergeCell ref="L10:M10"/>
    <mergeCell ref="L11:M11"/>
    <mergeCell ref="L14:M14"/>
    <mergeCell ref="L15:M15"/>
    <mergeCell ref="L34:M34"/>
    <mergeCell ref="L29:M29"/>
    <mergeCell ref="L30:M30"/>
    <mergeCell ref="L31:M31"/>
    <mergeCell ref="L32:M32"/>
    <mergeCell ref="L33:M33"/>
    <mergeCell ref="L28:M28"/>
    <mergeCell ref="L26:M26"/>
    <mergeCell ref="L27:M27"/>
    <mergeCell ref="L16:M16"/>
    <mergeCell ref="L18:M18"/>
    <mergeCell ref="L19:M19"/>
    <mergeCell ref="L20:M20"/>
    <mergeCell ref="L21:M21"/>
    <mergeCell ref="L22:M22"/>
    <mergeCell ref="L23:M23"/>
    <mergeCell ref="L24:M24"/>
    <mergeCell ref="L25:M25"/>
  </mergeCells>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B34"/>
  <sheetViews>
    <sheetView topLeftCell="A3" workbookViewId="0">
      <selection activeCell="B3" sqref="B3:D33"/>
    </sheetView>
  </sheetViews>
  <sheetFormatPr defaultColWidth="9.140625" defaultRowHeight="15"/>
  <cols>
    <col min="1" max="1" width="9.140625" style="1"/>
    <col min="2" max="2" width="21.140625" style="1" customWidth="1"/>
    <col min="3" max="3" width="9.140625" style="1"/>
    <col min="4" max="4" width="16.140625" style="1" customWidth="1"/>
    <col min="5" max="10" width="3.28515625" style="1" customWidth="1"/>
    <col min="11" max="11" width="5.140625" style="1" customWidth="1"/>
    <col min="12" max="16384" width="9.140625" style="1"/>
  </cols>
  <sheetData>
    <row r="1" spans="1:28">
      <c r="A1" s="343" t="e">
        <f>#REF!</f>
        <v>#REF!</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row>
    <row r="2" spans="1:28">
      <c r="A2" s="1" t="str">
        <f>список!A1</f>
        <v>№</v>
      </c>
      <c r="B2" s="1" t="str">
        <f>список!B1</f>
        <v>Фамилия, имя воспитанника</v>
      </c>
      <c r="C2" s="1" t="str">
        <f>список!C1</f>
        <v xml:space="preserve">дата </v>
      </c>
      <c r="D2" s="1" t="str">
        <f>список!D1</f>
        <v>группа</v>
      </c>
      <c r="E2" s="325"/>
      <c r="F2" s="325"/>
      <c r="G2" s="325"/>
      <c r="H2" s="325"/>
      <c r="I2" s="325"/>
      <c r="J2" s="325"/>
    </row>
    <row r="3" spans="1:28">
      <c r="A3" s="1">
        <f>список!A2</f>
        <v>1</v>
      </c>
      <c r="B3" s="1" t="str">
        <f>IF(список!B2="","",список!B2)</f>
        <v/>
      </c>
      <c r="C3" s="1" t="str">
        <f>IF(список!C2="","",список!C2)</f>
        <v/>
      </c>
      <c r="D3" s="13" t="str">
        <f>IF(список!D2="","",список!D2)</f>
        <v>1 младшая группа</v>
      </c>
      <c r="E3" s="325">
        <f>'[1]сырые баллы'!AM3</f>
        <v>35</v>
      </c>
      <c r="F3" s="325"/>
      <c r="G3" s="325">
        <f>'[1]сырые баллы'!AN3</f>
        <v>36</v>
      </c>
      <c r="H3" s="325"/>
      <c r="I3" s="325">
        <f>'[1]сырые баллы'!AO3</f>
        <v>37</v>
      </c>
      <c r="J3" s="325"/>
      <c r="L3" s="341" t="s">
        <v>5</v>
      </c>
      <c r="M3" s="344"/>
    </row>
    <row r="4" spans="1:28">
      <c r="A4" s="1">
        <f>список!A3</f>
        <v>2</v>
      </c>
      <c r="B4" s="1" t="str">
        <f>IF(список!B3="","",список!B3)</f>
        <v/>
      </c>
      <c r="C4" s="1">
        <f>IF(список!C3="","",список!C3)</f>
        <v>0</v>
      </c>
      <c r="D4" s="13" t="str">
        <f>IF(список!D3="","",список!D3)</f>
        <v>1 младшая группа</v>
      </c>
      <c r="E4" s="1" t="e">
        <f>#REF!</f>
        <v>#REF!</v>
      </c>
      <c r="F4" s="1" t="e">
        <f>IF(E4=0,"",IF(E4="а",1,2))</f>
        <v>#REF!</v>
      </c>
      <c r="G4" s="1" t="e">
        <f>#REF!</f>
        <v>#REF!</v>
      </c>
      <c r="H4" s="1" t="e">
        <f>IF(G4=0,"",IF(G4="а",1,IF(E4="г",3,2)))</f>
        <v>#REF!</v>
      </c>
      <c r="I4" s="1" t="e">
        <f>#REF!</f>
        <v>#REF!</v>
      </c>
      <c r="J4" s="1" t="e">
        <f>IF(I4=0,"",IF(I4="а",1,IF(I4="б",3,IF(I4="в",4,IF(I4="г",5,6)))))</f>
        <v>#REF!</v>
      </c>
      <c r="K4" s="2" t="e">
        <f>IF(SUM(F4:J4)=0,"",SUM(F4:J4))</f>
        <v>#REF!</v>
      </c>
      <c r="L4" s="341" t="e">
        <f>IF(K4="","",IF(K4&gt;=24,"6 уровень",IF(AND(K4&gt;=18,K4&lt;24),"5 уровень",IF(AND(K4&gt;=13,K4&lt;18),"4 уровень",IF(AND(K4&gt;=9,K4&lt;13),"3 уровень",IF(AND(K4&gt;=3,K4&lt;9),"2 уровень","1 уровень"))))))</f>
        <v>#REF!</v>
      </c>
      <c r="M4" s="342"/>
    </row>
    <row r="5" spans="1:28">
      <c r="A5" s="1">
        <f>список!A4</f>
        <v>3</v>
      </c>
      <c r="B5" s="1" t="str">
        <f>IF(список!B4="","",список!B4)</f>
        <v/>
      </c>
      <c r="C5" s="1">
        <f>IF(список!C4="","",список!C4)</f>
        <v>0</v>
      </c>
      <c r="D5" s="13" t="str">
        <f>IF(список!D4="","",список!D4)</f>
        <v>1 младшая группа</v>
      </c>
      <c r="E5" s="1" t="e">
        <f>#REF!</f>
        <v>#REF!</v>
      </c>
      <c r="F5" s="1" t="e">
        <f t="shared" ref="F5:F33" si="0">IF(E5=0,"",IF(E5="а",1,2))</f>
        <v>#REF!</v>
      </c>
      <c r="G5" s="1" t="e">
        <f>#REF!</f>
        <v>#REF!</v>
      </c>
      <c r="H5" s="1" t="e">
        <f t="shared" ref="H5:H33" si="1">IF(G5=0,"",IF(G5="а",1,IF(E5="г",3,2)))</f>
        <v>#REF!</v>
      </c>
      <c r="I5" s="1" t="e">
        <f>#REF!</f>
        <v>#REF!</v>
      </c>
      <c r="J5" s="1" t="e">
        <f t="shared" ref="J5:J33" si="2">IF(I5=0,"",IF(I5="а",1,IF(I5="б",3,IF(I5="в",4,IF(I5="г",5,6)))))</f>
        <v>#REF!</v>
      </c>
      <c r="K5" s="2" t="e">
        <f t="shared" ref="K5:K33" si="3">IF(SUM(F5:J5)=0,"",SUM(F5:J5))</f>
        <v>#REF!</v>
      </c>
      <c r="L5" s="341" t="e">
        <f t="shared" ref="L5:L33" si="4">IF(K5="","",IF(K5&gt;=24,"6 уровень",IF(AND(K5&gt;=18,K5&lt;24),"5 уровень",IF(AND(K5&gt;=13,K5&lt;18),"4 уровень",IF(AND(K5&gt;=9,K5&lt;13),"3 уровень",IF(AND(K5&gt;=3,K5&lt;9),"2 уровень","1 уровень"))))))</f>
        <v>#REF!</v>
      </c>
      <c r="M5" s="342"/>
    </row>
    <row r="6" spans="1:28">
      <c r="A6" s="1">
        <f>список!A5</f>
        <v>4</v>
      </c>
      <c r="B6" s="1" t="str">
        <f>IF(список!B5="","",список!B5)</f>
        <v/>
      </c>
      <c r="C6" s="1">
        <f>IF(список!C5="","",список!C5)</f>
        <v>0</v>
      </c>
      <c r="D6" s="13" t="str">
        <f>IF(список!D5="","",список!D5)</f>
        <v>1 младшая группа</v>
      </c>
      <c r="E6" s="1" t="e">
        <f>#REF!</f>
        <v>#REF!</v>
      </c>
      <c r="F6" s="1" t="e">
        <f t="shared" si="0"/>
        <v>#REF!</v>
      </c>
      <c r="G6" s="1" t="e">
        <f>#REF!</f>
        <v>#REF!</v>
      </c>
      <c r="H6" s="1" t="e">
        <f t="shared" si="1"/>
        <v>#REF!</v>
      </c>
      <c r="I6" s="1" t="e">
        <f>#REF!</f>
        <v>#REF!</v>
      </c>
      <c r="J6" s="1" t="e">
        <f t="shared" si="2"/>
        <v>#REF!</v>
      </c>
      <c r="K6" s="2" t="e">
        <f t="shared" si="3"/>
        <v>#REF!</v>
      </c>
      <c r="L6" s="341" t="e">
        <f t="shared" si="4"/>
        <v>#REF!</v>
      </c>
      <c r="M6" s="342"/>
    </row>
    <row r="7" spans="1:28">
      <c r="A7" s="1">
        <f>список!A6</f>
        <v>5</v>
      </c>
      <c r="B7" s="1" t="str">
        <f>IF(список!B6="","",список!B6)</f>
        <v/>
      </c>
      <c r="C7" s="1">
        <f>IF(список!C6="","",список!C6)</f>
        <v>0</v>
      </c>
      <c r="D7" s="13" t="str">
        <f>IF(список!D6="","",список!D6)</f>
        <v>1 младшая группа</v>
      </c>
      <c r="E7" s="1" t="e">
        <f>#REF!</f>
        <v>#REF!</v>
      </c>
      <c r="F7" s="1" t="e">
        <f t="shared" si="0"/>
        <v>#REF!</v>
      </c>
      <c r="G7" s="1" t="e">
        <f>#REF!</f>
        <v>#REF!</v>
      </c>
      <c r="H7" s="1" t="e">
        <f t="shared" si="1"/>
        <v>#REF!</v>
      </c>
      <c r="I7" s="1" t="e">
        <f>#REF!</f>
        <v>#REF!</v>
      </c>
      <c r="J7" s="1" t="e">
        <f t="shared" si="2"/>
        <v>#REF!</v>
      </c>
      <c r="K7" s="2" t="e">
        <f t="shared" si="3"/>
        <v>#REF!</v>
      </c>
      <c r="L7" s="341" t="e">
        <f t="shared" si="4"/>
        <v>#REF!</v>
      </c>
      <c r="M7" s="342"/>
    </row>
    <row r="8" spans="1:28">
      <c r="A8" s="1">
        <f>список!A7</f>
        <v>6</v>
      </c>
      <c r="B8" s="1" t="str">
        <f>IF(список!B7="","",список!B7)</f>
        <v/>
      </c>
      <c r="C8" s="1">
        <f>IF(список!C7="","",список!C7)</f>
        <v>0</v>
      </c>
      <c r="D8" s="13" t="str">
        <f>IF(список!D7="","",список!D7)</f>
        <v>1 младшая группа</v>
      </c>
      <c r="E8" s="1" t="e">
        <f>#REF!</f>
        <v>#REF!</v>
      </c>
      <c r="F8" s="1" t="e">
        <f t="shared" si="0"/>
        <v>#REF!</v>
      </c>
      <c r="G8" s="1" t="e">
        <f>#REF!</f>
        <v>#REF!</v>
      </c>
      <c r="H8" s="1" t="e">
        <f t="shared" si="1"/>
        <v>#REF!</v>
      </c>
      <c r="I8" s="1" t="e">
        <f>#REF!</f>
        <v>#REF!</v>
      </c>
      <c r="J8" s="1" t="e">
        <f t="shared" si="2"/>
        <v>#REF!</v>
      </c>
      <c r="K8" s="2" t="e">
        <f t="shared" si="3"/>
        <v>#REF!</v>
      </c>
      <c r="L8" s="341" t="e">
        <f t="shared" si="4"/>
        <v>#REF!</v>
      </c>
      <c r="M8" s="342"/>
    </row>
    <row r="9" spans="1:28">
      <c r="A9" s="1">
        <f>список!A8</f>
        <v>7</v>
      </c>
      <c r="B9" s="1" t="str">
        <f>IF(список!B8="","",список!B8)</f>
        <v/>
      </c>
      <c r="C9" s="1" t="e">
        <f>IF(список!#REF!="","",список!#REF!)</f>
        <v>#REF!</v>
      </c>
      <c r="D9" s="13" t="str">
        <f>IF(список!D8="","",список!D8)</f>
        <v>1 младшая группа</v>
      </c>
      <c r="E9" s="1" t="e">
        <f>#REF!</f>
        <v>#REF!</v>
      </c>
      <c r="F9" s="1" t="e">
        <f t="shared" si="0"/>
        <v>#REF!</v>
      </c>
      <c r="G9" s="1" t="e">
        <f>#REF!</f>
        <v>#REF!</v>
      </c>
      <c r="H9" s="1" t="e">
        <f t="shared" si="1"/>
        <v>#REF!</v>
      </c>
      <c r="I9" s="1" t="e">
        <f>#REF!</f>
        <v>#REF!</v>
      </c>
      <c r="J9" s="1" t="e">
        <f t="shared" si="2"/>
        <v>#REF!</v>
      </c>
      <c r="K9" s="2" t="e">
        <f t="shared" si="3"/>
        <v>#REF!</v>
      </c>
      <c r="L9" s="341" t="e">
        <f t="shared" si="4"/>
        <v>#REF!</v>
      </c>
      <c r="M9" s="342"/>
    </row>
    <row r="10" spans="1:28">
      <c r="A10" s="1">
        <f>список!A9</f>
        <v>8</v>
      </c>
      <c r="B10" s="1" t="str">
        <f>IF(список!B9="","",список!B9)</f>
        <v/>
      </c>
      <c r="C10" s="1">
        <f>IF(список!C9="","",список!C9)</f>
        <v>0</v>
      </c>
      <c r="D10" s="13" t="str">
        <f>IF(список!D9="","",список!D9)</f>
        <v>1 младшая группа</v>
      </c>
      <c r="E10" s="1" t="e">
        <f>#REF!</f>
        <v>#REF!</v>
      </c>
      <c r="F10" s="1" t="e">
        <f t="shared" si="0"/>
        <v>#REF!</v>
      </c>
      <c r="G10" s="1" t="e">
        <f>#REF!</f>
        <v>#REF!</v>
      </c>
      <c r="H10" s="1" t="e">
        <f t="shared" si="1"/>
        <v>#REF!</v>
      </c>
      <c r="I10" s="1" t="e">
        <f>#REF!</f>
        <v>#REF!</v>
      </c>
      <c r="J10" s="1" t="e">
        <f t="shared" si="2"/>
        <v>#REF!</v>
      </c>
      <c r="K10" s="2" t="e">
        <f t="shared" si="3"/>
        <v>#REF!</v>
      </c>
      <c r="L10" s="341" t="e">
        <f t="shared" si="4"/>
        <v>#REF!</v>
      </c>
      <c r="M10" s="342"/>
    </row>
    <row r="11" spans="1:28">
      <c r="A11" s="1">
        <f>список!A10</f>
        <v>9</v>
      </c>
      <c r="B11" s="1" t="str">
        <f>IF(список!B10="","",список!B10)</f>
        <v/>
      </c>
      <c r="C11" s="1">
        <f>IF(список!C10="","",список!C10)</f>
        <v>0</v>
      </c>
      <c r="D11" s="13" t="str">
        <f>IF(список!D10="","",список!D10)</f>
        <v>1 младшая группа</v>
      </c>
      <c r="E11" s="1" t="e">
        <f>#REF!</f>
        <v>#REF!</v>
      </c>
      <c r="F11" s="1" t="e">
        <f t="shared" si="0"/>
        <v>#REF!</v>
      </c>
      <c r="G11" s="1" t="e">
        <f>#REF!</f>
        <v>#REF!</v>
      </c>
      <c r="H11" s="1" t="e">
        <f t="shared" si="1"/>
        <v>#REF!</v>
      </c>
      <c r="I11" s="1" t="e">
        <f>#REF!</f>
        <v>#REF!</v>
      </c>
      <c r="J11" s="1" t="e">
        <f t="shared" si="2"/>
        <v>#REF!</v>
      </c>
      <c r="K11" s="2" t="e">
        <f t="shared" si="3"/>
        <v>#REF!</v>
      </c>
      <c r="L11" s="341" t="e">
        <f t="shared" si="4"/>
        <v>#REF!</v>
      </c>
      <c r="M11" s="342"/>
    </row>
    <row r="12" spans="1:28">
      <c r="A12" s="1">
        <f>список!A11</f>
        <v>10</v>
      </c>
      <c r="B12" s="1" t="str">
        <f>IF(список!B11="","",список!B11)</f>
        <v/>
      </c>
      <c r="C12" s="1">
        <f>IF(список!C11="","",список!C11)</f>
        <v>0</v>
      </c>
      <c r="D12" s="13" t="str">
        <f>IF(список!D11="","",список!D11)</f>
        <v>1 младшая группа</v>
      </c>
      <c r="E12" s="1" t="e">
        <f>#REF!</f>
        <v>#REF!</v>
      </c>
      <c r="F12" s="1" t="e">
        <f t="shared" si="0"/>
        <v>#REF!</v>
      </c>
      <c r="G12" s="1" t="e">
        <f>#REF!</f>
        <v>#REF!</v>
      </c>
      <c r="H12" s="1" t="e">
        <f t="shared" si="1"/>
        <v>#REF!</v>
      </c>
      <c r="I12" s="1" t="e">
        <f>#REF!</f>
        <v>#REF!</v>
      </c>
      <c r="J12" s="1" t="e">
        <f t="shared" si="2"/>
        <v>#REF!</v>
      </c>
      <c r="K12" s="2" t="e">
        <f t="shared" si="3"/>
        <v>#REF!</v>
      </c>
      <c r="L12" s="341" t="e">
        <f t="shared" si="4"/>
        <v>#REF!</v>
      </c>
      <c r="M12" s="342"/>
    </row>
    <row r="13" spans="1:28">
      <c r="A13" s="1">
        <f>список!A12</f>
        <v>11</v>
      </c>
      <c r="B13" s="1" t="str">
        <f>IF(список!B12="","",список!B12)</f>
        <v/>
      </c>
      <c r="C13" s="1">
        <f>IF(список!C12="","",список!C12)</f>
        <v>0</v>
      </c>
      <c r="D13" s="13" t="str">
        <f>IF(список!D12="","",список!D12)</f>
        <v>1 младшая группа</v>
      </c>
      <c r="E13" s="1" t="e">
        <f>#REF!</f>
        <v>#REF!</v>
      </c>
      <c r="F13" s="1" t="e">
        <f t="shared" si="0"/>
        <v>#REF!</v>
      </c>
      <c r="G13" s="1" t="e">
        <f>#REF!</f>
        <v>#REF!</v>
      </c>
      <c r="H13" s="1" t="e">
        <f t="shared" si="1"/>
        <v>#REF!</v>
      </c>
      <c r="I13" s="1" t="e">
        <f>#REF!</f>
        <v>#REF!</v>
      </c>
      <c r="J13" s="1" t="e">
        <f t="shared" si="2"/>
        <v>#REF!</v>
      </c>
      <c r="K13" s="2" t="e">
        <f t="shared" si="3"/>
        <v>#REF!</v>
      </c>
      <c r="L13" s="341" t="e">
        <f t="shared" si="4"/>
        <v>#REF!</v>
      </c>
      <c r="M13" s="342"/>
    </row>
    <row r="14" spans="1:28">
      <c r="A14" s="1">
        <f>список!A13</f>
        <v>12</v>
      </c>
      <c r="B14" s="1" t="str">
        <f>IF(список!B13="","",список!B13)</f>
        <v/>
      </c>
      <c r="C14" s="1">
        <f>IF(список!C13="","",список!C13)</f>
        <v>0</v>
      </c>
      <c r="D14" s="13" t="str">
        <f>IF(список!D13="","",список!D13)</f>
        <v>1 младшая группа</v>
      </c>
      <c r="E14" s="1" t="e">
        <f>#REF!</f>
        <v>#REF!</v>
      </c>
      <c r="F14" s="1" t="e">
        <f t="shared" si="0"/>
        <v>#REF!</v>
      </c>
      <c r="G14" s="1" t="e">
        <f>#REF!</f>
        <v>#REF!</v>
      </c>
      <c r="H14" s="1" t="e">
        <f t="shared" si="1"/>
        <v>#REF!</v>
      </c>
      <c r="I14" s="1" t="e">
        <f>#REF!</f>
        <v>#REF!</v>
      </c>
      <c r="J14" s="1" t="e">
        <f t="shared" si="2"/>
        <v>#REF!</v>
      </c>
      <c r="K14" s="2" t="e">
        <f t="shared" si="3"/>
        <v>#REF!</v>
      </c>
      <c r="L14" s="341" t="e">
        <f t="shared" si="4"/>
        <v>#REF!</v>
      </c>
      <c r="M14" s="342"/>
    </row>
    <row r="15" spans="1:28">
      <c r="A15" s="1">
        <f>список!A14</f>
        <v>13</v>
      </c>
      <c r="B15" s="1" t="str">
        <f>IF(список!B14="","",список!B14)</f>
        <v/>
      </c>
      <c r="C15" s="1">
        <f>IF(список!C14="","",список!C14)</f>
        <v>0</v>
      </c>
      <c r="D15" s="13" t="str">
        <f>IF(список!D14="","",список!D14)</f>
        <v>1 младшая группа</v>
      </c>
      <c r="E15" s="1" t="e">
        <f>#REF!</f>
        <v>#REF!</v>
      </c>
      <c r="F15" s="1" t="e">
        <f t="shared" si="0"/>
        <v>#REF!</v>
      </c>
      <c r="G15" s="1" t="e">
        <f>#REF!</f>
        <v>#REF!</v>
      </c>
      <c r="H15" s="1" t="e">
        <f t="shared" si="1"/>
        <v>#REF!</v>
      </c>
      <c r="I15" s="1" t="e">
        <f>#REF!</f>
        <v>#REF!</v>
      </c>
      <c r="J15" s="1" t="e">
        <f t="shared" si="2"/>
        <v>#REF!</v>
      </c>
      <c r="K15" s="2" t="e">
        <f t="shared" si="3"/>
        <v>#REF!</v>
      </c>
      <c r="L15" s="341" t="e">
        <f t="shared" si="4"/>
        <v>#REF!</v>
      </c>
      <c r="M15" s="342"/>
    </row>
    <row r="16" spans="1:28">
      <c r="A16" s="1">
        <f>список!A15</f>
        <v>14</v>
      </c>
      <c r="B16" s="1" t="str">
        <f>IF(список!B15="","",список!B15)</f>
        <v/>
      </c>
      <c r="C16" s="1">
        <f>IF(список!C15="","",список!C15)</f>
        <v>0</v>
      </c>
      <c r="D16" s="13" t="str">
        <f>IF(список!D15="","",список!D15)</f>
        <v>1 младшая группа</v>
      </c>
      <c r="E16" s="1" t="e">
        <f>#REF!</f>
        <v>#REF!</v>
      </c>
      <c r="F16" s="1" t="e">
        <f t="shared" si="0"/>
        <v>#REF!</v>
      </c>
      <c r="G16" s="1" t="e">
        <f>#REF!</f>
        <v>#REF!</v>
      </c>
      <c r="H16" s="1" t="e">
        <f t="shared" si="1"/>
        <v>#REF!</v>
      </c>
      <c r="I16" s="1" t="e">
        <f>#REF!</f>
        <v>#REF!</v>
      </c>
      <c r="J16" s="1" t="e">
        <f t="shared" si="2"/>
        <v>#REF!</v>
      </c>
      <c r="K16" s="2" t="e">
        <f t="shared" si="3"/>
        <v>#REF!</v>
      </c>
      <c r="L16" s="341" t="e">
        <f t="shared" si="4"/>
        <v>#REF!</v>
      </c>
      <c r="M16" s="342"/>
    </row>
    <row r="17" spans="1:13">
      <c r="A17" s="1">
        <f>список!A16</f>
        <v>15</v>
      </c>
      <c r="B17" s="1" t="str">
        <f>IF(список!B16="","",список!B16)</f>
        <v/>
      </c>
      <c r="C17" s="1">
        <f>IF(список!C16="","",список!C16)</f>
        <v>0</v>
      </c>
      <c r="D17" s="13" t="str">
        <f>IF(список!D16="","",список!D16)</f>
        <v>1 младшая группа</v>
      </c>
      <c r="E17" s="1" t="e">
        <f>#REF!</f>
        <v>#REF!</v>
      </c>
      <c r="F17" s="1" t="e">
        <f t="shared" si="0"/>
        <v>#REF!</v>
      </c>
      <c r="G17" s="1" t="e">
        <f>#REF!</f>
        <v>#REF!</v>
      </c>
      <c r="H17" s="1" t="e">
        <f t="shared" si="1"/>
        <v>#REF!</v>
      </c>
      <c r="I17" s="1" t="e">
        <f>#REF!</f>
        <v>#REF!</v>
      </c>
      <c r="J17" s="1" t="e">
        <f t="shared" si="2"/>
        <v>#REF!</v>
      </c>
      <c r="K17" s="2" t="e">
        <f t="shared" si="3"/>
        <v>#REF!</v>
      </c>
      <c r="L17" s="341" t="e">
        <f t="shared" si="4"/>
        <v>#REF!</v>
      </c>
      <c r="M17" s="342"/>
    </row>
    <row r="18" spans="1:13">
      <c r="A18" s="1">
        <f>список!A17</f>
        <v>16</v>
      </c>
      <c r="B18" s="1" t="str">
        <f>IF(список!B17="","",список!B17)</f>
        <v/>
      </c>
      <c r="C18" s="1">
        <f>IF(список!C17="","",список!C17)</f>
        <v>0</v>
      </c>
      <c r="D18" s="13" t="str">
        <f>IF(список!D17="","",список!D17)</f>
        <v>1 младшая группа</v>
      </c>
      <c r="E18" s="1" t="e">
        <f>#REF!</f>
        <v>#REF!</v>
      </c>
      <c r="F18" s="1" t="e">
        <f t="shared" si="0"/>
        <v>#REF!</v>
      </c>
      <c r="G18" s="1" t="e">
        <f>#REF!</f>
        <v>#REF!</v>
      </c>
      <c r="H18" s="1" t="e">
        <f t="shared" si="1"/>
        <v>#REF!</v>
      </c>
      <c r="I18" s="1" t="e">
        <f>#REF!</f>
        <v>#REF!</v>
      </c>
      <c r="J18" s="1" t="e">
        <f t="shared" si="2"/>
        <v>#REF!</v>
      </c>
      <c r="K18" s="2" t="e">
        <f t="shared" si="3"/>
        <v>#REF!</v>
      </c>
      <c r="L18" s="341" t="e">
        <f t="shared" si="4"/>
        <v>#REF!</v>
      </c>
      <c r="M18" s="342"/>
    </row>
    <row r="19" spans="1:13">
      <c r="A19" s="1">
        <f>список!A18</f>
        <v>17</v>
      </c>
      <c r="B19" s="1" t="str">
        <f>IF(список!B18="","",список!B18)</f>
        <v/>
      </c>
      <c r="C19" s="1">
        <f>IF(список!C18="","",список!C18)</f>
        <v>0</v>
      </c>
      <c r="D19" s="13" t="str">
        <f>IF(список!D18="","",список!D18)</f>
        <v>1 младшая группа</v>
      </c>
      <c r="E19" s="1" t="e">
        <f>#REF!</f>
        <v>#REF!</v>
      </c>
      <c r="F19" s="1" t="e">
        <f t="shared" si="0"/>
        <v>#REF!</v>
      </c>
      <c r="G19" s="1" t="e">
        <f>#REF!</f>
        <v>#REF!</v>
      </c>
      <c r="H19" s="1" t="e">
        <f t="shared" si="1"/>
        <v>#REF!</v>
      </c>
      <c r="I19" s="1" t="e">
        <f>#REF!</f>
        <v>#REF!</v>
      </c>
      <c r="J19" s="1" t="e">
        <f t="shared" si="2"/>
        <v>#REF!</v>
      </c>
      <c r="K19" s="2" t="e">
        <f t="shared" si="3"/>
        <v>#REF!</v>
      </c>
      <c r="L19" s="341" t="e">
        <f t="shared" si="4"/>
        <v>#REF!</v>
      </c>
      <c r="M19" s="342"/>
    </row>
    <row r="20" spans="1:13">
      <c r="A20" s="1">
        <f>список!A19</f>
        <v>18</v>
      </c>
      <c r="B20" s="1" t="str">
        <f>IF(список!B19="","",список!B19)</f>
        <v/>
      </c>
      <c r="C20" s="1">
        <f>IF(список!C19="","",список!C19)</f>
        <v>0</v>
      </c>
      <c r="D20" s="13" t="str">
        <f>IF(список!D19="","",список!D19)</f>
        <v>1 младшая группа</v>
      </c>
      <c r="E20" s="1" t="e">
        <f>#REF!</f>
        <v>#REF!</v>
      </c>
      <c r="F20" s="1" t="e">
        <f t="shared" si="0"/>
        <v>#REF!</v>
      </c>
      <c r="G20" s="1" t="e">
        <f>#REF!</f>
        <v>#REF!</v>
      </c>
      <c r="H20" s="1" t="e">
        <f t="shared" si="1"/>
        <v>#REF!</v>
      </c>
      <c r="I20" s="1" t="e">
        <f>#REF!</f>
        <v>#REF!</v>
      </c>
      <c r="J20" s="1" t="e">
        <f t="shared" si="2"/>
        <v>#REF!</v>
      </c>
      <c r="K20" s="2" t="e">
        <f t="shared" si="3"/>
        <v>#REF!</v>
      </c>
      <c r="L20" s="341" t="e">
        <f t="shared" si="4"/>
        <v>#REF!</v>
      </c>
      <c r="M20" s="342"/>
    </row>
    <row r="21" spans="1:13">
      <c r="A21" s="1">
        <f>список!A20</f>
        <v>19</v>
      </c>
      <c r="B21" s="1" t="str">
        <f>IF(список!B20="","",список!B20)</f>
        <v/>
      </c>
      <c r="C21" s="1">
        <f>IF(список!C20="","",список!C20)</f>
        <v>0</v>
      </c>
      <c r="D21" s="13" t="str">
        <f>IF(список!D20="","",список!D20)</f>
        <v>1 младшая группа</v>
      </c>
      <c r="E21" s="1" t="e">
        <f>#REF!</f>
        <v>#REF!</v>
      </c>
      <c r="F21" s="1" t="e">
        <f t="shared" si="0"/>
        <v>#REF!</v>
      </c>
      <c r="G21" s="1" t="e">
        <f>#REF!</f>
        <v>#REF!</v>
      </c>
      <c r="H21" s="1" t="e">
        <f t="shared" si="1"/>
        <v>#REF!</v>
      </c>
      <c r="I21" s="1" t="e">
        <f>#REF!</f>
        <v>#REF!</v>
      </c>
      <c r="J21" s="1" t="e">
        <f t="shared" si="2"/>
        <v>#REF!</v>
      </c>
      <c r="K21" s="2" t="e">
        <f t="shared" si="3"/>
        <v>#REF!</v>
      </c>
      <c r="L21" s="341" t="e">
        <f t="shared" si="4"/>
        <v>#REF!</v>
      </c>
      <c r="M21" s="342"/>
    </row>
    <row r="22" spans="1:13">
      <c r="A22" s="1">
        <f>список!A21</f>
        <v>20</v>
      </c>
      <c r="B22" s="1" t="str">
        <f>IF(список!B21="","",список!B21)</f>
        <v/>
      </c>
      <c r="C22" s="1">
        <f>IF(список!C21="","",список!C21)</f>
        <v>0</v>
      </c>
      <c r="D22" s="13" t="str">
        <f>IF(список!D21="","",список!D21)</f>
        <v>1 младшая группа</v>
      </c>
      <c r="E22" s="1" t="e">
        <f>#REF!</f>
        <v>#REF!</v>
      </c>
      <c r="F22" s="1" t="e">
        <f t="shared" si="0"/>
        <v>#REF!</v>
      </c>
      <c r="G22" s="1" t="e">
        <f>#REF!</f>
        <v>#REF!</v>
      </c>
      <c r="H22" s="1" t="e">
        <f t="shared" si="1"/>
        <v>#REF!</v>
      </c>
      <c r="I22" s="1" t="e">
        <f>#REF!</f>
        <v>#REF!</v>
      </c>
      <c r="J22" s="1" t="e">
        <f t="shared" si="2"/>
        <v>#REF!</v>
      </c>
      <c r="K22" s="2" t="e">
        <f t="shared" si="3"/>
        <v>#REF!</v>
      </c>
      <c r="L22" s="341" t="e">
        <f t="shared" si="4"/>
        <v>#REF!</v>
      </c>
      <c r="M22" s="342"/>
    </row>
    <row r="23" spans="1:13">
      <c r="A23" s="1">
        <f>список!A22</f>
        <v>21</v>
      </c>
      <c r="B23" s="1" t="str">
        <f>IF(список!B22="","",список!B22)</f>
        <v/>
      </c>
      <c r="C23" s="1">
        <f>IF(список!C22="","",список!C22)</f>
        <v>0</v>
      </c>
      <c r="D23" s="13" t="str">
        <f>IF(список!D22="","",список!D22)</f>
        <v>1 младшая группа</v>
      </c>
      <c r="E23" s="1" t="e">
        <f>#REF!</f>
        <v>#REF!</v>
      </c>
      <c r="F23" s="1" t="e">
        <f t="shared" si="0"/>
        <v>#REF!</v>
      </c>
      <c r="G23" s="1" t="e">
        <f>#REF!</f>
        <v>#REF!</v>
      </c>
      <c r="H23" s="1" t="e">
        <f t="shared" si="1"/>
        <v>#REF!</v>
      </c>
      <c r="I23" s="1" t="e">
        <f>#REF!</f>
        <v>#REF!</v>
      </c>
      <c r="J23" s="1" t="e">
        <f t="shared" si="2"/>
        <v>#REF!</v>
      </c>
      <c r="K23" s="2" t="e">
        <f t="shared" si="3"/>
        <v>#REF!</v>
      </c>
      <c r="L23" s="341" t="e">
        <f t="shared" si="4"/>
        <v>#REF!</v>
      </c>
      <c r="M23" s="342"/>
    </row>
    <row r="24" spans="1:13">
      <c r="A24" s="1">
        <f>список!A23</f>
        <v>22</v>
      </c>
      <c r="B24" s="1" t="str">
        <f>IF(список!B23="","",список!B23)</f>
        <v/>
      </c>
      <c r="C24" s="1">
        <f>IF(список!C23="","",список!C23)</f>
        <v>0</v>
      </c>
      <c r="D24" s="13" t="str">
        <f>IF(список!D23="","",список!D23)</f>
        <v>1 младшая группа</v>
      </c>
      <c r="E24" s="1" t="e">
        <f>#REF!</f>
        <v>#REF!</v>
      </c>
      <c r="F24" s="1" t="e">
        <f t="shared" si="0"/>
        <v>#REF!</v>
      </c>
      <c r="G24" s="1" t="e">
        <f>#REF!</f>
        <v>#REF!</v>
      </c>
      <c r="H24" s="1" t="e">
        <f t="shared" si="1"/>
        <v>#REF!</v>
      </c>
      <c r="I24" s="1" t="e">
        <f>#REF!</f>
        <v>#REF!</v>
      </c>
      <c r="J24" s="1" t="e">
        <f t="shared" si="2"/>
        <v>#REF!</v>
      </c>
      <c r="K24" s="2" t="e">
        <f t="shared" si="3"/>
        <v>#REF!</v>
      </c>
      <c r="L24" s="341" t="e">
        <f t="shared" si="4"/>
        <v>#REF!</v>
      </c>
      <c r="M24" s="342"/>
    </row>
    <row r="25" spans="1:13">
      <c r="A25" s="1">
        <f>список!A24</f>
        <v>23</v>
      </c>
      <c r="B25" s="1" t="str">
        <f>IF(список!B24="","",список!B24)</f>
        <v/>
      </c>
      <c r="C25" s="1">
        <f>IF(список!C24="","",список!C24)</f>
        <v>0</v>
      </c>
      <c r="D25" s="13" t="str">
        <f>IF(список!D24="","",список!D24)</f>
        <v>1 младшая группа</v>
      </c>
      <c r="E25" s="1" t="e">
        <f>#REF!</f>
        <v>#REF!</v>
      </c>
      <c r="F25" s="1" t="e">
        <f t="shared" si="0"/>
        <v>#REF!</v>
      </c>
      <c r="G25" s="1" t="e">
        <f>#REF!</f>
        <v>#REF!</v>
      </c>
      <c r="H25" s="1" t="e">
        <f t="shared" si="1"/>
        <v>#REF!</v>
      </c>
      <c r="I25" s="1" t="e">
        <f>#REF!</f>
        <v>#REF!</v>
      </c>
      <c r="J25" s="1" t="e">
        <f t="shared" si="2"/>
        <v>#REF!</v>
      </c>
      <c r="K25" s="2" t="e">
        <f t="shared" si="3"/>
        <v>#REF!</v>
      </c>
      <c r="L25" s="341" t="e">
        <f t="shared" si="4"/>
        <v>#REF!</v>
      </c>
      <c r="M25" s="342"/>
    </row>
    <row r="26" spans="1:13">
      <c r="A26" s="1">
        <f>список!A25</f>
        <v>24</v>
      </c>
      <c r="B26" s="1" t="str">
        <f>IF(список!B25="","",список!B25)</f>
        <v/>
      </c>
      <c r="C26" s="1">
        <f>IF(список!C25="","",список!C25)</f>
        <v>0</v>
      </c>
      <c r="D26" s="13" t="str">
        <f>IF(список!D25="","",список!D25)</f>
        <v>1 младшая группа</v>
      </c>
      <c r="E26" s="1" t="e">
        <f>#REF!</f>
        <v>#REF!</v>
      </c>
      <c r="F26" s="1" t="e">
        <f t="shared" si="0"/>
        <v>#REF!</v>
      </c>
      <c r="G26" s="1" t="e">
        <f>#REF!</f>
        <v>#REF!</v>
      </c>
      <c r="H26" s="1" t="e">
        <f t="shared" si="1"/>
        <v>#REF!</v>
      </c>
      <c r="I26" s="1" t="e">
        <f>#REF!</f>
        <v>#REF!</v>
      </c>
      <c r="J26" s="1" t="e">
        <f t="shared" si="2"/>
        <v>#REF!</v>
      </c>
      <c r="K26" s="2" t="e">
        <f t="shared" si="3"/>
        <v>#REF!</v>
      </c>
      <c r="L26" s="341" t="e">
        <f t="shared" si="4"/>
        <v>#REF!</v>
      </c>
      <c r="M26" s="342"/>
    </row>
    <row r="27" spans="1:13">
      <c r="A27" s="1">
        <f>список!A26</f>
        <v>25</v>
      </c>
      <c r="B27" s="1" t="str">
        <f>IF(список!B26="","",список!B26)</f>
        <v/>
      </c>
      <c r="C27" s="1">
        <f>IF(список!C26="","",список!C26)</f>
        <v>0</v>
      </c>
      <c r="D27" s="13" t="str">
        <f>IF(список!D26="","",список!D26)</f>
        <v>1 младшая группа</v>
      </c>
      <c r="E27" s="1" t="e">
        <f>#REF!</f>
        <v>#REF!</v>
      </c>
      <c r="F27" s="1" t="e">
        <f t="shared" si="0"/>
        <v>#REF!</v>
      </c>
      <c r="G27" s="1" t="e">
        <f>#REF!</f>
        <v>#REF!</v>
      </c>
      <c r="H27" s="1" t="e">
        <f t="shared" si="1"/>
        <v>#REF!</v>
      </c>
      <c r="I27" s="1" t="e">
        <f>#REF!</f>
        <v>#REF!</v>
      </c>
      <c r="J27" s="1" t="e">
        <f t="shared" si="2"/>
        <v>#REF!</v>
      </c>
      <c r="K27" s="2" t="e">
        <f t="shared" si="3"/>
        <v>#REF!</v>
      </c>
      <c r="L27" s="341" t="e">
        <f t="shared" si="4"/>
        <v>#REF!</v>
      </c>
      <c r="M27" s="342"/>
    </row>
    <row r="28" spans="1:13">
      <c r="A28" s="1">
        <f>список!A27</f>
        <v>26</v>
      </c>
      <c r="B28" s="1" t="str">
        <f>IF(список!B27="","",список!B27)</f>
        <v/>
      </c>
      <c r="C28" s="1">
        <f>IF(список!C27="","",список!C27)</f>
        <v>0</v>
      </c>
      <c r="D28" s="13" t="str">
        <f>IF(список!D27="","",список!D27)</f>
        <v>1 младшая группа</v>
      </c>
      <c r="E28" s="1" t="e">
        <f>#REF!</f>
        <v>#REF!</v>
      </c>
      <c r="F28" s="1" t="e">
        <f t="shared" si="0"/>
        <v>#REF!</v>
      </c>
      <c r="G28" s="1" t="e">
        <f>#REF!</f>
        <v>#REF!</v>
      </c>
      <c r="H28" s="1" t="e">
        <f t="shared" si="1"/>
        <v>#REF!</v>
      </c>
      <c r="I28" s="1" t="e">
        <f>#REF!</f>
        <v>#REF!</v>
      </c>
      <c r="J28" s="1" t="e">
        <f t="shared" si="2"/>
        <v>#REF!</v>
      </c>
      <c r="K28" s="2" t="e">
        <f t="shared" si="3"/>
        <v>#REF!</v>
      </c>
      <c r="L28" s="341" t="e">
        <f t="shared" si="4"/>
        <v>#REF!</v>
      </c>
      <c r="M28" s="342"/>
    </row>
    <row r="29" spans="1:13">
      <c r="A29" s="1">
        <f>список!A28</f>
        <v>27</v>
      </c>
      <c r="B29" s="1" t="str">
        <f>IF(список!B28="","",список!B28)</f>
        <v/>
      </c>
      <c r="C29" s="1">
        <f>IF(список!C28="","",список!C28)</f>
        <v>0</v>
      </c>
      <c r="D29" s="13" t="str">
        <f>IF(список!D28="","",список!D28)</f>
        <v>1 младшая группа</v>
      </c>
      <c r="E29" s="1" t="e">
        <f>#REF!</f>
        <v>#REF!</v>
      </c>
      <c r="F29" s="1" t="e">
        <f t="shared" si="0"/>
        <v>#REF!</v>
      </c>
      <c r="G29" s="1" t="e">
        <f>#REF!</f>
        <v>#REF!</v>
      </c>
      <c r="H29" s="1" t="e">
        <f t="shared" si="1"/>
        <v>#REF!</v>
      </c>
      <c r="I29" s="1" t="e">
        <f>#REF!</f>
        <v>#REF!</v>
      </c>
      <c r="J29" s="1" t="e">
        <f t="shared" si="2"/>
        <v>#REF!</v>
      </c>
      <c r="K29" s="2" t="e">
        <f t="shared" si="3"/>
        <v>#REF!</v>
      </c>
      <c r="L29" s="341" t="e">
        <f t="shared" si="4"/>
        <v>#REF!</v>
      </c>
      <c r="M29" s="342"/>
    </row>
    <row r="30" spans="1:13">
      <c r="A30" s="1">
        <f>список!A29</f>
        <v>28</v>
      </c>
      <c r="B30" s="1" t="str">
        <f>IF(список!B29="","",список!B29)</f>
        <v/>
      </c>
      <c r="C30" s="1">
        <f>IF(список!C29="","",список!C29)</f>
        <v>0</v>
      </c>
      <c r="D30" s="13" t="str">
        <f>IF(список!D29="","",список!D29)</f>
        <v>1 младшая группа</v>
      </c>
      <c r="E30" s="1" t="e">
        <f>#REF!</f>
        <v>#REF!</v>
      </c>
      <c r="F30" s="1" t="e">
        <f t="shared" si="0"/>
        <v>#REF!</v>
      </c>
      <c r="G30" s="1" t="e">
        <f>#REF!</f>
        <v>#REF!</v>
      </c>
      <c r="H30" s="1" t="e">
        <f t="shared" si="1"/>
        <v>#REF!</v>
      </c>
      <c r="I30" s="1" t="e">
        <f>#REF!</f>
        <v>#REF!</v>
      </c>
      <c r="J30" s="1" t="e">
        <f t="shared" si="2"/>
        <v>#REF!</v>
      </c>
      <c r="K30" s="2" t="e">
        <f t="shared" si="3"/>
        <v>#REF!</v>
      </c>
      <c r="L30" s="341" t="e">
        <f t="shared" si="4"/>
        <v>#REF!</v>
      </c>
      <c r="M30" s="342"/>
    </row>
    <row r="31" spans="1:13">
      <c r="A31" s="1">
        <f>список!A30</f>
        <v>29</v>
      </c>
      <c r="B31" s="1">
        <f>IF(список!C8="","",список!C8)</f>
        <v>0</v>
      </c>
      <c r="C31" s="1">
        <f>IF(список!C30="","",список!C30)</f>
        <v>0</v>
      </c>
      <c r="D31" s="13" t="str">
        <f>IF(список!D30="","",список!D30)</f>
        <v>1 младшая группа</v>
      </c>
      <c r="E31" s="1" t="e">
        <f>#REF!</f>
        <v>#REF!</v>
      </c>
      <c r="F31" s="1" t="e">
        <f t="shared" si="0"/>
        <v>#REF!</v>
      </c>
      <c r="G31" s="1" t="e">
        <f>#REF!</f>
        <v>#REF!</v>
      </c>
      <c r="H31" s="1" t="e">
        <f t="shared" si="1"/>
        <v>#REF!</v>
      </c>
      <c r="I31" s="1" t="e">
        <f>#REF!</f>
        <v>#REF!</v>
      </c>
      <c r="J31" s="1" t="e">
        <f t="shared" si="2"/>
        <v>#REF!</v>
      </c>
      <c r="K31" s="2" t="e">
        <f t="shared" si="3"/>
        <v>#REF!</v>
      </c>
      <c r="L31" s="341" t="e">
        <f t="shared" si="4"/>
        <v>#REF!</v>
      </c>
      <c r="M31" s="342"/>
    </row>
    <row r="32" spans="1:13">
      <c r="A32" s="1">
        <f>список!A31</f>
        <v>30</v>
      </c>
      <c r="B32" s="1" t="str">
        <f>IF(список!B31="","",список!B31)</f>
        <v/>
      </c>
      <c r="C32" s="1">
        <f>IF(список!C31="","",список!C31)</f>
        <v>0</v>
      </c>
      <c r="D32" s="13" t="str">
        <f>IF(список!D31="","",список!D31)</f>
        <v>1 младшая группа</v>
      </c>
      <c r="E32" s="1" t="e">
        <f>#REF!</f>
        <v>#REF!</v>
      </c>
      <c r="F32" s="1" t="e">
        <f t="shared" si="0"/>
        <v>#REF!</v>
      </c>
      <c r="G32" s="1" t="e">
        <f>#REF!</f>
        <v>#REF!</v>
      </c>
      <c r="H32" s="1" t="e">
        <f t="shared" si="1"/>
        <v>#REF!</v>
      </c>
      <c r="I32" s="1" t="e">
        <f>#REF!</f>
        <v>#REF!</v>
      </c>
      <c r="J32" s="1" t="e">
        <f t="shared" si="2"/>
        <v>#REF!</v>
      </c>
      <c r="K32" s="2" t="e">
        <f t="shared" si="3"/>
        <v>#REF!</v>
      </c>
      <c r="L32" s="341" t="e">
        <f t="shared" si="4"/>
        <v>#REF!</v>
      </c>
      <c r="M32" s="342"/>
    </row>
    <row r="33" spans="1:13">
      <c r="A33" s="1">
        <f>список!A32</f>
        <v>31</v>
      </c>
      <c r="B33" s="1" t="str">
        <f>IF(список!B32="","",список!B32)</f>
        <v/>
      </c>
      <c r="C33" s="1">
        <f>IF(список!C32="","",список!C32)</f>
        <v>0</v>
      </c>
      <c r="D33" s="13" t="str">
        <f>IF(список!D32="","",список!D32)</f>
        <v>1 младшая группа</v>
      </c>
      <c r="E33" s="1" t="e">
        <f>#REF!</f>
        <v>#REF!</v>
      </c>
      <c r="F33" s="1" t="e">
        <f t="shared" si="0"/>
        <v>#REF!</v>
      </c>
      <c r="G33" s="1" t="e">
        <f>#REF!</f>
        <v>#REF!</v>
      </c>
      <c r="H33" s="1" t="e">
        <f t="shared" si="1"/>
        <v>#REF!</v>
      </c>
      <c r="I33" s="1" t="e">
        <f>#REF!</f>
        <v>#REF!</v>
      </c>
      <c r="J33" s="1" t="e">
        <f t="shared" si="2"/>
        <v>#REF!</v>
      </c>
      <c r="K33" s="2" t="e">
        <f t="shared" si="3"/>
        <v>#REF!</v>
      </c>
      <c r="L33" s="341" t="e">
        <f t="shared" si="4"/>
        <v>#REF!</v>
      </c>
      <c r="M33" s="342"/>
    </row>
    <row r="34" spans="1:13">
      <c r="K34" s="2"/>
      <c r="L34" s="2"/>
      <c r="M34" s="2"/>
    </row>
  </sheetData>
  <mergeCells count="36">
    <mergeCell ref="L4:M4"/>
    <mergeCell ref="L5:M5"/>
    <mergeCell ref="A1:AB1"/>
    <mergeCell ref="E2:J2"/>
    <mergeCell ref="E3:F3"/>
    <mergeCell ref="G3:H3"/>
    <mergeCell ref="I3:J3"/>
    <mergeCell ref="L3:M3"/>
    <mergeCell ref="L6:M6"/>
    <mergeCell ref="L7:M7"/>
    <mergeCell ref="L20:M20"/>
    <mergeCell ref="L21:M21"/>
    <mergeCell ref="L10:M10"/>
    <mergeCell ref="L11:M11"/>
    <mergeCell ref="L12:M12"/>
    <mergeCell ref="L13:M13"/>
    <mergeCell ref="L14:M14"/>
    <mergeCell ref="L15:M15"/>
    <mergeCell ref="L8:M8"/>
    <mergeCell ref="L9:M9"/>
    <mergeCell ref="L16:M16"/>
    <mergeCell ref="L17:M17"/>
    <mergeCell ref="L18:M18"/>
    <mergeCell ref="L19:M19"/>
    <mergeCell ref="L32:M32"/>
    <mergeCell ref="L33:M33"/>
    <mergeCell ref="L22:M22"/>
    <mergeCell ref="L23:M23"/>
    <mergeCell ref="L24:M24"/>
    <mergeCell ref="L25:M25"/>
    <mergeCell ref="L31:M31"/>
    <mergeCell ref="L26:M26"/>
    <mergeCell ref="L27:M27"/>
    <mergeCell ref="L28:M28"/>
    <mergeCell ref="L29:M29"/>
    <mergeCell ref="L30:M30"/>
  </mergeCells>
  <phoneticPr fontId="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M39"/>
  <sheetViews>
    <sheetView topLeftCell="A4" zoomScale="80" zoomScaleNormal="80" workbookViewId="0">
      <selection activeCell="I4" sqref="I4:J31"/>
    </sheetView>
  </sheetViews>
  <sheetFormatPr defaultColWidth="9.140625" defaultRowHeight="15"/>
  <cols>
    <col min="1" max="1" width="9.140625" style="97"/>
    <col min="2" max="2" width="22.5703125" style="97" customWidth="1"/>
    <col min="3" max="16384" width="9.140625" style="97"/>
  </cols>
  <sheetData>
    <row r="1" spans="1:13">
      <c r="A1" s="345" t="s">
        <v>128</v>
      </c>
      <c r="B1" s="345"/>
      <c r="C1" s="345"/>
      <c r="D1" s="345"/>
      <c r="E1" s="345"/>
      <c r="F1" s="345"/>
      <c r="G1" s="345"/>
      <c r="H1" s="345"/>
      <c r="I1" s="345"/>
      <c r="J1" s="345"/>
      <c r="K1" s="345"/>
      <c r="L1" s="345"/>
    </row>
    <row r="2" spans="1:13" ht="69" customHeight="1" thickBot="1">
      <c r="A2" s="281" t="str">
        <f>список!A1</f>
        <v>№</v>
      </c>
      <c r="B2" s="354" t="str">
        <f>список!B1</f>
        <v>Фамилия, имя воспитанника</v>
      </c>
      <c r="C2" s="356" t="str">
        <f>[2]список!C1</f>
        <v xml:space="preserve">дата </v>
      </c>
      <c r="D2" s="279" t="s">
        <v>129</v>
      </c>
      <c r="E2" s="279"/>
      <c r="F2" s="279"/>
      <c r="G2" s="346"/>
      <c r="H2" s="346"/>
      <c r="I2" s="347" t="s">
        <v>216</v>
      </c>
      <c r="J2" s="348"/>
      <c r="K2" s="348"/>
      <c r="L2" s="349"/>
    </row>
    <row r="3" spans="1:13" s="101" customFormat="1" ht="250.5" customHeight="1" thickBot="1">
      <c r="A3" s="282"/>
      <c r="B3" s="355"/>
      <c r="C3" s="357"/>
      <c r="D3" s="168" t="s">
        <v>177</v>
      </c>
      <c r="E3" s="168" t="s">
        <v>178</v>
      </c>
      <c r="F3" s="168" t="s">
        <v>179</v>
      </c>
      <c r="G3" s="350" t="s">
        <v>0</v>
      </c>
      <c r="H3" s="351"/>
      <c r="I3" s="168" t="s">
        <v>180</v>
      </c>
      <c r="J3" s="168" t="s">
        <v>181</v>
      </c>
      <c r="K3" s="352" t="s">
        <v>0</v>
      </c>
      <c r="L3" s="353"/>
      <c r="M3" s="171"/>
    </row>
    <row r="4" spans="1:13">
      <c r="A4" s="97">
        <f>список!A2</f>
        <v>1</v>
      </c>
      <c r="B4" s="106" t="str">
        <f>IF(список!B2="","",список!B2)</f>
        <v/>
      </c>
      <c r="C4" s="106" t="str">
        <f>IF(список!C2="","",список!C2)</f>
        <v/>
      </c>
      <c r="D4" s="192"/>
      <c r="E4" s="193"/>
      <c r="F4" s="193"/>
      <c r="G4" s="230" t="str">
        <f>IF(D4="","",IF(E4="","",IF(F4="","",SUM(D4:F4)/3)))</f>
        <v/>
      </c>
      <c r="H4" s="231" t="str">
        <f>IF(G4="","",IF(G4&gt;1.5,"сформирован",IF(G4&lt;0.5,"не сформирован", "в стадии формирования")))</f>
        <v/>
      </c>
      <c r="I4" s="192"/>
      <c r="J4" s="193"/>
      <c r="K4" s="230" t="str">
        <f>IF(I4="","",IF(J4="","",SUM(I4:J4)/2))</f>
        <v/>
      </c>
      <c r="L4" s="231" t="str">
        <f>IF(K4="","",IF(K4&gt;1.5,"сформирован",IF(K4&lt;0.5,"не сформирован", "в стадии формирования")))</f>
        <v/>
      </c>
      <c r="M4" s="166"/>
    </row>
    <row r="5" spans="1:13">
      <c r="A5" s="97">
        <f>список!A3</f>
        <v>2</v>
      </c>
      <c r="B5" s="106" t="str">
        <f>IF(список!B3="","",список!B3)</f>
        <v/>
      </c>
      <c r="C5" s="106">
        <f>IF(список!C3="","",список!C3)</f>
        <v>0</v>
      </c>
      <c r="D5" s="194"/>
      <c r="E5" s="195"/>
      <c r="F5" s="195"/>
      <c r="G5" s="172" t="str">
        <f t="shared" ref="G5:G38" si="0">IF(D5="","",IF(E5="","",IF(F5="","",SUM(D5:F5)/3)))</f>
        <v/>
      </c>
      <c r="H5" s="169" t="str">
        <f t="shared" ref="H5:H38" si="1">IF(G5="","",IF(G5&gt;1.5,"сформирован",IF(G5&lt;0.5,"не сформирован", "в стадии формирования")))</f>
        <v/>
      </c>
      <c r="I5" s="194"/>
      <c r="J5" s="195"/>
      <c r="K5" s="172" t="str">
        <f t="shared" ref="K5:K38" si="2">IF(I5="","",IF(J5="","",SUM(I5:J5)/2))</f>
        <v/>
      </c>
      <c r="L5" s="169" t="str">
        <f t="shared" ref="L5:L39" si="3">IF(K5="","",IF(K5&gt;1.5,"сформирован",IF(K5&lt;0.5,"не сформирован", "в стадии формирования")))</f>
        <v/>
      </c>
      <c r="M5" s="166"/>
    </row>
    <row r="6" spans="1:13">
      <c r="A6" s="97">
        <f>список!A4</f>
        <v>3</v>
      </c>
      <c r="B6" s="106" t="str">
        <f>IF(список!B4="","",список!B4)</f>
        <v/>
      </c>
      <c r="C6" s="106">
        <f>IF(список!C4="","",список!C4)</f>
        <v>0</v>
      </c>
      <c r="D6" s="194"/>
      <c r="E6" s="195"/>
      <c r="F6" s="195"/>
      <c r="G6" s="172" t="str">
        <f t="shared" si="0"/>
        <v/>
      </c>
      <c r="H6" s="169" t="str">
        <f t="shared" si="1"/>
        <v/>
      </c>
      <c r="I6" s="194"/>
      <c r="J6" s="195"/>
      <c r="K6" s="172" t="str">
        <f t="shared" si="2"/>
        <v/>
      </c>
      <c r="L6" s="169" t="str">
        <f t="shared" si="3"/>
        <v/>
      </c>
      <c r="M6" s="166"/>
    </row>
    <row r="7" spans="1:13">
      <c r="A7" s="97">
        <f>список!A5</f>
        <v>4</v>
      </c>
      <c r="B7" s="106" t="str">
        <f>IF(список!B5="","",список!B5)</f>
        <v/>
      </c>
      <c r="C7" s="106">
        <f>IF(список!C5="","",список!C5)</f>
        <v>0</v>
      </c>
      <c r="D7" s="194"/>
      <c r="E7" s="195"/>
      <c r="F7" s="195"/>
      <c r="G7" s="172" t="str">
        <f t="shared" si="0"/>
        <v/>
      </c>
      <c r="H7" s="169" t="str">
        <f t="shared" si="1"/>
        <v/>
      </c>
      <c r="I7" s="194"/>
      <c r="J7" s="195"/>
      <c r="K7" s="172" t="str">
        <f t="shared" si="2"/>
        <v/>
      </c>
      <c r="L7" s="169" t="str">
        <f t="shared" si="3"/>
        <v/>
      </c>
      <c r="M7" s="166"/>
    </row>
    <row r="8" spans="1:13">
      <c r="A8" s="97">
        <f>список!A6</f>
        <v>5</v>
      </c>
      <c r="B8" s="106" t="str">
        <f>IF(список!B6="","",список!B6)</f>
        <v/>
      </c>
      <c r="C8" s="106">
        <f>IF(список!C6="","",список!C6)</f>
        <v>0</v>
      </c>
      <c r="D8" s="194"/>
      <c r="E8" s="195"/>
      <c r="F8" s="195"/>
      <c r="G8" s="172" t="str">
        <f t="shared" si="0"/>
        <v/>
      </c>
      <c r="H8" s="169" t="str">
        <f t="shared" si="1"/>
        <v/>
      </c>
      <c r="I8" s="194"/>
      <c r="J8" s="195"/>
      <c r="K8" s="172" t="str">
        <f t="shared" si="2"/>
        <v/>
      </c>
      <c r="L8" s="169" t="str">
        <f t="shared" si="3"/>
        <v/>
      </c>
      <c r="M8" s="166"/>
    </row>
    <row r="9" spans="1:13">
      <c r="A9" s="97">
        <f>список!A7</f>
        <v>6</v>
      </c>
      <c r="B9" s="106" t="str">
        <f>IF(список!B7="","",список!B7)</f>
        <v/>
      </c>
      <c r="C9" s="106">
        <f>IF(список!C7="","",список!C7)</f>
        <v>0</v>
      </c>
      <c r="D9" s="194"/>
      <c r="E9" s="195"/>
      <c r="F9" s="195"/>
      <c r="G9" s="172" t="str">
        <f t="shared" si="0"/>
        <v/>
      </c>
      <c r="H9" s="169" t="str">
        <f t="shared" si="1"/>
        <v/>
      </c>
      <c r="I9" s="194"/>
      <c r="J9" s="195"/>
      <c r="K9" s="172" t="str">
        <f t="shared" si="2"/>
        <v/>
      </c>
      <c r="L9" s="169" t="str">
        <f t="shared" si="3"/>
        <v/>
      </c>
      <c r="M9" s="166"/>
    </row>
    <row r="10" spans="1:13">
      <c r="A10" s="97">
        <f>список!A8</f>
        <v>7</v>
      </c>
      <c r="B10" s="106" t="str">
        <f>IF(список!B8="","",список!B8)</f>
        <v/>
      </c>
      <c r="C10" s="106">
        <f>IF(список!C8="","",список!C8)</f>
        <v>0</v>
      </c>
      <c r="D10" s="194"/>
      <c r="E10" s="195"/>
      <c r="F10" s="195"/>
      <c r="G10" s="172" t="str">
        <f t="shared" si="0"/>
        <v/>
      </c>
      <c r="H10" s="169" t="str">
        <f t="shared" si="1"/>
        <v/>
      </c>
      <c r="I10" s="194"/>
      <c r="J10" s="195"/>
      <c r="K10" s="172" t="str">
        <f t="shared" si="2"/>
        <v/>
      </c>
      <c r="L10" s="169" t="str">
        <f t="shared" si="3"/>
        <v/>
      </c>
      <c r="M10" s="166"/>
    </row>
    <row r="11" spans="1:13">
      <c r="A11" s="97">
        <f>список!A9</f>
        <v>8</v>
      </c>
      <c r="B11" s="106" t="str">
        <f>IF(список!B9="","",список!B9)</f>
        <v/>
      </c>
      <c r="C11" s="106">
        <f>IF(список!C9="","",список!C9)</f>
        <v>0</v>
      </c>
      <c r="D11" s="194"/>
      <c r="E11" s="195"/>
      <c r="F11" s="195"/>
      <c r="G11" s="172" t="str">
        <f t="shared" si="0"/>
        <v/>
      </c>
      <c r="H11" s="169" t="str">
        <f t="shared" si="1"/>
        <v/>
      </c>
      <c r="I11" s="194"/>
      <c r="J11" s="195"/>
      <c r="K11" s="172" t="str">
        <f t="shared" si="2"/>
        <v/>
      </c>
      <c r="L11" s="169" t="str">
        <f t="shared" si="3"/>
        <v/>
      </c>
      <c r="M11" s="166"/>
    </row>
    <row r="12" spans="1:13">
      <c r="A12" s="97">
        <f>список!A10</f>
        <v>9</v>
      </c>
      <c r="B12" s="106" t="str">
        <f>IF(список!B10="","",список!B10)</f>
        <v/>
      </c>
      <c r="C12" s="106">
        <f>IF(список!C10="","",список!C10)</f>
        <v>0</v>
      </c>
      <c r="D12" s="194"/>
      <c r="E12" s="195"/>
      <c r="F12" s="195"/>
      <c r="G12" s="172" t="str">
        <f t="shared" si="0"/>
        <v/>
      </c>
      <c r="H12" s="169" t="str">
        <f t="shared" si="1"/>
        <v/>
      </c>
      <c r="I12" s="194"/>
      <c r="J12" s="195"/>
      <c r="K12" s="172" t="str">
        <f t="shared" si="2"/>
        <v/>
      </c>
      <c r="L12" s="169" t="str">
        <f t="shared" si="3"/>
        <v/>
      </c>
      <c r="M12" s="166"/>
    </row>
    <row r="13" spans="1:13">
      <c r="A13" s="97">
        <f>список!A11</f>
        <v>10</v>
      </c>
      <c r="B13" s="106" t="str">
        <f>IF(список!B11="","",список!B11)</f>
        <v/>
      </c>
      <c r="C13" s="106">
        <f>IF(список!C11="","",список!C11)</f>
        <v>0</v>
      </c>
      <c r="D13" s="194"/>
      <c r="E13" s="195"/>
      <c r="F13" s="195"/>
      <c r="G13" s="172" t="str">
        <f t="shared" si="0"/>
        <v/>
      </c>
      <c r="H13" s="169" t="str">
        <f t="shared" si="1"/>
        <v/>
      </c>
      <c r="I13" s="194"/>
      <c r="J13" s="195"/>
      <c r="K13" s="172" t="str">
        <f t="shared" si="2"/>
        <v/>
      </c>
      <c r="L13" s="169" t="str">
        <f t="shared" si="3"/>
        <v/>
      </c>
      <c r="M13" s="166"/>
    </row>
    <row r="14" spans="1:13">
      <c r="A14" s="97">
        <f>список!A12</f>
        <v>11</v>
      </c>
      <c r="B14" s="106" t="str">
        <f>IF(список!B12="","",список!B12)</f>
        <v/>
      </c>
      <c r="C14" s="106">
        <f>IF(список!C12="","",список!C12)</f>
        <v>0</v>
      </c>
      <c r="D14" s="194"/>
      <c r="E14" s="195"/>
      <c r="F14" s="195"/>
      <c r="G14" s="172" t="str">
        <f t="shared" si="0"/>
        <v/>
      </c>
      <c r="H14" s="169" t="str">
        <f t="shared" si="1"/>
        <v/>
      </c>
      <c r="I14" s="194"/>
      <c r="J14" s="195"/>
      <c r="K14" s="172" t="str">
        <f t="shared" si="2"/>
        <v/>
      </c>
      <c r="L14" s="169" t="str">
        <f t="shared" si="3"/>
        <v/>
      </c>
      <c r="M14" s="166"/>
    </row>
    <row r="15" spans="1:13">
      <c r="A15" s="97">
        <f>список!A13</f>
        <v>12</v>
      </c>
      <c r="B15" s="106" t="str">
        <f>IF(список!B13="","",список!B13)</f>
        <v/>
      </c>
      <c r="C15" s="106">
        <f>IF(список!C13="","",список!C13)</f>
        <v>0</v>
      </c>
      <c r="D15" s="194"/>
      <c r="E15" s="195"/>
      <c r="F15" s="195"/>
      <c r="G15" s="172" t="str">
        <f t="shared" si="0"/>
        <v/>
      </c>
      <c r="H15" s="169" t="str">
        <f t="shared" si="1"/>
        <v/>
      </c>
      <c r="I15" s="194"/>
      <c r="J15" s="195"/>
      <c r="K15" s="172" t="str">
        <f t="shared" si="2"/>
        <v/>
      </c>
      <c r="L15" s="169" t="str">
        <f t="shared" si="3"/>
        <v/>
      </c>
      <c r="M15" s="166"/>
    </row>
    <row r="16" spans="1:13">
      <c r="A16" s="97">
        <f>список!A14</f>
        <v>13</v>
      </c>
      <c r="B16" s="106" t="str">
        <f>IF(список!B14="","",список!B14)</f>
        <v/>
      </c>
      <c r="C16" s="106">
        <f>IF(список!C14="","",список!C14)</f>
        <v>0</v>
      </c>
      <c r="D16" s="194"/>
      <c r="E16" s="195"/>
      <c r="F16" s="195"/>
      <c r="G16" s="172" t="str">
        <f t="shared" si="0"/>
        <v/>
      </c>
      <c r="H16" s="169" t="str">
        <f t="shared" si="1"/>
        <v/>
      </c>
      <c r="I16" s="194"/>
      <c r="J16" s="195"/>
      <c r="K16" s="172" t="str">
        <f t="shared" si="2"/>
        <v/>
      </c>
      <c r="L16" s="169" t="str">
        <f t="shared" si="3"/>
        <v/>
      </c>
      <c r="M16" s="166"/>
    </row>
    <row r="17" spans="1:13">
      <c r="A17" s="97">
        <f>список!A15</f>
        <v>14</v>
      </c>
      <c r="B17" s="106" t="str">
        <f>IF(список!B15="","",список!B15)</f>
        <v/>
      </c>
      <c r="C17" s="106">
        <f>IF(список!C15="","",список!C15)</f>
        <v>0</v>
      </c>
      <c r="D17" s="194"/>
      <c r="E17" s="195"/>
      <c r="F17" s="195"/>
      <c r="G17" s="172" t="str">
        <f t="shared" si="0"/>
        <v/>
      </c>
      <c r="H17" s="169" t="str">
        <f t="shared" si="1"/>
        <v/>
      </c>
      <c r="I17" s="194"/>
      <c r="J17" s="195"/>
      <c r="K17" s="172" t="str">
        <f t="shared" si="2"/>
        <v/>
      </c>
      <c r="L17" s="169" t="str">
        <f t="shared" si="3"/>
        <v/>
      </c>
      <c r="M17" s="166"/>
    </row>
    <row r="18" spans="1:13">
      <c r="A18" s="97">
        <f>список!A16</f>
        <v>15</v>
      </c>
      <c r="B18" s="106" t="str">
        <f>IF(список!B16="","",список!B16)</f>
        <v/>
      </c>
      <c r="C18" s="106">
        <f>IF(список!C16="","",список!C16)</f>
        <v>0</v>
      </c>
      <c r="D18" s="194"/>
      <c r="E18" s="195"/>
      <c r="F18" s="195"/>
      <c r="G18" s="172" t="str">
        <f t="shared" si="0"/>
        <v/>
      </c>
      <c r="H18" s="169" t="str">
        <f t="shared" si="1"/>
        <v/>
      </c>
      <c r="I18" s="194"/>
      <c r="J18" s="195"/>
      <c r="K18" s="172" t="str">
        <f t="shared" si="2"/>
        <v/>
      </c>
      <c r="L18" s="169" t="str">
        <f t="shared" si="3"/>
        <v/>
      </c>
      <c r="M18" s="166"/>
    </row>
    <row r="19" spans="1:13">
      <c r="A19" s="97">
        <f>список!A17</f>
        <v>16</v>
      </c>
      <c r="B19" s="106" t="str">
        <f>IF(список!B17="","",список!B17)</f>
        <v/>
      </c>
      <c r="C19" s="106">
        <f>IF(список!C17="","",список!C17)</f>
        <v>0</v>
      </c>
      <c r="D19" s="194"/>
      <c r="E19" s="195"/>
      <c r="F19" s="195"/>
      <c r="G19" s="172" t="str">
        <f t="shared" si="0"/>
        <v/>
      </c>
      <c r="H19" s="169" t="str">
        <f t="shared" si="1"/>
        <v/>
      </c>
      <c r="I19" s="194"/>
      <c r="J19" s="195"/>
      <c r="K19" s="172" t="str">
        <f t="shared" si="2"/>
        <v/>
      </c>
      <c r="L19" s="169" t="str">
        <f t="shared" si="3"/>
        <v/>
      </c>
      <c r="M19" s="166"/>
    </row>
    <row r="20" spans="1:13">
      <c r="A20" s="97">
        <f>список!A18</f>
        <v>17</v>
      </c>
      <c r="B20" s="106" t="str">
        <f>IF(список!B18="","",список!B18)</f>
        <v/>
      </c>
      <c r="C20" s="106">
        <f>IF(список!C18="","",список!C18)</f>
        <v>0</v>
      </c>
      <c r="D20" s="194"/>
      <c r="E20" s="195"/>
      <c r="F20" s="195"/>
      <c r="G20" s="172" t="str">
        <f t="shared" si="0"/>
        <v/>
      </c>
      <c r="H20" s="169" t="str">
        <f t="shared" si="1"/>
        <v/>
      </c>
      <c r="I20" s="194"/>
      <c r="J20" s="195"/>
      <c r="K20" s="172" t="str">
        <f t="shared" si="2"/>
        <v/>
      </c>
      <c r="L20" s="169" t="str">
        <f t="shared" si="3"/>
        <v/>
      </c>
      <c r="M20" s="166"/>
    </row>
    <row r="21" spans="1:13">
      <c r="A21" s="97">
        <f>список!A19</f>
        <v>18</v>
      </c>
      <c r="B21" s="106" t="str">
        <f>IF(список!B19="","",список!B19)</f>
        <v/>
      </c>
      <c r="C21" s="106">
        <f>IF(список!C19="","",список!C19)</f>
        <v>0</v>
      </c>
      <c r="D21" s="194"/>
      <c r="E21" s="195"/>
      <c r="F21" s="195"/>
      <c r="G21" s="172" t="str">
        <f t="shared" si="0"/>
        <v/>
      </c>
      <c r="H21" s="169" t="str">
        <f t="shared" si="1"/>
        <v/>
      </c>
      <c r="I21" s="194"/>
      <c r="J21" s="195"/>
      <c r="K21" s="172" t="str">
        <f t="shared" si="2"/>
        <v/>
      </c>
      <c r="L21" s="169" t="str">
        <f t="shared" si="3"/>
        <v/>
      </c>
      <c r="M21" s="166"/>
    </row>
    <row r="22" spans="1:13">
      <c r="A22" s="97">
        <f>список!A20</f>
        <v>19</v>
      </c>
      <c r="B22" s="106" t="str">
        <f>IF(список!B20="","",список!B20)</f>
        <v/>
      </c>
      <c r="C22" s="106">
        <f>IF(список!C20="","",список!C20)</f>
        <v>0</v>
      </c>
      <c r="D22" s="194"/>
      <c r="E22" s="195"/>
      <c r="F22" s="195"/>
      <c r="G22" s="172" t="str">
        <f t="shared" si="0"/>
        <v/>
      </c>
      <c r="H22" s="169" t="str">
        <f t="shared" si="1"/>
        <v/>
      </c>
      <c r="I22" s="194"/>
      <c r="J22" s="195"/>
      <c r="K22" s="172" t="str">
        <f t="shared" si="2"/>
        <v/>
      </c>
      <c r="L22" s="169" t="str">
        <f t="shared" si="3"/>
        <v/>
      </c>
      <c r="M22" s="166"/>
    </row>
    <row r="23" spans="1:13">
      <c r="A23" s="97">
        <f>список!A21</f>
        <v>20</v>
      </c>
      <c r="B23" s="106" t="str">
        <f>IF(список!B21="","",список!B21)</f>
        <v/>
      </c>
      <c r="C23" s="106">
        <f>IF(список!C21="","",список!C21)</f>
        <v>0</v>
      </c>
      <c r="D23" s="194"/>
      <c r="E23" s="195"/>
      <c r="F23" s="195"/>
      <c r="G23" s="172" t="str">
        <f t="shared" si="0"/>
        <v/>
      </c>
      <c r="H23" s="169" t="str">
        <f t="shared" si="1"/>
        <v/>
      </c>
      <c r="I23" s="194"/>
      <c r="J23" s="195"/>
      <c r="K23" s="172" t="str">
        <f t="shared" si="2"/>
        <v/>
      </c>
      <c r="L23" s="169" t="str">
        <f t="shared" si="3"/>
        <v/>
      </c>
      <c r="M23" s="166"/>
    </row>
    <row r="24" spans="1:13">
      <c r="A24" s="97">
        <f>список!A22</f>
        <v>21</v>
      </c>
      <c r="B24" s="106" t="str">
        <f>IF(список!B22="","",список!B22)</f>
        <v/>
      </c>
      <c r="C24" s="106">
        <f>IF(список!C22="","",список!C22)</f>
        <v>0</v>
      </c>
      <c r="D24" s="194"/>
      <c r="E24" s="195"/>
      <c r="F24" s="195"/>
      <c r="G24" s="172" t="str">
        <f t="shared" si="0"/>
        <v/>
      </c>
      <c r="H24" s="169" t="str">
        <f t="shared" si="1"/>
        <v/>
      </c>
      <c r="I24" s="194"/>
      <c r="J24" s="195"/>
      <c r="K24" s="172" t="str">
        <f t="shared" si="2"/>
        <v/>
      </c>
      <c r="L24" s="169" t="str">
        <f t="shared" si="3"/>
        <v/>
      </c>
      <c r="M24" s="166"/>
    </row>
    <row r="25" spans="1:13">
      <c r="A25" s="97">
        <f>список!A23</f>
        <v>22</v>
      </c>
      <c r="B25" s="106" t="str">
        <f>IF(список!B23="","",список!B23)</f>
        <v/>
      </c>
      <c r="C25" s="106">
        <f>IF(список!C23="","",список!C23)</f>
        <v>0</v>
      </c>
      <c r="D25" s="194"/>
      <c r="E25" s="195"/>
      <c r="F25" s="195"/>
      <c r="G25" s="172" t="str">
        <f t="shared" si="0"/>
        <v/>
      </c>
      <c r="H25" s="169" t="str">
        <f t="shared" si="1"/>
        <v/>
      </c>
      <c r="I25" s="194"/>
      <c r="J25" s="195"/>
      <c r="K25" s="172" t="str">
        <f t="shared" si="2"/>
        <v/>
      </c>
      <c r="L25" s="169" t="str">
        <f t="shared" si="3"/>
        <v/>
      </c>
      <c r="M25" s="166"/>
    </row>
    <row r="26" spans="1:13">
      <c r="A26" s="97">
        <f>список!A24</f>
        <v>23</v>
      </c>
      <c r="B26" s="106" t="str">
        <f>IF(список!B24="","",список!B24)</f>
        <v/>
      </c>
      <c r="C26" s="106">
        <f>IF(список!C24="","",список!C24)</f>
        <v>0</v>
      </c>
      <c r="D26" s="194"/>
      <c r="E26" s="195"/>
      <c r="F26" s="195"/>
      <c r="G26" s="172" t="str">
        <f t="shared" si="0"/>
        <v/>
      </c>
      <c r="H26" s="169" t="str">
        <f t="shared" si="1"/>
        <v/>
      </c>
      <c r="I26" s="194"/>
      <c r="J26" s="195"/>
      <c r="K26" s="172" t="str">
        <f t="shared" si="2"/>
        <v/>
      </c>
      <c r="L26" s="169" t="str">
        <f t="shared" si="3"/>
        <v/>
      </c>
      <c r="M26" s="166"/>
    </row>
    <row r="27" spans="1:13">
      <c r="A27" s="97">
        <f>список!A25</f>
        <v>24</v>
      </c>
      <c r="B27" s="106" t="str">
        <f>IF(список!B25="","",список!B25)</f>
        <v/>
      </c>
      <c r="C27" s="106">
        <f>IF(список!C25="","",список!C25)</f>
        <v>0</v>
      </c>
      <c r="D27" s="194"/>
      <c r="E27" s="195"/>
      <c r="F27" s="195"/>
      <c r="G27" s="172" t="str">
        <f t="shared" si="0"/>
        <v/>
      </c>
      <c r="H27" s="169" t="str">
        <f t="shared" si="1"/>
        <v/>
      </c>
      <c r="I27" s="194"/>
      <c r="J27" s="195"/>
      <c r="K27" s="172" t="str">
        <f t="shared" si="2"/>
        <v/>
      </c>
      <c r="L27" s="169" t="str">
        <f t="shared" si="3"/>
        <v/>
      </c>
      <c r="M27" s="166"/>
    </row>
    <row r="28" spans="1:13">
      <c r="A28" s="97">
        <f>список!A26</f>
        <v>25</v>
      </c>
      <c r="B28" s="106" t="str">
        <f>IF(список!B26="","",список!B26)</f>
        <v/>
      </c>
      <c r="C28" s="106">
        <f>IF(список!C26="","",список!C26)</f>
        <v>0</v>
      </c>
      <c r="D28" s="195"/>
      <c r="E28" s="195"/>
      <c r="F28" s="195"/>
      <c r="G28" s="172" t="str">
        <f t="shared" si="0"/>
        <v/>
      </c>
      <c r="H28" s="169" t="str">
        <f t="shared" si="1"/>
        <v/>
      </c>
      <c r="I28" s="195"/>
      <c r="J28" s="195"/>
      <c r="K28" s="172" t="str">
        <f t="shared" si="2"/>
        <v/>
      </c>
      <c r="L28" s="169" t="str">
        <f t="shared" si="3"/>
        <v/>
      </c>
      <c r="M28" s="166"/>
    </row>
    <row r="29" spans="1:13">
      <c r="A29" s="97">
        <f>список!A27</f>
        <v>26</v>
      </c>
      <c r="B29" s="106" t="str">
        <f>IF(список!B27="","",список!B27)</f>
        <v/>
      </c>
      <c r="C29" s="106">
        <f>IF(список!C27="","",список!C27)</f>
        <v>0</v>
      </c>
      <c r="D29" s="195"/>
      <c r="E29" s="195"/>
      <c r="F29" s="196"/>
      <c r="G29" s="172" t="str">
        <f t="shared" si="0"/>
        <v/>
      </c>
      <c r="H29" s="169" t="str">
        <f t="shared" si="1"/>
        <v/>
      </c>
      <c r="I29" s="195"/>
      <c r="J29" s="195"/>
      <c r="K29" s="172" t="str">
        <f t="shared" si="2"/>
        <v/>
      </c>
      <c r="L29" s="169" t="str">
        <f t="shared" si="3"/>
        <v/>
      </c>
      <c r="M29" s="166"/>
    </row>
    <row r="30" spans="1:13">
      <c r="A30" s="97">
        <f>список!A28</f>
        <v>27</v>
      </c>
      <c r="B30" s="106" t="str">
        <f>IF(список!B28="","",список!B28)</f>
        <v/>
      </c>
      <c r="C30" s="106">
        <f>IF(список!C28="","",список!C28)</f>
        <v>0</v>
      </c>
      <c r="D30" s="194"/>
      <c r="E30" s="195"/>
      <c r="F30" s="196"/>
      <c r="G30" s="172" t="str">
        <f t="shared" si="0"/>
        <v/>
      </c>
      <c r="H30" s="169" t="str">
        <f t="shared" si="1"/>
        <v/>
      </c>
      <c r="I30" s="194"/>
      <c r="J30" s="195"/>
      <c r="K30" s="172" t="str">
        <f t="shared" si="2"/>
        <v/>
      </c>
      <c r="L30" s="169" t="str">
        <f t="shared" si="3"/>
        <v/>
      </c>
      <c r="M30" s="166"/>
    </row>
    <row r="31" spans="1:13">
      <c r="A31" s="97">
        <f>список!A29</f>
        <v>28</v>
      </c>
      <c r="B31" s="106" t="str">
        <f>IF(список!B29="","",список!B29)</f>
        <v/>
      </c>
      <c r="C31" s="106">
        <f>IF(список!C29="","",список!C29)</f>
        <v>0</v>
      </c>
      <c r="D31" s="194"/>
      <c r="E31" s="195"/>
      <c r="F31" s="196"/>
      <c r="G31" s="172" t="str">
        <f t="shared" si="0"/>
        <v/>
      </c>
      <c r="H31" s="169" t="str">
        <f t="shared" si="1"/>
        <v/>
      </c>
      <c r="I31" s="194"/>
      <c r="J31" s="195"/>
      <c r="K31" s="172" t="str">
        <f t="shared" si="2"/>
        <v/>
      </c>
      <c r="L31" s="169" t="str">
        <f t="shared" si="3"/>
        <v/>
      </c>
      <c r="M31" s="166"/>
    </row>
    <row r="32" spans="1:13">
      <c r="A32" s="97">
        <f>список!A30</f>
        <v>29</v>
      </c>
      <c r="B32" s="106" t="str">
        <f>IF(список!B30="","",список!B30)</f>
        <v/>
      </c>
      <c r="C32" s="106">
        <f>IF(список!C30="","",список!C30)</f>
        <v>0</v>
      </c>
      <c r="D32" s="195"/>
      <c r="E32" s="196"/>
      <c r="F32" s="196"/>
      <c r="G32" s="172" t="str">
        <f t="shared" si="0"/>
        <v/>
      </c>
      <c r="H32" s="169" t="str">
        <f t="shared" si="1"/>
        <v/>
      </c>
      <c r="I32" s="195"/>
      <c r="J32" s="196"/>
      <c r="K32" s="172" t="str">
        <f t="shared" si="2"/>
        <v/>
      </c>
      <c r="L32" s="169" t="str">
        <f t="shared" si="3"/>
        <v/>
      </c>
      <c r="M32" s="166"/>
    </row>
    <row r="33" spans="1:13">
      <c r="A33" s="97">
        <f>список!A31</f>
        <v>30</v>
      </c>
      <c r="B33" s="106" t="str">
        <f>IF(список!B31="","",список!B31)</f>
        <v/>
      </c>
      <c r="C33" s="106">
        <f>IF(список!C31="","",список!C31)</f>
        <v>0</v>
      </c>
      <c r="D33" s="98"/>
      <c r="E33" s="98"/>
      <c r="F33" s="153"/>
      <c r="G33" s="172" t="str">
        <f t="shared" si="0"/>
        <v/>
      </c>
      <c r="H33" s="169" t="str">
        <f t="shared" si="1"/>
        <v/>
      </c>
      <c r="I33" s="154"/>
      <c r="J33" s="153"/>
      <c r="K33" s="172" t="str">
        <f t="shared" si="2"/>
        <v/>
      </c>
      <c r="L33" s="169" t="str">
        <f t="shared" si="3"/>
        <v/>
      </c>
      <c r="M33" s="166"/>
    </row>
    <row r="34" spans="1:13">
      <c r="A34" s="97">
        <f>список!A32</f>
        <v>31</v>
      </c>
      <c r="B34" s="106" t="str">
        <f>IF(список!B32="","",список!B32)</f>
        <v/>
      </c>
      <c r="C34" s="106">
        <f>IF(список!C32="","",список!C32)</f>
        <v>0</v>
      </c>
      <c r="D34" s="98"/>
      <c r="E34" s="98"/>
      <c r="F34" s="153"/>
      <c r="G34" s="172" t="str">
        <f t="shared" si="0"/>
        <v/>
      </c>
      <c r="H34" s="169" t="str">
        <f t="shared" si="1"/>
        <v/>
      </c>
      <c r="I34" s="154"/>
      <c r="J34" s="153"/>
      <c r="K34" s="172" t="str">
        <f t="shared" si="2"/>
        <v/>
      </c>
      <c r="L34" s="169" t="str">
        <f t="shared" si="3"/>
        <v/>
      </c>
      <c r="M34" s="166"/>
    </row>
    <row r="35" spans="1:13">
      <c r="A35" s="97">
        <f>список!A33</f>
        <v>32</v>
      </c>
      <c r="B35" s="106" t="str">
        <f>IF(список!B33="","",список!B33)</f>
        <v/>
      </c>
      <c r="C35" s="106">
        <f>IF(список!C33="","",список!C33)</f>
        <v>0</v>
      </c>
      <c r="D35" s="98"/>
      <c r="E35" s="98"/>
      <c r="F35" s="153"/>
      <c r="G35" s="172" t="str">
        <f t="shared" si="0"/>
        <v/>
      </c>
      <c r="H35" s="169" t="str">
        <f t="shared" si="1"/>
        <v/>
      </c>
      <c r="I35" s="154"/>
      <c r="J35" s="153"/>
      <c r="K35" s="172" t="str">
        <f t="shared" si="2"/>
        <v/>
      </c>
      <c r="L35" s="169" t="str">
        <f t="shared" si="3"/>
        <v/>
      </c>
      <c r="M35" s="166"/>
    </row>
    <row r="36" spans="1:13">
      <c r="A36" s="97">
        <f>список!A34</f>
        <v>33</v>
      </c>
      <c r="B36" s="106" t="str">
        <f>IF(список!B34="","",список!B34)</f>
        <v/>
      </c>
      <c r="C36" s="106">
        <f>IF(список!C34="","",список!C34)</f>
        <v>0</v>
      </c>
      <c r="D36" s="98"/>
      <c r="E36" s="98"/>
      <c r="F36" s="153"/>
      <c r="G36" s="172" t="str">
        <f t="shared" si="0"/>
        <v/>
      </c>
      <c r="H36" s="169" t="str">
        <f t="shared" si="1"/>
        <v/>
      </c>
      <c r="I36" s="154"/>
      <c r="J36" s="153"/>
      <c r="K36" s="172" t="str">
        <f t="shared" si="2"/>
        <v/>
      </c>
      <c r="L36" s="169" t="str">
        <f t="shared" si="3"/>
        <v/>
      </c>
      <c r="M36" s="166"/>
    </row>
    <row r="37" spans="1:13">
      <c r="A37" s="97">
        <f>список!A35</f>
        <v>34</v>
      </c>
      <c r="B37" s="106" t="str">
        <f>IF(список!B35="","",список!B35)</f>
        <v/>
      </c>
      <c r="C37" s="106">
        <f>IF(список!C35="","",список!C35)</f>
        <v>0</v>
      </c>
      <c r="D37" s="98"/>
      <c r="E37" s="98"/>
      <c r="F37" s="153"/>
      <c r="G37" s="172" t="str">
        <f t="shared" si="0"/>
        <v/>
      </c>
      <c r="H37" s="169" t="str">
        <f t="shared" si="1"/>
        <v/>
      </c>
      <c r="I37" s="154"/>
      <c r="J37" s="153"/>
      <c r="K37" s="172" t="str">
        <f t="shared" si="2"/>
        <v/>
      </c>
      <c r="L37" s="169" t="str">
        <f t="shared" si="3"/>
        <v/>
      </c>
      <c r="M37" s="166"/>
    </row>
    <row r="38" spans="1:13" ht="15.75" thickBot="1">
      <c r="A38" s="97">
        <f>список!A36</f>
        <v>35</v>
      </c>
      <c r="B38" s="106" t="str">
        <f>IF(список!B36="","",список!B36)</f>
        <v/>
      </c>
      <c r="C38" s="106">
        <f>IF(список!C36="","",список!C36)</f>
        <v>0</v>
      </c>
      <c r="D38" s="98"/>
      <c r="E38" s="98"/>
      <c r="F38" s="153"/>
      <c r="G38" s="232" t="str">
        <f t="shared" si="0"/>
        <v/>
      </c>
      <c r="H38" s="170" t="str">
        <f t="shared" si="1"/>
        <v/>
      </c>
      <c r="I38" s="154"/>
      <c r="J38" s="153"/>
      <c r="K38" s="232" t="str">
        <f t="shared" si="2"/>
        <v/>
      </c>
      <c r="L38" s="170" t="str">
        <f t="shared" si="3"/>
        <v/>
      </c>
      <c r="M38" s="166"/>
    </row>
    <row r="39" spans="1:13">
      <c r="G39" s="99"/>
      <c r="H39" s="99"/>
      <c r="K39" s="99"/>
      <c r="L39" s="245" t="str">
        <f t="shared" si="3"/>
        <v/>
      </c>
    </row>
  </sheetData>
  <sheetProtection password="CC6F" sheet="1" objects="1" scenarios="1" selectLockedCells="1"/>
  <mergeCells count="8">
    <mergeCell ref="A1:L1"/>
    <mergeCell ref="D2:H2"/>
    <mergeCell ref="I2:L2"/>
    <mergeCell ref="G3:H3"/>
    <mergeCell ref="K3:L3"/>
    <mergeCell ref="A2:A3"/>
    <mergeCell ref="B2:B3"/>
    <mergeCell ref="C2:C3"/>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O40"/>
  <sheetViews>
    <sheetView topLeftCell="A5" zoomScale="80" zoomScaleNormal="80" workbookViewId="0">
      <selection activeCell="J5" sqref="J5:L33"/>
    </sheetView>
  </sheetViews>
  <sheetFormatPr defaultColWidth="9.140625" defaultRowHeight="15"/>
  <cols>
    <col min="1" max="1" width="9.140625" style="97"/>
    <col min="2" max="2" width="22.5703125" style="97" customWidth="1"/>
    <col min="3" max="16384" width="9.140625" style="97"/>
  </cols>
  <sheetData>
    <row r="1" spans="1:15">
      <c r="A1" s="345" t="s">
        <v>127</v>
      </c>
      <c r="B1" s="345"/>
      <c r="C1" s="345"/>
      <c r="D1" s="345"/>
      <c r="E1" s="345"/>
      <c r="F1" s="345"/>
      <c r="G1" s="345"/>
      <c r="H1" s="345"/>
      <c r="I1" s="345"/>
      <c r="J1" s="345"/>
      <c r="K1" s="345"/>
      <c r="L1" s="345"/>
      <c r="M1" s="345"/>
      <c r="N1" s="345"/>
    </row>
    <row r="2" spans="1:15" ht="64.5" customHeight="1" thickBot="1">
      <c r="A2" s="102"/>
      <c r="B2" s="102"/>
      <c r="C2" s="102"/>
      <c r="D2" s="279" t="s">
        <v>125</v>
      </c>
      <c r="E2" s="279"/>
      <c r="F2" s="279"/>
      <c r="G2" s="279"/>
      <c r="H2" s="346"/>
      <c r="I2" s="346"/>
      <c r="J2" s="347" t="s">
        <v>126</v>
      </c>
      <c r="K2" s="348"/>
      <c r="L2" s="348"/>
      <c r="M2" s="348"/>
      <c r="N2" s="349"/>
    </row>
    <row r="3" spans="1:15" ht="43.5" customHeight="1">
      <c r="A3" s="281" t="str">
        <f>список!A1</f>
        <v>№</v>
      </c>
      <c r="B3" s="354" t="str">
        <f>список!B1</f>
        <v>Фамилия, имя воспитанника</v>
      </c>
      <c r="C3" s="356" t="str">
        <f>список!C1</f>
        <v xml:space="preserve">дата </v>
      </c>
      <c r="D3" s="370" t="s">
        <v>182</v>
      </c>
      <c r="E3" s="372" t="s">
        <v>198</v>
      </c>
      <c r="F3" s="372" t="s">
        <v>200</v>
      </c>
      <c r="G3" s="358" t="s">
        <v>199</v>
      </c>
      <c r="H3" s="362" t="s">
        <v>0</v>
      </c>
      <c r="I3" s="363"/>
      <c r="J3" s="368" t="s">
        <v>211</v>
      </c>
      <c r="K3" s="366" t="s">
        <v>183</v>
      </c>
      <c r="L3" s="366" t="s">
        <v>201</v>
      </c>
      <c r="M3" s="350" t="s">
        <v>0</v>
      </c>
      <c r="N3" s="351"/>
      <c r="O3" s="166"/>
    </row>
    <row r="4" spans="1:15" ht="244.5" customHeight="1" thickBot="1">
      <c r="A4" s="282"/>
      <c r="B4" s="355"/>
      <c r="C4" s="357"/>
      <c r="D4" s="371"/>
      <c r="E4" s="373"/>
      <c r="F4" s="373"/>
      <c r="G4" s="359"/>
      <c r="H4" s="364"/>
      <c r="I4" s="365"/>
      <c r="J4" s="369"/>
      <c r="K4" s="367"/>
      <c r="L4" s="367"/>
      <c r="M4" s="360"/>
      <c r="N4" s="361"/>
      <c r="O4" s="166"/>
    </row>
    <row r="5" spans="1:15" s="110" customFormat="1">
      <c r="A5" s="110">
        <f>список!A2</f>
        <v>1</v>
      </c>
      <c r="B5" s="152" t="str">
        <f>IF(список!B2="","",список!B2)</f>
        <v/>
      </c>
      <c r="C5" s="111" t="str">
        <f>IF(список!C2="","",список!C2)</f>
        <v/>
      </c>
      <c r="D5" s="193"/>
      <c r="E5" s="193"/>
      <c r="F5" s="193"/>
      <c r="G5" s="196"/>
      <c r="H5" s="246" t="str">
        <f t="shared" ref="H5:H30" si="0">IF(D5="","",IF(E5="","",IF(G5="","",IF(F5="","",SUM(D5:G5)/4))))</f>
        <v/>
      </c>
      <c r="I5" s="234" t="str">
        <f>IF(H5="","",IF(H5&gt;1.5,"сформирован",IF(H5&lt;0.5,"не сформирован","в стадии формирования")))</f>
        <v/>
      </c>
      <c r="J5" s="193"/>
      <c r="K5" s="193"/>
      <c r="L5" s="193"/>
      <c r="M5" s="255" t="str">
        <f>IF(J5="","",IF(K5="","",IF(L5="","",(SUM(J5:L5)/3))))</f>
        <v/>
      </c>
      <c r="N5" s="235" t="str">
        <f>IF(M5="","",IF(M5&gt;1.5,"сформирован",IF(M5&lt;0.5,"не сформирован", "в стадии формирования")))</f>
        <v/>
      </c>
      <c r="O5" s="167"/>
    </row>
    <row r="6" spans="1:15" s="110" customFormat="1">
      <c r="A6" s="110">
        <f>список!A3</f>
        <v>2</v>
      </c>
      <c r="B6" s="152" t="str">
        <f>IF(список!B3="","",список!B3)</f>
        <v/>
      </c>
      <c r="C6" s="111">
        <f>IF(список!C3="","",список!C3)</f>
        <v>0</v>
      </c>
      <c r="D6" s="195"/>
      <c r="E6" s="195"/>
      <c r="F6" s="195"/>
      <c r="G6" s="196"/>
      <c r="H6" s="247" t="str">
        <f t="shared" si="0"/>
        <v/>
      </c>
      <c r="I6" s="162" t="str">
        <f t="shared" ref="I6:I39" si="1">IF(H6="","",IF(H6&gt;1.5,"сформирован",IF(H6&lt;0.5,"не сформирован","в стадии формирования")))</f>
        <v/>
      </c>
      <c r="J6" s="195"/>
      <c r="K6" s="195"/>
      <c r="L6" s="195"/>
      <c r="M6" s="210" t="str">
        <f t="shared" ref="M6:M39" si="2">IF(J6="","",IF(K6="","",IF(L6="","",(SUM(J6:L6)/3))))</f>
        <v/>
      </c>
      <c r="N6" s="164" t="str">
        <f t="shared" ref="N6:N39" si="3">IF(M6="","",IF(M6&gt;1.5,"сформирован",IF(M6&lt;0.5,"не сформирован", "в стадии формирования")))</f>
        <v/>
      </c>
      <c r="O6" s="167"/>
    </row>
    <row r="7" spans="1:15" s="110" customFormat="1">
      <c r="A7" s="110">
        <f>список!A4</f>
        <v>3</v>
      </c>
      <c r="B7" s="152" t="str">
        <f>IF(список!B4="","",список!B4)</f>
        <v/>
      </c>
      <c r="C7" s="111">
        <f>IF(список!C4="","",список!C4)</f>
        <v>0</v>
      </c>
      <c r="D7" s="195"/>
      <c r="E7" s="195"/>
      <c r="F7" s="195"/>
      <c r="G7" s="196"/>
      <c r="H7" s="247" t="str">
        <f t="shared" si="0"/>
        <v/>
      </c>
      <c r="I7" s="162" t="str">
        <f t="shared" si="1"/>
        <v/>
      </c>
      <c r="J7" s="195"/>
      <c r="K7" s="195"/>
      <c r="L7" s="195"/>
      <c r="M7" s="210" t="str">
        <f t="shared" si="2"/>
        <v/>
      </c>
      <c r="N7" s="164" t="str">
        <f t="shared" si="3"/>
        <v/>
      </c>
      <c r="O7" s="167"/>
    </row>
    <row r="8" spans="1:15" s="110" customFormat="1">
      <c r="A8" s="110">
        <f>список!A5</f>
        <v>4</v>
      </c>
      <c r="B8" s="152" t="str">
        <f>IF(список!B5="","",список!B5)</f>
        <v/>
      </c>
      <c r="C8" s="111">
        <f>IF(список!C5="","",список!C5)</f>
        <v>0</v>
      </c>
      <c r="D8" s="195"/>
      <c r="E8" s="195"/>
      <c r="F8" s="195"/>
      <c r="G8" s="196"/>
      <c r="H8" s="247" t="str">
        <f t="shared" si="0"/>
        <v/>
      </c>
      <c r="I8" s="162" t="str">
        <f t="shared" si="1"/>
        <v/>
      </c>
      <c r="J8" s="195"/>
      <c r="K8" s="195"/>
      <c r="L8" s="195"/>
      <c r="M8" s="210" t="str">
        <f t="shared" si="2"/>
        <v/>
      </c>
      <c r="N8" s="164" t="str">
        <f t="shared" si="3"/>
        <v/>
      </c>
      <c r="O8" s="167"/>
    </row>
    <row r="9" spans="1:15" s="110" customFormat="1">
      <c r="A9" s="110">
        <f>список!A6</f>
        <v>5</v>
      </c>
      <c r="B9" s="152" t="str">
        <f>IF(список!B6="","",список!B6)</f>
        <v/>
      </c>
      <c r="C9" s="111">
        <f>IF(список!C6="","",список!C6)</f>
        <v>0</v>
      </c>
      <c r="D9" s="195"/>
      <c r="E9" s="195"/>
      <c r="F9" s="195"/>
      <c r="G9" s="196"/>
      <c r="H9" s="247" t="str">
        <f t="shared" si="0"/>
        <v/>
      </c>
      <c r="I9" s="162" t="str">
        <f t="shared" si="1"/>
        <v/>
      </c>
      <c r="J9" s="195"/>
      <c r="K9" s="195"/>
      <c r="L9" s="195"/>
      <c r="M9" s="210" t="str">
        <f t="shared" si="2"/>
        <v/>
      </c>
      <c r="N9" s="164" t="str">
        <f t="shared" si="3"/>
        <v/>
      </c>
      <c r="O9" s="167"/>
    </row>
    <row r="10" spans="1:15" s="110" customFormat="1">
      <c r="A10" s="110">
        <f>список!A7</f>
        <v>6</v>
      </c>
      <c r="B10" s="152" t="str">
        <f>IF(список!B7="","",список!B7)</f>
        <v/>
      </c>
      <c r="C10" s="111">
        <f>IF(список!C7="","",список!C7)</f>
        <v>0</v>
      </c>
      <c r="D10" s="195"/>
      <c r="E10" s="195"/>
      <c r="F10" s="195"/>
      <c r="G10" s="196"/>
      <c r="H10" s="247" t="str">
        <f t="shared" si="0"/>
        <v/>
      </c>
      <c r="I10" s="162" t="str">
        <f t="shared" si="1"/>
        <v/>
      </c>
      <c r="J10" s="195"/>
      <c r="K10" s="195"/>
      <c r="L10" s="195"/>
      <c r="M10" s="210" t="str">
        <f t="shared" si="2"/>
        <v/>
      </c>
      <c r="N10" s="164" t="str">
        <f t="shared" si="3"/>
        <v/>
      </c>
      <c r="O10" s="167"/>
    </row>
    <row r="11" spans="1:15" s="110" customFormat="1">
      <c r="A11" s="110">
        <f>список!A8</f>
        <v>7</v>
      </c>
      <c r="B11" s="152" t="str">
        <f>IF(список!B8="","",список!B8)</f>
        <v/>
      </c>
      <c r="C11" s="111">
        <f>IF(список!C8="","",список!C8)</f>
        <v>0</v>
      </c>
      <c r="D11" s="195"/>
      <c r="E11" s="195"/>
      <c r="F11" s="195"/>
      <c r="G11" s="196"/>
      <c r="H11" s="247" t="str">
        <f t="shared" si="0"/>
        <v/>
      </c>
      <c r="I11" s="162" t="str">
        <f t="shared" si="1"/>
        <v/>
      </c>
      <c r="J11" s="195"/>
      <c r="K11" s="195"/>
      <c r="L11" s="195"/>
      <c r="M11" s="210" t="str">
        <f t="shared" si="2"/>
        <v/>
      </c>
      <c r="N11" s="164" t="str">
        <f t="shared" si="3"/>
        <v/>
      </c>
      <c r="O11" s="167"/>
    </row>
    <row r="12" spans="1:15" s="110" customFormat="1">
      <c r="A12" s="110">
        <f>список!A9</f>
        <v>8</v>
      </c>
      <c r="B12" s="152" t="str">
        <f>IF(список!B9="","",список!B9)</f>
        <v/>
      </c>
      <c r="C12" s="111">
        <f>IF(список!C9="","",список!C9)</f>
        <v>0</v>
      </c>
      <c r="D12" s="195"/>
      <c r="E12" s="195"/>
      <c r="F12" s="195"/>
      <c r="G12" s="196"/>
      <c r="H12" s="247" t="str">
        <f t="shared" si="0"/>
        <v/>
      </c>
      <c r="I12" s="162" t="str">
        <f t="shared" si="1"/>
        <v/>
      </c>
      <c r="J12" s="195"/>
      <c r="K12" s="195"/>
      <c r="L12" s="195"/>
      <c r="M12" s="210" t="str">
        <f t="shared" si="2"/>
        <v/>
      </c>
      <c r="N12" s="164" t="str">
        <f t="shared" si="3"/>
        <v/>
      </c>
      <c r="O12" s="167"/>
    </row>
    <row r="13" spans="1:15" s="110" customFormat="1">
      <c r="A13" s="110">
        <f>список!A10</f>
        <v>9</v>
      </c>
      <c r="B13" s="152" t="str">
        <f>IF(список!B10="","",список!B10)</f>
        <v/>
      </c>
      <c r="C13" s="111">
        <f>IF(список!C10="","",список!C10)</f>
        <v>0</v>
      </c>
      <c r="D13" s="195"/>
      <c r="E13" s="195"/>
      <c r="F13" s="195"/>
      <c r="G13" s="196"/>
      <c r="H13" s="247" t="str">
        <f t="shared" si="0"/>
        <v/>
      </c>
      <c r="I13" s="162" t="str">
        <f t="shared" si="1"/>
        <v/>
      </c>
      <c r="J13" s="195"/>
      <c r="K13" s="195"/>
      <c r="L13" s="195"/>
      <c r="M13" s="210" t="str">
        <f t="shared" si="2"/>
        <v/>
      </c>
      <c r="N13" s="164" t="str">
        <f t="shared" si="3"/>
        <v/>
      </c>
      <c r="O13" s="167"/>
    </row>
    <row r="14" spans="1:15" s="110" customFormat="1">
      <c r="A14" s="110">
        <f>список!A11</f>
        <v>10</v>
      </c>
      <c r="B14" s="152" t="str">
        <f>IF(список!B11="","",список!B11)</f>
        <v/>
      </c>
      <c r="C14" s="111">
        <f>IF(список!C11="","",список!C11)</f>
        <v>0</v>
      </c>
      <c r="D14" s="195"/>
      <c r="E14" s="195"/>
      <c r="F14" s="195"/>
      <c r="G14" s="196"/>
      <c r="H14" s="247" t="str">
        <f t="shared" si="0"/>
        <v/>
      </c>
      <c r="I14" s="162" t="str">
        <f t="shared" si="1"/>
        <v/>
      </c>
      <c r="J14" s="195"/>
      <c r="K14" s="195"/>
      <c r="L14" s="195"/>
      <c r="M14" s="210" t="str">
        <f t="shared" si="2"/>
        <v/>
      </c>
      <c r="N14" s="164" t="str">
        <f t="shared" si="3"/>
        <v/>
      </c>
      <c r="O14" s="167"/>
    </row>
    <row r="15" spans="1:15" s="110" customFormat="1">
      <c r="A15" s="110">
        <f>список!A12</f>
        <v>11</v>
      </c>
      <c r="B15" s="152" t="str">
        <f>IF(список!B12="","",список!B12)</f>
        <v/>
      </c>
      <c r="C15" s="111">
        <f>IF(список!C12="","",список!C12)</f>
        <v>0</v>
      </c>
      <c r="D15" s="195"/>
      <c r="E15" s="195"/>
      <c r="F15" s="195"/>
      <c r="G15" s="196"/>
      <c r="H15" s="247" t="str">
        <f t="shared" si="0"/>
        <v/>
      </c>
      <c r="I15" s="162" t="str">
        <f t="shared" si="1"/>
        <v/>
      </c>
      <c r="J15" s="195"/>
      <c r="K15" s="195"/>
      <c r="L15" s="195"/>
      <c r="M15" s="210" t="str">
        <f t="shared" si="2"/>
        <v/>
      </c>
      <c r="N15" s="164" t="str">
        <f t="shared" si="3"/>
        <v/>
      </c>
      <c r="O15" s="167"/>
    </row>
    <row r="16" spans="1:15" s="110" customFormat="1">
      <c r="A16" s="110">
        <f>список!A13</f>
        <v>12</v>
      </c>
      <c r="B16" s="152" t="str">
        <f>IF(список!B13="","",список!B13)</f>
        <v/>
      </c>
      <c r="C16" s="111">
        <f>IF(список!C13="","",список!C13)</f>
        <v>0</v>
      </c>
      <c r="D16" s="195"/>
      <c r="E16" s="195"/>
      <c r="F16" s="195"/>
      <c r="G16" s="196"/>
      <c r="H16" s="247" t="str">
        <f t="shared" si="0"/>
        <v/>
      </c>
      <c r="I16" s="162" t="str">
        <f t="shared" si="1"/>
        <v/>
      </c>
      <c r="J16" s="195"/>
      <c r="K16" s="195"/>
      <c r="L16" s="195"/>
      <c r="M16" s="210" t="str">
        <f t="shared" si="2"/>
        <v/>
      </c>
      <c r="N16" s="164" t="str">
        <f t="shared" si="3"/>
        <v/>
      </c>
      <c r="O16" s="167"/>
    </row>
    <row r="17" spans="1:15" s="110" customFormat="1">
      <c r="A17" s="110">
        <f>список!A14</f>
        <v>13</v>
      </c>
      <c r="B17" s="152" t="str">
        <f>IF(список!B14="","",список!B14)</f>
        <v/>
      </c>
      <c r="C17" s="111">
        <f>IF(список!C14="","",список!C14)</f>
        <v>0</v>
      </c>
      <c r="D17" s="195"/>
      <c r="E17" s="195"/>
      <c r="F17" s="195"/>
      <c r="G17" s="196"/>
      <c r="H17" s="247" t="str">
        <f t="shared" si="0"/>
        <v/>
      </c>
      <c r="I17" s="162" t="str">
        <f t="shared" si="1"/>
        <v/>
      </c>
      <c r="J17" s="195"/>
      <c r="K17" s="195"/>
      <c r="L17" s="195"/>
      <c r="M17" s="210" t="str">
        <f t="shared" si="2"/>
        <v/>
      </c>
      <c r="N17" s="164" t="str">
        <f t="shared" si="3"/>
        <v/>
      </c>
      <c r="O17" s="167"/>
    </row>
    <row r="18" spans="1:15" s="110" customFormat="1">
      <c r="A18" s="110">
        <f>список!A15</f>
        <v>14</v>
      </c>
      <c r="B18" s="152" t="str">
        <f>IF(список!B15="","",список!B15)</f>
        <v/>
      </c>
      <c r="C18" s="111">
        <f>IF(список!C15="","",список!C15)</f>
        <v>0</v>
      </c>
      <c r="D18" s="195"/>
      <c r="E18" s="195"/>
      <c r="F18" s="195"/>
      <c r="G18" s="196"/>
      <c r="H18" s="247" t="str">
        <f t="shared" si="0"/>
        <v/>
      </c>
      <c r="I18" s="162" t="str">
        <f t="shared" si="1"/>
        <v/>
      </c>
      <c r="J18" s="195"/>
      <c r="K18" s="195"/>
      <c r="L18" s="195"/>
      <c r="M18" s="210" t="str">
        <f t="shared" si="2"/>
        <v/>
      </c>
      <c r="N18" s="164" t="str">
        <f t="shared" si="3"/>
        <v/>
      </c>
      <c r="O18" s="167"/>
    </row>
    <row r="19" spans="1:15" s="110" customFormat="1">
      <c r="A19" s="110">
        <f>список!A16</f>
        <v>15</v>
      </c>
      <c r="B19" s="152" t="str">
        <f>IF(список!B16="","",список!B16)</f>
        <v/>
      </c>
      <c r="C19" s="111">
        <f>IF(список!C16="","",список!C16)</f>
        <v>0</v>
      </c>
      <c r="D19" s="195"/>
      <c r="E19" s="195"/>
      <c r="F19" s="195"/>
      <c r="G19" s="196"/>
      <c r="H19" s="247" t="str">
        <f t="shared" si="0"/>
        <v/>
      </c>
      <c r="I19" s="162" t="str">
        <f t="shared" si="1"/>
        <v/>
      </c>
      <c r="J19" s="195"/>
      <c r="K19" s="195"/>
      <c r="L19" s="195"/>
      <c r="M19" s="210" t="str">
        <f t="shared" si="2"/>
        <v/>
      </c>
      <c r="N19" s="164" t="str">
        <f t="shared" si="3"/>
        <v/>
      </c>
      <c r="O19" s="167"/>
    </row>
    <row r="20" spans="1:15" s="110" customFormat="1">
      <c r="A20" s="110">
        <f>список!A17</f>
        <v>16</v>
      </c>
      <c r="B20" s="152" t="str">
        <f>IF(список!B17="","",список!B17)</f>
        <v/>
      </c>
      <c r="C20" s="111">
        <f>IF(список!C17="","",список!C17)</f>
        <v>0</v>
      </c>
      <c r="D20" s="195"/>
      <c r="E20" s="195"/>
      <c r="F20" s="195"/>
      <c r="G20" s="196"/>
      <c r="H20" s="247" t="str">
        <f t="shared" si="0"/>
        <v/>
      </c>
      <c r="I20" s="162" t="str">
        <f t="shared" si="1"/>
        <v/>
      </c>
      <c r="J20" s="195"/>
      <c r="K20" s="195"/>
      <c r="L20" s="195"/>
      <c r="M20" s="210" t="str">
        <f t="shared" si="2"/>
        <v/>
      </c>
      <c r="N20" s="164" t="str">
        <f t="shared" si="3"/>
        <v/>
      </c>
      <c r="O20" s="167"/>
    </row>
    <row r="21" spans="1:15" s="110" customFormat="1">
      <c r="A21" s="110">
        <f>список!A18</f>
        <v>17</v>
      </c>
      <c r="B21" s="152" t="str">
        <f>IF(список!B18="","",список!B18)</f>
        <v/>
      </c>
      <c r="C21" s="111">
        <f>IF(список!C18="","",список!C18)</f>
        <v>0</v>
      </c>
      <c r="D21" s="195"/>
      <c r="E21" s="195"/>
      <c r="F21" s="195"/>
      <c r="G21" s="196"/>
      <c r="H21" s="247" t="str">
        <f t="shared" si="0"/>
        <v/>
      </c>
      <c r="I21" s="162" t="str">
        <f t="shared" si="1"/>
        <v/>
      </c>
      <c r="J21" s="195"/>
      <c r="K21" s="195"/>
      <c r="L21" s="195"/>
      <c r="M21" s="210" t="str">
        <f t="shared" si="2"/>
        <v/>
      </c>
      <c r="N21" s="164" t="str">
        <f t="shared" si="3"/>
        <v/>
      </c>
      <c r="O21" s="167"/>
    </row>
    <row r="22" spans="1:15" s="110" customFormat="1">
      <c r="A22" s="110">
        <f>список!A19</f>
        <v>18</v>
      </c>
      <c r="B22" s="152" t="str">
        <f>IF(список!B19="","",список!B19)</f>
        <v/>
      </c>
      <c r="C22" s="111">
        <f>IF(список!C19="","",список!C19)</f>
        <v>0</v>
      </c>
      <c r="D22" s="195"/>
      <c r="E22" s="195"/>
      <c r="F22" s="195"/>
      <c r="G22" s="196"/>
      <c r="H22" s="247" t="str">
        <f t="shared" si="0"/>
        <v/>
      </c>
      <c r="I22" s="162" t="str">
        <f t="shared" si="1"/>
        <v/>
      </c>
      <c r="J22" s="195"/>
      <c r="K22" s="195"/>
      <c r="L22" s="195"/>
      <c r="M22" s="210" t="str">
        <f t="shared" si="2"/>
        <v/>
      </c>
      <c r="N22" s="164" t="str">
        <f t="shared" si="3"/>
        <v/>
      </c>
      <c r="O22" s="167"/>
    </row>
    <row r="23" spans="1:15" s="110" customFormat="1">
      <c r="A23" s="110">
        <f>список!A20</f>
        <v>19</v>
      </c>
      <c r="B23" s="152" t="str">
        <f>IF(список!B20="","",список!B20)</f>
        <v/>
      </c>
      <c r="C23" s="111">
        <f>IF(список!C20="","",список!C20)</f>
        <v>0</v>
      </c>
      <c r="D23" s="195"/>
      <c r="E23" s="195"/>
      <c r="F23" s="195"/>
      <c r="G23" s="196"/>
      <c r="H23" s="247" t="str">
        <f t="shared" si="0"/>
        <v/>
      </c>
      <c r="I23" s="162" t="str">
        <f t="shared" si="1"/>
        <v/>
      </c>
      <c r="J23" s="195"/>
      <c r="K23" s="195"/>
      <c r="L23" s="195"/>
      <c r="M23" s="210" t="str">
        <f t="shared" si="2"/>
        <v/>
      </c>
      <c r="N23" s="164" t="str">
        <f t="shared" si="3"/>
        <v/>
      </c>
      <c r="O23" s="167"/>
    </row>
    <row r="24" spans="1:15" s="110" customFormat="1">
      <c r="A24" s="110">
        <f>список!A21</f>
        <v>20</v>
      </c>
      <c r="B24" s="152" t="str">
        <f>IF(список!B21="","",список!B21)</f>
        <v/>
      </c>
      <c r="C24" s="111">
        <f>IF(список!C21="","",список!C21)</f>
        <v>0</v>
      </c>
      <c r="D24" s="195"/>
      <c r="E24" s="195"/>
      <c r="F24" s="195"/>
      <c r="G24" s="196"/>
      <c r="H24" s="247" t="str">
        <f t="shared" si="0"/>
        <v/>
      </c>
      <c r="I24" s="162" t="str">
        <f t="shared" si="1"/>
        <v/>
      </c>
      <c r="J24" s="195"/>
      <c r="K24" s="195"/>
      <c r="L24" s="195"/>
      <c r="M24" s="210" t="str">
        <f t="shared" si="2"/>
        <v/>
      </c>
      <c r="N24" s="164" t="str">
        <f t="shared" si="3"/>
        <v/>
      </c>
      <c r="O24" s="167"/>
    </row>
    <row r="25" spans="1:15" s="110" customFormat="1">
      <c r="A25" s="110">
        <f>список!A22</f>
        <v>21</v>
      </c>
      <c r="B25" s="152" t="str">
        <f>IF(список!B22="","",список!B22)</f>
        <v/>
      </c>
      <c r="C25" s="111">
        <f>IF(список!C22="","",список!C22)</f>
        <v>0</v>
      </c>
      <c r="D25" s="195"/>
      <c r="E25" s="195"/>
      <c r="F25" s="195"/>
      <c r="G25" s="196"/>
      <c r="H25" s="247" t="str">
        <f t="shared" si="0"/>
        <v/>
      </c>
      <c r="I25" s="162" t="str">
        <f t="shared" si="1"/>
        <v/>
      </c>
      <c r="J25" s="195"/>
      <c r="K25" s="195"/>
      <c r="L25" s="195"/>
      <c r="M25" s="210" t="str">
        <f t="shared" si="2"/>
        <v/>
      </c>
      <c r="N25" s="164" t="str">
        <f t="shared" si="3"/>
        <v/>
      </c>
      <c r="O25" s="167"/>
    </row>
    <row r="26" spans="1:15" s="110" customFormat="1">
      <c r="A26" s="110">
        <f>список!A23</f>
        <v>22</v>
      </c>
      <c r="B26" s="152" t="str">
        <f>IF(список!B23="","",список!B23)</f>
        <v/>
      </c>
      <c r="C26" s="111">
        <f>IF(список!C23="","",список!C23)</f>
        <v>0</v>
      </c>
      <c r="D26" s="195"/>
      <c r="E26" s="195"/>
      <c r="F26" s="195"/>
      <c r="G26" s="196"/>
      <c r="H26" s="247" t="str">
        <f t="shared" si="0"/>
        <v/>
      </c>
      <c r="I26" s="162" t="str">
        <f t="shared" si="1"/>
        <v/>
      </c>
      <c r="J26" s="195"/>
      <c r="K26" s="195"/>
      <c r="L26" s="195"/>
      <c r="M26" s="210" t="str">
        <f t="shared" si="2"/>
        <v/>
      </c>
      <c r="N26" s="164" t="str">
        <f t="shared" si="3"/>
        <v/>
      </c>
      <c r="O26" s="167"/>
    </row>
    <row r="27" spans="1:15" s="110" customFormat="1">
      <c r="A27" s="110">
        <f>список!A24</f>
        <v>23</v>
      </c>
      <c r="B27" s="152" t="str">
        <f>IF(список!B24="","",список!B24)</f>
        <v/>
      </c>
      <c r="C27" s="111">
        <f>IF(список!C24="","",список!C24)</f>
        <v>0</v>
      </c>
      <c r="D27" s="195"/>
      <c r="E27" s="195"/>
      <c r="F27" s="195"/>
      <c r="G27" s="196"/>
      <c r="H27" s="247" t="str">
        <f t="shared" si="0"/>
        <v/>
      </c>
      <c r="I27" s="162" t="str">
        <f t="shared" si="1"/>
        <v/>
      </c>
      <c r="J27" s="195"/>
      <c r="K27" s="195"/>
      <c r="L27" s="195"/>
      <c r="M27" s="210" t="str">
        <f t="shared" si="2"/>
        <v/>
      </c>
      <c r="N27" s="164" t="str">
        <f t="shared" si="3"/>
        <v/>
      </c>
      <c r="O27" s="167"/>
    </row>
    <row r="28" spans="1:15" s="110" customFormat="1">
      <c r="A28" s="110">
        <f>список!A25</f>
        <v>24</v>
      </c>
      <c r="B28" s="152" t="str">
        <f>IF(список!B25="","",список!B25)</f>
        <v/>
      </c>
      <c r="C28" s="111">
        <f>IF(список!C25="","",список!C25)</f>
        <v>0</v>
      </c>
      <c r="D28" s="195"/>
      <c r="E28" s="195"/>
      <c r="F28" s="195"/>
      <c r="G28" s="195"/>
      <c r="H28" s="247" t="str">
        <f t="shared" si="0"/>
        <v/>
      </c>
      <c r="I28" s="162" t="str">
        <f t="shared" si="1"/>
        <v/>
      </c>
      <c r="J28" s="195"/>
      <c r="K28" s="195"/>
      <c r="L28" s="195"/>
      <c r="M28" s="210" t="str">
        <f t="shared" si="2"/>
        <v/>
      </c>
      <c r="N28" s="164" t="str">
        <f t="shared" si="3"/>
        <v/>
      </c>
      <c r="O28" s="167"/>
    </row>
    <row r="29" spans="1:15" s="110" customFormat="1">
      <c r="A29" s="110">
        <f>список!A26</f>
        <v>25</v>
      </c>
      <c r="B29" s="152" t="str">
        <f>IF(список!B26="","",список!B26)</f>
        <v/>
      </c>
      <c r="C29" s="111">
        <f>IF(список!C26="","",список!C26)</f>
        <v>0</v>
      </c>
      <c r="D29" s="195"/>
      <c r="E29" s="195"/>
      <c r="F29" s="195"/>
      <c r="G29" s="195"/>
      <c r="H29" s="247" t="str">
        <f t="shared" si="0"/>
        <v/>
      </c>
      <c r="I29" s="162" t="str">
        <f t="shared" si="1"/>
        <v/>
      </c>
      <c r="J29" s="195"/>
      <c r="K29" s="195"/>
      <c r="L29" s="195"/>
      <c r="M29" s="210" t="str">
        <f t="shared" si="2"/>
        <v/>
      </c>
      <c r="N29" s="164" t="str">
        <f t="shared" si="3"/>
        <v/>
      </c>
      <c r="O29" s="167"/>
    </row>
    <row r="30" spans="1:15" s="110" customFormat="1">
      <c r="A30" s="110">
        <f>список!A27</f>
        <v>26</v>
      </c>
      <c r="B30" s="152" t="str">
        <f>IF(список!B27="","",список!B27)</f>
        <v/>
      </c>
      <c r="C30" s="111">
        <f>IF(список!C27="","",список!C27)</f>
        <v>0</v>
      </c>
      <c r="D30" s="195"/>
      <c r="E30" s="195"/>
      <c r="F30" s="196"/>
      <c r="G30" s="195"/>
      <c r="H30" s="247" t="str">
        <f t="shared" si="0"/>
        <v/>
      </c>
      <c r="I30" s="162" t="str">
        <f t="shared" si="1"/>
        <v/>
      </c>
      <c r="J30" s="195"/>
      <c r="K30" s="195"/>
      <c r="L30" s="196"/>
      <c r="M30" s="210" t="str">
        <f t="shared" si="2"/>
        <v/>
      </c>
      <c r="N30" s="164" t="str">
        <f t="shared" si="3"/>
        <v/>
      </c>
      <c r="O30" s="167"/>
    </row>
    <row r="31" spans="1:15" s="110" customFormat="1">
      <c r="A31" s="110">
        <f>список!A28</f>
        <v>27</v>
      </c>
      <c r="B31" s="152" t="str">
        <f>IF(список!B28="","",список!B28)</f>
        <v/>
      </c>
      <c r="C31" s="111">
        <f>IF(список!C28="","",список!C28)</f>
        <v>0</v>
      </c>
      <c r="D31" s="195"/>
      <c r="E31" s="195"/>
      <c r="F31" s="196"/>
      <c r="G31" s="196"/>
      <c r="H31" s="247" t="str">
        <f>IF(D31="","",IF(E31="","",IF(G31="","",IF(#REF!="","",SUM(D31:G31)/4))))</f>
        <v/>
      </c>
      <c r="I31" s="162" t="str">
        <f t="shared" si="1"/>
        <v/>
      </c>
      <c r="J31" s="195"/>
      <c r="K31" s="195"/>
      <c r="L31" s="196"/>
      <c r="M31" s="210" t="str">
        <f t="shared" si="2"/>
        <v/>
      </c>
      <c r="N31" s="164" t="str">
        <f t="shared" si="3"/>
        <v/>
      </c>
      <c r="O31" s="167"/>
    </row>
    <row r="32" spans="1:15" s="110" customFormat="1">
      <c r="A32" s="110">
        <f>список!A29</f>
        <v>28</v>
      </c>
      <c r="B32" s="152" t="str">
        <f>IF(список!B29="","",список!B29)</f>
        <v/>
      </c>
      <c r="C32" s="111">
        <f>IF(список!C29="","",список!C29)</f>
        <v>0</v>
      </c>
      <c r="D32" s="195"/>
      <c r="E32" s="195"/>
      <c r="F32" s="196"/>
      <c r="G32" s="196"/>
      <c r="H32" s="247" t="str">
        <f>IF(D32="","",IF(E32="","",IF(G32="","",IF(#REF!="","",SUM(D32:G32)/4))))</f>
        <v/>
      </c>
      <c r="I32" s="162" t="str">
        <f t="shared" si="1"/>
        <v/>
      </c>
      <c r="J32" s="195"/>
      <c r="K32" s="195"/>
      <c r="L32" s="196"/>
      <c r="M32" s="210" t="str">
        <f t="shared" si="2"/>
        <v/>
      </c>
      <c r="N32" s="164" t="str">
        <f t="shared" si="3"/>
        <v/>
      </c>
      <c r="O32" s="167"/>
    </row>
    <row r="33" spans="1:15" s="110" customFormat="1">
      <c r="A33" s="110">
        <f>список!A30</f>
        <v>29</v>
      </c>
      <c r="B33" s="152" t="str">
        <f>IF(список!B30="","",список!B30)</f>
        <v/>
      </c>
      <c r="C33" s="111">
        <f>IF(список!C30="","",список!C30)</f>
        <v>0</v>
      </c>
      <c r="D33" s="194"/>
      <c r="E33" s="195"/>
      <c r="F33" s="195"/>
      <c r="G33" s="196"/>
      <c r="H33" s="247" t="str">
        <f>IF(D33="","",IF(E33="","",IF(G33="","",IF(#REF!="","",SUM(D33:G33)/4))))</f>
        <v/>
      </c>
      <c r="I33" s="162" t="str">
        <f t="shared" si="1"/>
        <v/>
      </c>
      <c r="J33" s="161"/>
      <c r="K33" s="108"/>
      <c r="L33" s="233"/>
      <c r="M33" s="210" t="str">
        <f t="shared" si="2"/>
        <v/>
      </c>
      <c r="N33" s="164" t="str">
        <f t="shared" si="3"/>
        <v/>
      </c>
      <c r="O33" s="167"/>
    </row>
    <row r="34" spans="1:15" s="110" customFormat="1">
      <c r="A34" s="110">
        <f>список!A31</f>
        <v>30</v>
      </c>
      <c r="B34" s="152" t="str">
        <f>IF(список!B31="","",список!B31)</f>
        <v/>
      </c>
      <c r="C34" s="111">
        <f>IF(список!C31="","",список!C31)</f>
        <v>0</v>
      </c>
      <c r="D34" s="108"/>
      <c r="E34" s="108"/>
      <c r="F34" s="108"/>
      <c r="G34" s="233"/>
      <c r="H34" s="247" t="str">
        <f>IF(D34="","",IF(E34="","",IF(G34="","",IF(#REF!="","",SUM(D34:G34)/4))))</f>
        <v/>
      </c>
      <c r="I34" s="162" t="str">
        <f t="shared" si="1"/>
        <v/>
      </c>
      <c r="J34" s="161"/>
      <c r="K34" s="108"/>
      <c r="L34" s="233"/>
      <c r="M34" s="210" t="str">
        <f t="shared" si="2"/>
        <v/>
      </c>
      <c r="N34" s="164" t="str">
        <f t="shared" si="3"/>
        <v/>
      </c>
      <c r="O34" s="167"/>
    </row>
    <row r="35" spans="1:15" s="110" customFormat="1">
      <c r="A35" s="110">
        <f>список!A32</f>
        <v>31</v>
      </c>
      <c r="B35" s="152" t="str">
        <f>IF(список!B32="","",список!B32)</f>
        <v/>
      </c>
      <c r="C35" s="111">
        <f>IF(список!C32="","",список!C32)</f>
        <v>0</v>
      </c>
      <c r="D35" s="108"/>
      <c r="E35" s="108"/>
      <c r="F35" s="108"/>
      <c r="G35" s="233"/>
      <c r="H35" s="247" t="str">
        <f>IF(D35="","",IF(E35="","",IF(G35="","",IF(#REF!="","",SUM(D35:G35)/4))))</f>
        <v/>
      </c>
      <c r="I35" s="162" t="str">
        <f t="shared" si="1"/>
        <v/>
      </c>
      <c r="J35" s="161"/>
      <c r="K35" s="108"/>
      <c r="L35" s="233"/>
      <c r="M35" s="210" t="str">
        <f t="shared" si="2"/>
        <v/>
      </c>
      <c r="N35" s="164" t="str">
        <f t="shared" si="3"/>
        <v/>
      </c>
      <c r="O35" s="167"/>
    </row>
    <row r="36" spans="1:15" s="110" customFormat="1">
      <c r="A36" s="110">
        <f>список!A33</f>
        <v>32</v>
      </c>
      <c r="B36" s="152" t="str">
        <f>IF(список!B33="","",список!B33)</f>
        <v/>
      </c>
      <c r="C36" s="111">
        <f>IF(список!C33="","",список!C33)</f>
        <v>0</v>
      </c>
      <c r="D36" s="108"/>
      <c r="E36" s="108"/>
      <c r="F36" s="108"/>
      <c r="G36" s="233"/>
      <c r="H36" s="247" t="str">
        <f>IF(D36="","",IF(E36="","",IF(G36="","",IF(#REF!="","",SUM(D36:G36)/4))))</f>
        <v/>
      </c>
      <c r="I36" s="162" t="str">
        <f t="shared" si="1"/>
        <v/>
      </c>
      <c r="J36" s="161"/>
      <c r="K36" s="108"/>
      <c r="L36" s="233"/>
      <c r="M36" s="210" t="str">
        <f t="shared" si="2"/>
        <v/>
      </c>
      <c r="N36" s="164" t="str">
        <f t="shared" si="3"/>
        <v/>
      </c>
      <c r="O36" s="167"/>
    </row>
    <row r="37" spans="1:15" s="110" customFormat="1">
      <c r="A37" s="110">
        <f>список!A34</f>
        <v>33</v>
      </c>
      <c r="B37" s="152" t="str">
        <f>IF(список!B34="","",список!B34)</f>
        <v/>
      </c>
      <c r="C37" s="111">
        <f>IF(список!C34="","",список!C34)</f>
        <v>0</v>
      </c>
      <c r="D37" s="108"/>
      <c r="E37" s="108"/>
      <c r="F37" s="108"/>
      <c r="G37" s="233"/>
      <c r="H37" s="247" t="str">
        <f>IF(D37="","",IF(E37="","",IF(G37="","",IF(#REF!="","",SUM(D37:G37)/4))))</f>
        <v/>
      </c>
      <c r="I37" s="162" t="str">
        <f t="shared" si="1"/>
        <v/>
      </c>
      <c r="J37" s="161"/>
      <c r="K37" s="108"/>
      <c r="L37" s="233"/>
      <c r="M37" s="210" t="str">
        <f t="shared" si="2"/>
        <v/>
      </c>
      <c r="N37" s="164" t="str">
        <f t="shared" si="3"/>
        <v/>
      </c>
      <c r="O37" s="167"/>
    </row>
    <row r="38" spans="1:15">
      <c r="A38" s="110">
        <f>список!A35</f>
        <v>34</v>
      </c>
      <c r="B38" s="152" t="str">
        <f>IF(список!B35="","",список!B35)</f>
        <v/>
      </c>
      <c r="C38" s="111">
        <f>IF(список!C35="","",список!C35)</f>
        <v>0</v>
      </c>
      <c r="D38" s="98"/>
      <c r="E38" s="98"/>
      <c r="F38" s="98"/>
      <c r="G38" s="153"/>
      <c r="H38" s="247" t="str">
        <f>IF(D38="","",IF(E38="","",IF(G38="","",IF(#REF!="","",SUM(D38:G38)/4))))</f>
        <v/>
      </c>
      <c r="I38" s="162" t="str">
        <f t="shared" si="1"/>
        <v/>
      </c>
      <c r="J38" s="154"/>
      <c r="K38" s="98"/>
      <c r="L38" s="153"/>
      <c r="M38" s="210" t="str">
        <f t="shared" si="2"/>
        <v/>
      </c>
      <c r="N38" s="164" t="str">
        <f t="shared" si="3"/>
        <v/>
      </c>
      <c r="O38" s="166"/>
    </row>
    <row r="39" spans="1:15" ht="15.75" thickBot="1">
      <c r="A39" s="110">
        <f>список!A36</f>
        <v>35</v>
      </c>
      <c r="B39" s="152" t="str">
        <f>IF(список!B36="","",список!B36)</f>
        <v/>
      </c>
      <c r="C39" s="111">
        <f>IF(список!C36="","",список!C36)</f>
        <v>0</v>
      </c>
      <c r="D39" s="98"/>
      <c r="E39" s="98"/>
      <c r="F39" s="98"/>
      <c r="G39" s="153"/>
      <c r="H39" s="248" t="str">
        <f>IF(D39="","",IF(E39="","",IF(G39="","",IF(#REF!="","",SUM(D39:G39)/4))))</f>
        <v/>
      </c>
      <c r="I39" s="163" t="str">
        <f t="shared" si="1"/>
        <v/>
      </c>
      <c r="J39" s="154"/>
      <c r="K39" s="98"/>
      <c r="L39" s="153"/>
      <c r="M39" s="256" t="str">
        <f t="shared" si="2"/>
        <v/>
      </c>
      <c r="N39" s="165" t="str">
        <f t="shared" si="3"/>
        <v/>
      </c>
      <c r="O39" s="166"/>
    </row>
    <row r="40" spans="1:15">
      <c r="H40" s="99"/>
      <c r="I40" s="99"/>
      <c r="M40" s="99"/>
      <c r="N40" s="99"/>
    </row>
  </sheetData>
  <sheetProtection password="CC6F" sheet="1" objects="1" scenarios="1" selectLockedCells="1"/>
  <mergeCells count="15">
    <mergeCell ref="G3:G4"/>
    <mergeCell ref="A1:N1"/>
    <mergeCell ref="D2:I2"/>
    <mergeCell ref="J2:N2"/>
    <mergeCell ref="M3:N4"/>
    <mergeCell ref="A3:A4"/>
    <mergeCell ref="H3:I4"/>
    <mergeCell ref="B3:B4"/>
    <mergeCell ref="C3:C4"/>
    <mergeCell ref="K3:K4"/>
    <mergeCell ref="J3:J4"/>
    <mergeCell ref="L3:L4"/>
    <mergeCell ref="D3:D4"/>
    <mergeCell ref="E3:E4"/>
    <mergeCell ref="F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R39"/>
  <sheetViews>
    <sheetView topLeftCell="A4" zoomScale="80" zoomScaleNormal="80" workbookViewId="0">
      <selection activeCell="M4" sqref="M4:O32"/>
    </sheetView>
  </sheetViews>
  <sheetFormatPr defaultColWidth="9.140625" defaultRowHeight="15"/>
  <cols>
    <col min="1" max="1" width="9.140625" style="97"/>
    <col min="2" max="2" width="22.5703125" style="97" customWidth="1"/>
    <col min="3" max="16384" width="9.140625" style="97"/>
  </cols>
  <sheetData>
    <row r="1" spans="1:18">
      <c r="A1" s="345" t="s">
        <v>130</v>
      </c>
      <c r="B1" s="345"/>
      <c r="C1" s="345"/>
      <c r="D1" s="345"/>
      <c r="E1" s="345"/>
      <c r="F1" s="345"/>
      <c r="G1" s="345"/>
      <c r="H1" s="345"/>
      <c r="I1" s="345"/>
      <c r="J1" s="345"/>
      <c r="K1" s="345"/>
      <c r="L1" s="345"/>
      <c r="M1" s="345"/>
      <c r="N1" s="345"/>
      <c r="O1" s="345"/>
      <c r="P1" s="345"/>
      <c r="Q1" s="345"/>
    </row>
    <row r="2" spans="1:18" ht="59.25" customHeight="1" thickBot="1">
      <c r="A2" s="281" t="str">
        <f>список!A1</f>
        <v>№</v>
      </c>
      <c r="B2" s="354" t="str">
        <f>список!B1</f>
        <v>Фамилия, имя воспитанника</v>
      </c>
      <c r="C2" s="356" t="str">
        <f>список!C1</f>
        <v xml:space="preserve">дата </v>
      </c>
      <c r="D2" s="279" t="s">
        <v>131</v>
      </c>
      <c r="E2" s="279"/>
      <c r="F2" s="279"/>
      <c r="G2" s="279"/>
      <c r="H2" s="279"/>
      <c r="I2" s="279"/>
      <c r="J2" s="279"/>
      <c r="K2" s="346"/>
      <c r="L2" s="346"/>
      <c r="M2" s="374" t="s">
        <v>217</v>
      </c>
      <c r="N2" s="374"/>
      <c r="O2" s="374"/>
      <c r="P2" s="348"/>
      <c r="Q2" s="349"/>
    </row>
    <row r="3" spans="1:18" ht="280.5" customHeight="1" thickBot="1">
      <c r="A3" s="282"/>
      <c r="B3" s="355"/>
      <c r="C3" s="357"/>
      <c r="D3" s="168" t="s">
        <v>184</v>
      </c>
      <c r="E3" s="168" t="s">
        <v>185</v>
      </c>
      <c r="F3" s="168" t="s">
        <v>186</v>
      </c>
      <c r="G3" s="168" t="s">
        <v>187</v>
      </c>
      <c r="H3" s="168" t="s">
        <v>188</v>
      </c>
      <c r="I3" s="168" t="s">
        <v>202</v>
      </c>
      <c r="J3" s="168" t="s">
        <v>189</v>
      </c>
      <c r="K3" s="352" t="s">
        <v>0</v>
      </c>
      <c r="L3" s="353"/>
      <c r="M3" s="168" t="s">
        <v>190</v>
      </c>
      <c r="N3" s="168" t="s">
        <v>191</v>
      </c>
      <c r="O3" s="168" t="s">
        <v>192</v>
      </c>
      <c r="P3" s="352" t="s">
        <v>0</v>
      </c>
      <c r="Q3" s="353"/>
      <c r="R3" s="166"/>
    </row>
    <row r="4" spans="1:18">
      <c r="A4" s="97">
        <f>список!A2</f>
        <v>1</v>
      </c>
      <c r="B4" s="151" t="str">
        <f>IF(список!B2="","",список!B2)</f>
        <v/>
      </c>
      <c r="C4" s="106" t="str">
        <f>IF(список!C2="","",список!C2)</f>
        <v/>
      </c>
      <c r="D4" s="192"/>
      <c r="E4" s="193"/>
      <c r="F4" s="193"/>
      <c r="G4" s="200"/>
      <c r="H4" s="200"/>
      <c r="I4" s="200"/>
      <c r="J4" s="193"/>
      <c r="K4" s="230" t="str">
        <f>IF(D4="","",IF(E4="","",IF(F4="","",IF(G4="","",IF(H4="","",IF(I4="","",IF(J4="","",SUM(D4:J4)/7)))))))</f>
        <v/>
      </c>
      <c r="L4" s="231" t="str">
        <f>IF(K4="","",IF(K4&gt;1.5,"сформирован",IF(K4&lt;0.5,"не сформирован", "в стадии формирования")))</f>
        <v/>
      </c>
      <c r="M4" s="200"/>
      <c r="N4" s="200"/>
      <c r="O4" s="200"/>
      <c r="P4" s="230" t="str">
        <f>IF(M4="","",IF(N4="","",IF(O4="","",SUM(M4:O4)/3)))</f>
        <v/>
      </c>
      <c r="Q4" s="231" t="str">
        <f>IF(P4="","",IF(P4&gt;1.5,"сформирован",IF(P4&lt;0.5,"не сформирован","в стадии формирования")))</f>
        <v/>
      </c>
      <c r="R4" s="166"/>
    </row>
    <row r="5" spans="1:18">
      <c r="A5" s="97">
        <f>список!A3</f>
        <v>2</v>
      </c>
      <c r="B5" s="151" t="str">
        <f>IF(список!B3="","",список!B3)</f>
        <v/>
      </c>
      <c r="C5" s="106">
        <f>IF(список!C3="","",список!C3)</f>
        <v>0</v>
      </c>
      <c r="D5" s="194"/>
      <c r="E5" s="199"/>
      <c r="F5" s="195"/>
      <c r="G5" s="201"/>
      <c r="H5" s="201"/>
      <c r="I5" s="201"/>
      <c r="J5" s="195"/>
      <c r="K5" s="172" t="str">
        <f t="shared" ref="K5:K39" si="0">IF(D5="","",IF(E5="","",IF(F5="","",IF(G5="","",IF(H5="","",IF(I5="","",IF(J5="","",SUM(D5:J5)/7)))))))</f>
        <v/>
      </c>
      <c r="L5" s="169" t="str">
        <f t="shared" ref="L5:L38" si="1">IF(K5="","",IF(K5&gt;1.5,"сформирован",IF(K5&lt;0.5,"не сформирован", "в стадии формирования")))</f>
        <v/>
      </c>
      <c r="M5" s="201"/>
      <c r="N5" s="201"/>
      <c r="O5" s="201"/>
      <c r="P5" s="172" t="str">
        <f t="shared" ref="P5:P38" si="2">IF(M5="","",IF(N5="","",IF(O5="","",SUM(M5:O5)/3)))</f>
        <v/>
      </c>
      <c r="Q5" s="169" t="str">
        <f t="shared" ref="Q5:Q38" si="3">IF(P5="","",IF(P5&gt;1.5,"сформирован",IF(P5&lt;0.5,"не сформирован","в стадии формирования")))</f>
        <v/>
      </c>
      <c r="R5" s="166"/>
    </row>
    <row r="6" spans="1:18">
      <c r="A6" s="97">
        <f>список!A4</f>
        <v>3</v>
      </c>
      <c r="B6" s="151" t="str">
        <f>IF(список!B4="","",список!B4)</f>
        <v/>
      </c>
      <c r="C6" s="106">
        <f>IF(список!C4="","",список!C4)</f>
        <v>0</v>
      </c>
      <c r="D6" s="194"/>
      <c r="E6" s="195"/>
      <c r="F6" s="195"/>
      <c r="G6" s="201"/>
      <c r="H6" s="201"/>
      <c r="I6" s="201"/>
      <c r="J6" s="195"/>
      <c r="K6" s="172" t="str">
        <f t="shared" si="0"/>
        <v/>
      </c>
      <c r="L6" s="169" t="str">
        <f t="shared" si="1"/>
        <v/>
      </c>
      <c r="M6" s="201"/>
      <c r="N6" s="201"/>
      <c r="O6" s="201"/>
      <c r="P6" s="172" t="str">
        <f t="shared" si="2"/>
        <v/>
      </c>
      <c r="Q6" s="169" t="str">
        <f t="shared" si="3"/>
        <v/>
      </c>
      <c r="R6" s="166"/>
    </row>
    <row r="7" spans="1:18">
      <c r="A7" s="97">
        <f>список!A5</f>
        <v>4</v>
      </c>
      <c r="B7" s="151" t="str">
        <f>IF(список!B5="","",список!B5)</f>
        <v/>
      </c>
      <c r="C7" s="106">
        <f>IF(список!C5="","",список!C5)</f>
        <v>0</v>
      </c>
      <c r="D7" s="194"/>
      <c r="E7" s="195"/>
      <c r="F7" s="195"/>
      <c r="G7" s="201"/>
      <c r="H7" s="201"/>
      <c r="I7" s="201"/>
      <c r="J7" s="195"/>
      <c r="K7" s="172" t="str">
        <f t="shared" si="0"/>
        <v/>
      </c>
      <c r="L7" s="169" t="str">
        <f t="shared" si="1"/>
        <v/>
      </c>
      <c r="M7" s="201"/>
      <c r="N7" s="201"/>
      <c r="O7" s="201"/>
      <c r="P7" s="172" t="str">
        <f t="shared" si="2"/>
        <v/>
      </c>
      <c r="Q7" s="169" t="str">
        <f t="shared" si="3"/>
        <v/>
      </c>
      <c r="R7" s="166"/>
    </row>
    <row r="8" spans="1:18">
      <c r="A8" s="97">
        <f>список!A6</f>
        <v>5</v>
      </c>
      <c r="B8" s="151" t="str">
        <f>IF(список!B6="","",список!B6)</f>
        <v/>
      </c>
      <c r="C8" s="106">
        <f>IF(список!C6="","",список!C6)</f>
        <v>0</v>
      </c>
      <c r="D8" s="194"/>
      <c r="E8" s="195"/>
      <c r="F8" s="195"/>
      <c r="G8" s="201"/>
      <c r="H8" s="201"/>
      <c r="I8" s="201"/>
      <c r="J8" s="195"/>
      <c r="K8" s="172" t="str">
        <f t="shared" si="0"/>
        <v/>
      </c>
      <c r="L8" s="169" t="str">
        <f t="shared" si="1"/>
        <v/>
      </c>
      <c r="M8" s="201"/>
      <c r="N8" s="201"/>
      <c r="O8" s="201"/>
      <c r="P8" s="172" t="str">
        <f t="shared" si="2"/>
        <v/>
      </c>
      <c r="Q8" s="169" t="str">
        <f t="shared" si="3"/>
        <v/>
      </c>
      <c r="R8" s="166"/>
    </row>
    <row r="9" spans="1:18">
      <c r="A9" s="97">
        <f>список!A7</f>
        <v>6</v>
      </c>
      <c r="B9" s="151" t="str">
        <f>IF(список!B7="","",список!B7)</f>
        <v/>
      </c>
      <c r="C9" s="106">
        <f>IF(список!C7="","",список!C7)</f>
        <v>0</v>
      </c>
      <c r="D9" s="194"/>
      <c r="E9" s="195"/>
      <c r="F9" s="195"/>
      <c r="G9" s="201"/>
      <c r="H9" s="201"/>
      <c r="I9" s="201"/>
      <c r="J9" s="195"/>
      <c r="K9" s="172" t="str">
        <f t="shared" si="0"/>
        <v/>
      </c>
      <c r="L9" s="169" t="str">
        <f t="shared" si="1"/>
        <v/>
      </c>
      <c r="M9" s="201"/>
      <c r="N9" s="201"/>
      <c r="O9" s="201"/>
      <c r="P9" s="172" t="str">
        <f t="shared" si="2"/>
        <v/>
      </c>
      <c r="Q9" s="169" t="str">
        <f t="shared" si="3"/>
        <v/>
      </c>
      <c r="R9" s="166"/>
    </row>
    <row r="10" spans="1:18">
      <c r="A10" s="97">
        <f>список!A8</f>
        <v>7</v>
      </c>
      <c r="B10" s="151" t="str">
        <f>IF(список!B8="","",список!B8)</f>
        <v/>
      </c>
      <c r="C10" s="106">
        <f>IF(список!C8="","",список!C8)</f>
        <v>0</v>
      </c>
      <c r="D10" s="194"/>
      <c r="E10" s="195"/>
      <c r="F10" s="195"/>
      <c r="G10" s="201"/>
      <c r="H10" s="201"/>
      <c r="I10" s="201"/>
      <c r="J10" s="195"/>
      <c r="K10" s="172" t="str">
        <f t="shared" si="0"/>
        <v/>
      </c>
      <c r="L10" s="169" t="str">
        <f t="shared" si="1"/>
        <v/>
      </c>
      <c r="M10" s="201"/>
      <c r="N10" s="201"/>
      <c r="O10" s="201"/>
      <c r="P10" s="172" t="str">
        <f t="shared" si="2"/>
        <v/>
      </c>
      <c r="Q10" s="169" t="str">
        <f t="shared" si="3"/>
        <v/>
      </c>
      <c r="R10" s="166"/>
    </row>
    <row r="11" spans="1:18">
      <c r="A11" s="97">
        <f>список!A9</f>
        <v>8</v>
      </c>
      <c r="B11" s="151" t="str">
        <f>IF(список!B9="","",список!B9)</f>
        <v/>
      </c>
      <c r="C11" s="106">
        <f>IF(список!C9="","",список!C9)</f>
        <v>0</v>
      </c>
      <c r="D11" s="194"/>
      <c r="E11" s="195"/>
      <c r="F11" s="195"/>
      <c r="G11" s="201"/>
      <c r="H11" s="201"/>
      <c r="I11" s="201"/>
      <c r="J11" s="195"/>
      <c r="K11" s="172" t="str">
        <f t="shared" si="0"/>
        <v/>
      </c>
      <c r="L11" s="169" t="str">
        <f t="shared" si="1"/>
        <v/>
      </c>
      <c r="M11" s="201"/>
      <c r="N11" s="201"/>
      <c r="O11" s="201"/>
      <c r="P11" s="172" t="str">
        <f t="shared" si="2"/>
        <v/>
      </c>
      <c r="Q11" s="169" t="str">
        <f t="shared" si="3"/>
        <v/>
      </c>
      <c r="R11" s="166"/>
    </row>
    <row r="12" spans="1:18">
      <c r="A12" s="97">
        <f>список!A10</f>
        <v>9</v>
      </c>
      <c r="B12" s="151" t="str">
        <f>IF(список!B10="","",список!B10)</f>
        <v/>
      </c>
      <c r="C12" s="106">
        <f>IF(список!C10="","",список!C10)</f>
        <v>0</v>
      </c>
      <c r="D12" s="194"/>
      <c r="E12" s="195"/>
      <c r="F12" s="195"/>
      <c r="G12" s="201"/>
      <c r="H12" s="201"/>
      <c r="I12" s="201"/>
      <c r="J12" s="195"/>
      <c r="K12" s="172" t="str">
        <f t="shared" si="0"/>
        <v/>
      </c>
      <c r="L12" s="169" t="str">
        <f t="shared" si="1"/>
        <v/>
      </c>
      <c r="M12" s="201"/>
      <c r="N12" s="201"/>
      <c r="O12" s="201"/>
      <c r="P12" s="172" t="str">
        <f t="shared" si="2"/>
        <v/>
      </c>
      <c r="Q12" s="169" t="str">
        <f t="shared" si="3"/>
        <v/>
      </c>
      <c r="R12" s="166"/>
    </row>
    <row r="13" spans="1:18">
      <c r="A13" s="97">
        <f>список!A11</f>
        <v>10</v>
      </c>
      <c r="B13" s="151" t="str">
        <f>IF(список!B11="","",список!B11)</f>
        <v/>
      </c>
      <c r="C13" s="106">
        <f>IF(список!C11="","",список!C11)</f>
        <v>0</v>
      </c>
      <c r="D13" s="194"/>
      <c r="E13" s="195"/>
      <c r="F13" s="195"/>
      <c r="G13" s="201"/>
      <c r="H13" s="201"/>
      <c r="I13" s="201"/>
      <c r="J13" s="195"/>
      <c r="K13" s="172" t="str">
        <f t="shared" si="0"/>
        <v/>
      </c>
      <c r="L13" s="169" t="str">
        <f t="shared" si="1"/>
        <v/>
      </c>
      <c r="M13" s="201"/>
      <c r="N13" s="201"/>
      <c r="O13" s="201"/>
      <c r="P13" s="172" t="str">
        <f t="shared" si="2"/>
        <v/>
      </c>
      <c r="Q13" s="169" t="str">
        <f t="shared" si="3"/>
        <v/>
      </c>
      <c r="R13" s="166"/>
    </row>
    <row r="14" spans="1:18">
      <c r="A14" s="97">
        <f>список!A12</f>
        <v>11</v>
      </c>
      <c r="B14" s="151" t="str">
        <f>IF(список!B12="","",список!B12)</f>
        <v/>
      </c>
      <c r="C14" s="106">
        <f>IF(список!C12="","",список!C12)</f>
        <v>0</v>
      </c>
      <c r="D14" s="194"/>
      <c r="E14" s="195"/>
      <c r="F14" s="195"/>
      <c r="G14" s="201"/>
      <c r="H14" s="201"/>
      <c r="I14" s="201"/>
      <c r="J14" s="195"/>
      <c r="K14" s="172" t="str">
        <f t="shared" si="0"/>
        <v/>
      </c>
      <c r="L14" s="169" t="str">
        <f t="shared" si="1"/>
        <v/>
      </c>
      <c r="M14" s="201"/>
      <c r="N14" s="201"/>
      <c r="O14" s="201"/>
      <c r="P14" s="172" t="str">
        <f t="shared" si="2"/>
        <v/>
      </c>
      <c r="Q14" s="169" t="str">
        <f t="shared" si="3"/>
        <v/>
      </c>
      <c r="R14" s="166"/>
    </row>
    <row r="15" spans="1:18">
      <c r="A15" s="97">
        <f>список!A13</f>
        <v>12</v>
      </c>
      <c r="B15" s="151" t="str">
        <f>IF(список!B13="","",список!B13)</f>
        <v/>
      </c>
      <c r="C15" s="106">
        <f>IF(список!C13="","",список!C13)</f>
        <v>0</v>
      </c>
      <c r="D15" s="194"/>
      <c r="E15" s="195"/>
      <c r="F15" s="195"/>
      <c r="G15" s="201"/>
      <c r="H15" s="201"/>
      <c r="I15" s="201"/>
      <c r="J15" s="195"/>
      <c r="K15" s="172" t="str">
        <f t="shared" si="0"/>
        <v/>
      </c>
      <c r="L15" s="169" t="str">
        <f t="shared" si="1"/>
        <v/>
      </c>
      <c r="M15" s="201"/>
      <c r="N15" s="201"/>
      <c r="O15" s="201"/>
      <c r="P15" s="172" t="str">
        <f t="shared" si="2"/>
        <v/>
      </c>
      <c r="Q15" s="169" t="str">
        <f t="shared" si="3"/>
        <v/>
      </c>
      <c r="R15" s="166"/>
    </row>
    <row r="16" spans="1:18">
      <c r="A16" s="97">
        <f>список!A14</f>
        <v>13</v>
      </c>
      <c r="B16" s="151" t="str">
        <f>IF(список!B14="","",список!B14)</f>
        <v/>
      </c>
      <c r="C16" s="106">
        <f>IF(список!C14="","",список!C14)</f>
        <v>0</v>
      </c>
      <c r="D16" s="194"/>
      <c r="E16" s="195"/>
      <c r="F16" s="195"/>
      <c r="G16" s="201"/>
      <c r="H16" s="201"/>
      <c r="I16" s="201"/>
      <c r="J16" s="195"/>
      <c r="K16" s="172" t="str">
        <f t="shared" si="0"/>
        <v/>
      </c>
      <c r="L16" s="169" t="str">
        <f t="shared" si="1"/>
        <v/>
      </c>
      <c r="M16" s="201"/>
      <c r="N16" s="201"/>
      <c r="O16" s="201"/>
      <c r="P16" s="172" t="str">
        <f t="shared" si="2"/>
        <v/>
      </c>
      <c r="Q16" s="169" t="str">
        <f t="shared" si="3"/>
        <v/>
      </c>
      <c r="R16" s="166"/>
    </row>
    <row r="17" spans="1:18">
      <c r="A17" s="97">
        <f>список!A15</f>
        <v>14</v>
      </c>
      <c r="B17" s="151" t="str">
        <f>IF(список!B15="","",список!B15)</f>
        <v/>
      </c>
      <c r="C17" s="106">
        <f>IF(список!C15="","",список!C15)</f>
        <v>0</v>
      </c>
      <c r="D17" s="194"/>
      <c r="E17" s="195"/>
      <c r="F17" s="195"/>
      <c r="G17" s="201"/>
      <c r="H17" s="201"/>
      <c r="I17" s="201"/>
      <c r="J17" s="195"/>
      <c r="K17" s="172" t="str">
        <f t="shared" si="0"/>
        <v/>
      </c>
      <c r="L17" s="169" t="str">
        <f t="shared" si="1"/>
        <v/>
      </c>
      <c r="M17" s="201"/>
      <c r="N17" s="201"/>
      <c r="O17" s="201"/>
      <c r="P17" s="172" t="str">
        <f t="shared" si="2"/>
        <v/>
      </c>
      <c r="Q17" s="169" t="str">
        <f t="shared" si="3"/>
        <v/>
      </c>
      <c r="R17" s="166"/>
    </row>
    <row r="18" spans="1:18">
      <c r="A18" s="97">
        <f>список!A16</f>
        <v>15</v>
      </c>
      <c r="B18" s="151" t="str">
        <f>IF(список!B16="","",список!B16)</f>
        <v/>
      </c>
      <c r="C18" s="106">
        <f>IF(список!C16="","",список!C16)</f>
        <v>0</v>
      </c>
      <c r="D18" s="194"/>
      <c r="E18" s="195"/>
      <c r="F18" s="195"/>
      <c r="G18" s="201"/>
      <c r="H18" s="201"/>
      <c r="I18" s="201"/>
      <c r="J18" s="195"/>
      <c r="K18" s="172" t="str">
        <f t="shared" si="0"/>
        <v/>
      </c>
      <c r="L18" s="169" t="str">
        <f t="shared" si="1"/>
        <v/>
      </c>
      <c r="M18" s="201"/>
      <c r="N18" s="201"/>
      <c r="O18" s="201"/>
      <c r="P18" s="172" t="str">
        <f t="shared" si="2"/>
        <v/>
      </c>
      <c r="Q18" s="169" t="str">
        <f t="shared" si="3"/>
        <v/>
      </c>
      <c r="R18" s="166"/>
    </row>
    <row r="19" spans="1:18">
      <c r="A19" s="97">
        <f>список!A17</f>
        <v>16</v>
      </c>
      <c r="B19" s="151" t="str">
        <f>IF(список!B17="","",список!B17)</f>
        <v/>
      </c>
      <c r="C19" s="106">
        <f>IF(список!C17="","",список!C17)</f>
        <v>0</v>
      </c>
      <c r="D19" s="194"/>
      <c r="E19" s="195"/>
      <c r="F19" s="195"/>
      <c r="G19" s="201"/>
      <c r="H19" s="201"/>
      <c r="I19" s="201"/>
      <c r="J19" s="195"/>
      <c r="K19" s="172" t="str">
        <f t="shared" si="0"/>
        <v/>
      </c>
      <c r="L19" s="169" t="str">
        <f t="shared" si="1"/>
        <v/>
      </c>
      <c r="M19" s="201"/>
      <c r="N19" s="201"/>
      <c r="O19" s="201"/>
      <c r="P19" s="172" t="str">
        <f t="shared" si="2"/>
        <v/>
      </c>
      <c r="Q19" s="169" t="str">
        <f t="shared" si="3"/>
        <v/>
      </c>
      <c r="R19" s="166"/>
    </row>
    <row r="20" spans="1:18">
      <c r="A20" s="97">
        <f>список!A18</f>
        <v>17</v>
      </c>
      <c r="B20" s="151" t="str">
        <f>IF(список!B18="","",список!B18)</f>
        <v/>
      </c>
      <c r="C20" s="106">
        <f>IF(список!C18="","",список!C18)</f>
        <v>0</v>
      </c>
      <c r="D20" s="194"/>
      <c r="E20" s="195"/>
      <c r="F20" s="195"/>
      <c r="G20" s="201"/>
      <c r="H20" s="201"/>
      <c r="I20" s="201"/>
      <c r="J20" s="195"/>
      <c r="K20" s="172" t="str">
        <f t="shared" si="0"/>
        <v/>
      </c>
      <c r="L20" s="169" t="str">
        <f t="shared" si="1"/>
        <v/>
      </c>
      <c r="M20" s="201"/>
      <c r="N20" s="201"/>
      <c r="O20" s="201"/>
      <c r="P20" s="172" t="str">
        <f t="shared" si="2"/>
        <v/>
      </c>
      <c r="Q20" s="169" t="str">
        <f t="shared" si="3"/>
        <v/>
      </c>
      <c r="R20" s="166"/>
    </row>
    <row r="21" spans="1:18">
      <c r="A21" s="97">
        <f>список!A19</f>
        <v>18</v>
      </c>
      <c r="B21" s="151" t="str">
        <f>IF(список!B19="","",список!B19)</f>
        <v/>
      </c>
      <c r="C21" s="106">
        <f>IF(список!C19="","",список!C19)</f>
        <v>0</v>
      </c>
      <c r="D21" s="194"/>
      <c r="E21" s="195"/>
      <c r="F21" s="195"/>
      <c r="G21" s="201"/>
      <c r="H21" s="201"/>
      <c r="I21" s="201"/>
      <c r="J21" s="195"/>
      <c r="K21" s="172" t="str">
        <f t="shared" si="0"/>
        <v/>
      </c>
      <c r="L21" s="169" t="str">
        <f t="shared" si="1"/>
        <v/>
      </c>
      <c r="M21" s="201"/>
      <c r="N21" s="201"/>
      <c r="O21" s="201"/>
      <c r="P21" s="172" t="str">
        <f t="shared" si="2"/>
        <v/>
      </c>
      <c r="Q21" s="169" t="str">
        <f t="shared" si="3"/>
        <v/>
      </c>
      <c r="R21" s="166"/>
    </row>
    <row r="22" spans="1:18">
      <c r="A22" s="97">
        <f>список!A20</f>
        <v>19</v>
      </c>
      <c r="B22" s="151" t="str">
        <f>IF(список!B20="","",список!B20)</f>
        <v/>
      </c>
      <c r="C22" s="106">
        <f>IF(список!C20="","",список!C20)</f>
        <v>0</v>
      </c>
      <c r="D22" s="194"/>
      <c r="E22" s="195"/>
      <c r="F22" s="195"/>
      <c r="G22" s="201"/>
      <c r="H22" s="201"/>
      <c r="I22" s="201"/>
      <c r="J22" s="195"/>
      <c r="K22" s="172" t="str">
        <f t="shared" si="0"/>
        <v/>
      </c>
      <c r="L22" s="169" t="str">
        <f t="shared" si="1"/>
        <v/>
      </c>
      <c r="M22" s="201"/>
      <c r="N22" s="201"/>
      <c r="O22" s="201"/>
      <c r="P22" s="172" t="str">
        <f t="shared" si="2"/>
        <v/>
      </c>
      <c r="Q22" s="169" t="str">
        <f t="shared" si="3"/>
        <v/>
      </c>
      <c r="R22" s="166"/>
    </row>
    <row r="23" spans="1:18">
      <c r="A23" s="97">
        <f>список!A21</f>
        <v>20</v>
      </c>
      <c r="B23" s="151" t="str">
        <f>IF(список!B21="","",список!B21)</f>
        <v/>
      </c>
      <c r="C23" s="106">
        <f>IF(список!C21="","",список!C21)</f>
        <v>0</v>
      </c>
      <c r="D23" s="194"/>
      <c r="E23" s="195"/>
      <c r="F23" s="195"/>
      <c r="G23" s="201"/>
      <c r="H23" s="201"/>
      <c r="I23" s="201"/>
      <c r="J23" s="195"/>
      <c r="K23" s="172" t="str">
        <f t="shared" si="0"/>
        <v/>
      </c>
      <c r="L23" s="169" t="str">
        <f t="shared" si="1"/>
        <v/>
      </c>
      <c r="M23" s="201"/>
      <c r="N23" s="201"/>
      <c r="O23" s="201"/>
      <c r="P23" s="172" t="str">
        <f t="shared" si="2"/>
        <v/>
      </c>
      <c r="Q23" s="169" t="str">
        <f t="shared" si="3"/>
        <v/>
      </c>
      <c r="R23" s="166"/>
    </row>
    <row r="24" spans="1:18">
      <c r="A24" s="97">
        <f>список!A22</f>
        <v>21</v>
      </c>
      <c r="B24" s="151" t="str">
        <f>IF(список!B22="","",список!B22)</f>
        <v/>
      </c>
      <c r="C24" s="106">
        <f>IF(список!C22="","",список!C22)</f>
        <v>0</v>
      </c>
      <c r="D24" s="194"/>
      <c r="E24" s="195"/>
      <c r="F24" s="195"/>
      <c r="G24" s="201"/>
      <c r="H24" s="201"/>
      <c r="I24" s="201"/>
      <c r="J24" s="195"/>
      <c r="K24" s="172" t="str">
        <f t="shared" si="0"/>
        <v/>
      </c>
      <c r="L24" s="169" t="str">
        <f t="shared" si="1"/>
        <v/>
      </c>
      <c r="M24" s="201"/>
      <c r="N24" s="201"/>
      <c r="O24" s="201"/>
      <c r="P24" s="172" t="str">
        <f t="shared" si="2"/>
        <v/>
      </c>
      <c r="Q24" s="169" t="str">
        <f t="shared" si="3"/>
        <v/>
      </c>
      <c r="R24" s="166"/>
    </row>
    <row r="25" spans="1:18">
      <c r="A25" s="97">
        <f>список!A23</f>
        <v>22</v>
      </c>
      <c r="B25" s="151" t="str">
        <f>IF(список!B23="","",список!B23)</f>
        <v/>
      </c>
      <c r="C25" s="106">
        <f>IF(список!C23="","",список!C23)</f>
        <v>0</v>
      </c>
      <c r="D25" s="194"/>
      <c r="E25" s="195"/>
      <c r="F25" s="195"/>
      <c r="G25" s="201"/>
      <c r="H25" s="201"/>
      <c r="I25" s="201"/>
      <c r="J25" s="195"/>
      <c r="K25" s="172" t="str">
        <f t="shared" si="0"/>
        <v/>
      </c>
      <c r="L25" s="169" t="str">
        <f t="shared" si="1"/>
        <v/>
      </c>
      <c r="M25" s="201"/>
      <c r="N25" s="201"/>
      <c r="O25" s="201"/>
      <c r="P25" s="172" t="str">
        <f t="shared" si="2"/>
        <v/>
      </c>
      <c r="Q25" s="169" t="str">
        <f t="shared" si="3"/>
        <v/>
      </c>
      <c r="R25" s="166"/>
    </row>
    <row r="26" spans="1:18">
      <c r="A26" s="97">
        <f>список!A24</f>
        <v>23</v>
      </c>
      <c r="B26" s="151" t="str">
        <f>IF(список!B24="","",список!B24)</f>
        <v/>
      </c>
      <c r="C26" s="106">
        <f>IF(список!C24="","",список!C24)</f>
        <v>0</v>
      </c>
      <c r="D26" s="194"/>
      <c r="E26" s="195"/>
      <c r="F26" s="195"/>
      <c r="G26" s="201"/>
      <c r="H26" s="201"/>
      <c r="I26" s="201"/>
      <c r="J26" s="195"/>
      <c r="K26" s="172" t="str">
        <f t="shared" si="0"/>
        <v/>
      </c>
      <c r="L26" s="169" t="str">
        <f t="shared" si="1"/>
        <v/>
      </c>
      <c r="M26" s="201"/>
      <c r="N26" s="201"/>
      <c r="O26" s="201"/>
      <c r="P26" s="172" t="str">
        <f t="shared" si="2"/>
        <v/>
      </c>
      <c r="Q26" s="169" t="str">
        <f t="shared" si="3"/>
        <v/>
      </c>
      <c r="R26" s="166"/>
    </row>
    <row r="27" spans="1:18">
      <c r="A27" s="97">
        <f>список!A25</f>
        <v>24</v>
      </c>
      <c r="B27" s="151" t="str">
        <f>IF(список!B25="","",список!B25)</f>
        <v/>
      </c>
      <c r="C27" s="106">
        <f>IF(список!C25="","",список!C25)</f>
        <v>0</v>
      </c>
      <c r="D27" s="194"/>
      <c r="E27" s="195"/>
      <c r="F27" s="195"/>
      <c r="G27" s="201"/>
      <c r="H27" s="201"/>
      <c r="I27" s="201"/>
      <c r="J27" s="195"/>
      <c r="K27" s="172" t="str">
        <f t="shared" si="0"/>
        <v/>
      </c>
      <c r="L27" s="169" t="str">
        <f t="shared" si="1"/>
        <v/>
      </c>
      <c r="M27" s="201"/>
      <c r="N27" s="201"/>
      <c r="O27" s="201"/>
      <c r="P27" s="172" t="str">
        <f t="shared" si="2"/>
        <v/>
      </c>
      <c r="Q27" s="169" t="str">
        <f t="shared" si="3"/>
        <v/>
      </c>
      <c r="R27" s="166"/>
    </row>
    <row r="28" spans="1:18">
      <c r="A28" s="97">
        <f>список!A26</f>
        <v>25</v>
      </c>
      <c r="B28" s="151" t="str">
        <f>IF(список!B26="","",список!B26)</f>
        <v/>
      </c>
      <c r="C28" s="106">
        <f>IF(список!C26="","",список!C26)</f>
        <v>0</v>
      </c>
      <c r="D28" s="194"/>
      <c r="E28" s="195"/>
      <c r="F28" s="195"/>
      <c r="G28" s="196"/>
      <c r="H28" s="201"/>
      <c r="I28" s="201"/>
      <c r="J28" s="195"/>
      <c r="K28" s="172" t="str">
        <f t="shared" si="0"/>
        <v/>
      </c>
      <c r="L28" s="169" t="str">
        <f t="shared" si="1"/>
        <v/>
      </c>
      <c r="M28" s="196"/>
      <c r="N28" s="201"/>
      <c r="O28" s="201"/>
      <c r="P28" s="172" t="str">
        <f t="shared" si="2"/>
        <v/>
      </c>
      <c r="Q28" s="169" t="str">
        <f t="shared" si="3"/>
        <v/>
      </c>
      <c r="R28" s="166"/>
    </row>
    <row r="29" spans="1:18">
      <c r="A29" s="97">
        <f>список!A27</f>
        <v>26</v>
      </c>
      <c r="B29" s="151" t="str">
        <f>IF(список!B27="","",список!B27)</f>
        <v/>
      </c>
      <c r="C29" s="106">
        <f>IF(список!C27="","",список!C27)</f>
        <v>0</v>
      </c>
      <c r="D29" s="194"/>
      <c r="E29" s="195"/>
      <c r="F29" s="195"/>
      <c r="G29" s="196"/>
      <c r="H29" s="201"/>
      <c r="I29" s="201"/>
      <c r="J29" s="195"/>
      <c r="K29" s="172" t="str">
        <f t="shared" si="0"/>
        <v/>
      </c>
      <c r="L29" s="169" t="str">
        <f t="shared" si="1"/>
        <v/>
      </c>
      <c r="M29" s="196"/>
      <c r="N29" s="201"/>
      <c r="O29" s="201"/>
      <c r="P29" s="172" t="str">
        <f t="shared" si="2"/>
        <v/>
      </c>
      <c r="Q29" s="169" t="str">
        <f t="shared" si="3"/>
        <v/>
      </c>
      <c r="R29" s="166"/>
    </row>
    <row r="30" spans="1:18">
      <c r="A30" s="97">
        <f>список!A28</f>
        <v>27</v>
      </c>
      <c r="B30" s="151" t="str">
        <f>IF(список!B28="","",список!B28)</f>
        <v/>
      </c>
      <c r="C30" s="106">
        <f>IF(список!C28="","",список!C28)</f>
        <v>0</v>
      </c>
      <c r="D30" s="194"/>
      <c r="E30" s="195"/>
      <c r="F30" s="195"/>
      <c r="G30" s="201"/>
      <c r="H30" s="201"/>
      <c r="I30" s="201"/>
      <c r="J30" s="195"/>
      <c r="K30" s="172" t="str">
        <f t="shared" si="0"/>
        <v/>
      </c>
      <c r="L30" s="169" t="str">
        <f t="shared" si="1"/>
        <v/>
      </c>
      <c r="M30" s="201"/>
      <c r="N30" s="201"/>
      <c r="O30" s="201"/>
      <c r="P30" s="172" t="str">
        <f t="shared" si="2"/>
        <v/>
      </c>
      <c r="Q30" s="169" t="str">
        <f t="shared" si="3"/>
        <v/>
      </c>
      <c r="R30" s="166"/>
    </row>
    <row r="31" spans="1:18">
      <c r="A31" s="97">
        <f>список!A29</f>
        <v>28</v>
      </c>
      <c r="B31" s="151" t="str">
        <f>IF(список!B29="","",список!B29)</f>
        <v/>
      </c>
      <c r="C31" s="106">
        <f>IF(список!C29="","",список!C29)</f>
        <v>0</v>
      </c>
      <c r="D31" s="194"/>
      <c r="E31" s="195"/>
      <c r="F31" s="195"/>
      <c r="G31" s="201"/>
      <c r="H31" s="201"/>
      <c r="I31" s="201"/>
      <c r="J31" s="195"/>
      <c r="K31" s="172" t="str">
        <f t="shared" si="0"/>
        <v/>
      </c>
      <c r="L31" s="169" t="str">
        <f t="shared" si="1"/>
        <v/>
      </c>
      <c r="M31" s="201"/>
      <c r="N31" s="201"/>
      <c r="O31" s="201"/>
      <c r="P31" s="172" t="str">
        <f t="shared" si="2"/>
        <v/>
      </c>
      <c r="Q31" s="169" t="str">
        <f t="shared" si="3"/>
        <v/>
      </c>
      <c r="R31" s="166"/>
    </row>
    <row r="32" spans="1:18">
      <c r="A32" s="97">
        <f>список!A30</f>
        <v>29</v>
      </c>
      <c r="B32" s="151" t="str">
        <f>IF(список!B30="","",список!B30)</f>
        <v/>
      </c>
      <c r="C32" s="106">
        <f>IF(список!C30="","",список!C30)</f>
        <v>0</v>
      </c>
      <c r="D32" s="194"/>
      <c r="E32" s="195"/>
      <c r="F32" s="195"/>
      <c r="G32" s="196"/>
      <c r="H32" s="201"/>
      <c r="I32" s="201"/>
      <c r="J32" s="196"/>
      <c r="K32" s="172" t="str">
        <f t="shared" si="0"/>
        <v/>
      </c>
      <c r="L32" s="169" t="str">
        <f t="shared" si="1"/>
        <v/>
      </c>
      <c r="M32" s="196"/>
      <c r="N32" s="201"/>
      <c r="O32" s="201"/>
      <c r="P32" s="172" t="str">
        <f t="shared" si="2"/>
        <v/>
      </c>
      <c r="Q32" s="169" t="str">
        <f t="shared" si="3"/>
        <v/>
      </c>
      <c r="R32" s="166"/>
    </row>
    <row r="33" spans="1:18">
      <c r="A33" s="97">
        <f>список!A31</f>
        <v>30</v>
      </c>
      <c r="B33" s="151" t="str">
        <f>IF(список!B31="","",список!B31)</f>
        <v/>
      </c>
      <c r="C33" s="106">
        <f>IF(список!C31="","",список!C31)</f>
        <v>0</v>
      </c>
      <c r="D33" s="194"/>
      <c r="E33" s="195"/>
      <c r="F33" s="195"/>
      <c r="G33" s="195"/>
      <c r="H33" s="195"/>
      <c r="I33" s="195"/>
      <c r="J33" s="196"/>
      <c r="K33" s="172" t="str">
        <f t="shared" si="0"/>
        <v/>
      </c>
      <c r="L33" s="169" t="str">
        <f t="shared" si="1"/>
        <v/>
      </c>
      <c r="M33" s="228"/>
      <c r="N33" s="153"/>
      <c r="O33" s="153"/>
      <c r="P33" s="172" t="str">
        <f t="shared" si="2"/>
        <v/>
      </c>
      <c r="Q33" s="169" t="str">
        <f t="shared" si="3"/>
        <v/>
      </c>
      <c r="R33" s="166"/>
    </row>
    <row r="34" spans="1:18">
      <c r="A34" s="97">
        <f>список!A32</f>
        <v>31</v>
      </c>
      <c r="B34" s="151" t="str">
        <f>IF(список!B32="","",список!B32)</f>
        <v/>
      </c>
      <c r="C34" s="106">
        <f>IF(список!C32="","",список!C32)</f>
        <v>0</v>
      </c>
      <c r="D34" s="194"/>
      <c r="E34" s="195"/>
      <c r="F34" s="195"/>
      <c r="G34" s="195"/>
      <c r="H34" s="195"/>
      <c r="I34" s="195"/>
      <c r="J34" s="196"/>
      <c r="K34" s="172" t="str">
        <f t="shared" si="0"/>
        <v/>
      </c>
      <c r="L34" s="169" t="str">
        <f t="shared" si="1"/>
        <v/>
      </c>
      <c r="M34" s="228"/>
      <c r="N34" s="153"/>
      <c r="O34" s="153"/>
      <c r="P34" s="172" t="str">
        <f t="shared" si="2"/>
        <v/>
      </c>
      <c r="Q34" s="169" t="str">
        <f t="shared" si="3"/>
        <v/>
      </c>
      <c r="R34" s="166"/>
    </row>
    <row r="35" spans="1:18">
      <c r="A35" s="97">
        <f>список!A33</f>
        <v>32</v>
      </c>
      <c r="B35" s="151" t="str">
        <f>IF(список!B33="","",список!B33)</f>
        <v/>
      </c>
      <c r="C35" s="106">
        <f>IF(список!C33="","",список!C33)</f>
        <v>0</v>
      </c>
      <c r="D35" s="194"/>
      <c r="E35" s="195"/>
      <c r="F35" s="195"/>
      <c r="G35" s="195"/>
      <c r="H35" s="195"/>
      <c r="I35" s="195"/>
      <c r="J35" s="196"/>
      <c r="K35" s="172" t="str">
        <f t="shared" si="0"/>
        <v/>
      </c>
      <c r="L35" s="169" t="str">
        <f t="shared" si="1"/>
        <v/>
      </c>
      <c r="M35" s="228"/>
      <c r="N35" s="153"/>
      <c r="O35" s="153"/>
      <c r="P35" s="172" t="str">
        <f t="shared" si="2"/>
        <v/>
      </c>
      <c r="Q35" s="169" t="str">
        <f t="shared" si="3"/>
        <v/>
      </c>
      <c r="R35" s="166"/>
    </row>
    <row r="36" spans="1:18">
      <c r="A36" s="97">
        <f>список!A34</f>
        <v>33</v>
      </c>
      <c r="B36" s="151" t="str">
        <f>IF(список!B34="","",список!B34)</f>
        <v/>
      </c>
      <c r="C36" s="106">
        <f>IF(список!C34="","",список!C34)</f>
        <v>0</v>
      </c>
      <c r="D36" s="98"/>
      <c r="E36" s="98"/>
      <c r="F36" s="98"/>
      <c r="G36" s="98"/>
      <c r="H36" s="98"/>
      <c r="I36" s="98"/>
      <c r="J36" s="153"/>
      <c r="K36" s="172" t="str">
        <f t="shared" si="0"/>
        <v/>
      </c>
      <c r="L36" s="169" t="str">
        <f t="shared" si="1"/>
        <v/>
      </c>
      <c r="M36" s="228"/>
      <c r="N36" s="153"/>
      <c r="O36" s="153"/>
      <c r="P36" s="172" t="str">
        <f t="shared" si="2"/>
        <v/>
      </c>
      <c r="Q36" s="169" t="str">
        <f t="shared" si="3"/>
        <v/>
      </c>
      <c r="R36" s="166"/>
    </row>
    <row r="37" spans="1:18">
      <c r="A37" s="97">
        <f>список!A35</f>
        <v>34</v>
      </c>
      <c r="B37" s="151" t="str">
        <f>IF(список!B35="","",список!B35)</f>
        <v/>
      </c>
      <c r="C37" s="106">
        <f>IF(список!C35="","",список!C35)</f>
        <v>0</v>
      </c>
      <c r="D37" s="98"/>
      <c r="E37" s="98"/>
      <c r="F37" s="98"/>
      <c r="G37" s="98"/>
      <c r="H37" s="98"/>
      <c r="I37" s="98"/>
      <c r="J37" s="153"/>
      <c r="K37" s="172" t="str">
        <f t="shared" si="0"/>
        <v/>
      </c>
      <c r="L37" s="169" t="str">
        <f t="shared" si="1"/>
        <v/>
      </c>
      <c r="M37" s="228"/>
      <c r="N37" s="153"/>
      <c r="O37" s="153"/>
      <c r="P37" s="172" t="str">
        <f t="shared" si="2"/>
        <v/>
      </c>
      <c r="Q37" s="169" t="str">
        <f t="shared" si="3"/>
        <v/>
      </c>
      <c r="R37" s="166"/>
    </row>
    <row r="38" spans="1:18" ht="15.75" thickBot="1">
      <c r="A38" s="97">
        <f>список!A36</f>
        <v>35</v>
      </c>
      <c r="B38" s="151" t="str">
        <f>IF(список!B36="","",список!B36)</f>
        <v/>
      </c>
      <c r="C38" s="106">
        <f>IF(список!C36="","",список!C36)</f>
        <v>0</v>
      </c>
      <c r="D38" s="98"/>
      <c r="E38" s="98"/>
      <c r="F38" s="98"/>
      <c r="G38" s="98"/>
      <c r="H38" s="98"/>
      <c r="I38" s="98"/>
      <c r="J38" s="153"/>
      <c r="K38" s="232" t="str">
        <f t="shared" si="0"/>
        <v/>
      </c>
      <c r="L38" s="170" t="str">
        <f t="shared" si="1"/>
        <v/>
      </c>
      <c r="M38" s="154"/>
      <c r="N38" s="98"/>
      <c r="O38" s="153"/>
      <c r="P38" s="232" t="str">
        <f t="shared" si="2"/>
        <v/>
      </c>
      <c r="Q38" s="170" t="str">
        <f t="shared" si="3"/>
        <v/>
      </c>
      <c r="R38" s="166"/>
    </row>
    <row r="39" spans="1:18">
      <c r="K39" s="236" t="str">
        <f t="shared" si="0"/>
        <v/>
      </c>
      <c r="L39" s="99"/>
      <c r="P39" s="99"/>
      <c r="Q39" s="99"/>
    </row>
  </sheetData>
  <sheetProtection password="CC6F" sheet="1" objects="1" scenarios="1" selectLockedCells="1"/>
  <mergeCells count="8">
    <mergeCell ref="A1:Q1"/>
    <mergeCell ref="D2:L2"/>
    <mergeCell ref="M2:Q2"/>
    <mergeCell ref="K3:L3"/>
    <mergeCell ref="P3:Q3"/>
    <mergeCell ref="A2:A3"/>
    <mergeCell ref="B2:B3"/>
    <mergeCell ref="C2:C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AY46"/>
  <sheetViews>
    <sheetView topLeftCell="A15" zoomScale="80" zoomScaleNormal="80" workbookViewId="0">
      <selection activeCell="L36" sqref="L36"/>
    </sheetView>
  </sheetViews>
  <sheetFormatPr defaultColWidth="9.140625" defaultRowHeight="15"/>
  <cols>
    <col min="1" max="1" width="9.140625" style="97"/>
    <col min="2" max="2" width="27.140625" style="97" customWidth="1"/>
    <col min="3" max="3" width="9.140625" style="97"/>
    <col min="4" max="4" width="13.85546875" style="97" customWidth="1"/>
    <col min="5" max="5" width="8.140625" style="97" customWidth="1"/>
    <col min="6" max="6" width="10.28515625" style="97" customWidth="1"/>
    <col min="7" max="7" width="10.42578125" style="97" customWidth="1"/>
    <col min="8" max="8" width="10.140625" style="97" customWidth="1"/>
    <col min="9" max="9" width="10.28515625" style="97" customWidth="1"/>
    <col min="10" max="10" width="9.140625" style="97"/>
    <col min="11" max="11" width="9" style="97" customWidth="1"/>
    <col min="12" max="12" width="15" style="97" customWidth="1"/>
    <col min="13" max="13" width="15.140625" style="97" customWidth="1"/>
    <col min="14" max="14" width="12.28515625" style="97" customWidth="1"/>
    <col min="15" max="15" width="12.7109375" style="97" customWidth="1"/>
    <col min="16" max="16" width="11.85546875" style="97" customWidth="1"/>
    <col min="17" max="17" width="9.5703125" style="97" customWidth="1"/>
    <col min="18" max="18" width="10" style="97" customWidth="1"/>
    <col min="19" max="19" width="15" style="97" customWidth="1"/>
    <col min="20" max="16384" width="9.140625" style="97"/>
  </cols>
  <sheetData>
    <row r="1" spans="1:51" ht="15.75" thickBot="1">
      <c r="A1" s="281"/>
      <c r="B1" s="281"/>
      <c r="C1" s="281"/>
      <c r="D1" s="281"/>
      <c r="E1" s="281"/>
      <c r="F1" s="281"/>
      <c r="G1" s="281"/>
      <c r="H1" s="281"/>
      <c r="I1" s="281"/>
      <c r="J1" s="281"/>
      <c r="K1" s="281"/>
      <c r="L1" s="281"/>
      <c r="M1" s="281"/>
      <c r="N1" s="281"/>
      <c r="O1" s="345"/>
      <c r="P1" s="345"/>
      <c r="Q1" s="345"/>
      <c r="R1" s="345"/>
      <c r="S1" s="345"/>
      <c r="T1" s="345"/>
      <c r="U1" s="345"/>
      <c r="V1" s="345"/>
      <c r="W1" s="345"/>
      <c r="X1" s="345"/>
      <c r="Y1" s="345"/>
    </row>
    <row r="2" spans="1:51" ht="43.5" customHeight="1" thickBot="1">
      <c r="A2" s="375" t="str">
        <f>список!A1</f>
        <v>№</v>
      </c>
      <c r="B2" s="375" t="str">
        <f>список!B1</f>
        <v>Фамилия, имя воспитанника</v>
      </c>
      <c r="C2" s="375" t="str">
        <f>список!C1</f>
        <v xml:space="preserve">дата </v>
      </c>
      <c r="D2" s="389" t="s">
        <v>118</v>
      </c>
      <c r="E2" s="390"/>
      <c r="F2" s="390"/>
      <c r="G2" s="391"/>
      <c r="H2" s="380" t="s">
        <v>122</v>
      </c>
      <c r="I2" s="381"/>
      <c r="J2" s="381"/>
      <c r="K2" s="142"/>
      <c r="L2" s="382" t="s">
        <v>127</v>
      </c>
      <c r="M2" s="383"/>
      <c r="N2" s="384"/>
      <c r="O2" s="385" t="s">
        <v>128</v>
      </c>
      <c r="P2" s="386"/>
      <c r="Q2" s="387"/>
      <c r="R2" s="385" t="s">
        <v>130</v>
      </c>
      <c r="S2" s="386"/>
      <c r="T2" s="388"/>
      <c r="U2" s="118"/>
      <c r="V2" s="377"/>
      <c r="W2" s="378"/>
      <c r="X2" s="378"/>
      <c r="Y2" s="378"/>
      <c r="Z2" s="378"/>
      <c r="AA2" s="379"/>
      <c r="AB2" s="118"/>
      <c r="AC2" s="118"/>
      <c r="AD2" s="118"/>
      <c r="AE2" s="118"/>
      <c r="AF2" s="118"/>
      <c r="AG2" s="118"/>
      <c r="AH2" s="118"/>
      <c r="AI2" s="118"/>
      <c r="AJ2" s="119"/>
      <c r="AK2" s="119"/>
      <c r="AL2" s="377"/>
      <c r="AM2" s="378"/>
      <c r="AN2" s="378"/>
      <c r="AO2" s="378"/>
      <c r="AP2" s="378"/>
      <c r="AQ2" s="378"/>
      <c r="AR2" s="378"/>
      <c r="AS2" s="378"/>
      <c r="AT2" s="378"/>
      <c r="AU2" s="378"/>
      <c r="AV2" s="378"/>
      <c r="AW2" s="378"/>
    </row>
    <row r="3" spans="1:51" ht="197.25" customHeight="1" thickBot="1">
      <c r="A3" s="376"/>
      <c r="B3" s="376"/>
      <c r="C3" s="376"/>
      <c r="D3" s="123" t="s">
        <v>133</v>
      </c>
      <c r="E3" s="113" t="s">
        <v>132</v>
      </c>
      <c r="F3" s="116" t="s">
        <v>121</v>
      </c>
      <c r="G3" s="144"/>
      <c r="H3" s="114" t="s">
        <v>123</v>
      </c>
      <c r="I3" s="115" t="s">
        <v>168</v>
      </c>
      <c r="J3" s="115" t="s">
        <v>193</v>
      </c>
      <c r="K3" s="144"/>
      <c r="L3" s="263" t="s">
        <v>134</v>
      </c>
      <c r="M3" s="264" t="s">
        <v>135</v>
      </c>
      <c r="N3" s="265"/>
      <c r="O3" s="112" t="s">
        <v>136</v>
      </c>
      <c r="P3" s="112" t="s">
        <v>137</v>
      </c>
      <c r="Q3" s="112"/>
      <c r="R3" s="112" t="s">
        <v>138</v>
      </c>
      <c r="S3" s="117" t="s">
        <v>139</v>
      </c>
      <c r="T3" s="120"/>
      <c r="U3" s="120"/>
      <c r="V3" s="120"/>
      <c r="W3" s="120"/>
      <c r="X3" s="120"/>
      <c r="Y3" s="120"/>
      <c r="Z3" s="120"/>
      <c r="AA3" s="120"/>
      <c r="AB3" s="120"/>
      <c r="AC3" s="120"/>
      <c r="AD3" s="120"/>
      <c r="AE3" s="120"/>
      <c r="AF3" s="120"/>
      <c r="AG3" s="120"/>
      <c r="AH3" s="120"/>
      <c r="AI3" s="120"/>
      <c r="AJ3" s="121"/>
      <c r="AK3" s="121"/>
      <c r="AL3" s="120"/>
      <c r="AM3" s="120"/>
      <c r="AN3" s="120"/>
      <c r="AO3" s="120"/>
      <c r="AP3" s="120"/>
      <c r="AQ3" s="120"/>
      <c r="AR3" s="120"/>
      <c r="AS3" s="120"/>
      <c r="AT3" s="120"/>
      <c r="AU3" s="120"/>
      <c r="AV3" s="120"/>
      <c r="AW3" s="120"/>
      <c r="AX3" s="120"/>
      <c r="AY3" s="121"/>
    </row>
    <row r="4" spans="1:51">
      <c r="A4" s="124">
        <f>список!A2</f>
        <v>1</v>
      </c>
      <c r="B4" s="146" t="str">
        <f>IF(список!B2="","",список!B2)</f>
        <v/>
      </c>
      <c r="C4" s="125" t="str">
        <f>IF(список!C2="","",список!C2)</f>
        <v/>
      </c>
      <c r="D4" s="103" t="str">
        <f>'Социально-коммуникативное разви'!L4</f>
        <v/>
      </c>
      <c r="E4" s="97" t="str">
        <f>'Социально-коммуникативное разви'!P4</f>
        <v/>
      </c>
      <c r="F4" s="104" t="str">
        <f>'Социально-коммуникативное разви'!S4</f>
        <v/>
      </c>
      <c r="G4" s="145"/>
      <c r="H4" s="122" t="str">
        <f>'познавательное развитие'!I5</f>
        <v/>
      </c>
      <c r="I4" s="99" t="str">
        <f>'познавательное развитие'!O5</f>
        <v/>
      </c>
      <c r="J4" s="99" t="str">
        <f>'познавательное развитие'!U5</f>
        <v/>
      </c>
      <c r="K4" s="145"/>
      <c r="L4" s="103" t="str">
        <f>'Художественно-эстетическое разв'!I5</f>
        <v/>
      </c>
      <c r="M4" s="104" t="str">
        <f>'Художественно-эстетическое разв'!N5</f>
        <v/>
      </c>
      <c r="N4" s="100"/>
      <c r="O4" s="97" t="str">
        <f>'Речевое развитие'!H4</f>
        <v/>
      </c>
      <c r="P4" s="97" t="str">
        <f>'Речевое развитие'!L4</f>
        <v/>
      </c>
      <c r="R4" s="97" t="str">
        <f>'Физическое развитие'!L4</f>
        <v/>
      </c>
      <c r="S4" s="97" t="str">
        <f>'Физическое развитие'!Q4</f>
        <v/>
      </c>
    </row>
    <row r="5" spans="1:51">
      <c r="A5" s="109">
        <f>список!A3</f>
        <v>2</v>
      </c>
      <c r="B5" s="146" t="str">
        <f>IF(список!B3="","",список!B3)</f>
        <v/>
      </c>
      <c r="C5" s="100">
        <f>IF(список!C3="","",список!C3)</f>
        <v>0</v>
      </c>
      <c r="D5" s="103" t="str">
        <f>'Социально-коммуникативное разви'!L5</f>
        <v/>
      </c>
      <c r="E5" s="97" t="str">
        <f>'Социально-коммуникативное разви'!P5</f>
        <v/>
      </c>
      <c r="F5" s="104" t="str">
        <f>'Социально-коммуникативное разви'!S5</f>
        <v/>
      </c>
      <c r="G5" s="145"/>
      <c r="H5" s="122" t="str">
        <f>'познавательное развитие'!I6</f>
        <v/>
      </c>
      <c r="I5" s="99" t="str">
        <f>'познавательное развитие'!O6</f>
        <v/>
      </c>
      <c r="J5" s="99" t="str">
        <f>'познавательное развитие'!U6</f>
        <v/>
      </c>
      <c r="K5" s="145"/>
      <c r="L5" s="103" t="str">
        <f>'Художественно-эстетическое разв'!I6</f>
        <v/>
      </c>
      <c r="M5" s="104" t="str">
        <f>'Художественно-эстетическое разв'!N6</f>
        <v/>
      </c>
      <c r="N5" s="100"/>
      <c r="O5" s="97" t="str">
        <f>'Речевое развитие'!H5</f>
        <v/>
      </c>
      <c r="P5" s="97" t="str">
        <f>'Речевое развитие'!L5</f>
        <v/>
      </c>
      <c r="R5" s="97" t="str">
        <f>'Физическое развитие'!L5</f>
        <v/>
      </c>
      <c r="S5" s="97" t="str">
        <f>'Физическое развитие'!Q5</f>
        <v/>
      </c>
    </row>
    <row r="6" spans="1:51">
      <c r="A6" s="109">
        <f>список!A4</f>
        <v>3</v>
      </c>
      <c r="B6" s="146" t="str">
        <f>IF(список!B4="","",список!B4)</f>
        <v/>
      </c>
      <c r="C6" s="100">
        <f>IF(список!C4="","",список!C4)</f>
        <v>0</v>
      </c>
      <c r="D6" s="103" t="str">
        <f>'Социально-коммуникативное разви'!L6</f>
        <v/>
      </c>
      <c r="E6" s="97" t="str">
        <f>'Социально-коммуникативное разви'!P6</f>
        <v/>
      </c>
      <c r="F6" s="104" t="str">
        <f>'Социально-коммуникативное разви'!S6</f>
        <v/>
      </c>
      <c r="G6" s="145"/>
      <c r="H6" s="122" t="str">
        <f>'познавательное развитие'!I7</f>
        <v/>
      </c>
      <c r="I6" s="99" t="str">
        <f>'познавательное развитие'!O7</f>
        <v/>
      </c>
      <c r="J6" s="99" t="str">
        <f>'познавательное развитие'!U7</f>
        <v/>
      </c>
      <c r="K6" s="145"/>
      <c r="L6" s="103" t="str">
        <f>'Художественно-эстетическое разв'!I7</f>
        <v/>
      </c>
      <c r="M6" s="104" t="str">
        <f>'Художественно-эстетическое разв'!N7</f>
        <v/>
      </c>
      <c r="N6" s="100"/>
      <c r="O6" s="97" t="str">
        <f>'Речевое развитие'!H6</f>
        <v/>
      </c>
      <c r="P6" s="97" t="str">
        <f>'Речевое развитие'!L6</f>
        <v/>
      </c>
      <c r="R6" s="97" t="str">
        <f>'Физическое развитие'!L6</f>
        <v/>
      </c>
      <c r="S6" s="97" t="str">
        <f>'Физическое развитие'!Q6</f>
        <v/>
      </c>
    </row>
    <row r="7" spans="1:51">
      <c r="A7" s="109">
        <f>список!A5</f>
        <v>4</v>
      </c>
      <c r="B7" s="146" t="str">
        <f>IF(список!B5="","",список!B5)</f>
        <v/>
      </c>
      <c r="C7" s="100">
        <f>IF(список!C5="","",список!C5)</f>
        <v>0</v>
      </c>
      <c r="D7" s="103" t="str">
        <f>'Социально-коммуникативное разви'!L7</f>
        <v/>
      </c>
      <c r="E7" s="97" t="str">
        <f>'Социально-коммуникативное разви'!P7</f>
        <v/>
      </c>
      <c r="F7" s="104" t="str">
        <f>'Социально-коммуникативное разви'!S7</f>
        <v/>
      </c>
      <c r="G7" s="145"/>
      <c r="H7" s="122" t="str">
        <f>'познавательное развитие'!I8</f>
        <v/>
      </c>
      <c r="I7" s="99" t="str">
        <f>'познавательное развитие'!O8</f>
        <v/>
      </c>
      <c r="J7" s="99" t="str">
        <f>'познавательное развитие'!U8</f>
        <v/>
      </c>
      <c r="K7" s="145"/>
      <c r="L7" s="103" t="str">
        <f>'Художественно-эстетическое разв'!I8</f>
        <v/>
      </c>
      <c r="M7" s="104" t="str">
        <f>'Художественно-эстетическое разв'!N8</f>
        <v/>
      </c>
      <c r="N7" s="100"/>
      <c r="O7" s="97" t="str">
        <f>'Речевое развитие'!H7</f>
        <v/>
      </c>
      <c r="P7" s="97" t="str">
        <f>'Речевое развитие'!L7</f>
        <v/>
      </c>
      <c r="R7" s="97" t="str">
        <f>'Физическое развитие'!L7</f>
        <v/>
      </c>
      <c r="S7" s="97" t="str">
        <f>'Физическое развитие'!Q7</f>
        <v/>
      </c>
    </row>
    <row r="8" spans="1:51">
      <c r="A8" s="109">
        <f>список!A6</f>
        <v>5</v>
      </c>
      <c r="B8" s="146" t="str">
        <f>IF(список!B6="","",список!B6)</f>
        <v/>
      </c>
      <c r="C8" s="100">
        <f>IF(список!C6="","",список!C6)</f>
        <v>0</v>
      </c>
      <c r="D8" s="103" t="str">
        <f>'Социально-коммуникативное разви'!L8</f>
        <v/>
      </c>
      <c r="E8" s="97" t="str">
        <f>'Социально-коммуникативное разви'!P8</f>
        <v/>
      </c>
      <c r="F8" s="104" t="str">
        <f>'Социально-коммуникативное разви'!S8</f>
        <v/>
      </c>
      <c r="G8" s="145"/>
      <c r="H8" s="122" t="str">
        <f>'познавательное развитие'!I9</f>
        <v/>
      </c>
      <c r="I8" s="99" t="str">
        <f>'познавательное развитие'!O9</f>
        <v/>
      </c>
      <c r="J8" s="99" t="str">
        <f>'познавательное развитие'!U9</f>
        <v/>
      </c>
      <c r="K8" s="145"/>
      <c r="L8" s="103" t="str">
        <f>'Художественно-эстетическое разв'!I9</f>
        <v/>
      </c>
      <c r="M8" s="104" t="str">
        <f>'Художественно-эстетическое разв'!N9</f>
        <v/>
      </c>
      <c r="N8" s="100"/>
      <c r="O8" s="97" t="str">
        <f>'Речевое развитие'!H8</f>
        <v/>
      </c>
      <c r="P8" s="97" t="str">
        <f>'Речевое развитие'!L8</f>
        <v/>
      </c>
      <c r="R8" s="97" t="str">
        <f>'Физическое развитие'!L8</f>
        <v/>
      </c>
      <c r="S8" s="97" t="str">
        <f>'Физическое развитие'!Q8</f>
        <v/>
      </c>
    </row>
    <row r="9" spans="1:51">
      <c r="A9" s="109">
        <f>список!A7</f>
        <v>6</v>
      </c>
      <c r="B9" s="146" t="str">
        <f>IF(список!B7="","",список!B7)</f>
        <v/>
      </c>
      <c r="C9" s="100">
        <f>IF(список!C7="","",список!C7)</f>
        <v>0</v>
      </c>
      <c r="D9" s="103" t="str">
        <f>'Социально-коммуникативное разви'!L9</f>
        <v/>
      </c>
      <c r="E9" s="97" t="str">
        <f>'Социально-коммуникативное разви'!P9</f>
        <v/>
      </c>
      <c r="F9" s="104" t="str">
        <f>'Социально-коммуникативное разви'!S9</f>
        <v/>
      </c>
      <c r="G9" s="145"/>
      <c r="H9" s="122" t="str">
        <f>'познавательное развитие'!I10</f>
        <v/>
      </c>
      <c r="I9" s="99" t="str">
        <f>'познавательное развитие'!O10</f>
        <v/>
      </c>
      <c r="J9" s="99" t="str">
        <f>'познавательное развитие'!U10</f>
        <v/>
      </c>
      <c r="K9" s="145"/>
      <c r="L9" s="103" t="str">
        <f>'Художественно-эстетическое разв'!I10</f>
        <v/>
      </c>
      <c r="M9" s="104" t="str">
        <f>'Художественно-эстетическое разв'!N10</f>
        <v/>
      </c>
      <c r="N9" s="100"/>
      <c r="O9" s="97" t="str">
        <f>'Речевое развитие'!H9</f>
        <v/>
      </c>
      <c r="P9" s="97" t="str">
        <f>'Речевое развитие'!L9</f>
        <v/>
      </c>
      <c r="R9" s="97" t="str">
        <f>'Физическое развитие'!L9</f>
        <v/>
      </c>
      <c r="S9" s="97" t="str">
        <f>'Физическое развитие'!Q9</f>
        <v/>
      </c>
    </row>
    <row r="10" spans="1:51">
      <c r="A10" s="109">
        <f>список!A8</f>
        <v>7</v>
      </c>
      <c r="B10" s="146" t="str">
        <f>IF(список!B8="","",список!B8)</f>
        <v/>
      </c>
      <c r="C10" s="100">
        <f>IF(список!C8="","",список!C8)</f>
        <v>0</v>
      </c>
      <c r="D10" s="103" t="str">
        <f>'Социально-коммуникативное разви'!L10</f>
        <v/>
      </c>
      <c r="E10" s="97" t="str">
        <f>'Социально-коммуникативное разви'!P10</f>
        <v/>
      </c>
      <c r="F10" s="104" t="str">
        <f>'Социально-коммуникативное разви'!S10</f>
        <v/>
      </c>
      <c r="G10" s="145"/>
      <c r="H10" s="122" t="str">
        <f>'познавательное развитие'!I11</f>
        <v/>
      </c>
      <c r="I10" s="99" t="str">
        <f>'познавательное развитие'!O11</f>
        <v/>
      </c>
      <c r="J10" s="99" t="str">
        <f>'познавательное развитие'!U11</f>
        <v/>
      </c>
      <c r="K10" s="145"/>
      <c r="L10" s="103" t="str">
        <f>'Художественно-эстетическое разв'!I11</f>
        <v/>
      </c>
      <c r="M10" s="104" t="str">
        <f>'Художественно-эстетическое разв'!N11</f>
        <v/>
      </c>
      <c r="N10" s="100"/>
      <c r="O10" s="97" t="str">
        <f>'Речевое развитие'!H10</f>
        <v/>
      </c>
      <c r="P10" s="97" t="str">
        <f>'Речевое развитие'!L10</f>
        <v/>
      </c>
      <c r="R10" s="97" t="str">
        <f>'Физическое развитие'!L10</f>
        <v/>
      </c>
      <c r="S10" s="97" t="str">
        <f>'Физическое развитие'!Q10</f>
        <v/>
      </c>
    </row>
    <row r="11" spans="1:51">
      <c r="A11" s="109">
        <f>список!A9</f>
        <v>8</v>
      </c>
      <c r="B11" s="146" t="str">
        <f>IF(список!B9="","",список!B9)</f>
        <v/>
      </c>
      <c r="C11" s="100">
        <f>IF(список!C9="","",список!C9)</f>
        <v>0</v>
      </c>
      <c r="D11" s="103" t="str">
        <f>'Социально-коммуникативное разви'!L11</f>
        <v/>
      </c>
      <c r="E11" s="97" t="str">
        <f>'Социально-коммуникативное разви'!P11</f>
        <v/>
      </c>
      <c r="F11" s="104" t="str">
        <f>'Социально-коммуникативное разви'!S11</f>
        <v/>
      </c>
      <c r="G11" s="145"/>
      <c r="H11" s="122" t="str">
        <f>'познавательное развитие'!I12</f>
        <v/>
      </c>
      <c r="I11" s="99" t="str">
        <f>'познавательное развитие'!O12</f>
        <v/>
      </c>
      <c r="J11" s="99" t="str">
        <f>'познавательное развитие'!U12</f>
        <v/>
      </c>
      <c r="K11" s="145"/>
      <c r="L11" s="103" t="str">
        <f>'Художественно-эстетическое разв'!I12</f>
        <v/>
      </c>
      <c r="M11" s="104" t="str">
        <f>'Художественно-эстетическое разв'!N12</f>
        <v/>
      </c>
      <c r="N11" s="100"/>
      <c r="O11" s="97" t="str">
        <f>'Речевое развитие'!H11</f>
        <v/>
      </c>
      <c r="P11" s="97" t="str">
        <f>'Речевое развитие'!L11</f>
        <v/>
      </c>
      <c r="R11" s="97" t="str">
        <f>'Физическое развитие'!L11</f>
        <v/>
      </c>
      <c r="S11" s="97" t="str">
        <f>'Физическое развитие'!Q11</f>
        <v/>
      </c>
    </row>
    <row r="12" spans="1:51">
      <c r="A12" s="109">
        <f>список!A10</f>
        <v>9</v>
      </c>
      <c r="B12" s="146" t="str">
        <f>IF(список!B10="","",список!B10)</f>
        <v/>
      </c>
      <c r="C12" s="100">
        <f>IF(список!C10="","",список!C10)</f>
        <v>0</v>
      </c>
      <c r="D12" s="103" t="str">
        <f>'Социально-коммуникативное разви'!L12</f>
        <v/>
      </c>
      <c r="E12" s="97" t="str">
        <f>'Социально-коммуникативное разви'!P12</f>
        <v/>
      </c>
      <c r="F12" s="104" t="str">
        <f>'Социально-коммуникативное разви'!S12</f>
        <v/>
      </c>
      <c r="G12" s="145"/>
      <c r="H12" s="122" t="str">
        <f>'познавательное развитие'!I13</f>
        <v/>
      </c>
      <c r="I12" s="99" t="str">
        <f>'познавательное развитие'!O13</f>
        <v/>
      </c>
      <c r="J12" s="99" t="str">
        <f>'познавательное развитие'!U13</f>
        <v/>
      </c>
      <c r="K12" s="145"/>
      <c r="L12" s="103" t="str">
        <f>'Художественно-эстетическое разв'!I13</f>
        <v/>
      </c>
      <c r="M12" s="104" t="str">
        <f>'Художественно-эстетическое разв'!N13</f>
        <v/>
      </c>
      <c r="N12" s="100"/>
      <c r="O12" s="97" t="str">
        <f>'Речевое развитие'!H12</f>
        <v/>
      </c>
      <c r="P12" s="97" t="str">
        <f>'Речевое развитие'!L12</f>
        <v/>
      </c>
      <c r="R12" s="97" t="str">
        <f>'Физическое развитие'!L12</f>
        <v/>
      </c>
      <c r="S12" s="97" t="str">
        <f>'Физическое развитие'!Q12</f>
        <v/>
      </c>
    </row>
    <row r="13" spans="1:51">
      <c r="A13" s="109">
        <f>список!A11</f>
        <v>10</v>
      </c>
      <c r="B13" s="146" t="str">
        <f>IF(список!B11="","",список!B11)</f>
        <v/>
      </c>
      <c r="C13" s="100">
        <f>IF(список!C11="","",список!C11)</f>
        <v>0</v>
      </c>
      <c r="D13" s="103" t="str">
        <f>'Социально-коммуникативное разви'!L13</f>
        <v/>
      </c>
      <c r="E13" s="97" t="str">
        <f>'Социально-коммуникативное разви'!P13</f>
        <v/>
      </c>
      <c r="F13" s="104" t="str">
        <f>'Социально-коммуникативное разви'!S13</f>
        <v/>
      </c>
      <c r="G13" s="145"/>
      <c r="H13" s="122" t="str">
        <f>'познавательное развитие'!I14</f>
        <v/>
      </c>
      <c r="I13" s="99" t="str">
        <f>'познавательное развитие'!O14</f>
        <v/>
      </c>
      <c r="J13" s="99" t="str">
        <f>'познавательное развитие'!U14</f>
        <v/>
      </c>
      <c r="K13" s="145"/>
      <c r="L13" s="103" t="str">
        <f>'Художественно-эстетическое разв'!I14</f>
        <v/>
      </c>
      <c r="M13" s="104" t="str">
        <f>'Художественно-эстетическое разв'!N14</f>
        <v/>
      </c>
      <c r="N13" s="100"/>
      <c r="O13" s="97" t="str">
        <f>'Речевое развитие'!H13</f>
        <v/>
      </c>
      <c r="P13" s="97" t="str">
        <f>'Речевое развитие'!L13</f>
        <v/>
      </c>
      <c r="R13" s="97" t="str">
        <f>'Физическое развитие'!L13</f>
        <v/>
      </c>
      <c r="S13" s="97" t="str">
        <f>'Физическое развитие'!Q13</f>
        <v/>
      </c>
    </row>
    <row r="14" spans="1:51">
      <c r="A14" s="109">
        <f>список!A12</f>
        <v>11</v>
      </c>
      <c r="B14" s="146" t="str">
        <f>IF(список!B12="","",список!B12)</f>
        <v/>
      </c>
      <c r="C14" s="100">
        <f>IF(список!C12="","",список!C12)</f>
        <v>0</v>
      </c>
      <c r="D14" s="103" t="str">
        <f>'Социально-коммуникативное разви'!L14</f>
        <v/>
      </c>
      <c r="E14" s="97" t="str">
        <f>'Социально-коммуникативное разви'!P14</f>
        <v/>
      </c>
      <c r="F14" s="104" t="str">
        <f>'Социально-коммуникативное разви'!S14</f>
        <v/>
      </c>
      <c r="G14" s="145"/>
      <c r="H14" s="122" t="str">
        <f>'познавательное развитие'!I15</f>
        <v/>
      </c>
      <c r="I14" s="99" t="str">
        <f>'познавательное развитие'!O15</f>
        <v/>
      </c>
      <c r="J14" s="99" t="str">
        <f>'познавательное развитие'!U15</f>
        <v/>
      </c>
      <c r="K14" s="145"/>
      <c r="L14" s="103" t="str">
        <f>'Художественно-эстетическое разв'!I15</f>
        <v/>
      </c>
      <c r="M14" s="104" t="str">
        <f>'Художественно-эстетическое разв'!N15</f>
        <v/>
      </c>
      <c r="N14" s="100"/>
      <c r="O14" s="97" t="str">
        <f>'Речевое развитие'!H14</f>
        <v/>
      </c>
      <c r="P14" s="97" t="str">
        <f>'Речевое развитие'!L14</f>
        <v/>
      </c>
      <c r="R14" s="97" t="str">
        <f>'Физическое развитие'!L14</f>
        <v/>
      </c>
      <c r="S14" s="97" t="str">
        <f>'Физическое развитие'!Q14</f>
        <v/>
      </c>
    </row>
    <row r="15" spans="1:51">
      <c r="A15" s="109">
        <f>список!A13</f>
        <v>12</v>
      </c>
      <c r="B15" s="146" t="str">
        <f>IF(список!B13="","",список!B13)</f>
        <v/>
      </c>
      <c r="C15" s="100">
        <f>IF(список!C13="","",список!C13)</f>
        <v>0</v>
      </c>
      <c r="D15" s="103" t="str">
        <f>'Социально-коммуникативное разви'!L15</f>
        <v/>
      </c>
      <c r="E15" s="97" t="str">
        <f>'Социально-коммуникативное разви'!P15</f>
        <v/>
      </c>
      <c r="F15" s="104" t="str">
        <f>'Социально-коммуникативное разви'!S15</f>
        <v/>
      </c>
      <c r="G15" s="145"/>
      <c r="H15" s="122" t="str">
        <f>'познавательное развитие'!I16</f>
        <v/>
      </c>
      <c r="I15" s="99" t="str">
        <f>'познавательное развитие'!O16</f>
        <v/>
      </c>
      <c r="J15" s="99" t="str">
        <f>'познавательное развитие'!U16</f>
        <v/>
      </c>
      <c r="K15" s="145"/>
      <c r="L15" s="103" t="str">
        <f>'Художественно-эстетическое разв'!I16</f>
        <v/>
      </c>
      <c r="M15" s="104" t="str">
        <f>'Художественно-эстетическое разв'!N16</f>
        <v/>
      </c>
      <c r="N15" s="100"/>
      <c r="O15" s="97" t="str">
        <f>'Речевое развитие'!H15</f>
        <v/>
      </c>
      <c r="P15" s="97" t="str">
        <f>'Речевое развитие'!L15</f>
        <v/>
      </c>
      <c r="R15" s="97" t="str">
        <f>'Физическое развитие'!L15</f>
        <v/>
      </c>
      <c r="S15" s="97" t="str">
        <f>'Физическое развитие'!Q15</f>
        <v/>
      </c>
    </row>
    <row r="16" spans="1:51">
      <c r="A16" s="109">
        <f>список!A14</f>
        <v>13</v>
      </c>
      <c r="B16" s="146" t="str">
        <f>IF(список!B14="","",список!B14)</f>
        <v/>
      </c>
      <c r="C16" s="100">
        <f>IF(список!C14="","",список!C14)</f>
        <v>0</v>
      </c>
      <c r="D16" s="103" t="str">
        <f>'Социально-коммуникативное разви'!L16</f>
        <v/>
      </c>
      <c r="E16" s="97" t="str">
        <f>'Социально-коммуникативное разви'!P16</f>
        <v/>
      </c>
      <c r="F16" s="104" t="str">
        <f>'Социально-коммуникативное разви'!S16</f>
        <v/>
      </c>
      <c r="G16" s="145"/>
      <c r="H16" s="122" t="str">
        <f>'познавательное развитие'!I17</f>
        <v/>
      </c>
      <c r="I16" s="99" t="str">
        <f>'познавательное развитие'!O17</f>
        <v/>
      </c>
      <c r="J16" s="99" t="str">
        <f>'познавательное развитие'!U17</f>
        <v/>
      </c>
      <c r="K16" s="145"/>
      <c r="L16" s="103" t="str">
        <f>'Художественно-эстетическое разв'!I17</f>
        <v/>
      </c>
      <c r="M16" s="104" t="str">
        <f>'Художественно-эстетическое разв'!N17</f>
        <v/>
      </c>
      <c r="N16" s="100"/>
      <c r="O16" s="97" t="str">
        <f>'Речевое развитие'!H16</f>
        <v/>
      </c>
      <c r="P16" s="97" t="str">
        <f>'Речевое развитие'!L16</f>
        <v/>
      </c>
      <c r="R16" s="97" t="str">
        <f>'Физическое развитие'!L16</f>
        <v/>
      </c>
      <c r="S16" s="97" t="str">
        <f>'Физическое развитие'!Q16</f>
        <v/>
      </c>
    </row>
    <row r="17" spans="1:20">
      <c r="A17" s="109">
        <f>список!A15</f>
        <v>14</v>
      </c>
      <c r="B17" s="146" t="str">
        <f>IF(список!B15="","",список!B15)</f>
        <v/>
      </c>
      <c r="C17" s="100">
        <f>IF(список!C15="","",список!C15)</f>
        <v>0</v>
      </c>
      <c r="D17" s="103" t="str">
        <f>'Социально-коммуникативное разви'!L17</f>
        <v/>
      </c>
      <c r="E17" s="97" t="str">
        <f>'Социально-коммуникативное разви'!P17</f>
        <v/>
      </c>
      <c r="F17" s="104" t="str">
        <f>'Социально-коммуникативное разви'!S17</f>
        <v/>
      </c>
      <c r="G17" s="145"/>
      <c r="H17" s="122" t="str">
        <f>'познавательное развитие'!I18</f>
        <v/>
      </c>
      <c r="I17" s="99" t="str">
        <f>'познавательное развитие'!O18</f>
        <v/>
      </c>
      <c r="J17" s="99" t="str">
        <f>'познавательное развитие'!U18</f>
        <v/>
      </c>
      <c r="K17" s="145"/>
      <c r="L17" s="103" t="str">
        <f>'Художественно-эстетическое разв'!I18</f>
        <v/>
      </c>
      <c r="M17" s="104" t="str">
        <f>'Художественно-эстетическое разв'!N18</f>
        <v/>
      </c>
      <c r="N17" s="100"/>
      <c r="O17" s="97" t="str">
        <f>'Речевое развитие'!H17</f>
        <v/>
      </c>
      <c r="P17" s="97" t="str">
        <f>'Речевое развитие'!L17</f>
        <v/>
      </c>
      <c r="R17" s="97" t="str">
        <f>'Физическое развитие'!L17</f>
        <v/>
      </c>
      <c r="S17" s="97" t="str">
        <f>'Физическое развитие'!Q17</f>
        <v/>
      </c>
    </row>
    <row r="18" spans="1:20">
      <c r="A18" s="109">
        <f>список!A16</f>
        <v>15</v>
      </c>
      <c r="B18" s="146" t="str">
        <f>IF(список!B16="","",список!B16)</f>
        <v/>
      </c>
      <c r="C18" s="100">
        <f>IF(список!C16="","",список!C16)</f>
        <v>0</v>
      </c>
      <c r="D18" s="103" t="str">
        <f>'Социально-коммуникативное разви'!L18</f>
        <v/>
      </c>
      <c r="E18" s="97" t="str">
        <f>'Социально-коммуникативное разви'!P18</f>
        <v/>
      </c>
      <c r="F18" s="104" t="str">
        <f>'Социально-коммуникативное разви'!S18</f>
        <v/>
      </c>
      <c r="G18" s="145"/>
      <c r="H18" s="122" t="str">
        <f>'познавательное развитие'!I19</f>
        <v/>
      </c>
      <c r="I18" s="99" t="str">
        <f>'познавательное развитие'!O19</f>
        <v/>
      </c>
      <c r="J18" s="99" t="str">
        <f>'познавательное развитие'!U19</f>
        <v/>
      </c>
      <c r="K18" s="145"/>
      <c r="L18" s="103" t="str">
        <f>'Художественно-эстетическое разв'!I19</f>
        <v/>
      </c>
      <c r="M18" s="104" t="str">
        <f>'Художественно-эстетическое разв'!N19</f>
        <v/>
      </c>
      <c r="N18" s="100"/>
      <c r="O18" s="97" t="str">
        <f>'Речевое развитие'!H18</f>
        <v/>
      </c>
      <c r="P18" s="97" t="str">
        <f>'Речевое развитие'!L18</f>
        <v/>
      </c>
      <c r="R18" s="97" t="str">
        <f>'Физическое развитие'!L18</f>
        <v/>
      </c>
      <c r="S18" s="97" t="str">
        <f>'Физическое развитие'!Q18</f>
        <v/>
      </c>
    </row>
    <row r="19" spans="1:20">
      <c r="A19" s="109">
        <f>список!A17</f>
        <v>16</v>
      </c>
      <c r="B19" s="146" t="str">
        <f>IF(список!B17="","",список!B17)</f>
        <v/>
      </c>
      <c r="C19" s="100">
        <f>IF(список!C17="","",список!C17)</f>
        <v>0</v>
      </c>
      <c r="D19" s="103" t="str">
        <f>'Социально-коммуникативное разви'!L19</f>
        <v/>
      </c>
      <c r="E19" s="97" t="str">
        <f>'Социально-коммуникативное разви'!P19</f>
        <v/>
      </c>
      <c r="F19" s="104" t="str">
        <f>'Социально-коммуникативное разви'!S19</f>
        <v/>
      </c>
      <c r="G19" s="145"/>
      <c r="H19" s="122" t="str">
        <f>'познавательное развитие'!I20</f>
        <v/>
      </c>
      <c r="I19" s="99" t="str">
        <f>'познавательное развитие'!O20</f>
        <v/>
      </c>
      <c r="J19" s="99" t="str">
        <f>'познавательное развитие'!U20</f>
        <v/>
      </c>
      <c r="K19" s="145"/>
      <c r="L19" s="103" t="str">
        <f>'Художественно-эстетическое разв'!I20</f>
        <v/>
      </c>
      <c r="M19" s="104" t="str">
        <f>'Художественно-эстетическое разв'!N20</f>
        <v/>
      </c>
      <c r="N19" s="100"/>
      <c r="O19" s="97" t="str">
        <f>'Речевое развитие'!H19</f>
        <v/>
      </c>
      <c r="P19" s="97" t="str">
        <f>'Речевое развитие'!L19</f>
        <v/>
      </c>
      <c r="R19" s="97" t="str">
        <f>'Физическое развитие'!L19</f>
        <v/>
      </c>
      <c r="S19" s="97" t="str">
        <f>'Физическое развитие'!Q19</f>
        <v/>
      </c>
    </row>
    <row r="20" spans="1:20">
      <c r="A20" s="109">
        <f>список!A18</f>
        <v>17</v>
      </c>
      <c r="B20" s="146" t="str">
        <f>IF(список!B18="","",список!B18)</f>
        <v/>
      </c>
      <c r="C20" s="100">
        <f>IF(список!C18="","",список!C18)</f>
        <v>0</v>
      </c>
      <c r="D20" s="103" t="str">
        <f>'Социально-коммуникативное разви'!L20</f>
        <v/>
      </c>
      <c r="E20" s="97" t="str">
        <f>'Социально-коммуникативное разви'!P20</f>
        <v/>
      </c>
      <c r="F20" s="104" t="str">
        <f>'Социально-коммуникативное разви'!S20</f>
        <v/>
      </c>
      <c r="G20" s="145"/>
      <c r="H20" s="122" t="str">
        <f>'познавательное развитие'!I21</f>
        <v/>
      </c>
      <c r="I20" s="99" t="str">
        <f>'познавательное развитие'!O21</f>
        <v/>
      </c>
      <c r="J20" s="99" t="str">
        <f>'познавательное развитие'!U21</f>
        <v/>
      </c>
      <c r="K20" s="145"/>
      <c r="L20" s="103" t="str">
        <f>'Художественно-эстетическое разв'!I21</f>
        <v/>
      </c>
      <c r="M20" s="104" t="str">
        <f>'Художественно-эстетическое разв'!N21</f>
        <v/>
      </c>
      <c r="N20" s="100"/>
      <c r="O20" s="97" t="str">
        <f>'Речевое развитие'!H20</f>
        <v/>
      </c>
      <c r="P20" s="97" t="str">
        <f>'Речевое развитие'!L20</f>
        <v/>
      </c>
      <c r="R20" s="97" t="str">
        <f>'Физическое развитие'!L20</f>
        <v/>
      </c>
      <c r="S20" s="97" t="str">
        <f>'Физическое развитие'!Q20</f>
        <v/>
      </c>
    </row>
    <row r="21" spans="1:20">
      <c r="A21" s="109">
        <f>список!A19</f>
        <v>18</v>
      </c>
      <c r="B21" s="146" t="str">
        <f>IF(список!B19="","",список!B19)</f>
        <v/>
      </c>
      <c r="C21" s="100">
        <f>IF(список!C19="","",список!C19)</f>
        <v>0</v>
      </c>
      <c r="D21" s="103" t="str">
        <f>'Социально-коммуникативное разви'!L21</f>
        <v/>
      </c>
      <c r="E21" s="97" t="str">
        <f>'Социально-коммуникативное разви'!P21</f>
        <v/>
      </c>
      <c r="F21" s="104" t="str">
        <f>'Социально-коммуникативное разви'!S21</f>
        <v/>
      </c>
      <c r="G21" s="145"/>
      <c r="H21" s="122" t="str">
        <f>'познавательное развитие'!I22</f>
        <v/>
      </c>
      <c r="I21" s="99" t="str">
        <f>'познавательное развитие'!O22</f>
        <v/>
      </c>
      <c r="J21" s="99" t="str">
        <f>'познавательное развитие'!U22</f>
        <v/>
      </c>
      <c r="K21" s="145"/>
      <c r="L21" s="103" t="str">
        <f>'Художественно-эстетическое разв'!I22</f>
        <v/>
      </c>
      <c r="M21" s="104" t="str">
        <f>'Художественно-эстетическое разв'!N22</f>
        <v/>
      </c>
      <c r="N21" s="100"/>
      <c r="O21" s="97" t="str">
        <f>'Речевое развитие'!H21</f>
        <v/>
      </c>
      <c r="P21" s="97" t="str">
        <f>'Речевое развитие'!L21</f>
        <v/>
      </c>
      <c r="R21" s="97" t="str">
        <f>'Физическое развитие'!L21</f>
        <v/>
      </c>
      <c r="S21" s="97" t="str">
        <f>'Физическое развитие'!Q21</f>
        <v/>
      </c>
    </row>
    <row r="22" spans="1:20">
      <c r="A22" s="109">
        <f>список!A20</f>
        <v>19</v>
      </c>
      <c r="B22" s="146" t="str">
        <f>IF(список!B20="","",список!B20)</f>
        <v/>
      </c>
      <c r="C22" s="100">
        <f>IF(список!C20="","",список!C20)</f>
        <v>0</v>
      </c>
      <c r="D22" s="103" t="str">
        <f>'Социально-коммуникативное разви'!L22</f>
        <v/>
      </c>
      <c r="E22" s="97" t="str">
        <f>'Социально-коммуникативное разви'!P22</f>
        <v/>
      </c>
      <c r="F22" s="104" t="str">
        <f>'Социально-коммуникативное разви'!S22</f>
        <v/>
      </c>
      <c r="G22" s="145"/>
      <c r="H22" s="122" t="str">
        <f>'познавательное развитие'!I23</f>
        <v/>
      </c>
      <c r="I22" s="99" t="str">
        <f>'познавательное развитие'!O23</f>
        <v/>
      </c>
      <c r="J22" s="99" t="str">
        <f>'познавательное развитие'!U23</f>
        <v/>
      </c>
      <c r="K22" s="145"/>
      <c r="L22" s="103" t="str">
        <f>'Художественно-эстетическое разв'!I23</f>
        <v/>
      </c>
      <c r="M22" s="104" t="str">
        <f>'Художественно-эстетическое разв'!N23</f>
        <v/>
      </c>
      <c r="N22" s="100"/>
      <c r="O22" s="97" t="str">
        <f>'Речевое развитие'!H22</f>
        <v/>
      </c>
      <c r="P22" s="97" t="str">
        <f>'Речевое развитие'!L22</f>
        <v/>
      </c>
      <c r="R22" s="97" t="str">
        <f>'Физическое развитие'!L22</f>
        <v/>
      </c>
      <c r="S22" s="97" t="str">
        <f>'Физическое развитие'!Q22</f>
        <v/>
      </c>
    </row>
    <row r="23" spans="1:20">
      <c r="A23" s="109">
        <f>список!A21</f>
        <v>20</v>
      </c>
      <c r="B23" s="146" t="str">
        <f>IF(список!B21="","",список!B21)</f>
        <v/>
      </c>
      <c r="C23" s="100">
        <f>IF(список!C21="","",список!C21)</f>
        <v>0</v>
      </c>
      <c r="D23" s="103" t="str">
        <f>'Социально-коммуникативное разви'!L23</f>
        <v/>
      </c>
      <c r="E23" s="97" t="str">
        <f>'Социально-коммуникативное разви'!P23</f>
        <v/>
      </c>
      <c r="F23" s="104" t="str">
        <f>'Социально-коммуникативное разви'!S23</f>
        <v/>
      </c>
      <c r="G23" s="145"/>
      <c r="H23" s="122" t="str">
        <f>'познавательное развитие'!I24</f>
        <v/>
      </c>
      <c r="I23" s="99" t="str">
        <f>'познавательное развитие'!O24</f>
        <v/>
      </c>
      <c r="J23" s="99" t="str">
        <f>'познавательное развитие'!U24</f>
        <v/>
      </c>
      <c r="K23" s="145"/>
      <c r="L23" s="103" t="str">
        <f>'Художественно-эстетическое разв'!I24</f>
        <v/>
      </c>
      <c r="M23" s="104" t="str">
        <f>'Художественно-эстетическое разв'!N24</f>
        <v/>
      </c>
      <c r="N23" s="100"/>
      <c r="O23" s="97" t="str">
        <f>'Речевое развитие'!H23</f>
        <v/>
      </c>
      <c r="P23" s="97" t="str">
        <f>'Речевое развитие'!L23</f>
        <v/>
      </c>
      <c r="R23" s="97" t="str">
        <f>'Физическое развитие'!L23</f>
        <v/>
      </c>
      <c r="S23" s="97" t="str">
        <f>'Физическое развитие'!Q23</f>
        <v/>
      </c>
    </row>
    <row r="24" spans="1:20">
      <c r="A24" s="109">
        <f>список!A22</f>
        <v>21</v>
      </c>
      <c r="B24" s="146" t="str">
        <f>IF(список!B22="","",список!B22)</f>
        <v/>
      </c>
      <c r="C24" s="100">
        <f>IF(список!C22="","",список!C22)</f>
        <v>0</v>
      </c>
      <c r="D24" s="103" t="str">
        <f>'Социально-коммуникативное разви'!L24</f>
        <v/>
      </c>
      <c r="E24" s="97" t="str">
        <f>'Социально-коммуникативное разви'!P24</f>
        <v/>
      </c>
      <c r="F24" s="104" t="str">
        <f>'Социально-коммуникативное разви'!S24</f>
        <v/>
      </c>
      <c r="G24" s="145"/>
      <c r="H24" s="122" t="str">
        <f>'познавательное развитие'!I25</f>
        <v/>
      </c>
      <c r="I24" s="99" t="str">
        <f>'познавательное развитие'!O25</f>
        <v/>
      </c>
      <c r="J24" s="99" t="str">
        <f>'познавательное развитие'!U25</f>
        <v/>
      </c>
      <c r="K24" s="145"/>
      <c r="L24" s="103" t="str">
        <f>'Художественно-эстетическое разв'!I25</f>
        <v/>
      </c>
      <c r="M24" s="104" t="str">
        <f>'Художественно-эстетическое разв'!N25</f>
        <v/>
      </c>
      <c r="N24" s="100"/>
      <c r="O24" s="97" t="str">
        <f>'Речевое развитие'!H24</f>
        <v/>
      </c>
      <c r="P24" s="97" t="str">
        <f>'Речевое развитие'!L24</f>
        <v/>
      </c>
      <c r="R24" s="97" t="str">
        <f>'Физическое развитие'!L24</f>
        <v/>
      </c>
      <c r="S24" s="97" t="str">
        <f>'Физическое развитие'!Q24</f>
        <v/>
      </c>
    </row>
    <row r="25" spans="1:20">
      <c r="A25" s="109">
        <f>список!A23</f>
        <v>22</v>
      </c>
      <c r="B25" s="146" t="str">
        <f>IF(список!B23="","",список!B23)</f>
        <v/>
      </c>
      <c r="C25" s="100">
        <f>IF(список!C23="","",список!C23)</f>
        <v>0</v>
      </c>
      <c r="D25" s="103" t="str">
        <f>'Социально-коммуникативное разви'!L25</f>
        <v/>
      </c>
      <c r="E25" s="97" t="str">
        <f>'Социально-коммуникативное разви'!P25</f>
        <v/>
      </c>
      <c r="F25" s="104" t="str">
        <f>'Социально-коммуникативное разви'!S25</f>
        <v/>
      </c>
      <c r="G25" s="145"/>
      <c r="H25" s="122" t="str">
        <f>'познавательное развитие'!I26</f>
        <v/>
      </c>
      <c r="I25" s="99" t="str">
        <f>'познавательное развитие'!O26</f>
        <v/>
      </c>
      <c r="J25" s="99" t="str">
        <f>'познавательное развитие'!U26</f>
        <v/>
      </c>
      <c r="K25" s="145"/>
      <c r="L25" s="103" t="str">
        <f>'Художественно-эстетическое разв'!I26</f>
        <v/>
      </c>
      <c r="M25" s="104" t="str">
        <f>'Художественно-эстетическое разв'!N26</f>
        <v/>
      </c>
      <c r="N25" s="100"/>
      <c r="O25" s="97" t="str">
        <f>'Речевое развитие'!H25</f>
        <v/>
      </c>
      <c r="P25" s="97" t="str">
        <f>'Речевое развитие'!L25</f>
        <v/>
      </c>
      <c r="R25" s="97" t="str">
        <f>'Физическое развитие'!L25</f>
        <v/>
      </c>
      <c r="S25" s="97" t="str">
        <f>'Физическое развитие'!Q25</f>
        <v/>
      </c>
    </row>
    <row r="26" spans="1:20">
      <c r="A26" s="109">
        <f>список!A24</f>
        <v>23</v>
      </c>
      <c r="B26" s="146" t="str">
        <f>IF(список!B24="","",список!B24)</f>
        <v/>
      </c>
      <c r="C26" s="100">
        <f>IF(список!C24="","",список!C24)</f>
        <v>0</v>
      </c>
      <c r="D26" s="103" t="str">
        <f>'Социально-коммуникативное разви'!L26</f>
        <v/>
      </c>
      <c r="E26" s="97" t="str">
        <f>'Социально-коммуникативное разви'!P26</f>
        <v/>
      </c>
      <c r="F26" s="104" t="str">
        <f>'Социально-коммуникативное разви'!S26</f>
        <v/>
      </c>
      <c r="G26" s="145"/>
      <c r="H26" s="122" t="str">
        <f>'познавательное развитие'!I27</f>
        <v/>
      </c>
      <c r="I26" s="99" t="str">
        <f>'познавательное развитие'!O27</f>
        <v/>
      </c>
      <c r="J26" s="99" t="str">
        <f>'познавательное развитие'!U27</f>
        <v/>
      </c>
      <c r="K26" s="145"/>
      <c r="L26" s="103" t="str">
        <f>'Художественно-эстетическое разв'!I27</f>
        <v/>
      </c>
      <c r="M26" s="104" t="str">
        <f>'Художественно-эстетическое разв'!N27</f>
        <v/>
      </c>
      <c r="N26" s="100"/>
      <c r="O26" s="97" t="str">
        <f>'Речевое развитие'!H26</f>
        <v/>
      </c>
      <c r="P26" s="97" t="str">
        <f>'Речевое развитие'!L26</f>
        <v/>
      </c>
      <c r="R26" s="97" t="str">
        <f>'Физическое развитие'!L26</f>
        <v/>
      </c>
      <c r="S26" s="97" t="str">
        <f>'Физическое развитие'!Q26</f>
        <v/>
      </c>
    </row>
    <row r="27" spans="1:20">
      <c r="A27" s="109">
        <f>список!A25</f>
        <v>24</v>
      </c>
      <c r="B27" s="146" t="str">
        <f>IF(список!B25="","",список!B25)</f>
        <v/>
      </c>
      <c r="C27" s="100">
        <f>IF(список!C25="","",список!C25)</f>
        <v>0</v>
      </c>
      <c r="D27" s="103" t="str">
        <f>'Социально-коммуникативное разви'!L27</f>
        <v/>
      </c>
      <c r="E27" s="97" t="str">
        <f>'Социально-коммуникативное разви'!P27</f>
        <v/>
      </c>
      <c r="F27" s="104" t="str">
        <f>'Социально-коммуникативное разви'!S27</f>
        <v/>
      </c>
      <c r="G27" s="145"/>
      <c r="H27" s="122" t="str">
        <f>'познавательное развитие'!I28</f>
        <v/>
      </c>
      <c r="I27" s="99" t="str">
        <f>'познавательное развитие'!O28</f>
        <v/>
      </c>
      <c r="J27" s="99" t="str">
        <f>'познавательное развитие'!U28</f>
        <v/>
      </c>
      <c r="K27" s="145"/>
      <c r="L27" s="103" t="str">
        <f>'Художественно-эстетическое разв'!I28</f>
        <v/>
      </c>
      <c r="M27" s="104" t="str">
        <f>'Художественно-эстетическое разв'!N28</f>
        <v/>
      </c>
      <c r="N27" s="100"/>
      <c r="O27" s="97" t="str">
        <f>'Речевое развитие'!H27</f>
        <v/>
      </c>
      <c r="P27" s="97" t="str">
        <f>'Речевое развитие'!L27</f>
        <v/>
      </c>
      <c r="R27" s="97" t="str">
        <f>'Физическое развитие'!L27</f>
        <v/>
      </c>
      <c r="S27" s="97" t="str">
        <f>'Физическое развитие'!Q27</f>
        <v/>
      </c>
    </row>
    <row r="28" spans="1:20">
      <c r="A28" s="109">
        <f>список!A26</f>
        <v>25</v>
      </c>
      <c r="B28" s="146" t="str">
        <f>IF(список!B26="","",список!B26)</f>
        <v/>
      </c>
      <c r="C28" s="100">
        <f>IF(список!C26="","",список!C26)</f>
        <v>0</v>
      </c>
      <c r="D28" s="103" t="str">
        <f>'Социально-коммуникативное разви'!L28</f>
        <v/>
      </c>
      <c r="E28" s="97" t="str">
        <f>'Социально-коммуникативное разви'!P28</f>
        <v/>
      </c>
      <c r="F28" s="104" t="str">
        <f>'Социально-коммуникативное разви'!S28</f>
        <v/>
      </c>
      <c r="G28" s="145"/>
      <c r="H28" s="122" t="str">
        <f>'познавательное развитие'!I29</f>
        <v/>
      </c>
      <c r="I28" s="99" t="str">
        <f>'познавательное развитие'!O29</f>
        <v/>
      </c>
      <c r="J28" s="99" t="str">
        <f>'познавательное развитие'!U29</f>
        <v/>
      </c>
      <c r="K28" s="145"/>
      <c r="L28" s="103" t="str">
        <f>'Художественно-эстетическое разв'!I29</f>
        <v/>
      </c>
      <c r="M28" s="104" t="str">
        <f>'Художественно-эстетическое разв'!N29</f>
        <v/>
      </c>
      <c r="N28" s="100"/>
      <c r="O28" s="97" t="str">
        <f>'Речевое развитие'!H28</f>
        <v/>
      </c>
      <c r="P28" s="97" t="str">
        <f>'Речевое развитие'!L28</f>
        <v/>
      </c>
      <c r="R28" s="97" t="str">
        <f>'Физическое развитие'!L28</f>
        <v/>
      </c>
      <c r="S28" s="97" t="str">
        <f>'Физическое развитие'!Q28</f>
        <v/>
      </c>
    </row>
    <row r="29" spans="1:20">
      <c r="A29" s="109">
        <f>список!A27</f>
        <v>26</v>
      </c>
      <c r="B29" s="146" t="str">
        <f>IF(список!B27="","",список!B27)</f>
        <v/>
      </c>
      <c r="C29" s="100">
        <f>IF(список!C27="","",список!C27)</f>
        <v>0</v>
      </c>
      <c r="D29" s="103" t="str">
        <f>'Социально-коммуникативное разви'!L29</f>
        <v/>
      </c>
      <c r="E29" s="97" t="str">
        <f>'Социально-коммуникативное разви'!P29</f>
        <v/>
      </c>
      <c r="F29" s="104" t="str">
        <f>'Социально-коммуникативное разви'!S29</f>
        <v/>
      </c>
      <c r="G29" s="145"/>
      <c r="H29" s="122" t="str">
        <f>'познавательное развитие'!I30</f>
        <v/>
      </c>
      <c r="I29" s="99" t="str">
        <f>'познавательное развитие'!O30</f>
        <v/>
      </c>
      <c r="J29" s="99" t="str">
        <f>'познавательное развитие'!U30</f>
        <v/>
      </c>
      <c r="K29" s="145"/>
      <c r="L29" s="103" t="str">
        <f>'Художественно-эстетическое разв'!I30</f>
        <v/>
      </c>
      <c r="M29" s="104" t="str">
        <f>'Художественно-эстетическое разв'!N30</f>
        <v/>
      </c>
      <c r="N29" s="203"/>
      <c r="O29" s="97" t="str">
        <f>'Речевое развитие'!H29</f>
        <v/>
      </c>
      <c r="P29" s="97" t="str">
        <f>'Речевое развитие'!L29</f>
        <v/>
      </c>
      <c r="Q29" s="166"/>
      <c r="R29" s="97" t="str">
        <f>'Физическое развитие'!L29</f>
        <v/>
      </c>
      <c r="S29" s="97" t="str">
        <f>'Физическое развитие'!Q29</f>
        <v/>
      </c>
      <c r="T29" s="166"/>
    </row>
    <row r="30" spans="1:20">
      <c r="A30" s="109">
        <f>список!A28</f>
        <v>27</v>
      </c>
      <c r="B30" s="146" t="str">
        <f>IF(список!B28="","",список!B28)</f>
        <v/>
      </c>
      <c r="C30" s="100">
        <f>IF(список!C28="","",список!C28)</f>
        <v>0</v>
      </c>
      <c r="D30" s="103" t="str">
        <f>'Социально-коммуникативное разви'!L30</f>
        <v/>
      </c>
      <c r="E30" s="97" t="str">
        <f>'Социально-коммуникативное разви'!P30</f>
        <v/>
      </c>
      <c r="F30" s="104" t="str">
        <f>'Социально-коммуникативное разви'!S30</f>
        <v/>
      </c>
      <c r="G30" s="145"/>
      <c r="H30" s="122" t="str">
        <f>'познавательное развитие'!I31</f>
        <v/>
      </c>
      <c r="I30" s="99" t="str">
        <f>'познавательное развитие'!O31</f>
        <v/>
      </c>
      <c r="J30" s="99" t="str">
        <f>'познавательное развитие'!U31</f>
        <v/>
      </c>
      <c r="K30" s="145"/>
      <c r="L30" s="103" t="str">
        <f>'Художественно-эстетическое разв'!I31</f>
        <v/>
      </c>
      <c r="M30" s="104" t="str">
        <f>'Художественно-эстетическое разв'!N31</f>
        <v/>
      </c>
      <c r="N30" s="203"/>
      <c r="O30" s="97" t="str">
        <f>'Речевое развитие'!H30</f>
        <v/>
      </c>
      <c r="P30" s="97" t="str">
        <f>'Речевое развитие'!L30</f>
        <v/>
      </c>
      <c r="Q30" s="166"/>
      <c r="R30" s="97" t="str">
        <f>'Физическое развитие'!L30</f>
        <v/>
      </c>
      <c r="S30" s="97" t="str">
        <f>'Физическое развитие'!Q30</f>
        <v/>
      </c>
      <c r="T30" s="166"/>
    </row>
    <row r="31" spans="1:20">
      <c r="A31" s="109">
        <f>список!A29</f>
        <v>28</v>
      </c>
      <c r="B31" s="146" t="str">
        <f>IF(список!B29="","",список!B29)</f>
        <v/>
      </c>
      <c r="C31" s="100">
        <f>IF(список!C29="","",список!C29)</f>
        <v>0</v>
      </c>
      <c r="D31" s="103" t="str">
        <f>'Социально-коммуникативное разви'!L31</f>
        <v/>
      </c>
      <c r="E31" s="97" t="str">
        <f>'Социально-коммуникативное разви'!P31</f>
        <v/>
      </c>
      <c r="F31" s="104" t="str">
        <f>'Социально-коммуникативное разви'!S31</f>
        <v/>
      </c>
      <c r="G31" s="145"/>
      <c r="H31" s="122" t="str">
        <f>'познавательное развитие'!I32</f>
        <v/>
      </c>
      <c r="I31" s="99" t="str">
        <f>'познавательное развитие'!O32</f>
        <v/>
      </c>
      <c r="J31" s="99" t="str">
        <f>'познавательное развитие'!U32</f>
        <v/>
      </c>
      <c r="K31" s="145"/>
      <c r="L31" s="103" t="str">
        <f>'Художественно-эстетическое разв'!I32</f>
        <v/>
      </c>
      <c r="M31" s="104" t="str">
        <f>'Художественно-эстетическое разв'!N32</f>
        <v/>
      </c>
      <c r="N31" s="203"/>
      <c r="O31" s="97" t="str">
        <f>'Речевое развитие'!H31</f>
        <v/>
      </c>
      <c r="P31" s="97" t="str">
        <f>'Речевое развитие'!L31</f>
        <v/>
      </c>
      <c r="Q31" s="166"/>
      <c r="R31" s="97" t="str">
        <f>'Физическое развитие'!L31</f>
        <v/>
      </c>
      <c r="S31" s="97" t="str">
        <f>'Физическое развитие'!Q31</f>
        <v/>
      </c>
      <c r="T31" s="166"/>
    </row>
    <row r="32" spans="1:20">
      <c r="A32" s="109">
        <f>список!A30</f>
        <v>29</v>
      </c>
      <c r="B32" s="146" t="str">
        <f>IF(список!B30="","",список!B30)</f>
        <v/>
      </c>
      <c r="C32" s="100">
        <f>IF(список!C30="","",список!C30)</f>
        <v>0</v>
      </c>
      <c r="D32" s="103" t="str">
        <f>'Социально-коммуникативное разви'!L32</f>
        <v/>
      </c>
      <c r="E32" s="97" t="str">
        <f>'Социально-коммуникативное разви'!P32</f>
        <v/>
      </c>
      <c r="F32" s="104" t="str">
        <f>'Социально-коммуникативное разви'!S32</f>
        <v/>
      </c>
      <c r="G32" s="145"/>
      <c r="H32" s="122" t="str">
        <f>'познавательное развитие'!I33</f>
        <v/>
      </c>
      <c r="I32" s="99" t="str">
        <f>'познавательное развитие'!O33</f>
        <v/>
      </c>
      <c r="J32" s="99" t="str">
        <f>'познавательное развитие'!U33</f>
        <v/>
      </c>
      <c r="K32" s="145"/>
      <c r="L32" s="103" t="str">
        <f>'Художественно-эстетическое разв'!I33</f>
        <v/>
      </c>
      <c r="M32" s="104" t="str">
        <f>'Художественно-эстетическое разв'!N33</f>
        <v/>
      </c>
      <c r="N32" s="203"/>
      <c r="O32" s="97" t="str">
        <f>'Речевое развитие'!H32</f>
        <v/>
      </c>
      <c r="P32" s="97" t="str">
        <f>'Речевое развитие'!L32</f>
        <v/>
      </c>
      <c r="Q32" s="166"/>
      <c r="R32" s="97" t="str">
        <f>'Физическое развитие'!L32</f>
        <v/>
      </c>
      <c r="S32" s="97" t="str">
        <f>'Физическое развитие'!Q32</f>
        <v/>
      </c>
      <c r="T32" s="166"/>
    </row>
    <row r="33" spans="1:20">
      <c r="A33" s="109">
        <f>список!A31</f>
        <v>30</v>
      </c>
      <c r="B33" s="146" t="str">
        <f>IF(список!B31="","",список!B31)</f>
        <v/>
      </c>
      <c r="C33" s="100">
        <f>IF(список!C31="","",список!C31)</f>
        <v>0</v>
      </c>
      <c r="D33" s="103" t="str">
        <f>'Социально-коммуникативное разви'!L33</f>
        <v/>
      </c>
      <c r="E33" s="97" t="str">
        <f>'Социально-коммуникативное разви'!P33</f>
        <v/>
      </c>
      <c r="F33" s="104" t="str">
        <f>'Социально-коммуникативное разви'!S33</f>
        <v/>
      </c>
      <c r="G33" s="145"/>
      <c r="H33" s="122" t="str">
        <f>'познавательное развитие'!I34</f>
        <v/>
      </c>
      <c r="I33" s="99" t="str">
        <f>'познавательное развитие'!O34</f>
        <v/>
      </c>
      <c r="J33" s="99" t="str">
        <f>'познавательное развитие'!U34</f>
        <v/>
      </c>
      <c r="K33" s="145"/>
      <c r="L33" s="103" t="str">
        <f>'Художественно-эстетическое разв'!I34</f>
        <v/>
      </c>
      <c r="M33" s="104" t="str">
        <f>'Художественно-эстетическое разв'!N34</f>
        <v/>
      </c>
      <c r="N33" s="203"/>
      <c r="O33" s="97" t="str">
        <f>'Речевое развитие'!H33</f>
        <v/>
      </c>
      <c r="P33" s="97" t="str">
        <f>'Речевое развитие'!L33</f>
        <v/>
      </c>
      <c r="Q33" s="166"/>
      <c r="R33" s="97" t="str">
        <f>'Физическое развитие'!L33</f>
        <v/>
      </c>
      <c r="S33" s="97" t="str">
        <f>'Физическое развитие'!Q33</f>
        <v/>
      </c>
      <c r="T33" s="166"/>
    </row>
    <row r="34" spans="1:20">
      <c r="A34" s="109">
        <f>список!A32</f>
        <v>31</v>
      </c>
      <c r="B34" s="146" t="str">
        <f>IF(список!B32="","",список!B32)</f>
        <v/>
      </c>
      <c r="C34" s="100">
        <f>IF(список!C32="","",список!C32)</f>
        <v>0</v>
      </c>
      <c r="D34" s="103" t="str">
        <f>'Социально-коммуникативное разви'!L34</f>
        <v/>
      </c>
      <c r="E34" s="97" t="str">
        <f>'Социально-коммуникативное разви'!P34</f>
        <v/>
      </c>
      <c r="F34" s="104" t="str">
        <f>'Социально-коммуникативное разви'!S34</f>
        <v/>
      </c>
      <c r="G34" s="145"/>
      <c r="H34" s="122" t="str">
        <f>'познавательное развитие'!I35</f>
        <v/>
      </c>
      <c r="I34" s="99" t="str">
        <f>'познавательное развитие'!O35</f>
        <v/>
      </c>
      <c r="J34" s="99" t="str">
        <f>'познавательное развитие'!U35</f>
        <v/>
      </c>
      <c r="K34" s="145"/>
      <c r="L34" s="103" t="str">
        <f>'Художественно-эстетическое разв'!I35</f>
        <v/>
      </c>
      <c r="M34" s="104" t="str">
        <f>'Художественно-эстетическое разв'!N35</f>
        <v/>
      </c>
      <c r="N34" s="203"/>
      <c r="O34" s="97" t="str">
        <f>'Речевое развитие'!H34</f>
        <v/>
      </c>
      <c r="P34" s="97" t="str">
        <f>'Речевое развитие'!L34</f>
        <v/>
      </c>
      <c r="Q34" s="166"/>
      <c r="R34" s="97" t="str">
        <f>'Физическое развитие'!L34</f>
        <v/>
      </c>
      <c r="S34" s="97" t="str">
        <f>'Физическое развитие'!Q34</f>
        <v/>
      </c>
      <c r="T34" s="166"/>
    </row>
    <row r="35" spans="1:20">
      <c r="A35" s="109">
        <f>список!A33</f>
        <v>32</v>
      </c>
      <c r="B35" s="146" t="str">
        <f>IF(список!B33="","",список!B33)</f>
        <v/>
      </c>
      <c r="C35" s="100">
        <f>IF(список!C33="","",список!C33)</f>
        <v>0</v>
      </c>
      <c r="D35" s="103" t="str">
        <f>'Социально-коммуникативное разви'!L35</f>
        <v/>
      </c>
      <c r="E35" s="97" t="str">
        <f>'Социально-коммуникативное разви'!P35</f>
        <v/>
      </c>
      <c r="F35" s="104" t="str">
        <f>'Социально-коммуникативное разви'!S35</f>
        <v/>
      </c>
      <c r="G35" s="145"/>
      <c r="H35" s="122" t="str">
        <f>'познавательное развитие'!I36</f>
        <v/>
      </c>
      <c r="I35" s="99" t="str">
        <f>'познавательное развитие'!O36</f>
        <v/>
      </c>
      <c r="J35" s="99" t="str">
        <f>'познавательное развитие'!U36</f>
        <v/>
      </c>
      <c r="K35" s="145"/>
      <c r="L35" s="103" t="str">
        <f>'Художественно-эстетическое разв'!I36</f>
        <v/>
      </c>
      <c r="M35" s="104" t="str">
        <f>'Художественно-эстетическое разв'!N36</f>
        <v/>
      </c>
      <c r="N35" s="203"/>
      <c r="O35" s="97" t="str">
        <f>'Речевое развитие'!H35</f>
        <v/>
      </c>
      <c r="P35" s="97" t="str">
        <f>'Речевое развитие'!L35</f>
        <v/>
      </c>
      <c r="Q35" s="166"/>
      <c r="R35" s="97" t="str">
        <f>'Физическое развитие'!L35</f>
        <v/>
      </c>
      <c r="S35" s="97" t="str">
        <f>'Физическое развитие'!Q35</f>
        <v/>
      </c>
      <c r="T35" s="166"/>
    </row>
    <row r="36" spans="1:20">
      <c r="A36" s="109">
        <f>список!A34</f>
        <v>33</v>
      </c>
      <c r="B36" s="146" t="str">
        <f>IF(список!B34="","",список!B34)</f>
        <v/>
      </c>
      <c r="C36" s="100">
        <f>IF(список!C34="","",список!C34)</f>
        <v>0</v>
      </c>
      <c r="D36" s="103" t="str">
        <f>'Социально-коммуникативное разви'!L36</f>
        <v/>
      </c>
      <c r="E36" s="97" t="str">
        <f>'Социально-коммуникативное разви'!P36</f>
        <v/>
      </c>
      <c r="F36" s="104" t="str">
        <f>'Социально-коммуникативное разви'!S36</f>
        <v/>
      </c>
      <c r="G36" s="145"/>
      <c r="H36" s="122" t="str">
        <f>'познавательное развитие'!I37</f>
        <v/>
      </c>
      <c r="I36" s="99" t="str">
        <f>'познавательное развитие'!O37</f>
        <v/>
      </c>
      <c r="J36" s="99" t="str">
        <f>'познавательное развитие'!U37</f>
        <v/>
      </c>
      <c r="K36" s="145"/>
      <c r="L36" s="103" t="str">
        <f>'Художественно-эстетическое разв'!I37</f>
        <v/>
      </c>
      <c r="M36" s="104" t="str">
        <f>'Художественно-эстетическое разв'!N37</f>
        <v/>
      </c>
      <c r="N36" s="203"/>
      <c r="O36" s="97" t="str">
        <f>'Речевое развитие'!H36</f>
        <v/>
      </c>
      <c r="P36" s="97" t="str">
        <f>'Речевое развитие'!L36</f>
        <v/>
      </c>
      <c r="Q36" s="166"/>
      <c r="R36" s="97" t="str">
        <f>'Физическое развитие'!L36</f>
        <v/>
      </c>
      <c r="S36" s="97" t="str">
        <f>'Физическое развитие'!Q36</f>
        <v/>
      </c>
      <c r="T36" s="166"/>
    </row>
    <row r="37" spans="1:20">
      <c r="A37" s="109">
        <f>список!A35</f>
        <v>34</v>
      </c>
      <c r="B37" s="146" t="str">
        <f>IF(список!B35="","",список!B35)</f>
        <v/>
      </c>
      <c r="C37" s="100">
        <f>IF(список!C35="","",список!C35)</f>
        <v>0</v>
      </c>
      <c r="D37" s="103" t="str">
        <f>'Социально-коммуникативное разви'!L37</f>
        <v/>
      </c>
      <c r="E37" s="97" t="str">
        <f>'Социально-коммуникативное разви'!P37</f>
        <v/>
      </c>
      <c r="F37" s="104" t="str">
        <f>'Социально-коммуникативное разви'!S37</f>
        <v/>
      </c>
      <c r="G37" s="145"/>
      <c r="H37" s="122" t="str">
        <f>'познавательное развитие'!I38</f>
        <v/>
      </c>
      <c r="I37" s="99" t="str">
        <f>'познавательное развитие'!O38</f>
        <v/>
      </c>
      <c r="J37" s="99" t="str">
        <f>'познавательное развитие'!U38</f>
        <v/>
      </c>
      <c r="K37" s="145"/>
      <c r="L37" s="103" t="str">
        <f>'Художественно-эстетическое разв'!I38</f>
        <v/>
      </c>
      <c r="M37" s="104" t="str">
        <f>'Художественно-эстетическое разв'!N38</f>
        <v/>
      </c>
      <c r="N37" s="203"/>
      <c r="O37" s="97" t="str">
        <f>'Речевое развитие'!H37</f>
        <v/>
      </c>
      <c r="P37" s="97" t="str">
        <f>'Речевое развитие'!L37</f>
        <v/>
      </c>
      <c r="Q37" s="166"/>
      <c r="R37" s="97" t="str">
        <f>'Физическое развитие'!L37</f>
        <v/>
      </c>
      <c r="S37" s="97" t="str">
        <f>'Физическое развитие'!Q37</f>
        <v/>
      </c>
      <c r="T37" s="166"/>
    </row>
    <row r="38" spans="1:20">
      <c r="A38" s="109">
        <f>список!A36</f>
        <v>35</v>
      </c>
      <c r="B38" s="146" t="str">
        <f>IF(список!B36="","",список!B36)</f>
        <v/>
      </c>
      <c r="C38" s="100">
        <f>IF(список!C36="","",список!C36)</f>
        <v>0</v>
      </c>
      <c r="D38" s="103" t="str">
        <f>'Социально-коммуникативное разви'!L38</f>
        <v/>
      </c>
      <c r="E38" s="97" t="str">
        <f>'Социально-коммуникативное разви'!P38</f>
        <v/>
      </c>
      <c r="F38" s="104" t="str">
        <f>'Социально-коммуникативное разви'!S38</f>
        <v/>
      </c>
      <c r="G38" s="145"/>
      <c r="H38" s="122" t="str">
        <f>'познавательное развитие'!I39</f>
        <v/>
      </c>
      <c r="I38" s="99" t="str">
        <f>'познавательное развитие'!O39</f>
        <v/>
      </c>
      <c r="J38" s="99" t="str">
        <f>'познавательное развитие'!U39</f>
        <v/>
      </c>
      <c r="K38" s="145"/>
      <c r="L38" s="103" t="str">
        <f>'Художественно-эстетическое разв'!I39</f>
        <v/>
      </c>
      <c r="M38" s="104" t="str">
        <f>'Художественно-эстетическое разв'!N39</f>
        <v/>
      </c>
      <c r="N38" s="203"/>
      <c r="O38" s="97" t="str">
        <f>'Речевое развитие'!H38</f>
        <v/>
      </c>
      <c r="P38" s="97" t="str">
        <f>'Речевое развитие'!L38</f>
        <v/>
      </c>
      <c r="Q38" s="166"/>
      <c r="R38" s="97" t="str">
        <f>'Физическое развитие'!L38</f>
        <v/>
      </c>
      <c r="S38" s="97" t="str">
        <f>'Физическое развитие'!Q38</f>
        <v/>
      </c>
      <c r="T38" s="166"/>
    </row>
    <row r="39" spans="1:20" ht="30" customHeight="1">
      <c r="A39" s="109"/>
      <c r="B39" s="205" t="s">
        <v>196</v>
      </c>
      <c r="C39" s="209"/>
      <c r="D39" s="103"/>
      <c r="E39" s="166"/>
      <c r="F39" s="203"/>
      <c r="G39" s="145"/>
      <c r="H39" s="122"/>
      <c r="I39" s="204"/>
      <c r="J39" s="204"/>
      <c r="K39" s="145"/>
      <c r="L39" s="103"/>
      <c r="M39" s="203"/>
      <c r="N39" s="203"/>
      <c r="O39" s="166"/>
      <c r="P39" s="166"/>
      <c r="Q39" s="166"/>
      <c r="R39" s="166"/>
      <c r="S39" s="166"/>
      <c r="T39" s="166"/>
    </row>
    <row r="40" spans="1:20">
      <c r="C40" s="100" t="s">
        <v>153</v>
      </c>
      <c r="D40" s="103">
        <f>COUNTIF(D$4:D$38,$C$40)</f>
        <v>0</v>
      </c>
      <c r="E40" s="103">
        <f t="shared" ref="E40:F40" si="0">COUNTIF(E$4:E$38,$C$40)</f>
        <v>0</v>
      </c>
      <c r="F40" s="103">
        <f t="shared" si="0"/>
        <v>0</v>
      </c>
      <c r="G40" s="214">
        <f>AVERAGE(D40:F40)</f>
        <v>0</v>
      </c>
      <c r="H40" s="103">
        <f>COUNTIF(H$4:H$38,$C$40)</f>
        <v>0</v>
      </c>
      <c r="I40" s="103">
        <f t="shared" ref="I40:J40" si="1">COUNTIF(I$4:I$38,$C$40)</f>
        <v>0</v>
      </c>
      <c r="J40" s="103">
        <f t="shared" si="1"/>
        <v>0</v>
      </c>
      <c r="K40" s="214">
        <f>AVERAGE(H40:J40)</f>
        <v>0</v>
      </c>
      <c r="L40" s="103">
        <f>COUNTIF(L$4:L$38,$C$40)</f>
        <v>0</v>
      </c>
      <c r="M40" s="103">
        <f>COUNTIF(M$4:M$38,$C$40)</f>
        <v>0</v>
      </c>
      <c r="N40" s="103">
        <f>AVERAGE(L40:M40)</f>
        <v>0</v>
      </c>
      <c r="O40" s="103">
        <f>COUNTIF(O$4:O$38,$C$40)</f>
        <v>0</v>
      </c>
      <c r="P40" s="103">
        <f>COUNTIF(P$4:P$38,$C$40)</f>
        <v>0</v>
      </c>
      <c r="Q40" s="103">
        <f>AVERAGE(O40:P40)</f>
        <v>0</v>
      </c>
      <c r="R40" s="103">
        <f>COUNTIF(R$4:R$38,$C$40)</f>
        <v>0</v>
      </c>
      <c r="S40" s="103">
        <f t="shared" ref="S40" si="2">COUNTIF(S$4:S$29,$C$40)</f>
        <v>0</v>
      </c>
      <c r="T40" s="103">
        <f>AVERAGE(R40:S40)</f>
        <v>0</v>
      </c>
    </row>
    <row r="41" spans="1:20">
      <c r="C41" s="97" t="s">
        <v>154</v>
      </c>
      <c r="D41" s="103">
        <f>COUNTIF(D$4:D$38,$C$41)</f>
        <v>0</v>
      </c>
      <c r="E41" s="103">
        <f t="shared" ref="E41:F41" si="3">COUNTIF(E$4:E$38,$C$41)</f>
        <v>0</v>
      </c>
      <c r="F41" s="103">
        <f t="shared" si="3"/>
        <v>0</v>
      </c>
      <c r="G41" s="215">
        <f t="shared" ref="G41:G42" si="4">AVERAGE(D41:F41)</f>
        <v>0</v>
      </c>
      <c r="H41" s="103">
        <f>COUNTIF(H$4:H$38,$C$41)</f>
        <v>0</v>
      </c>
      <c r="I41" s="103">
        <f t="shared" ref="I41:J41" si="5">COUNTIF(I$4:I$38,$C$41)</f>
        <v>0</v>
      </c>
      <c r="J41" s="103">
        <f t="shared" si="5"/>
        <v>0</v>
      </c>
      <c r="K41" s="214">
        <f t="shared" ref="K41:K42" si="6">AVERAGE(H41:J41)</f>
        <v>0</v>
      </c>
      <c r="L41" s="103">
        <f>COUNTIF(L$4:L$38,$C$41)</f>
        <v>0</v>
      </c>
      <c r="M41" s="103">
        <f>COUNTIF(M$4:M$38,$C$41)</f>
        <v>0</v>
      </c>
      <c r="N41" s="103">
        <f>AVERAGE(L41:M41)</f>
        <v>0</v>
      </c>
      <c r="O41" s="103">
        <f>COUNTIF(O$4:O$38,$C$41)</f>
        <v>0</v>
      </c>
      <c r="P41" s="103">
        <f>COUNTIF(P$4:P$38,$C$41)</f>
        <v>0</v>
      </c>
      <c r="Q41" s="103">
        <f t="shared" ref="Q41:Q42" si="7">AVERAGE(O41:P41)</f>
        <v>0</v>
      </c>
      <c r="R41" s="103">
        <f>COUNTIF(R$4:R$38,$C$41)</f>
        <v>0</v>
      </c>
      <c r="S41" s="103">
        <f t="shared" ref="S41" si="8">COUNTIF(S$4:S$29,$C$41)</f>
        <v>0</v>
      </c>
      <c r="T41" s="103">
        <f t="shared" ref="T41:T42" si="9">AVERAGE(R41:S41)</f>
        <v>0</v>
      </c>
    </row>
    <row r="42" spans="1:20">
      <c r="C42" s="97" t="s">
        <v>155</v>
      </c>
      <c r="D42" s="103">
        <f>COUNTIF(D$4:D$38,$C$42)</f>
        <v>0</v>
      </c>
      <c r="E42" s="103">
        <f t="shared" ref="E42:F42" si="10">COUNTIF(E$4:E$38,$C$42)</f>
        <v>0</v>
      </c>
      <c r="F42" s="103">
        <f t="shared" si="10"/>
        <v>0</v>
      </c>
      <c r="G42" s="214">
        <f t="shared" si="4"/>
        <v>0</v>
      </c>
      <c r="H42" s="103">
        <f>COUNTIF(H$4:H$38,$C$42)</f>
        <v>0</v>
      </c>
      <c r="I42" s="103">
        <f t="shared" ref="I42:J42" si="11">COUNTIF(I$4:I$38,$C$42)</f>
        <v>0</v>
      </c>
      <c r="J42" s="103">
        <f t="shared" si="11"/>
        <v>0</v>
      </c>
      <c r="K42" s="214">
        <f t="shared" si="6"/>
        <v>0</v>
      </c>
      <c r="L42" s="103">
        <f>COUNTIF(L$4:L$38,$C$42)</f>
        <v>0</v>
      </c>
      <c r="M42" s="103">
        <f>COUNTIF(M$4:M$38,$C$42)</f>
        <v>0</v>
      </c>
      <c r="N42" s="103">
        <f>AVERAGE(L42:M42)</f>
        <v>0</v>
      </c>
      <c r="O42" s="103">
        <f>COUNTIF(O$4:O$38,$C$42)</f>
        <v>0</v>
      </c>
      <c r="P42" s="103">
        <f>COUNTIF(P$4:P$38,$C$42)</f>
        <v>0</v>
      </c>
      <c r="Q42" s="103">
        <f t="shared" si="7"/>
        <v>0</v>
      </c>
      <c r="R42" s="103">
        <f>COUNTIF(R$4:R$38,$C$42)</f>
        <v>0</v>
      </c>
      <c r="S42" s="103">
        <f t="shared" ref="S42" si="12">COUNTIF(S$4:S$29,$C$42)</f>
        <v>0</v>
      </c>
      <c r="T42" s="103">
        <f t="shared" si="9"/>
        <v>0</v>
      </c>
    </row>
    <row r="43" spans="1:20">
      <c r="C43" s="100"/>
      <c r="D43" s="166"/>
      <c r="E43" s="166"/>
      <c r="F43" s="166"/>
      <c r="G43" s="206"/>
      <c r="H43" s="166"/>
      <c r="I43" s="166"/>
      <c r="J43" s="166"/>
      <c r="K43" s="207"/>
      <c r="L43" s="166"/>
      <c r="M43" s="166"/>
      <c r="N43" s="206"/>
      <c r="O43" s="166"/>
      <c r="P43" s="166"/>
      <c r="Q43" s="208"/>
      <c r="R43" s="166"/>
      <c r="S43" s="166"/>
      <c r="T43" s="207"/>
    </row>
    <row r="44" spans="1:20">
      <c r="C44" s="100" t="s">
        <v>153</v>
      </c>
      <c r="D44" s="202"/>
      <c r="G44" s="202" t="e">
        <f>G40/$C$39</f>
        <v>#DIV/0!</v>
      </c>
      <c r="H44" s="202"/>
      <c r="I44" s="202"/>
      <c r="J44" s="202"/>
      <c r="K44" s="262" t="e">
        <f t="shared" ref="K44:T44" si="13">K40/$C$39</f>
        <v>#DIV/0!</v>
      </c>
      <c r="L44" s="202"/>
      <c r="M44" s="202"/>
      <c r="N44" s="202" t="e">
        <f t="shared" ref="N44" si="14">N40/$C$39</f>
        <v>#DIV/0!</v>
      </c>
      <c r="O44" s="202"/>
      <c r="P44" s="202"/>
      <c r="Q44" s="202" t="e">
        <f t="shared" si="13"/>
        <v>#DIV/0!</v>
      </c>
      <c r="R44" s="202"/>
      <c r="S44" s="202"/>
      <c r="T44" s="262" t="e">
        <f t="shared" si="13"/>
        <v>#DIV/0!</v>
      </c>
    </row>
    <row r="45" spans="1:20">
      <c r="C45" s="97" t="s">
        <v>154</v>
      </c>
      <c r="D45" s="202"/>
      <c r="G45" s="202" t="e">
        <f>G41/$C$39</f>
        <v>#DIV/0!</v>
      </c>
      <c r="H45" s="202"/>
      <c r="I45" s="202"/>
      <c r="J45" s="202"/>
      <c r="K45" s="262" t="e">
        <f t="shared" ref="G45:T46" si="15">K41/$C$39</f>
        <v>#DIV/0!</v>
      </c>
      <c r="L45" s="202"/>
      <c r="M45" s="202"/>
      <c r="N45" s="202" t="e">
        <f t="shared" ref="N45" si="16">N41/$C$39</f>
        <v>#DIV/0!</v>
      </c>
      <c r="O45" s="202"/>
      <c r="P45" s="202"/>
      <c r="Q45" s="202" t="e">
        <f t="shared" si="15"/>
        <v>#DIV/0!</v>
      </c>
      <c r="R45" s="202"/>
      <c r="S45" s="202"/>
      <c r="T45" s="262" t="e">
        <f t="shared" si="15"/>
        <v>#DIV/0!</v>
      </c>
    </row>
    <row r="46" spans="1:20">
      <c r="C46" s="97" t="s">
        <v>155</v>
      </c>
      <c r="G46" s="202" t="e">
        <f t="shared" si="15"/>
        <v>#DIV/0!</v>
      </c>
      <c r="H46" s="202"/>
      <c r="I46" s="202"/>
      <c r="J46" s="202"/>
      <c r="K46" s="262" t="e">
        <f t="shared" si="15"/>
        <v>#DIV/0!</v>
      </c>
      <c r="L46" s="202"/>
      <c r="M46" s="202"/>
      <c r="N46" s="202" t="e">
        <f t="shared" ref="N46" si="17">N42/$C$39</f>
        <v>#DIV/0!</v>
      </c>
      <c r="O46" s="202"/>
      <c r="P46" s="202"/>
      <c r="Q46" s="202" t="e">
        <f t="shared" si="15"/>
        <v>#DIV/0!</v>
      </c>
      <c r="R46" s="202"/>
      <c r="S46" s="202"/>
      <c r="T46" s="262" t="e">
        <f t="shared" si="15"/>
        <v>#DIV/0!</v>
      </c>
    </row>
  </sheetData>
  <sheetProtection selectLockedCells="1"/>
  <mergeCells count="11">
    <mergeCell ref="B2:B3"/>
    <mergeCell ref="C2:C3"/>
    <mergeCell ref="AL2:AW2"/>
    <mergeCell ref="V2:AA2"/>
    <mergeCell ref="A1:Y1"/>
    <mergeCell ref="H2:J2"/>
    <mergeCell ref="A2:A3"/>
    <mergeCell ref="L2:N2"/>
    <mergeCell ref="O2:Q2"/>
    <mergeCell ref="R2:T2"/>
    <mergeCell ref="D2:G2"/>
  </mergeCells>
  <phoneticPr fontId="0" type="noConversion"/>
  <conditionalFormatting sqref="D4:N39 D40:T43">
    <cfRule type="containsText" dxfId="199" priority="66" operator="containsText" text="норма, средний, 3 уровень">
      <formula>NOT(ISERROR(SEARCH("норма, средний, 3 уровень",D4)))</formula>
    </cfRule>
  </conditionalFormatting>
  <conditionalFormatting sqref="D4:N39 D40:T43">
    <cfRule type="containsText" dxfId="198" priority="59" operator="containsText" text="низкий">
      <formula>NOT(ISERROR(SEARCH("низкий",D4)))</formula>
    </cfRule>
    <cfRule type="containsText" dxfId="197" priority="60" operator="containsText" text="сниженный">
      <formula>NOT(ISERROR(SEARCH("сниженный",D4)))</formula>
    </cfRule>
    <cfRule type="containsText" dxfId="196" priority="61" operator="containsText" text="очень высокий">
      <formula>NOT(ISERROR(SEARCH("очень высокий",D4)))</formula>
    </cfRule>
    <cfRule type="containsText" dxfId="195" priority="62" operator="containsText" text="высокий">
      <formula>NOT(ISERROR(SEARCH("высокий",D4)))</formula>
    </cfRule>
    <cfRule type="containsText" dxfId="194" priority="63" operator="containsText" text="средний">
      <formula>NOT(ISERROR(SEARCH("средний",D4)))</formula>
    </cfRule>
    <cfRule type="containsText" dxfId="193" priority="64" operator="containsText" text="3 уровень">
      <formula>NOT(ISERROR(SEARCH("3 уровень",D4)))</formula>
    </cfRule>
    <cfRule type="containsText" dxfId="192" priority="65" operator="containsText" text="норма">
      <formula>NOT(ISERROR(SEARCH("норма",D4)))</formula>
    </cfRule>
  </conditionalFormatting>
  <conditionalFormatting sqref="B40:B43 D4:N39 D40:T43">
    <cfRule type="containsText" dxfId="191" priority="44" operator="containsText" text="очень высокий">
      <formula>NOT(ISERROR(SEARCH("очень высокий",B4)))</formula>
    </cfRule>
  </conditionalFormatting>
  <conditionalFormatting sqref="L4:N39">
    <cfRule type="containsText" dxfId="190" priority="42" stopIfTrue="1" operator="containsText" text="ниже среднего">
      <formula>NOT(ISERROR(SEARCH("ниже среднего",L4)))</formula>
    </cfRule>
  </conditionalFormatting>
  <conditionalFormatting sqref="D4:N39 D40:T43">
    <cfRule type="containsText" dxfId="189" priority="32" operator="containsText" text="низкий">
      <formula>NOT(ISERROR(SEARCH("низкий",D4)))</formula>
    </cfRule>
    <cfRule type="containsText" dxfId="188" priority="33" operator="containsText" text="норма">
      <formula>NOT(ISERROR(SEARCH("норма",D4)))</formula>
    </cfRule>
    <cfRule type="containsText" dxfId="187" priority="34" operator="containsText" text="низкий">
      <formula>NOT(ISERROR(SEARCH("низкий",D4)))</formula>
    </cfRule>
  </conditionalFormatting>
  <conditionalFormatting sqref="D47:N84 D4:N39 D40:T46">
    <cfRule type="containsText" dxfId="186" priority="29" operator="containsText" text="очень высокий">
      <formula>NOT(ISERROR(SEARCH("очень высокий",D4)))</formula>
    </cfRule>
    <cfRule type="containsText" dxfId="185" priority="30" operator="containsText" text="ниже нормы">
      <formula>NOT(ISERROR(SEARCH("ниже нормы",D4)))</formula>
    </cfRule>
    <cfRule type="containsText" dxfId="184" priority="31" operator="containsText" text="сниженный">
      <formula>NOT(ISERROR(SEARCH("сниженный",D4)))</formula>
    </cfRule>
  </conditionalFormatting>
  <conditionalFormatting sqref="D4:N39 D40:T43">
    <cfRule type="containsText" dxfId="183" priority="27" operator="containsText" text="высокий">
      <formula>NOT(ISERROR(SEARCH("высокий",D4)))</formula>
    </cfRule>
    <cfRule type="containsText" dxfId="182" priority="28" operator="containsText" text="низкий">
      <formula>NOT(ISERROR(SEARCH("низкий",D4)))</formula>
    </cfRule>
  </conditionalFormatting>
  <conditionalFormatting sqref="D4:F39">
    <cfRule type="containsText" dxfId="181" priority="5" operator="containsText" text="не сформирован">
      <formula>NOT(ISERROR(SEARCH("не сформирован",D4)))</formula>
    </cfRule>
    <cfRule type="containsText" dxfId="180" priority="6" operator="containsText" text="сформирован">
      <formula>NOT(ISERROR(SEARCH("сформирован",D4)))</formula>
    </cfRule>
    <cfRule type="containsText" dxfId="179" priority="7" operator="containsText" text="в стадии формирования">
      <formula>NOT(ISERROR(SEARCH("в стадии формирования",D4)))</formula>
    </cfRule>
    <cfRule type="containsText" dxfId="178" priority="8" operator="containsText" text="не сформирован">
      <formula>NOT(ISERROR(SEARCH("не сформирован",D4)))</formula>
    </cfRule>
    <cfRule type="containsText" dxfId="177" priority="21" operator="containsText" text="сформирован">
      <formula>NOT(ISERROR(SEARCH("сформирован",D4)))</formula>
    </cfRule>
    <cfRule type="containsText" dxfId="176" priority="22" operator="containsText" text="в стадии формирования">
      <formula>NOT(ISERROR(SEARCH("в стадии формирования",D4)))</formula>
    </cfRule>
    <cfRule type="containsText" dxfId="175" priority="23" operator="containsText" text="не сформирован">
      <formula>NOT(ISERROR(SEARCH("не сформирован",D4)))</formula>
    </cfRule>
  </conditionalFormatting>
  <conditionalFormatting sqref="H4:J39">
    <cfRule type="containsText" dxfId="174" priority="4" operator="containsText" text="не сформирован">
      <formula>NOT(ISERROR(SEARCH("не сформирован",H4)))</formula>
    </cfRule>
    <cfRule type="containsText" dxfId="173" priority="18" operator="containsText" text="сформирован">
      <formula>NOT(ISERROR(SEARCH("сформирован",H4)))</formula>
    </cfRule>
    <cfRule type="containsText" dxfId="172" priority="19" operator="containsText" text="в стадии формирования">
      <formula>NOT(ISERROR(SEARCH("в стадии формирования",H4)))</formula>
    </cfRule>
    <cfRule type="containsText" dxfId="171" priority="20" operator="containsText" text="не сформирован">
      <formula>NOT(ISERROR(SEARCH("не сформирован",H4)))</formula>
    </cfRule>
  </conditionalFormatting>
  <conditionalFormatting sqref="L4:M39">
    <cfRule type="containsText" dxfId="170" priority="3" operator="containsText" text="не сформирован">
      <formula>NOT(ISERROR(SEARCH("не сформирован",L4)))</formula>
    </cfRule>
    <cfRule type="containsText" dxfId="169" priority="15" operator="containsText" text="сформирован">
      <formula>NOT(ISERROR(SEARCH("сформирован",L4)))</formula>
    </cfRule>
    <cfRule type="containsText" dxfId="168" priority="16" operator="containsText" text="в стадии формирования">
      <formula>NOT(ISERROR(SEARCH("в стадии формирования",L4)))</formula>
    </cfRule>
    <cfRule type="containsText" dxfId="167" priority="17" operator="containsText" text="не сформирован">
      <formula>NOT(ISERROR(SEARCH("не сформирован",L4)))</formula>
    </cfRule>
  </conditionalFormatting>
  <conditionalFormatting sqref="O4:P39">
    <cfRule type="containsText" dxfId="166" priority="2" operator="containsText" text="не сформирован">
      <formula>NOT(ISERROR(SEARCH("не сформирован",O4)))</formula>
    </cfRule>
    <cfRule type="containsText" dxfId="165" priority="12" operator="containsText" text="сформирован">
      <formula>NOT(ISERROR(SEARCH("сформирован",O4)))</formula>
    </cfRule>
    <cfRule type="containsText" dxfId="164" priority="13" operator="containsText" text="в стадии формирования">
      <formula>NOT(ISERROR(SEARCH("в стадии формирования",O4)))</formula>
    </cfRule>
    <cfRule type="containsText" dxfId="163" priority="14" operator="containsText" text="не сформирован">
      <formula>NOT(ISERROR(SEARCH("не сформирован",O4)))</formula>
    </cfRule>
  </conditionalFormatting>
  <conditionalFormatting sqref="R4:S39">
    <cfRule type="containsText" dxfId="162" priority="1" operator="containsText" text="не сформирован">
      <formula>NOT(ISERROR(SEARCH("не сформирован",R4)))</formula>
    </cfRule>
    <cfRule type="containsText" dxfId="161" priority="9" operator="containsText" text="сформирован">
      <formula>NOT(ISERROR(SEARCH("сформирован",R4)))</formula>
    </cfRule>
    <cfRule type="containsText" dxfId="160" priority="10" operator="containsText" text="в стадии формирования">
      <formula>NOT(ISERROR(SEARCH("в стадии формирования",R4)))</formula>
    </cfRule>
    <cfRule type="containsText" dxfId="159" priority="11" operator="containsText" text="не сформирован">
      <formula>NOT(ISERROR(SEARCH("не сформирован",R4)))</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U63"/>
  <sheetViews>
    <sheetView view="pageBreakPreview" zoomScale="80" zoomScaleSheetLayoutView="80" workbookViewId="0">
      <selection activeCell="H2" sqref="H2"/>
    </sheetView>
  </sheetViews>
  <sheetFormatPr defaultColWidth="9.140625" defaultRowHeight="15"/>
  <cols>
    <col min="1" max="1" width="27.85546875" style="1" customWidth="1"/>
    <col min="2" max="2" width="24.7109375" style="1" customWidth="1"/>
    <col min="3" max="3" width="0.140625" style="1" customWidth="1"/>
    <col min="4" max="4" width="10.140625" style="1" customWidth="1"/>
    <col min="5" max="5" width="22.42578125" style="1" customWidth="1"/>
    <col min="6" max="6" width="25.5703125" style="1" hidden="1" customWidth="1"/>
    <col min="7" max="7" width="16.28515625" style="1" customWidth="1"/>
    <col min="8" max="8" width="10.42578125" style="1" customWidth="1"/>
    <col min="9" max="9" width="22" style="1" hidden="1" customWidth="1"/>
    <col min="10" max="10" width="40.5703125" style="1" customWidth="1"/>
    <col min="11" max="11" width="36.85546875" style="1" customWidth="1"/>
    <col min="12" max="12" width="41.85546875" style="1" customWidth="1"/>
    <col min="13" max="13" width="37.7109375" style="1" customWidth="1"/>
    <col min="14" max="14" width="37.140625" style="1" customWidth="1"/>
    <col min="15" max="15" width="39.28515625" style="1" customWidth="1"/>
    <col min="16" max="16" width="36.140625" style="1" customWidth="1"/>
    <col min="17" max="17" width="27.7109375" style="1" customWidth="1"/>
    <col min="18" max="18" width="37.140625" style="1" customWidth="1"/>
    <col min="19" max="19" width="36.28515625" style="1" customWidth="1"/>
    <col min="20" max="20" width="34.140625" style="1" customWidth="1"/>
    <col min="21" max="21" width="32.7109375" style="1" customWidth="1"/>
    <col min="22" max="16384" width="9.140625" style="1"/>
  </cols>
  <sheetData>
    <row r="1" spans="1:21" s="80" customFormat="1" ht="101.25" customHeight="1">
      <c r="A1" s="395" t="s">
        <v>152</v>
      </c>
      <c r="B1" s="395"/>
      <c r="C1" s="395"/>
      <c r="D1" s="395"/>
      <c r="E1" s="395"/>
      <c r="F1" s="395"/>
      <c r="G1" s="128"/>
      <c r="H1" s="143">
        <v>1</v>
      </c>
      <c r="I1" s="191"/>
      <c r="P1" s="393"/>
      <c r="Q1" s="393"/>
      <c r="R1" s="393"/>
      <c r="S1" s="393"/>
      <c r="T1" s="393"/>
      <c r="U1" s="393"/>
    </row>
    <row r="2" spans="1:21" s="80" customFormat="1" ht="22.5" customHeight="1">
      <c r="A2" s="392"/>
      <c r="B2" s="392"/>
      <c r="C2" s="394">
        <f>INDEX(список!B2:B36,H1,1)</f>
        <v>0</v>
      </c>
      <c r="D2" s="394"/>
      <c r="E2" s="394"/>
      <c r="F2" s="241"/>
      <c r="G2" s="241"/>
      <c r="H2" s="78"/>
      <c r="I2" s="191"/>
      <c r="P2" s="177"/>
      <c r="Q2" s="177"/>
      <c r="R2" s="177"/>
      <c r="S2" s="177"/>
      <c r="T2" s="177"/>
      <c r="U2" s="177"/>
    </row>
    <row r="3" spans="1:21" s="80" customFormat="1" ht="18.75">
      <c r="A3" s="396"/>
      <c r="B3" s="396"/>
      <c r="C3" s="77"/>
      <c r="D3" s="396" t="str">
        <f>список!D2</f>
        <v>1 младшая группа</v>
      </c>
      <c r="E3" s="396"/>
      <c r="F3" s="240"/>
      <c r="G3" s="240"/>
      <c r="H3" s="83"/>
      <c r="I3" s="76"/>
      <c r="P3" s="175"/>
      <c r="Q3" s="175"/>
      <c r="R3" s="175"/>
      <c r="S3" s="175"/>
      <c r="T3" s="85"/>
      <c r="U3" s="85"/>
    </row>
    <row r="4" spans="1:21" s="80" customFormat="1" ht="18.75">
      <c r="A4" s="76"/>
      <c r="B4" s="76"/>
      <c r="C4" s="397">
        <f>список!C2</f>
        <v>0</v>
      </c>
      <c r="D4" s="397"/>
      <c r="E4" s="397"/>
      <c r="F4" s="79"/>
      <c r="G4" s="76"/>
      <c r="H4" s="76"/>
      <c r="I4" s="76"/>
      <c r="P4" s="131"/>
      <c r="Q4" s="85"/>
      <c r="R4" s="131"/>
      <c r="S4" s="85"/>
      <c r="T4" s="85"/>
      <c r="U4" s="85"/>
    </row>
    <row r="5" spans="1:21" s="6" customFormat="1" ht="38.25" customHeight="1">
      <c r="A5" s="399" t="s">
        <v>141</v>
      </c>
      <c r="B5" s="399"/>
      <c r="C5" s="399"/>
      <c r="D5" s="136" t="e">
        <f>AVERAGE(D6:D8)</f>
        <v>#DIV/0!</v>
      </c>
      <c r="E5" s="272" t="e">
        <f>IF(D5="","",IF(D5&gt;1.5,"сформирован",IF(D5&lt;0.5,"не сформирован", "в стадии формирования")))</f>
        <v>#DIV/0!</v>
      </c>
      <c r="F5" s="273"/>
      <c r="G5" s="187"/>
      <c r="H5" s="187"/>
      <c r="I5" s="187"/>
      <c r="J5" s="37"/>
      <c r="P5" s="190"/>
      <c r="Q5" s="190"/>
      <c r="R5" s="190"/>
      <c r="S5" s="129"/>
      <c r="T5" s="129"/>
      <c r="U5" s="129"/>
    </row>
    <row r="6" spans="1:21" ht="56.25" customHeight="1">
      <c r="A6" s="398" t="s">
        <v>142</v>
      </c>
      <c r="B6" s="398"/>
      <c r="C6" s="398"/>
      <c r="D6" s="132" t="str">
        <f>INDEX('Социально-коммуникативное разви'!K4:K38,H1,1)</f>
        <v/>
      </c>
      <c r="E6" s="186" t="str">
        <f>INDEX('Социально-коммуникативное разви'!L4:L38,H1,1)</f>
        <v/>
      </c>
      <c r="F6" s="242"/>
      <c r="G6" s="81"/>
      <c r="H6" s="76"/>
      <c r="I6" s="82"/>
      <c r="J6" s="5"/>
      <c r="M6" s="20"/>
      <c r="N6" s="21"/>
      <c r="O6" s="21"/>
      <c r="P6" s="20"/>
      <c r="Q6" s="20"/>
      <c r="R6" s="20"/>
    </row>
    <row r="7" spans="1:21" ht="33.75" customHeight="1">
      <c r="A7" s="404" t="s">
        <v>143</v>
      </c>
      <c r="B7" s="404"/>
      <c r="C7" s="404"/>
      <c r="D7" s="133" t="str">
        <f>INDEX('Социально-коммуникативное разви'!O4:O38,H1,1)</f>
        <v/>
      </c>
      <c r="E7" s="184" t="str">
        <f>INDEX('Социально-коммуникативное разви'!P4:P38,H1,1)</f>
        <v/>
      </c>
      <c r="F7" s="243"/>
      <c r="G7" s="81"/>
      <c r="H7" s="76"/>
      <c r="I7" s="82"/>
      <c r="J7" s="5"/>
      <c r="M7" s="21"/>
      <c r="N7" s="21"/>
      <c r="O7" s="21"/>
      <c r="P7" s="20"/>
      <c r="Q7" s="20"/>
      <c r="R7" s="20"/>
    </row>
    <row r="8" spans="1:21" ht="39.75" customHeight="1">
      <c r="A8" s="401" t="s">
        <v>144</v>
      </c>
      <c r="B8" s="401"/>
      <c r="C8" s="401"/>
      <c r="D8" s="185" t="str">
        <f>INDEX('Социально-коммуникативное разви'!$R4:$S38,H1,1)</f>
        <v/>
      </c>
      <c r="E8" s="184" t="str">
        <f>INDEX('Социально-коммуникативное разви'!$R4:$S38,H1,2)</f>
        <v/>
      </c>
      <c r="F8" s="243"/>
      <c r="G8" s="81"/>
      <c r="H8" s="76"/>
      <c r="I8" s="82"/>
      <c r="J8" s="5"/>
      <c r="M8" s="21"/>
      <c r="N8" s="21"/>
      <c r="O8" s="21"/>
      <c r="P8" s="20"/>
      <c r="Q8" s="20"/>
      <c r="R8" s="20"/>
    </row>
    <row r="9" spans="1:21" ht="30.75" customHeight="1">
      <c r="A9" s="406" t="s">
        <v>145</v>
      </c>
      <c r="B9" s="406"/>
      <c r="C9" s="406"/>
      <c r="D9" s="137" t="e">
        <f>AVERAGE(D10:D12)</f>
        <v>#DIV/0!</v>
      </c>
      <c r="E9" s="405" t="e">
        <f>IF(D9="","",IF(D9&gt;1.5,"сформирован",IF(D9&lt;0.5,"не сформирован", "в стадии формирования")))</f>
        <v>#DIV/0!</v>
      </c>
      <c r="F9" s="405"/>
      <c r="G9" s="139"/>
      <c r="H9" s="140"/>
      <c r="I9" s="141"/>
      <c r="J9" s="5"/>
    </row>
    <row r="10" spans="1:21" ht="36.75" customHeight="1">
      <c r="A10" s="402" t="s">
        <v>123</v>
      </c>
      <c r="B10" s="403"/>
      <c r="C10" s="403"/>
      <c r="D10" s="133" t="str">
        <f>INDEX('познавательное развитие'!H5:H39,H1,1)</f>
        <v/>
      </c>
      <c r="E10" s="184" t="str">
        <f>INDEX('познавательное развитие'!I5:I39,H1,1)</f>
        <v/>
      </c>
      <c r="F10" s="243"/>
      <c r="G10" s="81"/>
      <c r="H10" s="76"/>
      <c r="I10" s="82"/>
      <c r="J10" s="5"/>
    </row>
    <row r="11" spans="1:21" ht="31.5" customHeight="1">
      <c r="A11" s="401" t="str">
        <f>'сводная по группе'!I3</f>
        <v>Предметная деятельность</v>
      </c>
      <c r="B11" s="401"/>
      <c r="C11" s="401"/>
      <c r="D11" s="134" t="str">
        <f>INDEX('познавательное развитие'!N5:N39,H1,1)</f>
        <v/>
      </c>
      <c r="E11" s="184" t="str">
        <f>INDEX('познавательное развитие'!O5:O39,H1,1)</f>
        <v/>
      </c>
      <c r="F11" s="243"/>
      <c r="G11" s="81"/>
      <c r="H11" s="76"/>
      <c r="I11" s="82"/>
      <c r="J11" s="5"/>
    </row>
    <row r="12" spans="1:21" ht="42" customHeight="1">
      <c r="A12" s="402" t="s">
        <v>194</v>
      </c>
      <c r="B12" s="403"/>
      <c r="C12" s="403"/>
      <c r="D12" s="134" t="str">
        <f>INDEX('познавательное развитие'!T5:T39,H1,1)</f>
        <v/>
      </c>
      <c r="E12" s="184" t="str">
        <f>INDEX('познавательное развитие'!U5:U39,H1,1)</f>
        <v/>
      </c>
      <c r="F12" s="243"/>
      <c r="G12" s="81"/>
      <c r="H12" s="76"/>
      <c r="I12" s="82"/>
      <c r="J12" s="5"/>
    </row>
    <row r="13" spans="1:21" ht="20.25" customHeight="1">
      <c r="A13" s="407" t="s">
        <v>146</v>
      </c>
      <c r="B13" s="407"/>
      <c r="C13" s="407"/>
      <c r="D13" s="138" t="e">
        <f>AVERAGE(D14:D15)</f>
        <v>#DIV/0!</v>
      </c>
      <c r="E13" s="408" t="e">
        <f>IF(D13="","",IF(D13&gt;1.5,"сформирован",IF(D13&lt;0.5,"не сформирован", "в стадии формирования")))</f>
        <v>#DIV/0!</v>
      </c>
      <c r="F13" s="408"/>
      <c r="G13" s="139"/>
      <c r="H13" s="140"/>
      <c r="I13" s="140"/>
      <c r="J13" s="5"/>
    </row>
    <row r="14" spans="1:21" ht="39" customHeight="1">
      <c r="A14" s="401" t="s">
        <v>134</v>
      </c>
      <c r="B14" s="401"/>
      <c r="C14" s="401"/>
      <c r="D14" s="183" t="str">
        <f>INDEX('Художественно-эстетическое разв'!H5:H39,H1,1)</f>
        <v/>
      </c>
      <c r="E14" s="184" t="str">
        <f>INDEX('Художественно-эстетическое разв'!I5:I39,H1,1)</f>
        <v/>
      </c>
      <c r="F14" s="274"/>
      <c r="G14" s="179"/>
      <c r="H14" s="179"/>
      <c r="I14" s="179"/>
      <c r="J14" s="5"/>
    </row>
    <row r="15" spans="1:21" ht="41.25" customHeight="1">
      <c r="A15" s="401" t="s">
        <v>147</v>
      </c>
      <c r="B15" s="401"/>
      <c r="C15" s="401"/>
      <c r="D15" s="180" t="str">
        <f>INDEX('Художественно-эстетическое разв'!M5:M39,H1,1)</f>
        <v/>
      </c>
      <c r="E15" s="184" t="str">
        <f>INDEX('Художественно-эстетическое разв'!N5:N39,H1,1)</f>
        <v/>
      </c>
      <c r="F15" s="274"/>
      <c r="G15" s="92"/>
      <c r="H15" s="92"/>
      <c r="I15" s="92"/>
      <c r="J15" s="5"/>
    </row>
    <row r="16" spans="1:21" ht="23.25" customHeight="1">
      <c r="A16" s="406" t="s">
        <v>148</v>
      </c>
      <c r="B16" s="406"/>
      <c r="C16" s="406"/>
      <c r="D16" s="137" t="e">
        <f>AVERAGE(D17:D18)</f>
        <v>#DIV/0!</v>
      </c>
      <c r="E16" s="405" t="e">
        <f>IF(D16="","",IF(D16&gt;1.5,"сформирован",IF(D16&lt;0.5,"не сформирован", "в стадии формирования")))</f>
        <v>#DIV/0!</v>
      </c>
      <c r="F16" s="405"/>
      <c r="G16" s="92"/>
      <c r="H16" s="92"/>
      <c r="I16" s="95"/>
      <c r="J16" s="5"/>
    </row>
    <row r="17" spans="1:15" ht="37.5" customHeight="1">
      <c r="A17" s="401" t="s">
        <v>136</v>
      </c>
      <c r="B17" s="401"/>
      <c r="C17" s="401"/>
      <c r="D17" s="180" t="str">
        <f>INDEX('Речевое развитие'!G4:G38,H1,1)</f>
        <v/>
      </c>
      <c r="E17" s="181" t="str">
        <f>INDEX('Речевое развитие'!H4:H38,H1,1)</f>
        <v/>
      </c>
      <c r="F17" s="274"/>
      <c r="G17" s="92"/>
      <c r="H17" s="92"/>
      <c r="I17" s="92"/>
      <c r="J17" s="5"/>
    </row>
    <row r="18" spans="1:15" ht="37.5" customHeight="1" thickBot="1">
      <c r="A18" s="401" t="s">
        <v>149</v>
      </c>
      <c r="B18" s="401"/>
      <c r="C18" s="401"/>
      <c r="D18" s="180" t="str">
        <f>INDEX('Речевое развитие'!K4:K38,H1,1)</f>
        <v/>
      </c>
      <c r="E18" s="182" t="str">
        <f>INDEX('Речевое развитие'!L4:L38,H1,1)</f>
        <v/>
      </c>
      <c r="F18" s="274"/>
      <c r="G18" s="92"/>
      <c r="H18" s="92"/>
      <c r="I18" s="92"/>
      <c r="J18" s="5"/>
    </row>
    <row r="19" spans="1:15" ht="35.25" customHeight="1" thickBot="1">
      <c r="A19" s="406" t="s">
        <v>150</v>
      </c>
      <c r="B19" s="406"/>
      <c r="C19" s="406"/>
      <c r="D19" s="137" t="e">
        <f>AVERAGE(D20:D21)</f>
        <v>#DIV/0!</v>
      </c>
      <c r="E19" s="400" t="e">
        <f>IF(D19="","",IF(D19&gt;1.5,"сформирован",IF(D19&lt;0.5,"не сформирован", "в стадии формирования")))</f>
        <v>#DIV/0!</v>
      </c>
      <c r="F19" s="400"/>
      <c r="G19" s="179"/>
      <c r="H19" s="179"/>
      <c r="I19" s="179"/>
      <c r="J19" s="91"/>
      <c r="K19" s="89"/>
      <c r="L19" s="89"/>
      <c r="M19" s="89"/>
      <c r="N19" s="89"/>
      <c r="O19" s="89"/>
    </row>
    <row r="20" spans="1:15" ht="39.75" customHeight="1" thickBot="1">
      <c r="A20" s="409" t="s">
        <v>138</v>
      </c>
      <c r="B20" s="410"/>
      <c r="C20" s="275"/>
      <c r="D20" s="276" t="str">
        <f>INDEX('Физическое развитие'!K4:K38,H1,1)</f>
        <v/>
      </c>
      <c r="E20" s="277" t="str">
        <f>INDEX('Физическое развитие'!L4:L39,H1,1)</f>
        <v/>
      </c>
      <c r="F20" s="274"/>
      <c r="G20" s="93"/>
      <c r="H20" s="93"/>
      <c r="I20" s="96"/>
      <c r="J20" s="94"/>
      <c r="K20" s="90"/>
      <c r="L20" s="90"/>
      <c r="M20" s="90"/>
      <c r="N20" s="90"/>
      <c r="O20" s="90"/>
    </row>
    <row r="21" spans="1:15" s="9" customFormat="1" ht="42" customHeight="1">
      <c r="A21" s="401" t="s">
        <v>151</v>
      </c>
      <c r="B21" s="401"/>
      <c r="C21" s="401"/>
      <c r="D21" s="135" t="str">
        <f>INDEX('Физическое развитие'!P4:P38,H1,1)</f>
        <v/>
      </c>
      <c r="E21" s="267" t="str">
        <f>INDEX('Физическое развитие'!Q4:Q39,H1,1)</f>
        <v/>
      </c>
      <c r="F21" s="274"/>
      <c r="G21" s="93"/>
      <c r="H21" s="93"/>
      <c r="I21" s="96"/>
      <c r="J21" s="188"/>
      <c r="K21" s="189"/>
      <c r="L21" s="189"/>
      <c r="M21" s="189"/>
      <c r="N21" s="189"/>
      <c r="O21" s="189"/>
    </row>
    <row r="22" spans="1:15" s="80" customFormat="1" ht="30.75" customHeight="1">
      <c r="A22" s="84"/>
      <c r="C22" s="176"/>
      <c r="D22" s="86"/>
      <c r="E22" s="84"/>
      <c r="F22" s="84"/>
      <c r="G22" s="84"/>
      <c r="H22" s="87"/>
      <c r="I22" s="87"/>
    </row>
    <row r="23" spans="1:15" s="80" customFormat="1" ht="36.75" customHeight="1">
      <c r="A23" s="416"/>
      <c r="B23" s="416"/>
      <c r="C23" s="86"/>
      <c r="D23" s="86"/>
      <c r="E23" s="84"/>
      <c r="F23" s="84"/>
      <c r="G23" s="84"/>
      <c r="H23" s="87"/>
      <c r="I23" s="87"/>
    </row>
    <row r="24" spans="1:15" s="80" customFormat="1" ht="15.75">
      <c r="A24" s="413"/>
      <c r="B24" s="413"/>
      <c r="C24" s="86"/>
      <c r="D24" s="86"/>
      <c r="E24" s="84"/>
      <c r="F24" s="88"/>
      <c r="G24" s="88"/>
      <c r="H24" s="88"/>
      <c r="I24" s="87"/>
    </row>
    <row r="25" spans="1:15" s="80" customFormat="1" ht="15.75">
      <c r="A25" s="413"/>
      <c r="B25" s="413"/>
      <c r="C25" s="86"/>
      <c r="D25" s="86"/>
      <c r="E25" s="88"/>
      <c r="F25" s="88"/>
      <c r="G25" s="88"/>
      <c r="H25" s="88"/>
      <c r="I25" s="88"/>
    </row>
    <row r="26" spans="1:15" s="80" customFormat="1" ht="15.75">
      <c r="A26" s="413"/>
      <c r="B26" s="413"/>
      <c r="C26" s="86"/>
      <c r="D26" s="86"/>
      <c r="E26" s="88"/>
      <c r="F26" s="88"/>
      <c r="G26" s="88"/>
      <c r="H26" s="88"/>
      <c r="I26" s="88"/>
    </row>
    <row r="27" spans="1:15" s="80" customFormat="1" ht="15.75">
      <c r="A27" s="414"/>
      <c r="B27" s="414"/>
      <c r="C27" s="86"/>
      <c r="D27" s="88"/>
      <c r="E27" s="88"/>
      <c r="F27" s="174"/>
      <c r="G27" s="174"/>
      <c r="H27" s="88"/>
      <c r="I27" s="88"/>
    </row>
    <row r="28" spans="1:15" s="80" customFormat="1" ht="15.75">
      <c r="A28" s="412"/>
      <c r="B28" s="412"/>
      <c r="C28" s="86"/>
      <c r="D28" s="174"/>
      <c r="E28" s="174"/>
      <c r="F28" s="175"/>
      <c r="G28" s="175"/>
      <c r="H28" s="88"/>
      <c r="I28" s="88"/>
    </row>
    <row r="29" spans="1:15" s="80" customFormat="1" ht="15.75">
      <c r="A29" s="412"/>
      <c r="B29" s="412"/>
      <c r="C29" s="86"/>
      <c r="D29" s="85"/>
      <c r="E29" s="175"/>
      <c r="F29" s="85"/>
      <c r="G29" s="85"/>
      <c r="H29" s="88"/>
      <c r="I29" s="88"/>
    </row>
    <row r="30" spans="1:15" s="80" customFormat="1" ht="15.75">
      <c r="A30" s="412"/>
      <c r="B30" s="412"/>
      <c r="C30" s="88"/>
      <c r="D30" s="85"/>
      <c r="E30" s="85"/>
      <c r="F30" s="85"/>
      <c r="G30" s="85"/>
      <c r="H30" s="88"/>
      <c r="I30" s="88"/>
    </row>
    <row r="31" spans="1:15" s="80" customFormat="1" ht="15.75">
      <c r="A31" s="412"/>
      <c r="B31" s="412"/>
      <c r="C31" s="412"/>
      <c r="D31" s="85"/>
      <c r="E31" s="85"/>
      <c r="F31" s="85"/>
      <c r="G31" s="85"/>
      <c r="H31" s="88"/>
      <c r="I31" s="88"/>
    </row>
    <row r="32" spans="1:15" s="80" customFormat="1" ht="15.75">
      <c r="A32" s="415"/>
      <c r="B32" s="415"/>
      <c r="C32" s="85"/>
      <c r="D32" s="85"/>
      <c r="E32" s="85"/>
      <c r="F32" s="85"/>
      <c r="G32" s="85"/>
      <c r="H32" s="88"/>
      <c r="I32" s="88"/>
    </row>
    <row r="33" spans="1:9" s="80" customFormat="1" ht="15.75">
      <c r="A33" s="85"/>
      <c r="B33" s="85"/>
      <c r="C33" s="85"/>
      <c r="D33" s="85"/>
      <c r="E33" s="85"/>
      <c r="F33" s="85"/>
      <c r="G33" s="85"/>
      <c r="H33" s="88"/>
      <c r="I33" s="88"/>
    </row>
    <row r="34" spans="1:9" s="80" customFormat="1" ht="15.75">
      <c r="A34" s="85"/>
      <c r="B34" s="85"/>
      <c r="C34" s="85"/>
      <c r="D34" s="85"/>
      <c r="E34" s="85"/>
      <c r="F34" s="88"/>
      <c r="G34" s="88"/>
      <c r="H34" s="88"/>
      <c r="I34" s="88"/>
    </row>
    <row r="35" spans="1:9" s="80" customFormat="1" ht="15.75">
      <c r="A35" s="85"/>
      <c r="B35" s="85"/>
      <c r="C35" s="85"/>
      <c r="D35" s="85"/>
      <c r="E35" s="88"/>
      <c r="F35" s="88"/>
      <c r="G35" s="88"/>
      <c r="H35" s="88"/>
      <c r="I35" s="88"/>
    </row>
    <row r="36" spans="1:9" s="80" customFormat="1" ht="15.75">
      <c r="A36" s="85"/>
      <c r="B36" s="85"/>
      <c r="C36" s="85"/>
      <c r="D36" s="178"/>
      <c r="E36" s="88"/>
      <c r="F36" s="88"/>
      <c r="G36" s="88"/>
      <c r="H36" s="88"/>
      <c r="I36" s="88"/>
    </row>
    <row r="37" spans="1:9" s="80" customFormat="1" ht="15.75">
      <c r="A37" s="85"/>
      <c r="B37" s="85"/>
      <c r="C37" s="85"/>
      <c r="D37" s="175"/>
      <c r="E37" s="88"/>
      <c r="F37" s="88"/>
      <c r="G37" s="88"/>
      <c r="H37" s="88"/>
      <c r="I37" s="88"/>
    </row>
    <row r="38" spans="1:9" s="80" customFormat="1" ht="15.75">
      <c r="A38" s="85"/>
      <c r="B38" s="85"/>
      <c r="C38" s="85"/>
      <c r="D38" s="85"/>
      <c r="E38" s="88"/>
      <c r="F38" s="88"/>
      <c r="G38" s="88"/>
      <c r="H38" s="88"/>
      <c r="I38" s="88"/>
    </row>
    <row r="39" spans="1:9" s="80" customFormat="1" ht="15.75">
      <c r="A39" s="417"/>
      <c r="B39" s="417"/>
      <c r="C39" s="417"/>
      <c r="D39" s="130"/>
    </row>
    <row r="40" spans="1:9" s="6" customFormat="1" ht="15.75">
      <c r="A40" s="126"/>
      <c r="B40" s="126"/>
      <c r="C40" s="126"/>
      <c r="D40" s="130"/>
      <c r="E40" s="80"/>
      <c r="F40" s="80"/>
      <c r="G40" s="80"/>
      <c r="H40" s="80"/>
      <c r="I40" s="37"/>
    </row>
    <row r="41" spans="1:9" ht="15.75">
      <c r="A41" s="85"/>
      <c r="B41" s="85"/>
      <c r="C41" s="85"/>
      <c r="D41" s="130"/>
      <c r="E41" s="80"/>
      <c r="F41" s="80"/>
      <c r="G41" s="80"/>
      <c r="H41" s="80"/>
      <c r="I41" s="5"/>
    </row>
    <row r="42" spans="1:9" ht="15.75">
      <c r="A42" s="130"/>
      <c r="B42" s="130"/>
      <c r="C42" s="130"/>
      <c r="D42" s="130"/>
      <c r="E42" s="80"/>
      <c r="F42" s="80"/>
      <c r="G42" s="80"/>
      <c r="H42" s="80"/>
      <c r="I42" s="5"/>
    </row>
    <row r="43" spans="1:9" ht="15.75">
      <c r="A43" s="130"/>
      <c r="B43" s="130"/>
      <c r="C43" s="130"/>
      <c r="D43" s="127"/>
      <c r="E43" s="80"/>
      <c r="F43" s="80"/>
      <c r="G43" s="80"/>
      <c r="H43" s="80"/>
      <c r="I43" s="5"/>
    </row>
    <row r="44" spans="1:9" ht="15.75">
      <c r="A44" s="130"/>
      <c r="B44" s="130"/>
      <c r="C44" s="130"/>
      <c r="D44" s="126"/>
      <c r="E44" s="80"/>
      <c r="F44" s="80"/>
      <c r="G44" s="80"/>
      <c r="H44" s="80"/>
      <c r="I44" s="5"/>
    </row>
    <row r="45" spans="1:9" ht="15.75">
      <c r="A45" s="130"/>
      <c r="B45" s="130"/>
      <c r="C45" s="130"/>
      <c r="D45" s="131"/>
      <c r="E45" s="80"/>
      <c r="F45" s="80"/>
      <c r="G45" s="80"/>
      <c r="H45" s="80"/>
      <c r="I45" s="5"/>
    </row>
    <row r="46" spans="1:9" ht="15.75">
      <c r="A46" s="393"/>
      <c r="B46" s="393"/>
      <c r="C46" s="393"/>
      <c r="D46" s="131"/>
      <c r="E46" s="80"/>
      <c r="F46" s="80"/>
      <c r="G46" s="80"/>
      <c r="H46" s="80"/>
      <c r="I46" s="5"/>
    </row>
    <row r="47" spans="1:9" ht="15.75">
      <c r="A47" s="126"/>
      <c r="B47" s="126"/>
      <c r="C47" s="126"/>
      <c r="D47" s="131"/>
      <c r="E47" s="80"/>
      <c r="F47" s="131"/>
      <c r="G47" s="80"/>
      <c r="H47" s="80"/>
      <c r="I47" s="5"/>
    </row>
    <row r="48" spans="1:9" ht="15.75">
      <c r="A48" s="131"/>
      <c r="B48" s="131"/>
      <c r="C48" s="131"/>
      <c r="D48" s="85"/>
      <c r="E48" s="131"/>
      <c r="F48" s="131"/>
      <c r="G48" s="80"/>
      <c r="H48" s="80"/>
      <c r="I48" s="5"/>
    </row>
    <row r="49" spans="1:9" ht="15.75">
      <c r="A49" s="131"/>
      <c r="B49" s="85"/>
      <c r="C49" s="131"/>
      <c r="D49" s="131"/>
      <c r="E49" s="131"/>
      <c r="F49" s="131"/>
      <c r="G49" s="80"/>
      <c r="H49" s="80"/>
      <c r="I49" s="5"/>
    </row>
    <row r="50" spans="1:9" ht="15.75">
      <c r="A50" s="131"/>
      <c r="B50" s="131"/>
      <c r="C50" s="131"/>
      <c r="D50" s="131"/>
      <c r="E50" s="131"/>
      <c r="F50" s="127"/>
      <c r="G50" s="80"/>
      <c r="H50" s="80"/>
      <c r="I50" s="5"/>
    </row>
    <row r="51" spans="1:9" ht="15.75">
      <c r="A51" s="80"/>
      <c r="B51" s="80"/>
      <c r="C51" s="85"/>
      <c r="D51" s="127"/>
      <c r="E51" s="127"/>
      <c r="F51" s="85"/>
      <c r="G51" s="80"/>
      <c r="H51" s="80"/>
      <c r="I51" s="5"/>
    </row>
    <row r="52" spans="1:9" ht="15.75">
      <c r="A52" s="80"/>
      <c r="B52" s="80"/>
      <c r="C52" s="131"/>
      <c r="D52" s="126"/>
      <c r="E52" s="85"/>
      <c r="F52" s="80"/>
      <c r="G52" s="80"/>
      <c r="H52" s="80"/>
      <c r="I52" s="5"/>
    </row>
    <row r="53" spans="1:9" ht="15.75">
      <c r="A53" s="80"/>
      <c r="B53" s="80"/>
      <c r="C53" s="131"/>
      <c r="D53" s="85"/>
      <c r="E53" s="80"/>
      <c r="F53" s="80"/>
      <c r="G53" s="80"/>
      <c r="H53" s="80"/>
      <c r="I53" s="5"/>
    </row>
    <row r="54" spans="1:9" ht="15.75">
      <c r="A54" s="80"/>
      <c r="B54" s="80"/>
      <c r="C54" s="177"/>
      <c r="D54" s="85"/>
      <c r="E54" s="80"/>
      <c r="F54" s="80"/>
      <c r="G54" s="80"/>
      <c r="H54" s="80"/>
      <c r="I54" s="5"/>
    </row>
    <row r="55" spans="1:9" ht="15.75">
      <c r="A55" s="80"/>
      <c r="B55" s="80"/>
      <c r="C55" s="175"/>
      <c r="D55" s="85"/>
      <c r="E55" s="80"/>
      <c r="F55" s="80"/>
      <c r="G55" s="80"/>
      <c r="H55" s="80"/>
      <c r="I55" s="5"/>
    </row>
    <row r="56" spans="1:9" ht="15.75">
      <c r="A56" s="85"/>
      <c r="B56" s="85"/>
      <c r="C56" s="85"/>
      <c r="D56" s="85"/>
      <c r="E56" s="80"/>
      <c r="F56" s="80"/>
      <c r="G56" s="80"/>
      <c r="H56" s="80"/>
      <c r="I56" s="5"/>
    </row>
    <row r="57" spans="1:9" ht="15.75">
      <c r="A57" s="85"/>
      <c r="B57" s="85"/>
      <c r="C57" s="85"/>
      <c r="D57" s="85"/>
      <c r="E57" s="80"/>
      <c r="F57" s="80"/>
      <c r="G57" s="80"/>
      <c r="H57" s="80"/>
      <c r="I57" s="5"/>
    </row>
    <row r="58" spans="1:9" ht="15.75">
      <c r="A58" s="85"/>
      <c r="B58" s="85"/>
      <c r="C58" s="85"/>
      <c r="D58" s="85"/>
      <c r="E58" s="80"/>
      <c r="F58" s="80"/>
      <c r="G58" s="80"/>
      <c r="H58" s="80"/>
      <c r="I58" s="5"/>
    </row>
    <row r="59" spans="1:9" ht="15.75">
      <c r="A59" s="85"/>
      <c r="B59" s="85"/>
      <c r="C59" s="85"/>
      <c r="D59" s="177"/>
      <c r="E59" s="80"/>
      <c r="F59" s="80"/>
      <c r="G59" s="80"/>
      <c r="H59" s="80"/>
      <c r="I59" s="5"/>
    </row>
    <row r="60" spans="1:9" ht="15.75">
      <c r="A60" s="85"/>
      <c r="B60" s="85"/>
      <c r="C60" s="85"/>
      <c r="D60" s="80"/>
      <c r="E60" s="80"/>
      <c r="F60" s="80"/>
      <c r="G60" s="80"/>
      <c r="H60" s="80"/>
      <c r="I60" s="5"/>
    </row>
    <row r="61" spans="1:9" ht="15.75">
      <c r="A61" s="129"/>
      <c r="B61" s="129"/>
      <c r="C61" s="129"/>
      <c r="D61" s="6"/>
      <c r="E61" s="6"/>
      <c r="F61" s="6"/>
      <c r="G61" s="6"/>
      <c r="H61" s="6"/>
    </row>
    <row r="62" spans="1:9">
      <c r="A62" s="411"/>
      <c r="B62" s="411"/>
      <c r="C62" s="411"/>
    </row>
    <row r="63" spans="1:9">
      <c r="A63" s="4"/>
      <c r="B63" s="4"/>
    </row>
  </sheetData>
  <sheetProtection password="CC6F" sheet="1" objects="1" scenarios="1" selectLockedCells="1"/>
  <mergeCells count="42">
    <mergeCell ref="A62:C62"/>
    <mergeCell ref="A31:C31"/>
    <mergeCell ref="A19:C19"/>
    <mergeCell ref="A26:B26"/>
    <mergeCell ref="A27:B27"/>
    <mergeCell ref="A28:B28"/>
    <mergeCell ref="A30:B30"/>
    <mergeCell ref="A32:B32"/>
    <mergeCell ref="A23:B23"/>
    <mergeCell ref="A24:B24"/>
    <mergeCell ref="A25:B25"/>
    <mergeCell ref="A46:C46"/>
    <mergeCell ref="A39:C39"/>
    <mergeCell ref="A29:B29"/>
    <mergeCell ref="A16:C16"/>
    <mergeCell ref="A21:C21"/>
    <mergeCell ref="E16:F16"/>
    <mergeCell ref="A15:C15"/>
    <mergeCell ref="A17:C17"/>
    <mergeCell ref="A18:C18"/>
    <mergeCell ref="A20:B20"/>
    <mergeCell ref="A3:B3"/>
    <mergeCell ref="C4:E4"/>
    <mergeCell ref="A6:C6"/>
    <mergeCell ref="A5:C5"/>
    <mergeCell ref="E19:F19"/>
    <mergeCell ref="D3:E3"/>
    <mergeCell ref="A11:C11"/>
    <mergeCell ref="A10:C10"/>
    <mergeCell ref="A12:C12"/>
    <mergeCell ref="A7:C7"/>
    <mergeCell ref="E9:F9"/>
    <mergeCell ref="A9:C9"/>
    <mergeCell ref="A8:C8"/>
    <mergeCell ref="A13:C13"/>
    <mergeCell ref="A14:C14"/>
    <mergeCell ref="E13:F13"/>
    <mergeCell ref="A2:B2"/>
    <mergeCell ref="S1:U1"/>
    <mergeCell ref="P1:R1"/>
    <mergeCell ref="C2:E2"/>
    <mergeCell ref="A1:F1"/>
  </mergeCells>
  <phoneticPr fontId="0" type="noConversion"/>
  <conditionalFormatting sqref="E10:E12">
    <cfRule type="containsText" dxfId="158" priority="13" operator="containsText" text="сформирован">
      <formula>NOT(ISERROR(SEARCH("сформирован",E10)))</formula>
    </cfRule>
    <cfRule type="containsText" dxfId="157" priority="14" operator="containsText" text="в стадии формирования">
      <formula>NOT(ISERROR(SEARCH("в стадии формирования",E10)))</formula>
    </cfRule>
    <cfRule type="containsText" dxfId="156" priority="15" operator="containsText" text="не сформирован">
      <formula>NOT(ISERROR(SEARCH("не сформирован",E10)))</formula>
    </cfRule>
    <cfRule type="containsText" dxfId="155" priority="31" operator="containsText" text="сниженный">
      <formula>NOT(ISERROR(SEARCH("сниженный",E10)))</formula>
    </cfRule>
    <cfRule type="containsText" dxfId="154" priority="32" operator="containsText" text="высокий">
      <formula>NOT(ISERROR(SEARCH("высокий",E10)))</formula>
    </cfRule>
    <cfRule type="containsText" dxfId="153" priority="33" operator="containsText" text="норма">
      <formula>NOT(ISERROR(SEARCH("норма",E10)))</formula>
    </cfRule>
    <cfRule type="containsText" dxfId="152" priority="34" operator="containsText" text="низкий">
      <formula>NOT(ISERROR(SEARCH("низкий",E10)))</formula>
    </cfRule>
    <cfRule type="containsText" dxfId="151" priority="38" stopIfTrue="1" operator="containsText" text="ниже среднего">
      <formula>NOT(ISERROR(SEARCH("ниже среднего",E10)))</formula>
    </cfRule>
    <cfRule type="containsText" dxfId="150" priority="112" operator="containsText" text="низкий">
      <formula>NOT(ISERROR(SEARCH("низкий",E10)))</formula>
    </cfRule>
    <cfRule type="containsText" dxfId="149" priority="113" operator="containsText" text="норма">
      <formula>NOT(ISERROR(SEARCH("норма",E10)))</formula>
    </cfRule>
    <cfRule type="containsText" dxfId="148" priority="114" operator="containsText" text="высокий">
      <formula>NOT(ISERROR(SEARCH("высокий",E10)))</formula>
    </cfRule>
    <cfRule type="containsText" dxfId="147" priority="115" operator="containsText" text="норма">
      <formula>NOT(ISERROR(SEARCH("норма",E10)))</formula>
    </cfRule>
  </conditionalFormatting>
  <conditionalFormatting sqref="E14:E18 E10:E12">
    <cfRule type="containsText" dxfId="146" priority="87" operator="containsText" text="низкий">
      <formula>NOT(ISERROR(SEARCH("низкий",E10)))</formula>
    </cfRule>
    <cfRule type="containsText" dxfId="145" priority="88" operator="containsText" text="низкий">
      <formula>NOT(ISERROR(SEARCH("низкий",E10)))</formula>
    </cfRule>
    <cfRule type="containsText" dxfId="144" priority="89" operator="containsText" text="норма">
      <formula>NOT(ISERROR(SEARCH("норма",E10)))</formula>
    </cfRule>
    <cfRule type="containsText" dxfId="143" priority="90" operator="containsText" text="высокий">
      <formula>NOT(ISERROR(SEARCH("высокий",E10)))</formula>
    </cfRule>
  </conditionalFormatting>
  <conditionalFormatting sqref="E14:E18">
    <cfRule type="containsText" dxfId="142" priority="39" stopIfTrue="1" operator="containsText" text="низкий">
      <formula>NOT(ISERROR(SEARCH("низкий",E14)))</formula>
    </cfRule>
    <cfRule type="containsText" dxfId="141" priority="40" stopIfTrue="1" operator="containsText" text="норма">
      <formula>NOT(ISERROR(SEARCH("норма",E14)))</formula>
    </cfRule>
    <cfRule type="containsText" dxfId="140" priority="41" stopIfTrue="1" operator="containsText" text="высокий">
      <formula>NOT(ISERROR(SEARCH("высокий",E14)))</formula>
    </cfRule>
    <cfRule type="containsText" dxfId="139" priority="42" stopIfTrue="1" operator="containsText" text="очень высокий">
      <formula>NOT(ISERROR(SEARCH("очень высокий",E14)))</formula>
    </cfRule>
    <cfRule type="containsText" dxfId="138" priority="44" stopIfTrue="1" operator="containsText" text="низкий">
      <formula>NOT(ISERROR(SEARCH("низкий",E14)))</formula>
    </cfRule>
    <cfRule type="containsText" dxfId="137" priority="45" stopIfTrue="1" operator="containsText" text="сниженный">
      <formula>NOT(ISERROR(SEARCH("сниженный",E14)))</formula>
    </cfRule>
    <cfRule type="containsText" dxfId="136" priority="46" stopIfTrue="1" operator="containsText" text="норма">
      <formula>NOT(ISERROR(SEARCH("норма",E14)))</formula>
    </cfRule>
    <cfRule type="containsText" dxfId="135" priority="47" stopIfTrue="1" operator="containsText" text="высокий">
      <formula>NOT(ISERROR(SEARCH("высокий",E14)))</formula>
    </cfRule>
    <cfRule type="containsText" dxfId="134" priority="81" operator="containsText" text="низкий">
      <formula>NOT(ISERROR(SEARCH("низкий",E14)))</formula>
    </cfRule>
    <cfRule type="containsText" dxfId="133" priority="82" operator="containsText" text="средний">
      <formula>NOT(ISERROR(SEARCH("средний",E14)))</formula>
    </cfRule>
    <cfRule type="containsText" dxfId="132" priority="83" operator="containsText" text="норма">
      <formula>NOT(ISERROR(SEARCH("норма",E14)))</formula>
    </cfRule>
    <cfRule type="containsText" dxfId="131" priority="84" operator="containsText" text="высокий">
      <formula>NOT(ISERROR(SEARCH("высокий",E14)))</formula>
    </cfRule>
  </conditionalFormatting>
  <conditionalFormatting sqref="E14:E18">
    <cfRule type="containsText" dxfId="130" priority="74" operator="containsText" text="нужна консуль">
      <formula>NOT(ISERROR(SEARCH("нужна консуль",E14)))</formula>
    </cfRule>
    <cfRule type="containsText" dxfId="129" priority="75" operator="containsText" text="средний">
      <formula>NOT(ISERROR(SEARCH("средний",E14)))</formula>
    </cfRule>
    <cfRule type="containsText" dxfId="128" priority="76" operator="containsText" text="норма">
      <formula>NOT(ISERROR(SEARCH("норма",E14)))</formula>
    </cfRule>
    <cfRule type="containsText" dxfId="127" priority="77" operator="containsText" text="высокий">
      <formula>NOT(ISERROR(SEARCH("высокий",E14)))</formula>
    </cfRule>
  </conditionalFormatting>
  <conditionalFormatting sqref="A21:C21 D14:E18 B14:C14 A16:E16 B19:D19 E19:E21 B7:E7 D6:E6 A6:A9 A13:A20 D8:E8 D10:E12 A11:C11">
    <cfRule type="containsText" dxfId="126" priority="50" stopIfTrue="1" operator="containsText" text="низкий">
      <formula>NOT(ISERROR(SEARCH("низкий",A6)))</formula>
    </cfRule>
    <cfRule type="containsText" dxfId="125" priority="51" stopIfTrue="1" operator="containsText" text="средний">
      <formula>NOT(ISERROR(SEARCH("средний",A6)))</formula>
    </cfRule>
    <cfRule type="containsText" dxfId="124" priority="52" stopIfTrue="1" operator="containsText" text="высокий">
      <formula>NOT(ISERROR(SEARCH("высокий",A6)))</formula>
    </cfRule>
  </conditionalFormatting>
  <conditionalFormatting sqref="E6:E8">
    <cfRule type="containsText" dxfId="123" priority="16" operator="containsText" text="сформирован">
      <formula>NOT(ISERROR(SEARCH("сформирован",E6)))</formula>
    </cfRule>
    <cfRule type="containsText" dxfId="122" priority="17" operator="containsText" text="в стадии формирования">
      <formula>NOT(ISERROR(SEARCH("в стадии формирования",E6)))</formula>
    </cfRule>
    <cfRule type="containsText" dxfId="121" priority="18" operator="containsText" text="не сформирован">
      <formula>NOT(ISERROR(SEARCH("не сформирован",E6)))</formula>
    </cfRule>
    <cfRule type="containsText" dxfId="120" priority="35" operator="containsText" text="высокий">
      <formula>NOT(ISERROR(SEARCH("высокий",E6)))</formula>
    </cfRule>
    <cfRule type="containsText" dxfId="119" priority="36" operator="containsText" text="норма">
      <formula>NOT(ISERROR(SEARCH("норма",E6)))</formula>
    </cfRule>
    <cfRule type="containsText" dxfId="118" priority="37" operator="containsText" text="низкий">
      <formula>NOT(ISERROR(SEARCH("низкий",E6)))</formula>
    </cfRule>
    <cfRule type="containsText" dxfId="117" priority="43" stopIfTrue="1" operator="containsText" text="норма">
      <formula>NOT(ISERROR(SEARCH("норма",E6)))</formula>
    </cfRule>
    <cfRule type="containsText" dxfId="116" priority="48" stopIfTrue="1" operator="containsText" text="низкий">
      <formula>NOT(ISERROR(SEARCH("низкий",E6)))</formula>
    </cfRule>
    <cfRule type="containsText" dxfId="115" priority="49" stopIfTrue="1" operator="containsText" text="норма">
      <formula>NOT(ISERROR(SEARCH("норма",E6)))</formula>
    </cfRule>
  </conditionalFormatting>
  <conditionalFormatting sqref="E16">
    <cfRule type="containsText" dxfId="114" priority="29" operator="containsText" text="высокий">
      <formula>NOT(ISERROR(SEARCH("высокий",E16)))</formula>
    </cfRule>
    <cfRule type="containsText" dxfId="113" priority="30" operator="containsText" text="низкий">
      <formula>NOT(ISERROR(SEARCH("низкий",E16)))</formula>
    </cfRule>
  </conditionalFormatting>
  <conditionalFormatting sqref="E14:E15">
    <cfRule type="containsText" dxfId="112" priority="10" operator="containsText" text="сформирован">
      <formula>NOT(ISERROR(SEARCH("сформирован",E14)))</formula>
    </cfRule>
    <cfRule type="containsText" dxfId="111" priority="11" operator="containsText" text="в стадии формирования">
      <formula>NOT(ISERROR(SEARCH("в стадии формирования",E14)))</formula>
    </cfRule>
    <cfRule type="containsText" dxfId="110" priority="12" operator="containsText" text="не сформирован">
      <formula>NOT(ISERROR(SEARCH("не сформирован",E14)))</formula>
    </cfRule>
    <cfRule type="containsText" dxfId="109" priority="22" operator="containsText" text="высокий">
      <formula>NOT(ISERROR(SEARCH("высокий",E14)))</formula>
    </cfRule>
    <cfRule type="containsText" dxfId="108" priority="23" operator="containsText" text="норма">
      <formula>NOT(ISERROR(SEARCH("норма",E14)))</formula>
    </cfRule>
    <cfRule type="containsText" dxfId="107" priority="24" operator="containsText" text="низкий">
      <formula>NOT(ISERROR(SEARCH("низкий",E14)))</formula>
    </cfRule>
    <cfRule type="containsText" dxfId="106" priority="25" operator="containsText" text="очень высокий">
      <formula>NOT(ISERROR(SEARCH("очень высокий",E14)))</formula>
    </cfRule>
    <cfRule type="containsText" dxfId="105" priority="26" operator="containsText" text="ниже нормы">
      <formula>NOT(ISERROR(SEARCH("ниже нормы",E14)))</formula>
    </cfRule>
    <cfRule type="containsText" dxfId="104" priority="27" operator="containsText" text="очень высокий">
      <formula>NOT(ISERROR(SEARCH("очень высокий",E14)))</formula>
    </cfRule>
    <cfRule type="containsText" dxfId="103" priority="28" operator="containsText" text="очень высокий">
      <formula>NOT(ISERROR(SEARCH("очень высокий",E14)))</formula>
    </cfRule>
  </conditionalFormatting>
  <conditionalFormatting sqref="E19">
    <cfRule type="containsText" dxfId="102" priority="19" operator="containsText" text="высокий">
      <formula>NOT(ISERROR(SEARCH("высокий",E19)))</formula>
    </cfRule>
    <cfRule type="containsText" dxfId="101" priority="20" operator="containsText" text="норма">
      <formula>NOT(ISERROR(SEARCH("норма",E19)))</formula>
    </cfRule>
    <cfRule type="containsText" dxfId="100" priority="21" operator="containsText" text="низкий">
      <formula>NOT(ISERROR(SEARCH("низкий",E19)))</formula>
    </cfRule>
  </conditionalFormatting>
  <conditionalFormatting sqref="E17:E18 E20:E21">
    <cfRule type="containsText" dxfId="99" priority="7" operator="containsText" text="сформирован">
      <formula>NOT(ISERROR(SEARCH("сформирован",E17)))</formula>
    </cfRule>
    <cfRule type="containsText" dxfId="98" priority="8" operator="containsText" text="в стадии формирования">
      <formula>NOT(ISERROR(SEARCH("в стадии формирования",E17)))</formula>
    </cfRule>
    <cfRule type="containsText" dxfId="97" priority="9" operator="containsText" text="не сформирован">
      <formula>NOT(ISERROR(SEARCH("не сформирован",E17)))</formula>
    </cfRule>
  </conditionalFormatting>
  <conditionalFormatting sqref="E5:F21">
    <cfRule type="containsText" dxfId="96" priority="1" operator="containsText" text="не сформирован">
      <formula>NOT(ISERROR(SEARCH("не сформирован",E5)))</formula>
    </cfRule>
    <cfRule type="containsText" dxfId="95" priority="2" operator="containsText" text="в стадии формирования">
      <formula>NOT(ISERROR(SEARCH("в стадии формирования",E5)))</formula>
    </cfRule>
    <cfRule type="containsText" dxfId="94" priority="3" operator="containsText" text="сформирован">
      <formula>NOT(ISERROR(SEARCH("сформирован",E5)))</formula>
    </cfRule>
  </conditionalFormatting>
  <pageMargins left="0.61" right="0.31496062992125984" top="0.52" bottom="0.35433070866141736" header="0" footer="0"/>
  <pageSetup paperSize="9" orientation="portrait" r:id="rId1"/>
  <colBreaks count="1" manualBreakCount="1">
    <brk id="9" max="1048575" man="1"/>
  </colBreaks>
  <drawing r:id="rId2"/>
</worksheet>
</file>

<file path=xl/worksheets/sheet19.xml><?xml version="1.0" encoding="utf-8"?>
<worksheet xmlns="http://schemas.openxmlformats.org/spreadsheetml/2006/main" xmlns:r="http://schemas.openxmlformats.org/officeDocument/2006/relationships">
  <dimension ref="A1:P9"/>
  <sheetViews>
    <sheetView topLeftCell="E1" workbookViewId="0">
      <selection activeCell="I3" sqref="I3"/>
    </sheetView>
  </sheetViews>
  <sheetFormatPr defaultColWidth="9.140625" defaultRowHeight="15"/>
  <cols>
    <col min="1" max="1" width="26.85546875" style="1" customWidth="1"/>
    <col min="2" max="2" width="22.42578125" style="1" customWidth="1"/>
    <col min="3" max="3" width="27" style="1" customWidth="1"/>
    <col min="4" max="4" width="25.42578125" style="1" customWidth="1"/>
    <col min="5" max="5" width="27.140625" style="1" customWidth="1"/>
    <col min="6" max="6" width="26.5703125" style="1" customWidth="1"/>
    <col min="7" max="7" width="21.140625" style="1" customWidth="1"/>
    <col min="8" max="8" width="25.85546875" style="1" customWidth="1"/>
    <col min="9" max="9" width="36.28515625" style="1" customWidth="1"/>
    <col min="10" max="10" width="23.5703125" style="1" customWidth="1"/>
    <col min="11" max="11" width="27.5703125" style="1" customWidth="1"/>
    <col min="12" max="12" width="30" style="1" customWidth="1"/>
    <col min="13" max="13" width="21.85546875" style="1" customWidth="1"/>
    <col min="14" max="14" width="33.140625" style="1" customWidth="1"/>
    <col min="15" max="15" width="36.140625" style="1" customWidth="1"/>
    <col min="16" max="16384" width="9.140625" style="1"/>
  </cols>
  <sheetData>
    <row r="1" spans="1:16" ht="15.75" thickBot="1">
      <c r="A1" s="421" t="s">
        <v>12</v>
      </c>
      <c r="B1" s="421"/>
      <c r="C1" s="421"/>
      <c r="D1" s="421" t="s">
        <v>68</v>
      </c>
      <c r="E1" s="421"/>
      <c r="F1" s="421"/>
      <c r="G1" s="421" t="s">
        <v>67</v>
      </c>
      <c r="H1" s="421"/>
      <c r="I1" s="421"/>
      <c r="J1" s="421" t="s">
        <v>87</v>
      </c>
      <c r="K1" s="421"/>
      <c r="L1" s="421"/>
      <c r="M1" s="418" t="s">
        <v>107</v>
      </c>
      <c r="N1" s="419"/>
      <c r="O1" s="420"/>
    </row>
    <row r="2" spans="1:16" ht="47.25">
      <c r="A2" s="27" t="s">
        <v>4</v>
      </c>
      <c r="B2" s="28" t="s">
        <v>13</v>
      </c>
      <c r="C2" s="35" t="s">
        <v>14</v>
      </c>
      <c r="D2" s="38" t="s">
        <v>33</v>
      </c>
      <c r="E2" s="26" t="s">
        <v>34</v>
      </c>
      <c r="F2" s="39" t="s">
        <v>35</v>
      </c>
      <c r="G2" s="27" t="s">
        <v>33</v>
      </c>
      <c r="H2" s="28" t="s">
        <v>51</v>
      </c>
      <c r="I2" s="42" t="s">
        <v>14</v>
      </c>
      <c r="J2" s="27" t="s">
        <v>33</v>
      </c>
      <c r="K2" s="48" t="s">
        <v>51</v>
      </c>
      <c r="L2" s="29" t="s">
        <v>69</v>
      </c>
      <c r="M2" s="27" t="s">
        <v>33</v>
      </c>
      <c r="N2" s="28" t="s">
        <v>51</v>
      </c>
      <c r="O2" s="42" t="s">
        <v>14</v>
      </c>
      <c r="P2" s="5"/>
    </row>
    <row r="3" spans="1:16" ht="189">
      <c r="A3" s="30" t="s">
        <v>15</v>
      </c>
      <c r="B3" s="20" t="s">
        <v>16</v>
      </c>
      <c r="C3" s="36" t="s">
        <v>17</v>
      </c>
      <c r="D3" s="30" t="s">
        <v>36</v>
      </c>
      <c r="E3" s="20" t="s">
        <v>37</v>
      </c>
      <c r="F3" s="36" t="s">
        <v>38</v>
      </c>
      <c r="G3" s="43" t="s">
        <v>52</v>
      </c>
      <c r="H3" s="21" t="s">
        <v>53</v>
      </c>
      <c r="I3" s="44" t="s">
        <v>54</v>
      </c>
      <c r="J3" s="30" t="s">
        <v>70</v>
      </c>
      <c r="K3" s="20" t="s">
        <v>71</v>
      </c>
      <c r="L3" s="31" t="s">
        <v>72</v>
      </c>
      <c r="M3" s="49" t="s">
        <v>89</v>
      </c>
      <c r="N3" s="22" t="s">
        <v>105</v>
      </c>
      <c r="O3" s="50" t="s">
        <v>106</v>
      </c>
      <c r="P3" s="5"/>
    </row>
    <row r="4" spans="1:16" ht="141.75">
      <c r="A4" s="30" t="s">
        <v>18</v>
      </c>
      <c r="B4" s="20" t="s">
        <v>19</v>
      </c>
      <c r="C4" s="36" t="s">
        <v>20</v>
      </c>
      <c r="D4" s="30" t="s">
        <v>39</v>
      </c>
      <c r="E4" s="20" t="s">
        <v>40</v>
      </c>
      <c r="F4" s="36" t="s">
        <v>41</v>
      </c>
      <c r="G4" s="43" t="s">
        <v>55</v>
      </c>
      <c r="H4" s="20" t="s">
        <v>56</v>
      </c>
      <c r="I4" s="44" t="s">
        <v>110</v>
      </c>
      <c r="J4" s="30" t="s">
        <v>73</v>
      </c>
      <c r="K4" s="20" t="s">
        <v>74</v>
      </c>
      <c r="L4" s="31" t="s">
        <v>75</v>
      </c>
      <c r="M4" s="49" t="s">
        <v>90</v>
      </c>
      <c r="N4" s="22" t="s">
        <v>103</v>
      </c>
      <c r="O4" s="51" t="s">
        <v>104</v>
      </c>
      <c r="P4" s="5"/>
    </row>
    <row r="5" spans="1:16" ht="204.75">
      <c r="A5" s="30" t="s">
        <v>21</v>
      </c>
      <c r="B5" s="20" t="s">
        <v>22</v>
      </c>
      <c r="C5" s="36" t="s">
        <v>23</v>
      </c>
      <c r="D5" s="30" t="s">
        <v>42</v>
      </c>
      <c r="E5" s="20" t="s">
        <v>43</v>
      </c>
      <c r="F5" s="36" t="s">
        <v>44</v>
      </c>
      <c r="G5" s="43" t="s">
        <v>57</v>
      </c>
      <c r="H5" s="21" t="s">
        <v>58</v>
      </c>
      <c r="I5" s="44" t="s">
        <v>59</v>
      </c>
      <c r="J5" s="30" t="s">
        <v>76</v>
      </c>
      <c r="K5" s="20" t="s">
        <v>77</v>
      </c>
      <c r="L5" s="31" t="s">
        <v>78</v>
      </c>
      <c r="M5" s="52" t="s">
        <v>91</v>
      </c>
      <c r="N5" s="22" t="s">
        <v>101</v>
      </c>
      <c r="O5" s="53" t="s">
        <v>102</v>
      </c>
      <c r="P5" s="5"/>
    </row>
    <row r="6" spans="1:16" ht="157.5">
      <c r="A6" s="30" t="s">
        <v>24</v>
      </c>
      <c r="B6" s="20" t="s">
        <v>25</v>
      </c>
      <c r="C6" s="36" t="s">
        <v>26</v>
      </c>
      <c r="D6" s="30" t="s">
        <v>45</v>
      </c>
      <c r="E6" s="20" t="s">
        <v>46</v>
      </c>
      <c r="F6" s="36" t="s">
        <v>47</v>
      </c>
      <c r="G6" s="30" t="s">
        <v>60</v>
      </c>
      <c r="H6" s="21" t="s">
        <v>61</v>
      </c>
      <c r="I6" s="44" t="s">
        <v>109</v>
      </c>
      <c r="J6" s="30" t="s">
        <v>79</v>
      </c>
      <c r="K6" s="20" t="s">
        <v>80</v>
      </c>
      <c r="L6" s="31" t="s">
        <v>81</v>
      </c>
      <c r="M6" s="54" t="s">
        <v>92</v>
      </c>
      <c r="N6" s="22" t="s">
        <v>88</v>
      </c>
      <c r="O6" s="53" t="s">
        <v>93</v>
      </c>
      <c r="P6" s="5"/>
    </row>
    <row r="7" spans="1:16" ht="126" customHeight="1" thickBot="1">
      <c r="A7" s="30" t="s">
        <v>27</v>
      </c>
      <c r="B7" s="20" t="s">
        <v>28</v>
      </c>
      <c r="C7" s="36" t="s">
        <v>29</v>
      </c>
      <c r="D7" s="32" t="s">
        <v>48</v>
      </c>
      <c r="E7" s="33" t="s">
        <v>49</v>
      </c>
      <c r="F7" s="40" t="s">
        <v>50</v>
      </c>
      <c r="G7" s="43" t="s">
        <v>62</v>
      </c>
      <c r="H7" s="21" t="s">
        <v>63</v>
      </c>
      <c r="I7" s="44" t="s">
        <v>108</v>
      </c>
      <c r="J7" s="30" t="s">
        <v>82</v>
      </c>
      <c r="K7" s="20" t="s">
        <v>83</v>
      </c>
      <c r="L7" s="31" t="s">
        <v>84</v>
      </c>
      <c r="M7" s="54" t="s">
        <v>94</v>
      </c>
      <c r="N7" s="22" t="s">
        <v>99</v>
      </c>
      <c r="O7" s="53" t="s">
        <v>98</v>
      </c>
      <c r="P7" s="5"/>
    </row>
    <row r="8" spans="1:16" ht="189.75" thickBot="1">
      <c r="A8" s="32" t="s">
        <v>30</v>
      </c>
      <c r="B8" s="33" t="s">
        <v>31</v>
      </c>
      <c r="C8" s="34" t="s">
        <v>32</v>
      </c>
      <c r="D8" s="37"/>
      <c r="E8" s="6"/>
      <c r="F8" s="41"/>
      <c r="G8" s="45" t="s">
        <v>64</v>
      </c>
      <c r="H8" s="46" t="s">
        <v>65</v>
      </c>
      <c r="I8" s="47" t="s">
        <v>66</v>
      </c>
      <c r="J8" s="32" t="s">
        <v>85</v>
      </c>
      <c r="K8" s="33" t="s">
        <v>86</v>
      </c>
      <c r="L8" s="34" t="s">
        <v>100</v>
      </c>
      <c r="M8" s="55" t="s">
        <v>95</v>
      </c>
      <c r="N8" s="56" t="s">
        <v>96</v>
      </c>
      <c r="O8" s="57" t="s">
        <v>97</v>
      </c>
      <c r="P8" s="5"/>
    </row>
    <row r="9" spans="1:16" ht="15" customHeight="1">
      <c r="A9" s="6"/>
      <c r="B9" s="6"/>
      <c r="C9" s="6"/>
      <c r="G9" s="6"/>
      <c r="H9" s="6"/>
      <c r="I9" s="6"/>
      <c r="J9" s="6"/>
      <c r="K9" s="6"/>
      <c r="L9" s="6"/>
      <c r="M9" s="23"/>
      <c r="N9" s="24"/>
      <c r="O9" s="25"/>
    </row>
  </sheetData>
  <mergeCells count="5">
    <mergeCell ref="M1:O1"/>
    <mergeCell ref="A1:C1"/>
    <mergeCell ref="D1:F1"/>
    <mergeCell ref="G1:I1"/>
    <mergeCell ref="J1:L1"/>
  </mergeCells>
  <phoneticPr fontId="0"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theme="4" tint="0.39997558519241921"/>
  </sheetPr>
  <dimension ref="A1:T39"/>
  <sheetViews>
    <sheetView topLeftCell="A4" zoomScale="80" zoomScaleNormal="80" workbookViewId="0">
      <selection activeCell="D4" sqref="D4:J32"/>
    </sheetView>
  </sheetViews>
  <sheetFormatPr defaultColWidth="9.140625" defaultRowHeight="15"/>
  <cols>
    <col min="1" max="1" width="9.140625" style="97"/>
    <col min="2" max="2" width="22.5703125" style="97" customWidth="1"/>
    <col min="3" max="19" width="9.140625" style="97"/>
    <col min="20" max="16384" width="9.140625" style="107"/>
  </cols>
  <sheetData>
    <row r="1" spans="1:20">
      <c r="A1" s="278" t="s">
        <v>118</v>
      </c>
      <c r="B1" s="278"/>
      <c r="C1" s="278"/>
      <c r="D1" s="278"/>
      <c r="E1" s="278"/>
      <c r="F1" s="278"/>
      <c r="G1" s="278"/>
      <c r="H1" s="278"/>
      <c r="I1" s="278"/>
      <c r="J1" s="278"/>
      <c r="K1" s="278"/>
      <c r="L1" s="278"/>
      <c r="M1" s="278"/>
      <c r="N1" s="278"/>
      <c r="O1" s="278"/>
      <c r="P1" s="278"/>
      <c r="Q1" s="278"/>
      <c r="R1" s="278"/>
      <c r="S1" s="278"/>
    </row>
    <row r="2" spans="1:20" ht="60.75" customHeight="1">
      <c r="A2" s="281" t="str">
        <f>список!A1</f>
        <v>№</v>
      </c>
      <c r="B2" s="283" t="str">
        <f>список!B1</f>
        <v>Фамилия, имя воспитанника</v>
      </c>
      <c r="C2" s="281" t="str">
        <f>список!C1</f>
        <v xml:space="preserve">дата </v>
      </c>
      <c r="D2" s="279" t="s">
        <v>119</v>
      </c>
      <c r="E2" s="279"/>
      <c r="F2" s="279"/>
      <c r="G2" s="279"/>
      <c r="H2" s="279"/>
      <c r="I2" s="279"/>
      <c r="J2" s="279"/>
      <c r="K2" s="279"/>
      <c r="L2" s="279"/>
      <c r="M2" s="280" t="s">
        <v>120</v>
      </c>
      <c r="N2" s="280"/>
      <c r="O2" s="280"/>
      <c r="P2" s="280"/>
      <c r="Q2" s="279" t="s">
        <v>121</v>
      </c>
      <c r="R2" s="279"/>
      <c r="S2" s="279"/>
    </row>
    <row r="3" spans="1:20" ht="174" customHeight="1" thickBot="1">
      <c r="A3" s="282"/>
      <c r="B3" s="284"/>
      <c r="C3" s="282"/>
      <c r="D3" s="173" t="s">
        <v>157</v>
      </c>
      <c r="E3" s="173" t="s">
        <v>158</v>
      </c>
      <c r="F3" s="173" t="s">
        <v>159</v>
      </c>
      <c r="G3" s="173" t="s">
        <v>160</v>
      </c>
      <c r="H3" s="173" t="s">
        <v>161</v>
      </c>
      <c r="I3" s="173" t="s">
        <v>162</v>
      </c>
      <c r="J3" s="173" t="s">
        <v>163</v>
      </c>
      <c r="K3" s="285"/>
      <c r="L3" s="286"/>
      <c r="M3" s="173" t="s">
        <v>164</v>
      </c>
      <c r="N3" s="213" t="s">
        <v>208</v>
      </c>
      <c r="O3" s="287"/>
      <c r="P3" s="288"/>
      <c r="Q3" s="173" t="s">
        <v>165</v>
      </c>
      <c r="R3" s="289"/>
      <c r="S3" s="290"/>
    </row>
    <row r="4" spans="1:20">
      <c r="A4" s="97">
        <f>список!A2</f>
        <v>1</v>
      </c>
      <c r="B4" s="151" t="str">
        <f>IF(список!B2="","",список!B2)</f>
        <v/>
      </c>
      <c r="C4" s="97" t="str">
        <f>IF(список!C2="","",список!C2)</f>
        <v/>
      </c>
      <c r="D4" s="192"/>
      <c r="E4" s="193"/>
      <c r="F4" s="193"/>
      <c r="G4" s="193"/>
      <c r="H4" s="193"/>
      <c r="I4" s="193"/>
      <c r="J4" s="193"/>
      <c r="K4" s="159" t="str">
        <f>IF(D4="","",IF(E4="","",IF(F4="","",IF(G4="","",IF(H4="","",IF(I4="","",IF(J4="","",SUM(D4:J4)/7)))))))</f>
        <v/>
      </c>
      <c r="L4" s="155" t="str">
        <f>IF(K4="","",IF(K4&gt;1.5,"сформирован",IF(K4&lt;0.5,"не сформирован", "в стадии формирования")))</f>
        <v/>
      </c>
      <c r="M4" s="193"/>
      <c r="N4" s="193"/>
      <c r="O4" s="249" t="str">
        <f>IF(M4="","",IF(N4="","",SUM(M4:N4)/2))</f>
        <v/>
      </c>
      <c r="P4" s="156" t="str">
        <f>IF(O4="","",IF(O4&gt;1.5,"сформирован",IF(O4&lt;0.5,"не сформирован","в стадии формирования")))</f>
        <v/>
      </c>
      <c r="Q4" s="193"/>
      <c r="R4" s="159" t="str">
        <f>IF(Q4="","",(SUM(Q4:Q4)/1))</f>
        <v/>
      </c>
      <c r="S4" s="155" t="str">
        <f>IF(R4="","",IF(R4&gt;1.5,"сформирован",IF(R4&lt;0.5,"не сформирован", "в стадии формирования")))</f>
        <v/>
      </c>
      <c r="T4" s="158"/>
    </row>
    <row r="5" spans="1:20">
      <c r="A5" s="97">
        <f>список!A3</f>
        <v>2</v>
      </c>
      <c r="B5" s="151" t="str">
        <f>IF(список!B3="","",список!B3)</f>
        <v/>
      </c>
      <c r="C5" s="97">
        <f>IF(список!C3="","",список!C3)</f>
        <v>0</v>
      </c>
      <c r="D5" s="194"/>
      <c r="E5" s="195"/>
      <c r="F5" s="195"/>
      <c r="G5" s="195"/>
      <c r="H5" s="195"/>
      <c r="I5" s="195"/>
      <c r="J5" s="195"/>
      <c r="K5" s="160" t="str">
        <f t="shared" ref="K5:K38" si="0">IF(D5="","",IF(E5="","",IF(F5="","",IF(G5="","",IF(H5="","",IF(I5="","",IF(J5="","",SUM(D5:J5)/7)))))))</f>
        <v/>
      </c>
      <c r="L5" s="149" t="str">
        <f t="shared" ref="L5:L38" si="1">IF(K5="","",IF(K5&gt;1.5,"сформирован",IF(K5&lt;0.5,"не сформирован", "в стадии формирования")))</f>
        <v/>
      </c>
      <c r="M5" s="195"/>
      <c r="N5" s="195"/>
      <c r="O5" s="250" t="str">
        <f t="shared" ref="O5:O38" si="2">IF(M5="","",IF(N5="","",SUM(M5:N5)/2))</f>
        <v/>
      </c>
      <c r="P5" s="157" t="str">
        <f t="shared" ref="P5:P38" si="3">IF(O5="","",IF(O5&gt;1.5,"сформирован",IF(O5&lt;0.5,"не сформирован","в стадии формирования")))</f>
        <v/>
      </c>
      <c r="Q5" s="195"/>
      <c r="R5" s="160" t="str">
        <f t="shared" ref="R5:R38" si="4">IF(Q5="","",(SUM(Q5:Q5)/1))</f>
        <v/>
      </c>
      <c r="S5" s="149" t="str">
        <f t="shared" ref="S5:S38" si="5">IF(R5="","",IF(R5&gt;1.5,"сформирован",IF(R5&lt;0.5,"не сформирован", "в стадии формирования")))</f>
        <v/>
      </c>
      <c r="T5" s="158"/>
    </row>
    <row r="6" spans="1:20">
      <c r="A6" s="97">
        <f>список!A4</f>
        <v>3</v>
      </c>
      <c r="B6" s="151" t="str">
        <f>IF(список!B4="","",список!B4)</f>
        <v/>
      </c>
      <c r="C6" s="97">
        <f>IF(список!C4="","",список!C4)</f>
        <v>0</v>
      </c>
      <c r="D6" s="194"/>
      <c r="E6" s="195"/>
      <c r="F6" s="195"/>
      <c r="G6" s="195"/>
      <c r="H6" s="195"/>
      <c r="I6" s="195"/>
      <c r="J6" s="195"/>
      <c r="K6" s="160" t="str">
        <f t="shared" si="0"/>
        <v/>
      </c>
      <c r="L6" s="149" t="str">
        <f t="shared" si="1"/>
        <v/>
      </c>
      <c r="M6" s="195"/>
      <c r="N6" s="195"/>
      <c r="O6" s="250" t="str">
        <f t="shared" si="2"/>
        <v/>
      </c>
      <c r="P6" s="157" t="str">
        <f t="shared" si="3"/>
        <v/>
      </c>
      <c r="Q6" s="195"/>
      <c r="R6" s="160" t="str">
        <f t="shared" si="4"/>
        <v/>
      </c>
      <c r="S6" s="149" t="str">
        <f t="shared" si="5"/>
        <v/>
      </c>
      <c r="T6" s="158"/>
    </row>
    <row r="7" spans="1:20">
      <c r="A7" s="97">
        <f>список!A5</f>
        <v>4</v>
      </c>
      <c r="B7" s="151" t="str">
        <f>IF(список!B5="","",список!B5)</f>
        <v/>
      </c>
      <c r="C7" s="97">
        <f>IF(список!C5="","",список!C5)</f>
        <v>0</v>
      </c>
      <c r="D7" s="194"/>
      <c r="E7" s="195"/>
      <c r="F7" s="195"/>
      <c r="G7" s="195"/>
      <c r="H7" s="195"/>
      <c r="I7" s="195"/>
      <c r="J7" s="195"/>
      <c r="K7" s="160" t="str">
        <f t="shared" si="0"/>
        <v/>
      </c>
      <c r="L7" s="149" t="str">
        <f t="shared" si="1"/>
        <v/>
      </c>
      <c r="M7" s="195"/>
      <c r="N7" s="195"/>
      <c r="O7" s="250" t="str">
        <f t="shared" si="2"/>
        <v/>
      </c>
      <c r="P7" s="157" t="str">
        <f t="shared" si="3"/>
        <v/>
      </c>
      <c r="Q7" s="195"/>
      <c r="R7" s="160" t="str">
        <f t="shared" si="4"/>
        <v/>
      </c>
      <c r="S7" s="149" t="str">
        <f t="shared" si="5"/>
        <v/>
      </c>
      <c r="T7" s="158"/>
    </row>
    <row r="8" spans="1:20">
      <c r="A8" s="97">
        <f>список!A6</f>
        <v>5</v>
      </c>
      <c r="B8" s="151" t="str">
        <f>IF(список!B6="","",список!B6)</f>
        <v/>
      </c>
      <c r="C8" s="97">
        <f>IF(список!C6="","",список!C6)</f>
        <v>0</v>
      </c>
      <c r="D8" s="194"/>
      <c r="E8" s="195"/>
      <c r="F8" s="195"/>
      <c r="G8" s="195"/>
      <c r="H8" s="195"/>
      <c r="I8" s="195"/>
      <c r="J8" s="195"/>
      <c r="K8" s="160" t="str">
        <f t="shared" si="0"/>
        <v/>
      </c>
      <c r="L8" s="149" t="str">
        <f t="shared" si="1"/>
        <v/>
      </c>
      <c r="M8" s="195"/>
      <c r="N8" s="195"/>
      <c r="O8" s="250" t="str">
        <f t="shared" si="2"/>
        <v/>
      </c>
      <c r="P8" s="157" t="str">
        <f t="shared" si="3"/>
        <v/>
      </c>
      <c r="Q8" s="195"/>
      <c r="R8" s="160" t="str">
        <f t="shared" si="4"/>
        <v/>
      </c>
      <c r="S8" s="149" t="str">
        <f t="shared" si="5"/>
        <v/>
      </c>
      <c r="T8" s="158"/>
    </row>
    <row r="9" spans="1:20">
      <c r="A9" s="97">
        <f>список!A7</f>
        <v>6</v>
      </c>
      <c r="B9" s="151" t="str">
        <f>IF(список!B7="","",список!B7)</f>
        <v/>
      </c>
      <c r="C9" s="97">
        <f>IF(список!C7="","",список!C7)</f>
        <v>0</v>
      </c>
      <c r="D9" s="194"/>
      <c r="E9" s="195"/>
      <c r="F9" s="195"/>
      <c r="G9" s="195"/>
      <c r="H9" s="195"/>
      <c r="I9" s="195"/>
      <c r="J9" s="195"/>
      <c r="K9" s="160" t="str">
        <f t="shared" si="0"/>
        <v/>
      </c>
      <c r="L9" s="149" t="str">
        <f t="shared" si="1"/>
        <v/>
      </c>
      <c r="M9" s="195"/>
      <c r="N9" s="195"/>
      <c r="O9" s="250" t="str">
        <f t="shared" si="2"/>
        <v/>
      </c>
      <c r="P9" s="157" t="str">
        <f t="shared" si="3"/>
        <v/>
      </c>
      <c r="Q9" s="195"/>
      <c r="R9" s="160" t="str">
        <f t="shared" si="4"/>
        <v/>
      </c>
      <c r="S9" s="149" t="str">
        <f t="shared" si="5"/>
        <v/>
      </c>
      <c r="T9" s="158"/>
    </row>
    <row r="10" spans="1:20">
      <c r="A10" s="97">
        <f>список!A8</f>
        <v>7</v>
      </c>
      <c r="B10" s="151" t="str">
        <f>IF(список!B8="","",список!B8)</f>
        <v/>
      </c>
      <c r="C10" s="97">
        <f>IF(список!C8="","",список!C8)</f>
        <v>0</v>
      </c>
      <c r="D10" s="194"/>
      <c r="E10" s="195"/>
      <c r="F10" s="195"/>
      <c r="G10" s="195"/>
      <c r="H10" s="195"/>
      <c r="I10" s="195"/>
      <c r="J10" s="195"/>
      <c r="K10" s="160" t="str">
        <f t="shared" si="0"/>
        <v/>
      </c>
      <c r="L10" s="149" t="str">
        <f t="shared" si="1"/>
        <v/>
      </c>
      <c r="M10" s="195"/>
      <c r="N10" s="195"/>
      <c r="O10" s="250" t="str">
        <f t="shared" si="2"/>
        <v/>
      </c>
      <c r="P10" s="157" t="str">
        <f t="shared" si="3"/>
        <v/>
      </c>
      <c r="Q10" s="195"/>
      <c r="R10" s="160" t="str">
        <f t="shared" si="4"/>
        <v/>
      </c>
      <c r="S10" s="149" t="str">
        <f t="shared" si="5"/>
        <v/>
      </c>
      <c r="T10" s="158"/>
    </row>
    <row r="11" spans="1:20">
      <c r="A11" s="97">
        <f>список!A9</f>
        <v>8</v>
      </c>
      <c r="B11" s="151" t="str">
        <f>IF(список!B9="","",список!B9)</f>
        <v/>
      </c>
      <c r="C11" s="97">
        <f>IF(список!C9="","",список!C9)</f>
        <v>0</v>
      </c>
      <c r="D11" s="194"/>
      <c r="E11" s="195"/>
      <c r="F11" s="195"/>
      <c r="G11" s="195"/>
      <c r="H11" s="195"/>
      <c r="I11" s="195"/>
      <c r="J11" s="195"/>
      <c r="K11" s="160" t="str">
        <f t="shared" si="0"/>
        <v/>
      </c>
      <c r="L11" s="149" t="str">
        <f t="shared" si="1"/>
        <v/>
      </c>
      <c r="M11" s="195"/>
      <c r="N11" s="195"/>
      <c r="O11" s="250" t="str">
        <f t="shared" si="2"/>
        <v/>
      </c>
      <c r="P11" s="157" t="str">
        <f t="shared" si="3"/>
        <v/>
      </c>
      <c r="Q11" s="195"/>
      <c r="R11" s="160" t="str">
        <f t="shared" si="4"/>
        <v/>
      </c>
      <c r="S11" s="149" t="str">
        <f t="shared" si="5"/>
        <v/>
      </c>
      <c r="T11" s="158"/>
    </row>
    <row r="12" spans="1:20">
      <c r="A12" s="97">
        <f>список!A10</f>
        <v>9</v>
      </c>
      <c r="B12" s="151" t="str">
        <f>IF(список!B10="","",список!B10)</f>
        <v/>
      </c>
      <c r="C12" s="97">
        <f>IF(список!C10="","",список!C10)</f>
        <v>0</v>
      </c>
      <c r="D12" s="194"/>
      <c r="E12" s="195"/>
      <c r="F12" s="195"/>
      <c r="G12" s="195"/>
      <c r="H12" s="195"/>
      <c r="I12" s="195"/>
      <c r="J12" s="195"/>
      <c r="K12" s="160" t="str">
        <f t="shared" si="0"/>
        <v/>
      </c>
      <c r="L12" s="149" t="str">
        <f t="shared" si="1"/>
        <v/>
      </c>
      <c r="M12" s="195"/>
      <c r="N12" s="195"/>
      <c r="O12" s="250" t="str">
        <f t="shared" si="2"/>
        <v/>
      </c>
      <c r="P12" s="157" t="str">
        <f t="shared" si="3"/>
        <v/>
      </c>
      <c r="Q12" s="195"/>
      <c r="R12" s="160" t="str">
        <f t="shared" si="4"/>
        <v/>
      </c>
      <c r="S12" s="149" t="str">
        <f t="shared" si="5"/>
        <v/>
      </c>
      <c r="T12" s="158"/>
    </row>
    <row r="13" spans="1:20">
      <c r="A13" s="97">
        <f>список!A11</f>
        <v>10</v>
      </c>
      <c r="B13" s="151" t="str">
        <f>IF(список!B11="","",список!B11)</f>
        <v/>
      </c>
      <c r="C13" s="97">
        <f>IF(список!C11="","",список!C11)</f>
        <v>0</v>
      </c>
      <c r="D13" s="194"/>
      <c r="E13" s="195"/>
      <c r="F13" s="195"/>
      <c r="G13" s="195"/>
      <c r="H13" s="195"/>
      <c r="I13" s="195"/>
      <c r="J13" s="195"/>
      <c r="K13" s="160" t="str">
        <f t="shared" si="0"/>
        <v/>
      </c>
      <c r="L13" s="149" t="str">
        <f t="shared" si="1"/>
        <v/>
      </c>
      <c r="M13" s="195"/>
      <c r="N13" s="195"/>
      <c r="O13" s="250" t="str">
        <f t="shared" si="2"/>
        <v/>
      </c>
      <c r="P13" s="157" t="str">
        <f t="shared" si="3"/>
        <v/>
      </c>
      <c r="Q13" s="195"/>
      <c r="R13" s="160" t="str">
        <f t="shared" si="4"/>
        <v/>
      </c>
      <c r="S13" s="149" t="str">
        <f t="shared" si="5"/>
        <v/>
      </c>
      <c r="T13" s="158"/>
    </row>
    <row r="14" spans="1:20">
      <c r="A14" s="97">
        <f>список!A12</f>
        <v>11</v>
      </c>
      <c r="B14" s="151" t="str">
        <f>IF(список!B12="","",список!B12)</f>
        <v/>
      </c>
      <c r="C14" s="97">
        <f>IF(список!C12="","",список!C12)</f>
        <v>0</v>
      </c>
      <c r="D14" s="194"/>
      <c r="E14" s="195"/>
      <c r="F14" s="195"/>
      <c r="G14" s="195"/>
      <c r="H14" s="195"/>
      <c r="I14" s="195"/>
      <c r="J14" s="195"/>
      <c r="K14" s="160" t="str">
        <f t="shared" si="0"/>
        <v/>
      </c>
      <c r="L14" s="149" t="str">
        <f t="shared" si="1"/>
        <v/>
      </c>
      <c r="M14" s="195"/>
      <c r="N14" s="195"/>
      <c r="O14" s="250" t="str">
        <f t="shared" si="2"/>
        <v/>
      </c>
      <c r="P14" s="157" t="str">
        <f t="shared" si="3"/>
        <v/>
      </c>
      <c r="Q14" s="195"/>
      <c r="R14" s="160" t="str">
        <f t="shared" si="4"/>
        <v/>
      </c>
      <c r="S14" s="149" t="str">
        <f t="shared" si="5"/>
        <v/>
      </c>
      <c r="T14" s="158"/>
    </row>
    <row r="15" spans="1:20">
      <c r="A15" s="97">
        <f>список!A13</f>
        <v>12</v>
      </c>
      <c r="B15" s="151" t="str">
        <f>IF(список!B13="","",список!B13)</f>
        <v/>
      </c>
      <c r="C15" s="97">
        <f>IF(список!C13="","",список!C13)</f>
        <v>0</v>
      </c>
      <c r="D15" s="194"/>
      <c r="E15" s="195"/>
      <c r="F15" s="195"/>
      <c r="G15" s="195"/>
      <c r="H15" s="195"/>
      <c r="I15" s="195"/>
      <c r="J15" s="195"/>
      <c r="K15" s="160" t="str">
        <f t="shared" si="0"/>
        <v/>
      </c>
      <c r="L15" s="149" t="str">
        <f t="shared" si="1"/>
        <v/>
      </c>
      <c r="M15" s="195"/>
      <c r="N15" s="195"/>
      <c r="O15" s="250" t="str">
        <f t="shared" si="2"/>
        <v/>
      </c>
      <c r="P15" s="157" t="str">
        <f t="shared" si="3"/>
        <v/>
      </c>
      <c r="Q15" s="195"/>
      <c r="R15" s="160" t="str">
        <f t="shared" si="4"/>
        <v/>
      </c>
      <c r="S15" s="149" t="str">
        <f t="shared" si="5"/>
        <v/>
      </c>
      <c r="T15" s="158"/>
    </row>
    <row r="16" spans="1:20">
      <c r="A16" s="97">
        <f>список!A14</f>
        <v>13</v>
      </c>
      <c r="B16" s="151" t="str">
        <f>IF(список!B14="","",список!B14)</f>
        <v/>
      </c>
      <c r="C16" s="97">
        <f>IF(список!C14="","",список!C14)</f>
        <v>0</v>
      </c>
      <c r="D16" s="194"/>
      <c r="E16" s="195"/>
      <c r="F16" s="195"/>
      <c r="G16" s="195"/>
      <c r="H16" s="195"/>
      <c r="I16" s="195"/>
      <c r="J16" s="195"/>
      <c r="K16" s="160" t="str">
        <f t="shared" si="0"/>
        <v/>
      </c>
      <c r="L16" s="149" t="str">
        <f t="shared" si="1"/>
        <v/>
      </c>
      <c r="M16" s="195"/>
      <c r="N16" s="195"/>
      <c r="O16" s="250" t="str">
        <f t="shared" si="2"/>
        <v/>
      </c>
      <c r="P16" s="157" t="str">
        <f t="shared" si="3"/>
        <v/>
      </c>
      <c r="Q16" s="195"/>
      <c r="R16" s="160" t="str">
        <f t="shared" si="4"/>
        <v/>
      </c>
      <c r="S16" s="149" t="str">
        <f t="shared" si="5"/>
        <v/>
      </c>
      <c r="T16" s="158"/>
    </row>
    <row r="17" spans="1:20">
      <c r="A17" s="97">
        <f>список!A15</f>
        <v>14</v>
      </c>
      <c r="B17" s="151" t="str">
        <f>IF(список!B15="","",список!B15)</f>
        <v/>
      </c>
      <c r="C17" s="97">
        <f>IF(список!C15="","",список!C15)</f>
        <v>0</v>
      </c>
      <c r="D17" s="194"/>
      <c r="E17" s="195"/>
      <c r="F17" s="195"/>
      <c r="G17" s="195"/>
      <c r="H17" s="195"/>
      <c r="I17" s="195"/>
      <c r="J17" s="195"/>
      <c r="K17" s="160" t="str">
        <f t="shared" si="0"/>
        <v/>
      </c>
      <c r="L17" s="149" t="str">
        <f t="shared" si="1"/>
        <v/>
      </c>
      <c r="M17" s="195"/>
      <c r="N17" s="195"/>
      <c r="O17" s="250" t="str">
        <f t="shared" si="2"/>
        <v/>
      </c>
      <c r="P17" s="157" t="str">
        <f t="shared" si="3"/>
        <v/>
      </c>
      <c r="Q17" s="195"/>
      <c r="R17" s="160" t="str">
        <f t="shared" si="4"/>
        <v/>
      </c>
      <c r="S17" s="149" t="str">
        <f t="shared" si="5"/>
        <v/>
      </c>
      <c r="T17" s="158"/>
    </row>
    <row r="18" spans="1:20">
      <c r="A18" s="97">
        <f>список!A16</f>
        <v>15</v>
      </c>
      <c r="B18" s="151" t="str">
        <f>IF(список!B16="","",список!B16)</f>
        <v/>
      </c>
      <c r="C18" s="97">
        <f>IF(список!C16="","",список!C16)</f>
        <v>0</v>
      </c>
      <c r="D18" s="194"/>
      <c r="E18" s="195"/>
      <c r="F18" s="195"/>
      <c r="G18" s="195"/>
      <c r="H18" s="195"/>
      <c r="I18" s="195"/>
      <c r="J18" s="195"/>
      <c r="K18" s="160" t="str">
        <f t="shared" si="0"/>
        <v/>
      </c>
      <c r="L18" s="149" t="str">
        <f t="shared" si="1"/>
        <v/>
      </c>
      <c r="M18" s="195"/>
      <c r="N18" s="195"/>
      <c r="O18" s="250" t="str">
        <f t="shared" si="2"/>
        <v/>
      </c>
      <c r="P18" s="157" t="str">
        <f t="shared" si="3"/>
        <v/>
      </c>
      <c r="Q18" s="195"/>
      <c r="R18" s="160" t="str">
        <f t="shared" si="4"/>
        <v/>
      </c>
      <c r="S18" s="149" t="str">
        <f t="shared" si="5"/>
        <v/>
      </c>
      <c r="T18" s="158"/>
    </row>
    <row r="19" spans="1:20">
      <c r="A19" s="97">
        <f>список!A17</f>
        <v>16</v>
      </c>
      <c r="B19" s="151" t="str">
        <f>IF(список!B17="","",список!B17)</f>
        <v/>
      </c>
      <c r="C19" s="97">
        <f>IF(список!C17="","",список!C17)</f>
        <v>0</v>
      </c>
      <c r="D19" s="194"/>
      <c r="E19" s="195"/>
      <c r="F19" s="195"/>
      <c r="G19" s="195"/>
      <c r="H19" s="195"/>
      <c r="I19" s="195"/>
      <c r="J19" s="195"/>
      <c r="K19" s="160" t="str">
        <f t="shared" si="0"/>
        <v/>
      </c>
      <c r="L19" s="149" t="str">
        <f t="shared" si="1"/>
        <v/>
      </c>
      <c r="M19" s="195"/>
      <c r="N19" s="195"/>
      <c r="O19" s="250" t="str">
        <f t="shared" si="2"/>
        <v/>
      </c>
      <c r="P19" s="157" t="str">
        <f t="shared" si="3"/>
        <v/>
      </c>
      <c r="Q19" s="195"/>
      <c r="R19" s="160" t="str">
        <f t="shared" si="4"/>
        <v/>
      </c>
      <c r="S19" s="149" t="str">
        <f t="shared" si="5"/>
        <v/>
      </c>
      <c r="T19" s="158"/>
    </row>
    <row r="20" spans="1:20">
      <c r="A20" s="97">
        <f>список!A18</f>
        <v>17</v>
      </c>
      <c r="B20" s="151" t="str">
        <f>IF(список!B18="","",список!B18)</f>
        <v/>
      </c>
      <c r="C20" s="97">
        <f>IF(список!C18="","",список!C18)</f>
        <v>0</v>
      </c>
      <c r="D20" s="194"/>
      <c r="E20" s="195"/>
      <c r="F20" s="195"/>
      <c r="G20" s="195"/>
      <c r="H20" s="195"/>
      <c r="I20" s="195"/>
      <c r="J20" s="195"/>
      <c r="K20" s="160" t="str">
        <f t="shared" si="0"/>
        <v/>
      </c>
      <c r="L20" s="149" t="str">
        <f t="shared" si="1"/>
        <v/>
      </c>
      <c r="M20" s="195"/>
      <c r="N20" s="195"/>
      <c r="O20" s="250" t="str">
        <f t="shared" si="2"/>
        <v/>
      </c>
      <c r="P20" s="157" t="str">
        <f t="shared" si="3"/>
        <v/>
      </c>
      <c r="Q20" s="195"/>
      <c r="R20" s="160" t="str">
        <f t="shared" si="4"/>
        <v/>
      </c>
      <c r="S20" s="149" t="str">
        <f t="shared" si="5"/>
        <v/>
      </c>
      <c r="T20" s="158"/>
    </row>
    <row r="21" spans="1:20">
      <c r="A21" s="97">
        <f>список!A19</f>
        <v>18</v>
      </c>
      <c r="B21" s="151" t="str">
        <f>IF(список!B19="","",список!B19)</f>
        <v/>
      </c>
      <c r="C21" s="97">
        <f>IF(список!C19="","",список!C19)</f>
        <v>0</v>
      </c>
      <c r="D21" s="194"/>
      <c r="E21" s="195"/>
      <c r="F21" s="195"/>
      <c r="G21" s="195"/>
      <c r="H21" s="195"/>
      <c r="I21" s="195"/>
      <c r="J21" s="195"/>
      <c r="K21" s="160" t="str">
        <f t="shared" si="0"/>
        <v/>
      </c>
      <c r="L21" s="149" t="str">
        <f t="shared" si="1"/>
        <v/>
      </c>
      <c r="M21" s="195"/>
      <c r="N21" s="195"/>
      <c r="O21" s="250" t="str">
        <f t="shared" si="2"/>
        <v/>
      </c>
      <c r="P21" s="157" t="str">
        <f t="shared" si="3"/>
        <v/>
      </c>
      <c r="Q21" s="195"/>
      <c r="R21" s="160" t="str">
        <f t="shared" si="4"/>
        <v/>
      </c>
      <c r="S21" s="149" t="str">
        <f t="shared" si="5"/>
        <v/>
      </c>
      <c r="T21" s="158"/>
    </row>
    <row r="22" spans="1:20">
      <c r="A22" s="97">
        <f>список!A20</f>
        <v>19</v>
      </c>
      <c r="B22" s="151" t="str">
        <f>IF(список!B20="","",список!B20)</f>
        <v/>
      </c>
      <c r="C22" s="97">
        <f>IF(список!C20="","",список!C20)</f>
        <v>0</v>
      </c>
      <c r="D22" s="194"/>
      <c r="E22" s="195"/>
      <c r="F22" s="195"/>
      <c r="G22" s="195"/>
      <c r="H22" s="195"/>
      <c r="I22" s="195"/>
      <c r="J22" s="195"/>
      <c r="K22" s="160" t="str">
        <f t="shared" si="0"/>
        <v/>
      </c>
      <c r="L22" s="149" t="str">
        <f t="shared" si="1"/>
        <v/>
      </c>
      <c r="M22" s="195"/>
      <c r="N22" s="195"/>
      <c r="O22" s="250" t="str">
        <f t="shared" si="2"/>
        <v/>
      </c>
      <c r="P22" s="157" t="str">
        <f t="shared" si="3"/>
        <v/>
      </c>
      <c r="Q22" s="195"/>
      <c r="R22" s="160" t="str">
        <f t="shared" si="4"/>
        <v/>
      </c>
      <c r="S22" s="149" t="str">
        <f t="shared" si="5"/>
        <v/>
      </c>
      <c r="T22" s="158"/>
    </row>
    <row r="23" spans="1:20">
      <c r="A23" s="97">
        <f>список!A21</f>
        <v>20</v>
      </c>
      <c r="B23" s="151" t="str">
        <f>IF(список!B21="","",список!B21)</f>
        <v/>
      </c>
      <c r="C23" s="97">
        <f>IF(список!C21="","",список!C21)</f>
        <v>0</v>
      </c>
      <c r="D23" s="194"/>
      <c r="E23" s="195"/>
      <c r="F23" s="195"/>
      <c r="G23" s="195"/>
      <c r="H23" s="195"/>
      <c r="I23" s="195"/>
      <c r="J23" s="195"/>
      <c r="K23" s="160" t="str">
        <f t="shared" si="0"/>
        <v/>
      </c>
      <c r="L23" s="149" t="str">
        <f t="shared" si="1"/>
        <v/>
      </c>
      <c r="M23" s="195"/>
      <c r="N23" s="195"/>
      <c r="O23" s="250" t="str">
        <f t="shared" si="2"/>
        <v/>
      </c>
      <c r="P23" s="157" t="str">
        <f t="shared" si="3"/>
        <v/>
      </c>
      <c r="Q23" s="195"/>
      <c r="R23" s="160" t="str">
        <f t="shared" si="4"/>
        <v/>
      </c>
      <c r="S23" s="149" t="str">
        <f t="shared" si="5"/>
        <v/>
      </c>
      <c r="T23" s="158"/>
    </row>
    <row r="24" spans="1:20">
      <c r="A24" s="97">
        <f>список!A22</f>
        <v>21</v>
      </c>
      <c r="B24" s="151" t="str">
        <f>IF(список!B22="","",список!B22)</f>
        <v/>
      </c>
      <c r="C24" s="97">
        <f>IF(список!C22="","",список!C22)</f>
        <v>0</v>
      </c>
      <c r="D24" s="194"/>
      <c r="E24" s="195"/>
      <c r="F24" s="195"/>
      <c r="G24" s="195"/>
      <c r="H24" s="195"/>
      <c r="I24" s="195"/>
      <c r="J24" s="195"/>
      <c r="K24" s="160" t="str">
        <f t="shared" si="0"/>
        <v/>
      </c>
      <c r="L24" s="149" t="str">
        <f t="shared" si="1"/>
        <v/>
      </c>
      <c r="M24" s="195"/>
      <c r="N24" s="195"/>
      <c r="O24" s="250" t="str">
        <f t="shared" si="2"/>
        <v/>
      </c>
      <c r="P24" s="157" t="str">
        <f t="shared" si="3"/>
        <v/>
      </c>
      <c r="Q24" s="195"/>
      <c r="R24" s="160" t="str">
        <f t="shared" si="4"/>
        <v/>
      </c>
      <c r="S24" s="149" t="str">
        <f t="shared" si="5"/>
        <v/>
      </c>
      <c r="T24" s="158"/>
    </row>
    <row r="25" spans="1:20">
      <c r="A25" s="97">
        <f>список!A23</f>
        <v>22</v>
      </c>
      <c r="B25" s="151" t="str">
        <f>IF(список!B23="","",список!B23)</f>
        <v/>
      </c>
      <c r="C25" s="97">
        <f>IF(список!C23="","",список!C23)</f>
        <v>0</v>
      </c>
      <c r="D25" s="194"/>
      <c r="E25" s="195"/>
      <c r="F25" s="195"/>
      <c r="G25" s="195"/>
      <c r="H25" s="195"/>
      <c r="I25" s="195"/>
      <c r="J25" s="195"/>
      <c r="K25" s="160" t="str">
        <f t="shared" si="0"/>
        <v/>
      </c>
      <c r="L25" s="149" t="str">
        <f t="shared" si="1"/>
        <v/>
      </c>
      <c r="M25" s="195"/>
      <c r="N25" s="195"/>
      <c r="O25" s="250" t="str">
        <f t="shared" si="2"/>
        <v/>
      </c>
      <c r="P25" s="157" t="str">
        <f t="shared" si="3"/>
        <v/>
      </c>
      <c r="Q25" s="195"/>
      <c r="R25" s="160" t="str">
        <f t="shared" si="4"/>
        <v/>
      </c>
      <c r="S25" s="149" t="str">
        <f t="shared" si="5"/>
        <v/>
      </c>
      <c r="T25" s="158"/>
    </row>
    <row r="26" spans="1:20">
      <c r="A26" s="97">
        <f>список!A24</f>
        <v>23</v>
      </c>
      <c r="B26" s="151" t="str">
        <f>IF(список!B24="","",список!B24)</f>
        <v/>
      </c>
      <c r="C26" s="97">
        <f>IF(список!C24="","",список!C24)</f>
        <v>0</v>
      </c>
      <c r="D26" s="194"/>
      <c r="E26" s="195"/>
      <c r="F26" s="195"/>
      <c r="G26" s="195"/>
      <c r="H26" s="195"/>
      <c r="I26" s="195"/>
      <c r="J26" s="195"/>
      <c r="K26" s="160" t="str">
        <f t="shared" si="0"/>
        <v/>
      </c>
      <c r="L26" s="149" t="str">
        <f t="shared" si="1"/>
        <v/>
      </c>
      <c r="M26" s="195"/>
      <c r="N26" s="195"/>
      <c r="O26" s="250" t="str">
        <f t="shared" si="2"/>
        <v/>
      </c>
      <c r="P26" s="157" t="str">
        <f t="shared" si="3"/>
        <v/>
      </c>
      <c r="Q26" s="195"/>
      <c r="R26" s="160" t="str">
        <f t="shared" si="4"/>
        <v/>
      </c>
      <c r="S26" s="149" t="str">
        <f t="shared" si="5"/>
        <v/>
      </c>
      <c r="T26" s="158"/>
    </row>
    <row r="27" spans="1:20">
      <c r="A27" s="97">
        <f>список!A25</f>
        <v>24</v>
      </c>
      <c r="B27" s="151" t="str">
        <f>IF(список!B25="","",список!B25)</f>
        <v/>
      </c>
      <c r="C27" s="97">
        <f>IF(список!C25="","",список!C25)</f>
        <v>0</v>
      </c>
      <c r="D27" s="194"/>
      <c r="E27" s="195"/>
      <c r="F27" s="195"/>
      <c r="G27" s="195"/>
      <c r="H27" s="195"/>
      <c r="I27" s="195"/>
      <c r="J27" s="195"/>
      <c r="K27" s="160" t="str">
        <f t="shared" si="0"/>
        <v/>
      </c>
      <c r="L27" s="149" t="str">
        <f t="shared" si="1"/>
        <v/>
      </c>
      <c r="M27" s="195"/>
      <c r="N27" s="195"/>
      <c r="O27" s="250" t="str">
        <f t="shared" si="2"/>
        <v/>
      </c>
      <c r="P27" s="157" t="str">
        <f t="shared" si="3"/>
        <v/>
      </c>
      <c r="Q27" s="195"/>
      <c r="R27" s="160" t="str">
        <f t="shared" si="4"/>
        <v/>
      </c>
      <c r="S27" s="149" t="str">
        <f t="shared" si="5"/>
        <v/>
      </c>
      <c r="T27" s="158"/>
    </row>
    <row r="28" spans="1:20">
      <c r="A28" s="97">
        <f>список!A26</f>
        <v>25</v>
      </c>
      <c r="B28" s="151" t="str">
        <f>IF(список!B26="","",список!B26)</f>
        <v/>
      </c>
      <c r="C28" s="97">
        <f>IF(список!C26="","",список!C26)</f>
        <v>0</v>
      </c>
      <c r="D28" s="194"/>
      <c r="E28" s="195"/>
      <c r="F28" s="195"/>
      <c r="G28" s="195"/>
      <c r="H28" s="195"/>
      <c r="I28" s="195"/>
      <c r="J28" s="195"/>
      <c r="K28" s="160" t="str">
        <f t="shared" si="0"/>
        <v/>
      </c>
      <c r="L28" s="149" t="str">
        <f t="shared" si="1"/>
        <v/>
      </c>
      <c r="M28" s="195"/>
      <c r="N28" s="195"/>
      <c r="O28" s="250" t="str">
        <f t="shared" si="2"/>
        <v/>
      </c>
      <c r="P28" s="157" t="str">
        <f t="shared" si="3"/>
        <v/>
      </c>
      <c r="Q28" s="195"/>
      <c r="R28" s="160" t="str">
        <f t="shared" si="4"/>
        <v/>
      </c>
      <c r="S28" s="149" t="str">
        <f t="shared" si="5"/>
        <v/>
      </c>
      <c r="T28" s="158"/>
    </row>
    <row r="29" spans="1:20">
      <c r="A29" s="97">
        <f>список!A27</f>
        <v>26</v>
      </c>
      <c r="B29" s="151" t="str">
        <f>IF(список!B27="","",список!B27)</f>
        <v/>
      </c>
      <c r="C29" s="97">
        <f>IF(список!C27="","",список!C27)</f>
        <v>0</v>
      </c>
      <c r="D29" s="194"/>
      <c r="E29" s="195"/>
      <c r="F29" s="195"/>
      <c r="G29" s="195"/>
      <c r="H29" s="195"/>
      <c r="I29" s="195"/>
      <c r="J29" s="195"/>
      <c r="K29" s="160" t="str">
        <f t="shared" si="0"/>
        <v/>
      </c>
      <c r="L29" s="149" t="str">
        <f t="shared" si="1"/>
        <v/>
      </c>
      <c r="M29" s="195"/>
      <c r="N29" s="195"/>
      <c r="O29" s="250" t="str">
        <f t="shared" si="2"/>
        <v/>
      </c>
      <c r="P29" s="157" t="str">
        <f t="shared" si="3"/>
        <v/>
      </c>
      <c r="Q29" s="195"/>
      <c r="R29" s="160" t="str">
        <f t="shared" si="4"/>
        <v/>
      </c>
      <c r="S29" s="149" t="str">
        <f t="shared" si="5"/>
        <v/>
      </c>
      <c r="T29" s="158"/>
    </row>
    <row r="30" spans="1:20">
      <c r="A30" s="97">
        <f>список!A28</f>
        <v>27</v>
      </c>
      <c r="B30" s="151" t="str">
        <f>IF(список!B28="","",список!B28)</f>
        <v/>
      </c>
      <c r="C30" s="97">
        <f>IF(список!C28="","",список!C28)</f>
        <v>0</v>
      </c>
      <c r="D30" s="194"/>
      <c r="E30" s="195"/>
      <c r="F30" s="195"/>
      <c r="G30" s="195"/>
      <c r="H30" s="195"/>
      <c r="I30" s="195"/>
      <c r="J30" s="195"/>
      <c r="K30" s="160" t="str">
        <f t="shared" si="0"/>
        <v/>
      </c>
      <c r="L30" s="149" t="str">
        <f t="shared" si="1"/>
        <v/>
      </c>
      <c r="M30" s="195"/>
      <c r="N30" s="195"/>
      <c r="O30" s="250" t="str">
        <f t="shared" si="2"/>
        <v/>
      </c>
      <c r="P30" s="157" t="str">
        <f t="shared" si="3"/>
        <v/>
      </c>
      <c r="Q30" s="195"/>
      <c r="R30" s="160" t="str">
        <f t="shared" si="4"/>
        <v/>
      </c>
      <c r="S30" s="149" t="str">
        <f t="shared" si="5"/>
        <v/>
      </c>
      <c r="T30" s="158"/>
    </row>
    <row r="31" spans="1:20">
      <c r="A31" s="97">
        <f>список!A29</f>
        <v>28</v>
      </c>
      <c r="B31" s="151" t="str">
        <f>IF(список!B29="","",список!B29)</f>
        <v/>
      </c>
      <c r="C31" s="97">
        <f>IF(список!C29="","",список!C29)</f>
        <v>0</v>
      </c>
      <c r="D31" s="194"/>
      <c r="E31" s="195"/>
      <c r="F31" s="195"/>
      <c r="G31" s="195"/>
      <c r="H31" s="195"/>
      <c r="I31" s="195"/>
      <c r="J31" s="195"/>
      <c r="K31" s="160" t="str">
        <f t="shared" si="0"/>
        <v/>
      </c>
      <c r="L31" s="149" t="str">
        <f t="shared" si="1"/>
        <v/>
      </c>
      <c r="M31" s="195"/>
      <c r="N31" s="196"/>
      <c r="O31" s="250" t="str">
        <f t="shared" si="2"/>
        <v/>
      </c>
      <c r="P31" s="157" t="str">
        <f t="shared" si="3"/>
        <v/>
      </c>
      <c r="Q31" s="227"/>
      <c r="R31" s="160" t="str">
        <f t="shared" si="4"/>
        <v/>
      </c>
      <c r="S31" s="149" t="str">
        <f t="shared" si="5"/>
        <v/>
      </c>
      <c r="T31" s="158"/>
    </row>
    <row r="32" spans="1:20">
      <c r="A32" s="97">
        <f>список!A30</f>
        <v>29</v>
      </c>
      <c r="B32" s="151" t="str">
        <f>IF(список!B30="","",список!B30)</f>
        <v/>
      </c>
      <c r="C32" s="97">
        <f>IF(список!C30="","",список!C30)</f>
        <v>0</v>
      </c>
      <c r="D32" s="194"/>
      <c r="E32" s="195"/>
      <c r="F32" s="195"/>
      <c r="G32" s="195"/>
      <c r="H32" s="195"/>
      <c r="I32" s="195"/>
      <c r="J32" s="195"/>
      <c r="K32" s="160" t="str">
        <f t="shared" si="0"/>
        <v/>
      </c>
      <c r="L32" s="149" t="str">
        <f t="shared" si="1"/>
        <v/>
      </c>
      <c r="M32" s="195"/>
      <c r="N32" s="196"/>
      <c r="O32" s="250" t="str">
        <f t="shared" si="2"/>
        <v/>
      </c>
      <c r="P32" s="157" t="str">
        <f t="shared" si="3"/>
        <v/>
      </c>
      <c r="Q32" s="227"/>
      <c r="R32" s="160" t="str">
        <f t="shared" si="4"/>
        <v/>
      </c>
      <c r="S32" s="149" t="str">
        <f t="shared" si="5"/>
        <v/>
      </c>
      <c r="T32" s="158"/>
    </row>
    <row r="33" spans="1:20">
      <c r="A33" s="97">
        <f>список!A31</f>
        <v>30</v>
      </c>
      <c r="B33" s="151" t="str">
        <f>IF(список!B31="","",список!B31)</f>
        <v/>
      </c>
      <c r="C33" s="97">
        <f>IF(список!C31="","",список!C31)</f>
        <v>0</v>
      </c>
      <c r="D33" s="194"/>
      <c r="E33" s="195"/>
      <c r="F33" s="195"/>
      <c r="G33" s="195"/>
      <c r="H33" s="195"/>
      <c r="I33" s="195"/>
      <c r="J33" s="195"/>
      <c r="K33" s="160" t="str">
        <f t="shared" si="0"/>
        <v/>
      </c>
      <c r="L33" s="149" t="str">
        <f t="shared" si="1"/>
        <v/>
      </c>
      <c r="M33" s="195"/>
      <c r="N33" s="196"/>
      <c r="O33" s="250" t="str">
        <f t="shared" si="2"/>
        <v/>
      </c>
      <c r="P33" s="157" t="str">
        <f t="shared" si="3"/>
        <v/>
      </c>
      <c r="Q33" s="228"/>
      <c r="R33" s="160" t="str">
        <f t="shared" si="4"/>
        <v/>
      </c>
      <c r="S33" s="149" t="str">
        <f t="shared" si="5"/>
        <v/>
      </c>
      <c r="T33" s="158"/>
    </row>
    <row r="34" spans="1:20">
      <c r="A34" s="97">
        <f>список!A32</f>
        <v>31</v>
      </c>
      <c r="B34" s="151" t="str">
        <f>IF(список!B32="","",список!B32)</f>
        <v/>
      </c>
      <c r="C34" s="97">
        <f>IF(список!C32="","",список!C32)</f>
        <v>0</v>
      </c>
      <c r="D34" s="98"/>
      <c r="E34" s="98"/>
      <c r="F34" s="98"/>
      <c r="G34" s="98"/>
      <c r="H34" s="98"/>
      <c r="I34" s="98"/>
      <c r="J34" s="153"/>
      <c r="K34" s="160" t="str">
        <f t="shared" si="0"/>
        <v/>
      </c>
      <c r="L34" s="149" t="str">
        <f t="shared" si="1"/>
        <v/>
      </c>
      <c r="M34" s="195"/>
      <c r="N34" s="196"/>
      <c r="O34" s="250" t="str">
        <f t="shared" si="2"/>
        <v/>
      </c>
      <c r="P34" s="157" t="str">
        <f t="shared" si="3"/>
        <v/>
      </c>
      <c r="Q34" s="228"/>
      <c r="R34" s="160" t="str">
        <f t="shared" si="4"/>
        <v/>
      </c>
      <c r="S34" s="149" t="str">
        <f t="shared" si="5"/>
        <v/>
      </c>
      <c r="T34" s="158"/>
    </row>
    <row r="35" spans="1:20">
      <c r="A35" s="97">
        <f>список!A33</f>
        <v>32</v>
      </c>
      <c r="B35" s="151" t="str">
        <f>IF(список!B33="","",список!B33)</f>
        <v/>
      </c>
      <c r="C35" s="97">
        <f>IF(список!C33="","",список!C33)</f>
        <v>0</v>
      </c>
      <c r="D35" s="98"/>
      <c r="E35" s="98"/>
      <c r="F35" s="98"/>
      <c r="G35" s="98"/>
      <c r="H35" s="98"/>
      <c r="I35" s="98"/>
      <c r="J35" s="153"/>
      <c r="K35" s="160" t="str">
        <f t="shared" si="0"/>
        <v/>
      </c>
      <c r="L35" s="149" t="str">
        <f t="shared" si="1"/>
        <v/>
      </c>
      <c r="M35" s="195"/>
      <c r="N35" s="196"/>
      <c r="O35" s="250" t="str">
        <f t="shared" si="2"/>
        <v/>
      </c>
      <c r="P35" s="157" t="str">
        <f t="shared" si="3"/>
        <v/>
      </c>
      <c r="Q35" s="228"/>
      <c r="R35" s="160" t="str">
        <f t="shared" si="4"/>
        <v/>
      </c>
      <c r="S35" s="149" t="str">
        <f t="shared" si="5"/>
        <v/>
      </c>
      <c r="T35" s="158"/>
    </row>
    <row r="36" spans="1:20">
      <c r="A36" s="97">
        <f>список!A34</f>
        <v>33</v>
      </c>
      <c r="B36" s="97" t="str">
        <f>IF(список!B34="","",список!B34)</f>
        <v/>
      </c>
      <c r="C36" s="97">
        <f>IF(список!C34="","",список!C34)</f>
        <v>0</v>
      </c>
      <c r="D36" s="98"/>
      <c r="E36" s="98"/>
      <c r="F36" s="98"/>
      <c r="G36" s="98"/>
      <c r="H36" s="98"/>
      <c r="I36" s="98"/>
      <c r="J36" s="153"/>
      <c r="K36" s="160" t="str">
        <f t="shared" si="0"/>
        <v/>
      </c>
      <c r="L36" s="149" t="str">
        <f t="shared" si="1"/>
        <v/>
      </c>
      <c r="M36" s="195"/>
      <c r="N36" s="196"/>
      <c r="O36" s="250" t="str">
        <f t="shared" si="2"/>
        <v/>
      </c>
      <c r="P36" s="157" t="str">
        <f t="shared" si="3"/>
        <v/>
      </c>
      <c r="Q36" s="228"/>
      <c r="R36" s="160" t="str">
        <f t="shared" si="4"/>
        <v/>
      </c>
      <c r="S36" s="149" t="str">
        <f t="shared" si="5"/>
        <v/>
      </c>
      <c r="T36" s="158"/>
    </row>
    <row r="37" spans="1:20">
      <c r="A37" s="97">
        <f>список!A35</f>
        <v>34</v>
      </c>
      <c r="B37" s="97" t="str">
        <f>IF(список!B35="","",список!B35)</f>
        <v/>
      </c>
      <c r="C37" s="97">
        <f>IF(список!C35="","",список!C35)</f>
        <v>0</v>
      </c>
      <c r="D37" s="98"/>
      <c r="E37" s="98"/>
      <c r="F37" s="98"/>
      <c r="G37" s="98"/>
      <c r="H37" s="98"/>
      <c r="I37" s="98"/>
      <c r="J37" s="153"/>
      <c r="K37" s="160" t="str">
        <f t="shared" si="0"/>
        <v/>
      </c>
      <c r="L37" s="149" t="str">
        <f t="shared" si="1"/>
        <v/>
      </c>
      <c r="M37" s="195"/>
      <c r="N37" s="196"/>
      <c r="O37" s="250" t="str">
        <f t="shared" si="2"/>
        <v/>
      </c>
      <c r="P37" s="157" t="str">
        <f t="shared" si="3"/>
        <v/>
      </c>
      <c r="Q37" s="228"/>
      <c r="R37" s="160" t="str">
        <f t="shared" si="4"/>
        <v/>
      </c>
      <c r="S37" s="149" t="str">
        <f t="shared" si="5"/>
        <v/>
      </c>
      <c r="T37" s="158"/>
    </row>
    <row r="38" spans="1:20" ht="15.75" thickBot="1">
      <c r="A38" s="97">
        <f>список!A36</f>
        <v>35</v>
      </c>
      <c r="B38" s="97" t="str">
        <f>IF(список!B36="","",список!B36)</f>
        <v/>
      </c>
      <c r="C38" s="97">
        <f>IF(список!C36="","",список!C36)</f>
        <v>0</v>
      </c>
      <c r="D38" s="98"/>
      <c r="E38" s="98"/>
      <c r="F38" s="98"/>
      <c r="G38" s="98"/>
      <c r="H38" s="98"/>
      <c r="I38" s="98"/>
      <c r="J38" s="153"/>
      <c r="K38" s="226" t="str">
        <f t="shared" si="0"/>
        <v/>
      </c>
      <c r="L38" s="150" t="str">
        <f t="shared" si="1"/>
        <v/>
      </c>
      <c r="M38" s="154"/>
      <c r="N38" s="153"/>
      <c r="O38" s="251" t="str">
        <f t="shared" si="2"/>
        <v/>
      </c>
      <c r="P38" s="244" t="str">
        <f t="shared" si="3"/>
        <v/>
      </c>
      <c r="Q38" s="228"/>
      <c r="R38" s="226" t="str">
        <f t="shared" si="4"/>
        <v/>
      </c>
      <c r="S38" s="150" t="str">
        <f t="shared" si="5"/>
        <v/>
      </c>
      <c r="T38" s="158"/>
    </row>
    <row r="39" spans="1:20">
      <c r="K39" s="99"/>
      <c r="L39" s="99"/>
      <c r="O39" s="99"/>
      <c r="P39" s="99"/>
      <c r="R39" s="99"/>
      <c r="S39" s="99"/>
    </row>
  </sheetData>
  <sheetProtection password="CC6F" sheet="1" objects="1" scenarios="1" selectLockedCells="1"/>
  <mergeCells count="10">
    <mergeCell ref="A1:S1"/>
    <mergeCell ref="D2:L2"/>
    <mergeCell ref="M2:P2"/>
    <mergeCell ref="Q2:S2"/>
    <mergeCell ref="A2:A3"/>
    <mergeCell ref="B2:B3"/>
    <mergeCell ref="C2:C3"/>
    <mergeCell ref="K3:L3"/>
    <mergeCell ref="O3:P3"/>
    <mergeCell ref="R3:S3"/>
  </mergeCells>
  <phoneticPr fontId="0"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AR14"/>
  <sheetViews>
    <sheetView workbookViewId="0">
      <selection activeCell="B1" sqref="B1"/>
    </sheetView>
  </sheetViews>
  <sheetFormatPr defaultRowHeight="15"/>
  <cols>
    <col min="1" max="1" width="54.85546875" customWidth="1"/>
    <col min="2" max="2" width="45.85546875" customWidth="1"/>
    <col min="3" max="3" width="45.5703125" customWidth="1"/>
  </cols>
  <sheetData>
    <row r="1" spans="1:44" ht="409.5">
      <c r="A1" s="69" t="s">
        <v>112</v>
      </c>
      <c r="B1" s="68" t="s">
        <v>114</v>
      </c>
      <c r="C1" s="71" t="s">
        <v>113</v>
      </c>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row>
    <row r="2" spans="1:44" ht="214.5" customHeight="1">
      <c r="A2" s="73" t="s">
        <v>115</v>
      </c>
      <c r="B2" s="74" t="s">
        <v>116</v>
      </c>
      <c r="C2" s="73" t="s">
        <v>117</v>
      </c>
    </row>
    <row r="3" spans="1:44">
      <c r="A3" s="73"/>
      <c r="C3" s="75"/>
    </row>
    <row r="4" spans="1:44">
      <c r="A4" s="73"/>
    </row>
    <row r="5" spans="1:44">
      <c r="A5" s="73"/>
    </row>
    <row r="6" spans="1:44">
      <c r="A6" s="73"/>
    </row>
    <row r="7" spans="1:44">
      <c r="A7" s="73"/>
    </row>
    <row r="14" spans="1:44">
      <c r="B14" s="70"/>
    </row>
  </sheetData>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2:AU38"/>
  <sheetViews>
    <sheetView topLeftCell="A13" zoomScale="80" zoomScaleNormal="80" workbookViewId="0">
      <selection activeCell="AP32" sqref="AP32"/>
    </sheetView>
  </sheetViews>
  <sheetFormatPr defaultColWidth="9.140625" defaultRowHeight="15"/>
  <cols>
    <col min="1" max="1" width="9.140625" style="105"/>
    <col min="2" max="2" width="36.140625" style="105" customWidth="1"/>
    <col min="3" max="3" width="12.85546875" style="105" customWidth="1"/>
    <col min="4" max="4" width="12.140625" style="105" customWidth="1"/>
    <col min="5" max="5" width="12.28515625" style="105" customWidth="1"/>
    <col min="6" max="6" width="11.85546875" style="105" customWidth="1"/>
    <col min="7" max="7" width="12.85546875" style="105" customWidth="1"/>
    <col min="8" max="8" width="4.7109375" style="105" hidden="1" customWidth="1"/>
    <col min="9" max="9" width="9.140625" style="105"/>
    <col min="10" max="10" width="11.140625" style="105" customWidth="1"/>
    <col min="11" max="11" width="11.42578125" style="105" customWidth="1"/>
    <col min="12" max="12" width="14.5703125" style="105" customWidth="1"/>
    <col min="13" max="13" width="15.85546875" style="105" customWidth="1"/>
    <col min="14" max="16" width="9.140625" style="105"/>
    <col min="17" max="17" width="8.7109375" style="105" customWidth="1"/>
    <col min="18" max="18" width="5.140625" style="105" hidden="1" customWidth="1"/>
    <col min="19" max="19" width="9.140625" style="105"/>
    <col min="20" max="20" width="11.42578125" style="105" customWidth="1"/>
    <col min="21" max="21" width="14.5703125" style="105" customWidth="1"/>
    <col min="22" max="22" width="11.42578125" style="105" customWidth="1"/>
    <col min="23" max="23" width="4.140625" style="105" hidden="1" customWidth="1"/>
    <col min="24" max="28" width="9.140625" style="105"/>
    <col min="29" max="29" width="8.85546875" style="105" customWidth="1"/>
    <col min="30" max="30" width="4.140625" style="105" hidden="1" customWidth="1"/>
    <col min="31" max="31" width="9.140625" style="105"/>
    <col min="32" max="32" width="25" style="105" customWidth="1"/>
    <col min="33" max="33" width="12" style="105" customWidth="1"/>
    <col min="34" max="34" width="12.85546875" style="105" customWidth="1"/>
    <col min="35" max="35" width="13" style="105" customWidth="1"/>
    <col min="36" max="36" width="13.28515625" style="105" customWidth="1"/>
    <col min="37" max="37" width="12.5703125" style="105" customWidth="1"/>
    <col min="38" max="38" width="12.7109375" style="105" customWidth="1"/>
    <col min="39" max="39" width="0.140625" style="105" customWidth="1"/>
    <col min="40" max="40" width="9.140625" style="105"/>
    <col min="41" max="41" width="12.28515625" style="105" customWidth="1"/>
    <col min="42" max="42" width="13.5703125" style="105" customWidth="1"/>
    <col min="43" max="43" width="15.28515625" style="105" customWidth="1"/>
    <col min="44" max="44" width="14.140625" style="105" customWidth="1"/>
    <col min="45" max="45" width="15.140625" style="105" customWidth="1"/>
    <col min="46" max="46" width="9.140625" style="105" hidden="1" customWidth="1"/>
    <col min="47" max="16384" width="9.140625" style="105"/>
  </cols>
  <sheetData>
    <row r="2" spans="1:47" ht="90" customHeight="1">
      <c r="A2" s="97"/>
      <c r="B2" s="97"/>
      <c r="C2" s="97"/>
      <c r="D2" s="422" t="s">
        <v>203</v>
      </c>
      <c r="E2" s="422"/>
      <c r="F2" s="422"/>
      <c r="G2" s="422"/>
      <c r="H2" s="422"/>
      <c r="I2" s="422"/>
      <c r="J2" s="422" t="s">
        <v>213</v>
      </c>
      <c r="K2" s="422"/>
      <c r="L2" s="422"/>
      <c r="M2" s="422"/>
      <c r="N2" s="422"/>
      <c r="O2" s="422"/>
      <c r="P2" s="422"/>
      <c r="Q2" s="422"/>
      <c r="R2" s="422"/>
      <c r="S2" s="422"/>
      <c r="T2" s="422" t="s">
        <v>206</v>
      </c>
      <c r="U2" s="422"/>
      <c r="V2" s="422"/>
      <c r="W2" s="422"/>
      <c r="X2" s="422"/>
      <c r="Y2" s="422" t="s">
        <v>207</v>
      </c>
      <c r="Z2" s="422"/>
      <c r="AA2" s="422"/>
      <c r="AB2" s="422"/>
      <c r="AC2" s="422"/>
      <c r="AD2" s="422"/>
      <c r="AE2" s="422"/>
      <c r="AF2" s="218" t="s">
        <v>209</v>
      </c>
      <c r="AG2" s="423" t="s">
        <v>210</v>
      </c>
      <c r="AH2" s="423"/>
      <c r="AI2" s="423"/>
      <c r="AJ2" s="423"/>
      <c r="AK2" s="423"/>
      <c r="AL2" s="423"/>
      <c r="AM2" s="423"/>
      <c r="AN2" s="423"/>
      <c r="AO2" s="422" t="s">
        <v>212</v>
      </c>
      <c r="AP2" s="422"/>
      <c r="AQ2" s="422"/>
      <c r="AR2" s="422"/>
      <c r="AS2" s="422"/>
      <c r="AT2" s="422"/>
      <c r="AU2" s="422"/>
    </row>
    <row r="3" spans="1:47" ht="178.5" customHeight="1">
      <c r="A3" s="237" t="str">
        <f>список!A1</f>
        <v>№</v>
      </c>
      <c r="B3" s="238" t="str">
        <f>список!B1</f>
        <v>Фамилия, имя воспитанника</v>
      </c>
      <c r="C3" s="97" t="str">
        <f>список!C1</f>
        <v xml:space="preserve">дата </v>
      </c>
      <c r="D3" s="118" t="s">
        <v>160</v>
      </c>
      <c r="E3" s="118" t="s">
        <v>162</v>
      </c>
      <c r="F3" s="118" t="s">
        <v>176</v>
      </c>
      <c r="G3" s="118" t="s">
        <v>175</v>
      </c>
      <c r="H3" s="97"/>
      <c r="I3" s="97"/>
      <c r="J3" s="118" t="s">
        <v>204</v>
      </c>
      <c r="K3" s="118" t="s">
        <v>205</v>
      </c>
      <c r="L3" s="118" t="s">
        <v>197</v>
      </c>
      <c r="M3" s="118" t="s">
        <v>191</v>
      </c>
      <c r="N3" s="118" t="s">
        <v>192</v>
      </c>
      <c r="O3" s="118" t="s">
        <v>164</v>
      </c>
      <c r="P3" s="118" t="s">
        <v>165</v>
      </c>
      <c r="Q3" s="118" t="s">
        <v>190</v>
      </c>
      <c r="R3" s="97"/>
      <c r="S3" s="97"/>
      <c r="T3" s="117" t="s">
        <v>161</v>
      </c>
      <c r="U3" s="117" t="s">
        <v>177</v>
      </c>
      <c r="V3" s="117" t="s">
        <v>178</v>
      </c>
      <c r="W3" s="97"/>
      <c r="X3" s="97"/>
      <c r="Y3" s="117" t="s">
        <v>208</v>
      </c>
      <c r="Z3" s="117" t="s">
        <v>165</v>
      </c>
      <c r="AA3" s="117" t="s">
        <v>158</v>
      </c>
      <c r="AB3" s="117" t="s">
        <v>159</v>
      </c>
      <c r="AC3" s="117" t="s">
        <v>185</v>
      </c>
      <c r="AD3" s="97"/>
      <c r="AE3" s="97"/>
      <c r="AF3" s="117" t="s">
        <v>157</v>
      </c>
      <c r="AG3" s="117" t="s">
        <v>179</v>
      </c>
      <c r="AH3" s="117" t="s">
        <v>181</v>
      </c>
      <c r="AI3" s="117" t="s">
        <v>183</v>
      </c>
      <c r="AJ3" s="117" t="s">
        <v>201</v>
      </c>
      <c r="AK3" s="117" t="s">
        <v>163</v>
      </c>
      <c r="AL3" s="117" t="s">
        <v>211</v>
      </c>
      <c r="AM3" s="97"/>
      <c r="AN3" s="97"/>
      <c r="AO3" s="117" t="s">
        <v>189</v>
      </c>
      <c r="AP3" s="117" t="s">
        <v>202</v>
      </c>
      <c r="AQ3" s="117" t="s">
        <v>188</v>
      </c>
      <c r="AR3" s="117" t="s">
        <v>187</v>
      </c>
      <c r="AS3" s="117" t="s">
        <v>184</v>
      </c>
      <c r="AT3" s="97"/>
      <c r="AU3" s="97"/>
    </row>
    <row r="4" spans="1:47">
      <c r="A4" s="97">
        <f>список!A2</f>
        <v>1</v>
      </c>
      <c r="B4" s="97" t="str">
        <f>IF(список!B2="","",список!B2)</f>
        <v/>
      </c>
      <c r="C4" s="97" t="str">
        <f>IF(список!C2="","",список!C2)</f>
        <v/>
      </c>
      <c r="D4" s="97" t="str">
        <f>IF('Социально-коммуникативное разви'!G4="","",IF('Социально-коммуникативное разви'!G4&gt;1.5,"сформирован",IF('Социально-коммуникативное разви'!G4&lt;0.5,"не сформирован", "в стадии формирования")))</f>
        <v/>
      </c>
      <c r="E4" s="97" t="str">
        <f>IF('Социально-коммуникативное разви'!I4="","",IF('Социально-коммуникативное разви'!I4&gt;1.5,"сформирован",IF('Социально-коммуникативное разви'!I4&lt;0.5,"не сформирован","в стадии формирования")))</f>
        <v/>
      </c>
      <c r="F4" s="97" t="str">
        <f>IF('познавательное развитие'!M5="","",IF('познавательное развитие'!M5&gt;1.5,"сформирован",IF('познавательное развитие'!M5&lt;0.5,"не сформирован", "в стадии формирования")))</f>
        <v/>
      </c>
      <c r="G4" s="97" t="str">
        <f>IF('познавательное развитие'!K5="","",IF('познавательное развитие'!K5&gt;1.5,"сформирован",IF('познавательное развитие'!K5&lt;0.5,"не сформирован", "в стадии формирования")))</f>
        <v/>
      </c>
      <c r="H4" s="220" t="str">
        <f>IF('Социально-коммуникативное разви'!G4="","",IF('Социально-коммуникативное разви'!I4="","",IF('познавательное развитие'!M5="","",IF('познавательное развитие'!K5="","",('Социально-коммуникативное разви'!G4+'Социально-коммуникативное разви'!I4+'познавательное развитие'!M5+'познавательное развитие'!K5)/4))))</f>
        <v/>
      </c>
      <c r="I4" s="97" t="str">
        <f>IF(H4="","",IF(H4&gt;1.5,"сформирован",IF(H4&lt;0.5,"не сформирован","в стадии формирования")))</f>
        <v/>
      </c>
      <c r="J4" s="97" t="str">
        <f>IF('познавательное развитие'!E5="","",IF('познавательное развитие'!E5&gt;1.5,"сформирован",IF('познавательное развитие'!E5&lt;0.5,"не сформирован", "в стадии формирования")))</f>
        <v/>
      </c>
      <c r="K4" s="97" t="str">
        <f>IF('познавательное развитие'!F5="","",IF('познавательное развитие'!F5&gt;1.5,"сформирован",IF('познавательное развитие'!F5&lt;0.5,"не сформирован", "в стадии формирования")))</f>
        <v/>
      </c>
      <c r="L4" s="97" t="str">
        <f>IF('познавательное развитие'!L5="","",IF('познавательное развитие'!L5&gt;1.5,"сформирован",IF('познавательное развитие'!L5&lt;0.5,"не сформирован", "в стадии формирования")))</f>
        <v/>
      </c>
      <c r="M4" s="97" t="str">
        <f>IF('Физическое развитие'!N4="","",IF('Физическое развитие'!N4&gt;1.5,"сформирован",IF('Физическое развитие'!N4&lt;0.5,"не сформирован", "в стадии формирования")))</f>
        <v/>
      </c>
      <c r="N4" s="97" t="str">
        <f>IF('Физическое развитие'!O4="","",IF('Физическое развитие'!O4&gt;1.5,"сформирован",IF('Физическое развитие'!O4&lt;0.5,"не сформирован", "в стадии формирования")))</f>
        <v/>
      </c>
      <c r="O4" s="97" t="str">
        <f>IF('Социально-коммуникативное разви'!M4="","",IF('Социально-коммуникативное разви'!M4&gt;1.5,"сформирован",IF('Социально-коммуникативное разви'!M4&lt;0.5,"не сформирован", "в стадии формирования")))</f>
        <v/>
      </c>
      <c r="P4" s="97" t="str">
        <f>IF('Социально-коммуникативное разви'!Q4="","",IF('Социально-коммуникативное разви'!Q4&gt;1.5,"сформирован",IF('Социально-коммуникативное разви'!Q4&lt;0.5,"не сформирован", "в стадии формирования")))</f>
        <v/>
      </c>
      <c r="Q4" s="97" t="str">
        <f>IF('Физическое развитие'!M4="","",IF('Физическое развитие'!M4&gt;1.5,"сформирован",IF('Физическое развитие'!M4&lt;0.5,"не сформирован", "в стадии формирования")))</f>
        <v/>
      </c>
      <c r="R4" s="220" t="str">
        <f>IF('познавательное развитие'!E5="","",IF('познавательное развитие'!F5="","",IF('познавательное развитие'!L5="","",IF('Физическое развитие'!N4="","",IF('Физическое развитие'!O4="","",IF('Социально-коммуникативное разви'!M4="","",IF('Социально-коммуникативное разви'!Q4="","",IF('Физическое развитие'!M4="","",('познавательное развитие'!E5+'познавательное развитие'!F5+'познавательное развитие'!L5+'Физическое развитие'!N4+'Физическое развитие'!O4+'Социально-коммуникативное разви'!M4+'Социально-коммуникативное разви'!Q4+'Физическое развитие'!M4)/8))))))))</f>
        <v/>
      </c>
      <c r="S4" s="97" t="str">
        <f>IF(R4="","",IF(R4&gt;1.5,"сформирован",IF(R4&lt;0.5,"не сформирован","в стадии формирования")))</f>
        <v/>
      </c>
      <c r="T4" s="97" t="str">
        <f>IF('Социально-коммуникативное разви'!H4="","",IF('Социально-коммуникативное разви'!H4&gt;1.5,"сформирован",IF('Социально-коммуникативное разви'!H4&lt;0.5,"не сформирован", "в стадии формирования")))</f>
        <v/>
      </c>
      <c r="U4" s="97" t="str">
        <f>IF('Речевое развитие'!D4="","",IF('Речевое развитие'!D4&gt;1.5,"сформирован",IF('Речевое развитие'!D4&lt;0.5,"не сформирован", "в стадии формирования")))</f>
        <v/>
      </c>
      <c r="V4" s="97" t="str">
        <f>IF('Речевое развитие'!E4="","",IF('Речевое развитие'!E4&gt;1.5,"сформирован",IF('Речевое развитие'!E4&lt;0.5,"не сформирован", "в стадии формирования")))</f>
        <v/>
      </c>
      <c r="W4" s="220" t="str">
        <f>IF('Социально-коммуникативное разви'!H4="","",IF('Речевое развитие'!D4="","",IF('Речевое развитие'!E4="","",('Социально-коммуникативное разви'!H4+'Речевое развитие'!D4+'Речевое развитие'!E4)/3)))</f>
        <v/>
      </c>
      <c r="X4" s="97" t="str">
        <f>IF(W4="","",IF(W4&gt;1.5,"сформирован",IF(W4&lt;0.5,"не сформирован","в стадии формирования")))</f>
        <v/>
      </c>
      <c r="Y4" s="97" t="str">
        <f>IF('Социально-коммуникативное разви'!N4="","",IF('Социально-коммуникативное разви'!N4&gt;1.5,"сформирован",IF('Социально-коммуникативное разви'!N4&lt;0.5,"не сформирован", "в стадии формирования")))</f>
        <v/>
      </c>
      <c r="Z4" s="97" t="str">
        <f>IF('Социально-коммуникативное разви'!Q4="","",IF('Социально-коммуникативное разви'!Q4&gt;1.5,"сформирован",IF('Социально-коммуникативное разви'!Q4&lt;0.5,"не сформирован", "в стадии формирования")))</f>
        <v/>
      </c>
      <c r="AA4" s="97" t="str">
        <f>IF('Социально-коммуникативное разви'!E4="","",IF('Социально-коммуникативное разви'!E4&gt;1.5,"сформирован",IF('Социально-коммуникативное разви'!E4&lt;0.5,"не сформирован", "в стадии формирования")))</f>
        <v/>
      </c>
      <c r="AB4" s="97" t="str">
        <f>IF('Социально-коммуникативное разви'!F4="","",IF('Социально-коммуникативное разви'!F4&gt;1.5,"сформирован",IF('Социально-коммуникативное разви'!F4&lt;0.5,"не сформирован", "в стадии формирования")))</f>
        <v/>
      </c>
      <c r="AC4" s="97" t="str">
        <f>IF('Физическое развитие'!E4="","",IF('Физическое развитие'!E4&gt;1.5,"сформирован",IF('Физическое развитие'!E4&lt;0.5,"не сформирован", "в стадии формирования")))</f>
        <v/>
      </c>
      <c r="AD4" s="97" t="str">
        <f>IF('Социально-коммуникативное разви'!N4="","",IF('Социально-коммуникативное разви'!Q4="","",IF('Социально-коммуникативное разви'!E4="","",IF('Социально-коммуникативное разви'!F4="","",IF('Физическое развитие'!E4="","",('Социально-коммуникативное разви'!N4+'Социально-коммуникативное разви'!Q4+'Социально-коммуникативное разви'!E4+'Социально-коммуникативное разви'!F4+'Физическое развитие'!E4)/5)))))</f>
        <v/>
      </c>
      <c r="AE4" s="97" t="str">
        <f>IF(AD4="","",IF(AD4&gt;1.5,"сформирован",IF(AD4&lt;0.5,"не сформирован","в стадии формирования")))</f>
        <v/>
      </c>
      <c r="AF4" s="97" t="str">
        <f>IF('Социально-коммуникативное разви'!D4="","",IF('Социально-коммуникативное разви'!D4&gt;1.5,"сформирован",IF('Социально-коммуникативное разви'!D4&lt;0.5,"не сформирован", "в стадии формирования")))</f>
        <v/>
      </c>
      <c r="AG4" s="97" t="str">
        <f>IF('Речевое развитие'!F4="","",IF('Речевое развитие'!F4&gt;1.5,"сформирован",IF('Речевое развитие'!F4&lt;0.5,"не сформирован", "в стадии формирования")))</f>
        <v/>
      </c>
      <c r="AH4" s="97" t="str">
        <f>IF('Речевое развитие'!J4="","",IF('Речевое развитие'!J4&gt;1.5,"сформирован",IF('Речевое развитие'!J4&lt;0.5,"не сформирован", "в стадии формирования")))</f>
        <v/>
      </c>
      <c r="AI4" s="97" t="str">
        <f>IF('Художественно-эстетическое разв'!K5="","",IF('Художественно-эстетическое разв'!K5&gt;1.5,"сформирован",IF('Художественно-эстетическое разв'!K5&lt;0.5,"не сформирован", "в стадии формирования")))</f>
        <v/>
      </c>
      <c r="AJ4" s="97" t="str">
        <f>IF('Художественно-эстетическое разв'!L5="","",IF('Художественно-эстетическое разв'!L5&gt;1.5,"сформирован",IF('Художественно-эстетическое разв'!L5&lt;0.5,"не сформирован", "в стадии формирования")))</f>
        <v/>
      </c>
      <c r="AK4" s="97" t="str">
        <f>IF('Социально-коммуникативное разви'!J4="","",IF('Социально-коммуникативное разви'!J4&gt;1.5,"сформирован",IF('Социально-коммуникативное разви'!J4&lt;0.5,"не сформирован", "в стадии формирования")))</f>
        <v/>
      </c>
      <c r="AL4" s="97" t="str">
        <f>IF('Художественно-эстетическое разв'!J5="","",IF('Художественно-эстетическое разв'!J5&gt;1.5,"сформирован",IF('Художественно-эстетическое разв'!J5&lt;0.5,"не сформирован", "в стадии формирования")))</f>
        <v/>
      </c>
      <c r="AM4" s="220" t="str">
        <f>IF('Речевое развитие'!F4="","",IF('Речевое развитие'!J4="","",IF('Художественно-эстетическое разв'!K5="","",IF('Художественно-эстетическое разв'!L5="","",IF('Социально-коммуникативное разви'!J4="","",IF('Художественно-эстетическое разв'!J5="","",('Речевое развитие'!F4+'Речевое развитие'!J4+'Художественно-эстетическое разв'!K5+'Художественно-эстетическое разв'!L5+'Социально-коммуникативное разви'!J4+'Художественно-эстетическое разв'!J5)/6))))))</f>
        <v/>
      </c>
      <c r="AN4" s="97" t="str">
        <f>IF(AM4="","",IF(AM4&gt;1.5,"сформирован",IF(AM4&lt;0.5,"не сформирован","в стадии формирования")))</f>
        <v/>
      </c>
      <c r="AO4" s="97" t="str">
        <f>IF('Физическое развитие'!J4="","",IF('Физическое развитие'!J4&gt;1.5,"сформирован",IF('Физическое развитие'!J4&lt;0.5,"не сформирован", "в стадии формирования")))</f>
        <v/>
      </c>
      <c r="AP4" s="97" t="str">
        <f>IF('Физическое развитие'!I4="","",IF('Физическое развитие'!I4&gt;1.5,"сформирован",IF('Физическое развитие'!I4&lt;0.5,"не сформирован", "в стадии формирования")))</f>
        <v/>
      </c>
      <c r="AQ4" s="97" t="str">
        <f>IF('Физическое развитие'!H4="","",IF('Физическое развитие'!H4&gt;1.5,"сформирован",IF('Физическое развитие'!H4&lt;0.5,"не сформирован", "в стадии формирования")))</f>
        <v/>
      </c>
      <c r="AR4" s="97" t="str">
        <f>IF('Физическое развитие'!G4="","",IF('Физическое развитие'!G4&gt;1.5,"сформирован",IF('Физическое развитие'!G4&lt;0.5,"не сформирован", "в стадии формирования")))</f>
        <v/>
      </c>
      <c r="AS4" s="97" t="str">
        <f>IF('Физическое развитие'!D4="","",IF('Физическое развитие'!D4&gt;1.5,"сформирован",IF('Физическое развитие'!D4&lt;0.5,"не сформирован", "в стадии формирования")))</f>
        <v/>
      </c>
      <c r="AT4" s="97" t="str">
        <f>IF('Физическое развитие'!J4="","",IF('Физическое развитие'!I4="","",IF('Физическое развитие'!H4="","",IF('Физическое развитие'!G4="","",IF('Физическое развитие'!D4="","",('Физическое развитие'!J4+'Физическое развитие'!I4+'Физическое развитие'!H4+'Физическое развитие'!G4+'Физическое развитие'!D4)/5)))))</f>
        <v/>
      </c>
      <c r="AU4" s="97" t="str">
        <f>IF(AT4="","",IF(AT4&gt;1.5,"сформирован",IF(AT4&lt;0.5,"не сформирован","в стадии формирования")))</f>
        <v/>
      </c>
    </row>
    <row r="5" spans="1:47">
      <c r="A5" s="97">
        <f>список!A3</f>
        <v>2</v>
      </c>
      <c r="B5" s="97" t="str">
        <f>IF(список!B3="","",список!B3)</f>
        <v/>
      </c>
      <c r="C5" s="97">
        <f>IF(список!C3="","",список!C3)</f>
        <v>0</v>
      </c>
      <c r="D5" s="97" t="str">
        <f>IF('Социально-коммуникативное разви'!G5="","",IF('Социально-коммуникативное разви'!G5&gt;1.5,"сформирован",IF('Социально-коммуникативное разви'!G5&lt;0.5,"не сформирован", "в стадии формирования")))</f>
        <v/>
      </c>
      <c r="E5" s="97" t="str">
        <f>IF('Социально-коммуникативное разви'!I5="","",IF('Социально-коммуникативное разви'!I5&gt;1.5,"сформирован",IF('Социально-коммуникативное разви'!I5&lt;0.5,"не сформирован","в стадии формирования")))</f>
        <v/>
      </c>
      <c r="F5" s="97" t="str">
        <f>IF('познавательное развитие'!M6="","",IF('познавательное развитие'!M6&gt;1.5,"сформирован",IF('познавательное развитие'!M6&lt;0.5,"не сформирован", "в стадии формирования")))</f>
        <v/>
      </c>
      <c r="G5" s="97" t="str">
        <f>IF('познавательное развитие'!K6="","",IF('познавательное развитие'!K6&gt;1.5,"сформирован",IF('познавательное развитие'!K6&lt;0.5,"не сформирован", "в стадии формирования")))</f>
        <v/>
      </c>
      <c r="H5" s="220" t="str">
        <f>IF('Социально-коммуникативное разви'!G5="","",IF('Социально-коммуникативное разви'!I5="","",IF('познавательное развитие'!M6="","",IF('познавательное развитие'!K6="","",('Социально-коммуникативное разви'!G5+'Социально-коммуникативное разви'!I5+'познавательное развитие'!M6+'познавательное развитие'!K6)/4))))</f>
        <v/>
      </c>
      <c r="I5" s="97" t="str">
        <f t="shared" ref="I5:I38" si="0">IF(H5="","",IF(H5&gt;1.5,"сформирован",IF(H5&lt;0.5,"не сформирован","в стадии формирования")))</f>
        <v/>
      </c>
      <c r="J5" s="97" t="str">
        <f>IF('познавательное развитие'!E6="","",IF('познавательное развитие'!E6&gt;1.5,"сформирован",IF('познавательное развитие'!E6&lt;0.5,"не сформирован", "в стадии формирования")))</f>
        <v/>
      </c>
      <c r="K5" s="97" t="str">
        <f>IF('познавательное развитие'!F6="","",IF('познавательное развитие'!F6&gt;1.5,"сформирован",IF('познавательное развитие'!F6&lt;0.5,"не сформирован", "в стадии формирования")))</f>
        <v/>
      </c>
      <c r="L5" s="97" t="str">
        <f>IF('познавательное развитие'!L6="","",IF('познавательное развитие'!L6&gt;1.5,"сформирован",IF('познавательное развитие'!L6&lt;0.5,"не сформирован", "в стадии формирования")))</f>
        <v/>
      </c>
      <c r="M5" s="97" t="str">
        <f>IF('Физическое развитие'!N5="","",IF('Физическое развитие'!N5&gt;1.5,"сформирован",IF('Физическое развитие'!N5&lt;0.5,"не сформирован", "в стадии формирования")))</f>
        <v/>
      </c>
      <c r="N5" s="97" t="str">
        <f>IF('Физическое развитие'!O5="","",IF('Физическое развитие'!O5&gt;1.5,"сформирован",IF('Физическое развитие'!O5&lt;0.5,"не сформирован", "в стадии формирования")))</f>
        <v/>
      </c>
      <c r="O5" s="97" t="str">
        <f>IF('Социально-коммуникативное разви'!M5="","",IF('Социально-коммуникативное разви'!M5&gt;1.5,"сформирован",IF('Социально-коммуникативное разви'!M5&lt;0.5,"не сформирован", "в стадии формирования")))</f>
        <v/>
      </c>
      <c r="P5" s="97" t="str">
        <f>IF('Социально-коммуникативное разви'!Q5="","",IF('Социально-коммуникативное разви'!Q5&gt;1.5,"сформирован",IF('Социально-коммуникативное разви'!Q5&lt;0.5,"не сформирован", "в стадии формирования")))</f>
        <v/>
      </c>
      <c r="Q5" s="97" t="str">
        <f>IF('Физическое развитие'!M5="","",IF('Физическое развитие'!M5&gt;1.5,"сформирован",IF('Физическое развитие'!M5&lt;0.5,"не сформирован", "в стадии формирования")))</f>
        <v/>
      </c>
      <c r="R5" s="220" t="str">
        <f>IF('познавательное развитие'!E6="","",IF('познавательное развитие'!F6="","",IF('познавательное развитие'!L6="","",IF('Физическое развитие'!N5="","",IF('Физическое развитие'!O5="","",IF('Социально-коммуникативное разви'!M5="","",IF('Социально-коммуникативное разви'!Q5="","",IF('Физическое развитие'!M5="","",('познавательное развитие'!E6+'познавательное развитие'!F6+'познавательное развитие'!L6+'Физическое развитие'!N5+'Физическое развитие'!O5+'Социально-коммуникативное разви'!M5+'Социально-коммуникативное разви'!Q5+'Физическое развитие'!M5)/8))))))))</f>
        <v/>
      </c>
      <c r="S5" s="97" t="str">
        <f t="shared" ref="S5:S38" si="1">IF(R5="","",IF(R5&gt;1.5,"сформирован",IF(R5&lt;0.5,"не сформирован","в стадии формирования")))</f>
        <v/>
      </c>
      <c r="T5" s="97" t="str">
        <f>IF('Социально-коммуникативное разви'!H5="","",IF('Социально-коммуникативное разви'!H5&gt;1.5,"сформирован",IF('Социально-коммуникативное разви'!H5&lt;0.5,"не сформирован", "в стадии формирования")))</f>
        <v/>
      </c>
      <c r="U5" s="97" t="str">
        <f>IF('Речевое развитие'!D5="","",IF('Речевое развитие'!D5&gt;1.5,"сформирован",IF('Речевое развитие'!D5&lt;0.5,"не сформирован", "в стадии формирования")))</f>
        <v/>
      </c>
      <c r="V5" s="97" t="str">
        <f>IF('Речевое развитие'!E5="","",IF('Речевое развитие'!E5&gt;1.5,"сформирован",IF('Речевое развитие'!E5&lt;0.5,"не сформирован", "в стадии формирования")))</f>
        <v/>
      </c>
      <c r="W5" s="220" t="str">
        <f>IF('Социально-коммуникативное разви'!H5="","",IF('Речевое развитие'!D5="","",IF('Речевое развитие'!E5="","",('Социально-коммуникативное разви'!H5+'Речевое развитие'!D5+'Речевое развитие'!E5)/3)))</f>
        <v/>
      </c>
      <c r="X5" s="97" t="str">
        <f t="shared" ref="X5:X38" si="2">IF(W5="","",IF(W5&gt;1.5,"сформирован",IF(W5&lt;0.5,"не сформирован","в стадии формирования")))</f>
        <v/>
      </c>
      <c r="Y5" s="97" t="str">
        <f>IF('Социально-коммуникативное разви'!N5="","",IF('Социально-коммуникативное разви'!N5&gt;1.5,"сформирован",IF('Социально-коммуникативное разви'!N5&lt;0.5,"не сформирован", "в стадии формирования")))</f>
        <v/>
      </c>
      <c r="Z5" s="97" t="str">
        <f>IF('Социально-коммуникативное разви'!Q5="","",IF('Социально-коммуникативное разви'!Q5&gt;1.5,"сформирован",IF('Социально-коммуникативное разви'!Q5&lt;0.5,"не сформирован", "в стадии формирования")))</f>
        <v/>
      </c>
      <c r="AA5" s="97" t="str">
        <f>IF('Социально-коммуникативное разви'!E5="","",IF('Социально-коммуникативное разви'!E5&gt;1.5,"сформирован",IF('Социально-коммуникативное разви'!E5&lt;0.5,"не сформирован", "в стадии формирования")))</f>
        <v/>
      </c>
      <c r="AB5" s="97" t="str">
        <f>IF('Социально-коммуникативное разви'!F5="","",IF('Социально-коммуникативное разви'!F5&gt;1.5,"сформирован",IF('Социально-коммуникативное разви'!F5&lt;0.5,"не сформирован", "в стадии формирования")))</f>
        <v/>
      </c>
      <c r="AC5" s="97" t="str">
        <f>IF('Физическое развитие'!E5="","",IF('Физическое развитие'!E5&gt;1.5,"сформирован",IF('Физическое развитие'!E5&lt;0.5,"не сформирован", "в стадии формирования")))</f>
        <v/>
      </c>
      <c r="AD5" s="97" t="str">
        <f>IF('Социально-коммуникативное разви'!N5="","",IF('Социально-коммуникативное разви'!Q5="","",IF('Социально-коммуникативное разви'!E5="","",IF('Социально-коммуникативное разви'!F5="","",IF('Физическое развитие'!E5="","",('Социально-коммуникативное разви'!N5+'Социально-коммуникативное разви'!Q5+'Социально-коммуникативное разви'!E5+'Социально-коммуникативное разви'!F5+'Физическое развитие'!E5)/5)))))</f>
        <v/>
      </c>
      <c r="AE5" s="97" t="str">
        <f t="shared" ref="AE5:AE38" si="3">IF(AD5="","",IF(AD5&gt;1.5,"сформирован",IF(AD5&lt;0.5,"не сформирован","в стадии формирования")))</f>
        <v/>
      </c>
      <c r="AF5" s="97" t="str">
        <f>IF('Социально-коммуникативное разви'!D5="","",IF('Социально-коммуникативное разви'!D5&gt;1.5,"сформирован",IF('Социально-коммуникативное разви'!D5&lt;0.5,"не сформирован", "в стадии формирования")))</f>
        <v/>
      </c>
      <c r="AG5" s="97" t="str">
        <f>IF('Речевое развитие'!F5="","",IF('Речевое развитие'!F5&gt;1.5,"сформирован",IF('Речевое развитие'!F5&lt;0.5,"не сформирован", "в стадии формирования")))</f>
        <v/>
      </c>
      <c r="AH5" s="97" t="str">
        <f>IF('Речевое развитие'!J5="","",IF('Речевое развитие'!J5&gt;1.5,"сформирован",IF('Речевое развитие'!J5&lt;0.5,"не сформирован", "в стадии формирования")))</f>
        <v/>
      </c>
      <c r="AI5" s="97" t="str">
        <f>IF('Художественно-эстетическое разв'!K6="","",IF('Художественно-эстетическое разв'!K6&gt;1.5,"сформирован",IF('Художественно-эстетическое разв'!K6&lt;0.5,"не сформирован", "в стадии формирования")))</f>
        <v/>
      </c>
      <c r="AJ5" s="97" t="str">
        <f>IF('Художественно-эстетическое разв'!L6="","",IF('Художественно-эстетическое разв'!L6&gt;1.5,"сформирован",IF('Художественно-эстетическое разв'!L6&lt;0.5,"не сформирован", "в стадии формирования")))</f>
        <v/>
      </c>
      <c r="AK5" s="97" t="str">
        <f>IF('Социально-коммуникативное разви'!J5="","",IF('Социально-коммуникативное разви'!J5&gt;1.5,"сформирован",IF('Социально-коммуникативное разви'!J5&lt;0.5,"не сформирован", "в стадии формирования")))</f>
        <v/>
      </c>
      <c r="AL5" s="97" t="str">
        <f>IF('Художественно-эстетическое разв'!J6="","",IF('Художественно-эстетическое разв'!J6&gt;1.5,"сформирован",IF('Художественно-эстетическое разв'!J6&lt;0.5,"не сформирован", "в стадии формирования")))</f>
        <v/>
      </c>
      <c r="AM5" s="220" t="str">
        <f>IF('Речевое развитие'!F5="","",IF('Речевое развитие'!J5="","",IF('Художественно-эстетическое разв'!K6="","",IF('Художественно-эстетическое разв'!L6="","",IF('Социально-коммуникативное разви'!J5="","",IF('Художественно-эстетическое разв'!J6="","",('Речевое развитие'!F5+'Речевое развитие'!J5+'Художественно-эстетическое разв'!K6+'Художественно-эстетическое разв'!L6+'Социально-коммуникативное разви'!J5+'Художественно-эстетическое разв'!J6)/6))))))</f>
        <v/>
      </c>
      <c r="AN5" s="97" t="str">
        <f t="shared" ref="AN5:AN38" si="4">IF(AM5="","",IF(AM5&gt;1.5,"сформирован",IF(AM5&lt;0.5,"не сформирован","в стадии формирования")))</f>
        <v/>
      </c>
      <c r="AO5" s="97" t="str">
        <f>IF('Физическое развитие'!J5="","",IF('Физическое развитие'!J5&gt;1.5,"сформирован",IF('Физическое развитие'!J5&lt;0.5,"не сформирован", "в стадии формирования")))</f>
        <v/>
      </c>
      <c r="AP5" s="97" t="str">
        <f>IF('Физическое развитие'!I5="","",IF('Физическое развитие'!I5&gt;1.5,"сформирован",IF('Физическое развитие'!I5&lt;0.5,"не сформирован", "в стадии формирования")))</f>
        <v/>
      </c>
      <c r="AQ5" s="97" t="str">
        <f>IF('Физическое развитие'!H5="","",IF('Физическое развитие'!H5&gt;1.5,"сформирован",IF('Физическое развитие'!H5&lt;0.5,"не сформирован", "в стадии формирования")))</f>
        <v/>
      </c>
      <c r="AR5" s="97" t="str">
        <f>IF('Физическое развитие'!G5="","",IF('Физическое развитие'!G5&gt;1.5,"сформирован",IF('Физическое развитие'!G5&lt;0.5,"не сформирован", "в стадии формирования")))</f>
        <v/>
      </c>
      <c r="AS5" s="97" t="str">
        <f>IF('Физическое развитие'!D5="","",IF('Физическое развитие'!D5&gt;1.5,"сформирован",IF('Физическое развитие'!D5&lt;0.5,"не сформирован", "в стадии формирования")))</f>
        <v/>
      </c>
      <c r="AT5" s="97" t="str">
        <f>IF('Физическое развитие'!J5="","",IF('Физическое развитие'!I5="","",IF('Физическое развитие'!H5="","",IF('Физическое развитие'!G5="","",IF('Физическое развитие'!D5="","",('Физическое развитие'!J5+'Физическое развитие'!I5+'Физическое развитие'!H5+'Физическое развитие'!G5+'Физическое развитие'!D5)/5)))))</f>
        <v/>
      </c>
      <c r="AU5" s="97" t="str">
        <f t="shared" ref="AU5:AU38" si="5">IF(AT5="","",IF(AT5&gt;1.5,"сформирован",IF(AT5&lt;0.5,"не сформирован","в стадии формирования")))</f>
        <v/>
      </c>
    </row>
    <row r="6" spans="1:47">
      <c r="A6" s="97">
        <f>список!A4</f>
        <v>3</v>
      </c>
      <c r="B6" s="97" t="str">
        <f>IF(список!B4="","",список!B4)</f>
        <v/>
      </c>
      <c r="C6" s="97">
        <f>IF(список!C4="","",список!C4)</f>
        <v>0</v>
      </c>
      <c r="D6" s="97" t="str">
        <f>IF('Социально-коммуникативное разви'!G6="","",IF('Социально-коммуникативное разви'!G6&gt;1.5,"сформирован",IF('Социально-коммуникативное разви'!G6&lt;0.5,"не сформирован", "в стадии формирования")))</f>
        <v/>
      </c>
      <c r="E6" s="97" t="str">
        <f>IF('Социально-коммуникативное разви'!I6="","",IF('Социально-коммуникативное разви'!I6&gt;1.5,"сформирован",IF('Социально-коммуникативное разви'!I6&lt;0.5,"не сформирован","в стадии формирования")))</f>
        <v/>
      </c>
      <c r="F6" s="97" t="str">
        <f>IF('познавательное развитие'!M7="","",IF('познавательное развитие'!M7&gt;1.5,"сформирован",IF('познавательное развитие'!M7&lt;0.5,"не сформирован", "в стадии формирования")))</f>
        <v/>
      </c>
      <c r="G6" s="97" t="str">
        <f>IF('познавательное развитие'!K7="","",IF('познавательное развитие'!K7&gt;1.5,"сформирован",IF('познавательное развитие'!K7&lt;0.5,"не сформирован", "в стадии формирования")))</f>
        <v/>
      </c>
      <c r="H6" s="220" t="str">
        <f>IF('Социально-коммуникативное разви'!G6="","",IF('Социально-коммуникативное разви'!I6="","",IF('познавательное развитие'!M7="","",IF('познавательное развитие'!K7="","",('Социально-коммуникативное разви'!G6+'Социально-коммуникативное разви'!I6+'познавательное развитие'!M7+'познавательное развитие'!K7)/4))))</f>
        <v/>
      </c>
      <c r="I6" s="97" t="str">
        <f t="shared" si="0"/>
        <v/>
      </c>
      <c r="J6" s="97" t="str">
        <f>IF('познавательное развитие'!E7="","",IF('познавательное развитие'!E7&gt;1.5,"сформирован",IF('познавательное развитие'!E7&lt;0.5,"не сформирован", "в стадии формирования")))</f>
        <v/>
      </c>
      <c r="K6" s="97" t="str">
        <f>IF('познавательное развитие'!F7="","",IF('познавательное развитие'!F7&gt;1.5,"сформирован",IF('познавательное развитие'!F7&lt;0.5,"не сформирован", "в стадии формирования")))</f>
        <v/>
      </c>
      <c r="L6" s="97" t="str">
        <f>IF('познавательное развитие'!L7="","",IF('познавательное развитие'!L7&gt;1.5,"сформирован",IF('познавательное развитие'!L7&lt;0.5,"не сформирован", "в стадии формирования")))</f>
        <v/>
      </c>
      <c r="M6" s="97" t="str">
        <f>IF('Физическое развитие'!N6="","",IF('Физическое развитие'!N6&gt;1.5,"сформирован",IF('Физическое развитие'!N6&lt;0.5,"не сформирован", "в стадии формирования")))</f>
        <v/>
      </c>
      <c r="N6" s="97" t="str">
        <f>IF('Физическое развитие'!O6="","",IF('Физическое развитие'!O6&gt;1.5,"сформирован",IF('Физическое развитие'!O6&lt;0.5,"не сформирован", "в стадии формирования")))</f>
        <v/>
      </c>
      <c r="O6" s="97" t="str">
        <f>IF('Социально-коммуникативное разви'!M6="","",IF('Социально-коммуникативное разви'!M6&gt;1.5,"сформирован",IF('Социально-коммуникативное разви'!M6&lt;0.5,"не сформирован", "в стадии формирования")))</f>
        <v/>
      </c>
      <c r="P6" s="97" t="str">
        <f>IF('Социально-коммуникативное разви'!Q6="","",IF('Социально-коммуникативное разви'!Q6&gt;1.5,"сформирован",IF('Социально-коммуникативное разви'!Q6&lt;0.5,"не сформирован", "в стадии формирования")))</f>
        <v/>
      </c>
      <c r="Q6" s="97" t="str">
        <f>IF('Физическое развитие'!M6="","",IF('Физическое развитие'!M6&gt;1.5,"сформирован",IF('Физическое развитие'!M6&lt;0.5,"не сформирован", "в стадии формирования")))</f>
        <v/>
      </c>
      <c r="R6" s="220" t="str">
        <f>IF('познавательное развитие'!E7="","",IF('познавательное развитие'!F7="","",IF('познавательное развитие'!L7="","",IF('Физическое развитие'!N6="","",IF('Физическое развитие'!O6="","",IF('Социально-коммуникативное разви'!M6="","",IF('Социально-коммуникативное разви'!Q6="","",IF('Физическое развитие'!M6="","",('познавательное развитие'!E7+'познавательное развитие'!F7+'познавательное развитие'!L7+'Физическое развитие'!N6+'Физическое развитие'!O6+'Социально-коммуникативное разви'!M6+'Социально-коммуникативное разви'!Q6+'Физическое развитие'!M6)/8))))))))</f>
        <v/>
      </c>
      <c r="S6" s="97" t="str">
        <f t="shared" si="1"/>
        <v/>
      </c>
      <c r="T6" s="97" t="str">
        <f>IF('Социально-коммуникативное разви'!H6="","",IF('Социально-коммуникативное разви'!H6&gt;1.5,"сформирован",IF('Социально-коммуникативное разви'!H6&lt;0.5,"не сформирован", "в стадии формирования")))</f>
        <v/>
      </c>
      <c r="U6" s="97" t="str">
        <f>IF('Речевое развитие'!D6="","",IF('Речевое развитие'!D6&gt;1.5,"сформирован",IF('Речевое развитие'!D6&lt;0.5,"не сформирован", "в стадии формирования")))</f>
        <v/>
      </c>
      <c r="V6" s="97" t="str">
        <f>IF('Речевое развитие'!E6="","",IF('Речевое развитие'!E6&gt;1.5,"сформирован",IF('Речевое развитие'!E6&lt;0.5,"не сформирован", "в стадии формирования")))</f>
        <v/>
      </c>
      <c r="W6" s="220" t="str">
        <f>IF('Социально-коммуникативное разви'!H6="","",IF('Речевое развитие'!D6="","",IF('Речевое развитие'!E6="","",('Социально-коммуникативное разви'!H6+'Речевое развитие'!D6+'Речевое развитие'!E6)/3)))</f>
        <v/>
      </c>
      <c r="X6" s="97" t="str">
        <f t="shared" si="2"/>
        <v/>
      </c>
      <c r="Y6" s="97" t="str">
        <f>IF('Социально-коммуникативное разви'!N6="","",IF('Социально-коммуникативное разви'!N6&gt;1.5,"сформирован",IF('Социально-коммуникативное разви'!N6&lt;0.5,"не сформирован", "в стадии формирования")))</f>
        <v/>
      </c>
      <c r="Z6" s="97" t="str">
        <f>IF('Социально-коммуникативное разви'!Q6="","",IF('Социально-коммуникативное разви'!Q6&gt;1.5,"сформирован",IF('Социально-коммуникативное разви'!Q6&lt;0.5,"не сформирован", "в стадии формирования")))</f>
        <v/>
      </c>
      <c r="AA6" s="97" t="str">
        <f>IF('Социально-коммуникативное разви'!E6="","",IF('Социально-коммуникативное разви'!E6&gt;1.5,"сформирован",IF('Социально-коммуникативное разви'!E6&lt;0.5,"не сформирован", "в стадии формирования")))</f>
        <v/>
      </c>
      <c r="AB6" s="97" t="str">
        <f>IF('Социально-коммуникативное разви'!F6="","",IF('Социально-коммуникативное разви'!F6&gt;1.5,"сформирован",IF('Социально-коммуникативное разви'!F6&lt;0.5,"не сформирован", "в стадии формирования")))</f>
        <v/>
      </c>
      <c r="AC6" s="97" t="str">
        <f>IF('Физическое развитие'!E6="","",IF('Физическое развитие'!E6&gt;1.5,"сформирован",IF('Физическое развитие'!E6&lt;0.5,"не сформирован", "в стадии формирования")))</f>
        <v/>
      </c>
      <c r="AD6" s="97" t="str">
        <f>IF('Социально-коммуникативное разви'!N6="","",IF('Социально-коммуникативное разви'!Q6="","",IF('Социально-коммуникативное разви'!E6="","",IF('Социально-коммуникативное разви'!F6="","",IF('Физическое развитие'!E6="","",('Социально-коммуникативное разви'!N6+'Социально-коммуникативное разви'!Q6+'Социально-коммуникативное разви'!E6+'Социально-коммуникативное разви'!F6+'Физическое развитие'!E6)/5)))))</f>
        <v/>
      </c>
      <c r="AE6" s="97" t="str">
        <f t="shared" si="3"/>
        <v/>
      </c>
      <c r="AF6" s="97" t="str">
        <f>IF('Социально-коммуникативное разви'!D6="","",IF('Социально-коммуникативное разви'!D6&gt;1.5,"сформирован",IF('Социально-коммуникативное разви'!D6&lt;0.5,"не сформирован", "в стадии формирования")))</f>
        <v/>
      </c>
      <c r="AG6" s="97" t="str">
        <f>IF('Речевое развитие'!F6="","",IF('Речевое развитие'!F6&gt;1.5,"сформирован",IF('Речевое развитие'!F6&lt;0.5,"не сформирован", "в стадии формирования")))</f>
        <v/>
      </c>
      <c r="AH6" s="97" t="str">
        <f>IF('Речевое развитие'!J6="","",IF('Речевое развитие'!J6&gt;1.5,"сформирован",IF('Речевое развитие'!J6&lt;0.5,"не сформирован", "в стадии формирования")))</f>
        <v/>
      </c>
      <c r="AI6" s="97" t="str">
        <f>IF('Художественно-эстетическое разв'!K7="","",IF('Художественно-эстетическое разв'!K7&gt;1.5,"сформирован",IF('Художественно-эстетическое разв'!K7&lt;0.5,"не сформирован", "в стадии формирования")))</f>
        <v/>
      </c>
      <c r="AJ6" s="97" t="str">
        <f>IF('Художественно-эстетическое разв'!L7="","",IF('Художественно-эстетическое разв'!L7&gt;1.5,"сформирован",IF('Художественно-эстетическое разв'!L7&lt;0.5,"не сформирован", "в стадии формирования")))</f>
        <v/>
      </c>
      <c r="AK6" s="97" t="str">
        <f>IF('Социально-коммуникативное разви'!J6="","",IF('Социально-коммуникативное разви'!J6&gt;1.5,"сформирован",IF('Социально-коммуникативное разви'!J6&lt;0.5,"не сформирован", "в стадии формирования")))</f>
        <v/>
      </c>
      <c r="AL6" s="97" t="str">
        <f>IF('Художественно-эстетическое разв'!J7="","",IF('Художественно-эстетическое разв'!J7&gt;1.5,"сформирован",IF('Художественно-эстетическое разв'!J7&lt;0.5,"не сформирован", "в стадии формирования")))</f>
        <v/>
      </c>
      <c r="AM6" s="220" t="str">
        <f>IF('Речевое развитие'!F6="","",IF('Речевое развитие'!J6="","",IF('Художественно-эстетическое разв'!K7="","",IF('Художественно-эстетическое разв'!L7="","",IF('Социально-коммуникативное разви'!J6="","",IF('Художественно-эстетическое разв'!J7="","",('Речевое развитие'!F6+'Речевое развитие'!J6+'Художественно-эстетическое разв'!K7+'Художественно-эстетическое разв'!L7+'Социально-коммуникативное разви'!J6+'Художественно-эстетическое разв'!J7)/6))))))</f>
        <v/>
      </c>
      <c r="AN6" s="97" t="str">
        <f t="shared" si="4"/>
        <v/>
      </c>
      <c r="AO6" s="97" t="str">
        <f>IF('Физическое развитие'!J6="","",IF('Физическое развитие'!J6&gt;1.5,"сформирован",IF('Физическое развитие'!J6&lt;0.5,"не сформирован", "в стадии формирования")))</f>
        <v/>
      </c>
      <c r="AP6" s="97" t="str">
        <f>IF('Физическое развитие'!I6="","",IF('Физическое развитие'!I6&gt;1.5,"сформирован",IF('Физическое развитие'!I6&lt;0.5,"не сформирован", "в стадии формирования")))</f>
        <v/>
      </c>
      <c r="AQ6" s="97" t="str">
        <f>IF('Физическое развитие'!H6="","",IF('Физическое развитие'!H6&gt;1.5,"сформирован",IF('Физическое развитие'!H6&lt;0.5,"не сформирован", "в стадии формирования")))</f>
        <v/>
      </c>
      <c r="AR6" s="97" t="str">
        <f>IF('Физическое развитие'!G6="","",IF('Физическое развитие'!G6&gt;1.5,"сформирован",IF('Физическое развитие'!G6&lt;0.5,"не сформирован", "в стадии формирования")))</f>
        <v/>
      </c>
      <c r="AS6" s="97" t="str">
        <f>IF('Физическое развитие'!D6="","",IF('Физическое развитие'!D6&gt;1.5,"сформирован",IF('Физическое развитие'!D6&lt;0.5,"не сформирован", "в стадии формирования")))</f>
        <v/>
      </c>
      <c r="AT6" s="97" t="str">
        <f>IF('Физическое развитие'!J6="","",IF('Физическое развитие'!I6="","",IF('Физическое развитие'!H6="","",IF('Физическое развитие'!G6="","",IF('Физическое развитие'!D6="","",('Физическое развитие'!J6+'Физическое развитие'!I6+'Физическое развитие'!H6+'Физическое развитие'!G6+'Физическое развитие'!D6)/5)))))</f>
        <v/>
      </c>
      <c r="AU6" s="97" t="str">
        <f t="shared" si="5"/>
        <v/>
      </c>
    </row>
    <row r="7" spans="1:47">
      <c r="A7" s="97">
        <f>список!A5</f>
        <v>4</v>
      </c>
      <c r="B7" s="97" t="str">
        <f>IF(список!B5="","",список!B5)</f>
        <v/>
      </c>
      <c r="C7" s="97">
        <f>IF(список!C5="","",список!C5)</f>
        <v>0</v>
      </c>
      <c r="D7" s="97" t="str">
        <f>IF('Социально-коммуникативное разви'!G7="","",IF('Социально-коммуникативное разви'!G7&gt;1.5,"сформирован",IF('Социально-коммуникативное разви'!G7&lt;0.5,"не сформирован", "в стадии формирования")))</f>
        <v/>
      </c>
      <c r="E7" s="97" t="str">
        <f>IF('Социально-коммуникативное разви'!I7="","",IF('Социально-коммуникативное разви'!I7&gt;1.5,"сформирован",IF('Социально-коммуникативное разви'!I7&lt;0.5,"не сформирован","в стадии формирования")))</f>
        <v/>
      </c>
      <c r="F7" s="97" t="str">
        <f>IF('познавательное развитие'!M8="","",IF('познавательное развитие'!M8&gt;1.5,"сформирован",IF('познавательное развитие'!M8&lt;0.5,"не сформирован", "в стадии формирования")))</f>
        <v/>
      </c>
      <c r="G7" s="97" t="str">
        <f>IF('познавательное развитие'!K8="","",IF('познавательное развитие'!K8&gt;1.5,"сформирован",IF('познавательное развитие'!K8&lt;0.5,"не сформирован", "в стадии формирования")))</f>
        <v/>
      </c>
      <c r="H7" s="220" t="str">
        <f>IF('Социально-коммуникативное разви'!G7="","",IF('Социально-коммуникативное разви'!I7="","",IF('познавательное развитие'!M8="","",IF('познавательное развитие'!K8="","",('Социально-коммуникативное разви'!G7+'Социально-коммуникативное разви'!I7+'познавательное развитие'!M8+'познавательное развитие'!K8)/4))))</f>
        <v/>
      </c>
      <c r="I7" s="97" t="str">
        <f t="shared" si="0"/>
        <v/>
      </c>
      <c r="J7" s="97" t="str">
        <f>IF('познавательное развитие'!E8="","",IF('познавательное развитие'!E8&gt;1.5,"сформирован",IF('познавательное развитие'!E8&lt;0.5,"не сформирован", "в стадии формирования")))</f>
        <v/>
      </c>
      <c r="K7" s="97" t="str">
        <f>IF('познавательное развитие'!F8="","",IF('познавательное развитие'!F8&gt;1.5,"сформирован",IF('познавательное развитие'!F8&lt;0.5,"не сформирован", "в стадии формирования")))</f>
        <v/>
      </c>
      <c r="L7" s="97" t="str">
        <f>IF('познавательное развитие'!L8="","",IF('познавательное развитие'!L8&gt;1.5,"сформирован",IF('познавательное развитие'!L8&lt;0.5,"не сформирован", "в стадии формирования")))</f>
        <v/>
      </c>
      <c r="M7" s="97" t="str">
        <f>IF('Физическое развитие'!N7="","",IF('Физическое развитие'!N7&gt;1.5,"сформирован",IF('Физическое развитие'!N7&lt;0.5,"не сформирован", "в стадии формирования")))</f>
        <v/>
      </c>
      <c r="N7" s="97" t="str">
        <f>IF('Физическое развитие'!O7="","",IF('Физическое развитие'!O7&gt;1.5,"сформирован",IF('Физическое развитие'!O7&lt;0.5,"не сформирован", "в стадии формирования")))</f>
        <v/>
      </c>
      <c r="O7" s="97" t="str">
        <f>IF('Социально-коммуникативное разви'!M7="","",IF('Социально-коммуникативное разви'!M7&gt;1.5,"сформирован",IF('Социально-коммуникативное разви'!M7&lt;0.5,"не сформирован", "в стадии формирования")))</f>
        <v/>
      </c>
      <c r="P7" s="97" t="str">
        <f>IF('Социально-коммуникативное разви'!Q7="","",IF('Социально-коммуникативное разви'!Q7&gt;1.5,"сформирован",IF('Социально-коммуникативное разви'!Q7&lt;0.5,"не сформирован", "в стадии формирования")))</f>
        <v/>
      </c>
      <c r="Q7" s="97" t="str">
        <f>IF('Физическое развитие'!M7="","",IF('Физическое развитие'!M7&gt;1.5,"сформирован",IF('Физическое развитие'!M7&lt;0.5,"не сформирован", "в стадии формирования")))</f>
        <v/>
      </c>
      <c r="R7" s="220" t="str">
        <f>IF('познавательное развитие'!E8="","",IF('познавательное развитие'!F8="","",IF('познавательное развитие'!L8="","",IF('Физическое развитие'!N7="","",IF('Физическое развитие'!O7="","",IF('Социально-коммуникативное разви'!M7="","",IF('Социально-коммуникативное разви'!Q7="","",IF('Физическое развитие'!M7="","",('познавательное развитие'!E8+'познавательное развитие'!F8+'познавательное развитие'!L8+'Физическое развитие'!N7+'Физическое развитие'!O7+'Социально-коммуникативное разви'!M7+'Социально-коммуникативное разви'!Q7+'Физическое развитие'!M7)/8))))))))</f>
        <v/>
      </c>
      <c r="S7" s="97" t="str">
        <f t="shared" si="1"/>
        <v/>
      </c>
      <c r="T7" s="97" t="str">
        <f>IF('Социально-коммуникативное разви'!H7="","",IF('Социально-коммуникативное разви'!H7&gt;1.5,"сформирован",IF('Социально-коммуникативное разви'!H7&lt;0.5,"не сформирован", "в стадии формирования")))</f>
        <v/>
      </c>
      <c r="U7" s="97" t="str">
        <f>IF('Речевое развитие'!D7="","",IF('Речевое развитие'!D7&gt;1.5,"сформирован",IF('Речевое развитие'!D7&lt;0.5,"не сформирован", "в стадии формирования")))</f>
        <v/>
      </c>
      <c r="V7" s="97" t="str">
        <f>IF('Речевое развитие'!E7="","",IF('Речевое развитие'!E7&gt;1.5,"сформирован",IF('Речевое развитие'!E7&lt;0.5,"не сформирован", "в стадии формирования")))</f>
        <v/>
      </c>
      <c r="W7" s="220" t="str">
        <f>IF('Социально-коммуникативное разви'!H7="","",IF('Речевое развитие'!D7="","",IF('Речевое развитие'!E7="","",('Социально-коммуникативное разви'!H7+'Речевое развитие'!D7+'Речевое развитие'!E7)/3)))</f>
        <v/>
      </c>
      <c r="X7" s="97" t="str">
        <f t="shared" si="2"/>
        <v/>
      </c>
      <c r="Y7" s="97" t="str">
        <f>IF('Социально-коммуникативное разви'!N7="","",IF('Социально-коммуникативное разви'!N7&gt;1.5,"сформирован",IF('Социально-коммуникативное разви'!N7&lt;0.5,"не сформирован", "в стадии формирования")))</f>
        <v/>
      </c>
      <c r="Z7" s="97" t="str">
        <f>IF('Социально-коммуникативное разви'!Q7="","",IF('Социально-коммуникативное разви'!Q7&gt;1.5,"сформирован",IF('Социально-коммуникативное разви'!Q7&lt;0.5,"не сформирован", "в стадии формирования")))</f>
        <v/>
      </c>
      <c r="AA7" s="97" t="str">
        <f>IF('Социально-коммуникативное разви'!E7="","",IF('Социально-коммуникативное разви'!E7&gt;1.5,"сформирован",IF('Социально-коммуникативное разви'!E7&lt;0.5,"не сформирован", "в стадии формирования")))</f>
        <v/>
      </c>
      <c r="AB7" s="97" t="str">
        <f>IF('Социально-коммуникативное разви'!F7="","",IF('Социально-коммуникативное разви'!F7&gt;1.5,"сформирован",IF('Социально-коммуникативное разви'!F7&lt;0.5,"не сформирован", "в стадии формирования")))</f>
        <v/>
      </c>
      <c r="AC7" s="97" t="str">
        <f>IF('Физическое развитие'!E7="","",IF('Физическое развитие'!E7&gt;1.5,"сформирован",IF('Физическое развитие'!E7&lt;0.5,"не сформирован", "в стадии формирования")))</f>
        <v/>
      </c>
      <c r="AD7" s="97" t="str">
        <f>IF('Социально-коммуникативное разви'!N7="","",IF('Социально-коммуникативное разви'!Q7="","",IF('Социально-коммуникативное разви'!E7="","",IF('Социально-коммуникативное разви'!F7="","",IF('Физическое развитие'!E7="","",('Социально-коммуникативное разви'!N7+'Социально-коммуникативное разви'!Q7+'Социально-коммуникативное разви'!E7+'Социально-коммуникативное разви'!F7+'Физическое развитие'!E7)/5)))))</f>
        <v/>
      </c>
      <c r="AE7" s="97" t="str">
        <f t="shared" si="3"/>
        <v/>
      </c>
      <c r="AF7" s="97" t="str">
        <f>IF('Социально-коммуникативное разви'!D7="","",IF('Социально-коммуникативное разви'!D7&gt;1.5,"сформирован",IF('Социально-коммуникативное разви'!D7&lt;0.5,"не сформирован", "в стадии формирования")))</f>
        <v/>
      </c>
      <c r="AG7" s="97" t="str">
        <f>IF('Речевое развитие'!F7="","",IF('Речевое развитие'!F7&gt;1.5,"сформирован",IF('Речевое развитие'!F7&lt;0.5,"не сформирован", "в стадии формирования")))</f>
        <v/>
      </c>
      <c r="AH7" s="97" t="str">
        <f>IF('Речевое развитие'!J7="","",IF('Речевое развитие'!J7&gt;1.5,"сформирован",IF('Речевое развитие'!J7&lt;0.5,"не сформирован", "в стадии формирования")))</f>
        <v/>
      </c>
      <c r="AI7" s="97" t="str">
        <f>IF('Художественно-эстетическое разв'!K8="","",IF('Художественно-эстетическое разв'!K8&gt;1.5,"сформирован",IF('Художественно-эстетическое разв'!K8&lt;0.5,"не сформирован", "в стадии формирования")))</f>
        <v/>
      </c>
      <c r="AJ7" s="97" t="str">
        <f>IF('Художественно-эстетическое разв'!L8="","",IF('Художественно-эстетическое разв'!L8&gt;1.5,"сформирован",IF('Художественно-эстетическое разв'!L8&lt;0.5,"не сформирован", "в стадии формирования")))</f>
        <v/>
      </c>
      <c r="AK7" s="97" t="str">
        <f>IF('Социально-коммуникативное разви'!J7="","",IF('Социально-коммуникативное разви'!J7&gt;1.5,"сформирован",IF('Социально-коммуникативное разви'!J7&lt;0.5,"не сформирован", "в стадии формирования")))</f>
        <v/>
      </c>
      <c r="AL7" s="97" t="str">
        <f>IF('Художественно-эстетическое разв'!J8="","",IF('Художественно-эстетическое разв'!J8&gt;1.5,"сформирован",IF('Художественно-эстетическое разв'!J8&lt;0.5,"не сформирован", "в стадии формирования")))</f>
        <v/>
      </c>
      <c r="AM7" s="220" t="str">
        <f>IF('Речевое развитие'!F7="","",IF('Речевое развитие'!J7="","",IF('Художественно-эстетическое разв'!K8="","",IF('Художественно-эстетическое разв'!L8="","",IF('Социально-коммуникативное разви'!J7="","",IF('Художественно-эстетическое разв'!J8="","",('Речевое развитие'!F7+'Речевое развитие'!J7+'Художественно-эстетическое разв'!K8+'Художественно-эстетическое разв'!L8+'Социально-коммуникативное разви'!J7+'Художественно-эстетическое разв'!J8)/6))))))</f>
        <v/>
      </c>
      <c r="AN7" s="97" t="str">
        <f t="shared" si="4"/>
        <v/>
      </c>
      <c r="AO7" s="97" t="str">
        <f>IF('Физическое развитие'!J7="","",IF('Физическое развитие'!J7&gt;1.5,"сформирован",IF('Физическое развитие'!J7&lt;0.5,"не сформирован", "в стадии формирования")))</f>
        <v/>
      </c>
      <c r="AP7" s="97" t="str">
        <f>IF('Физическое развитие'!I7="","",IF('Физическое развитие'!I7&gt;1.5,"сформирован",IF('Физическое развитие'!I7&lt;0.5,"не сформирован", "в стадии формирования")))</f>
        <v/>
      </c>
      <c r="AQ7" s="97" t="str">
        <f>IF('Физическое развитие'!H7="","",IF('Физическое развитие'!H7&gt;1.5,"сформирован",IF('Физическое развитие'!H7&lt;0.5,"не сформирован", "в стадии формирования")))</f>
        <v/>
      </c>
      <c r="AR7" s="97" t="str">
        <f>IF('Физическое развитие'!G7="","",IF('Физическое развитие'!G7&gt;1.5,"сформирован",IF('Физическое развитие'!G7&lt;0.5,"не сформирован", "в стадии формирования")))</f>
        <v/>
      </c>
      <c r="AS7" s="97" t="str">
        <f>IF('Физическое развитие'!D7="","",IF('Физическое развитие'!D7&gt;1.5,"сформирован",IF('Физическое развитие'!D7&lt;0.5,"не сформирован", "в стадии формирования")))</f>
        <v/>
      </c>
      <c r="AT7" s="97" t="str">
        <f>IF('Физическое развитие'!J7="","",IF('Физическое развитие'!I7="","",IF('Физическое развитие'!H7="","",IF('Физическое развитие'!G7="","",IF('Физическое развитие'!D7="","",('Физическое развитие'!J7+'Физическое развитие'!I7+'Физическое развитие'!H7+'Физическое развитие'!G7+'Физическое развитие'!D7)/5)))))</f>
        <v/>
      </c>
      <c r="AU7" s="97" t="str">
        <f t="shared" si="5"/>
        <v/>
      </c>
    </row>
    <row r="8" spans="1:47">
      <c r="A8" s="97">
        <f>список!A6</f>
        <v>5</v>
      </c>
      <c r="B8" s="97" t="str">
        <f>IF(список!B6="","",список!B6)</f>
        <v/>
      </c>
      <c r="C8" s="97">
        <f>IF(список!C6="","",список!C6)</f>
        <v>0</v>
      </c>
      <c r="D8" s="97" t="str">
        <f>IF('Социально-коммуникативное разви'!G8="","",IF('Социально-коммуникативное разви'!G8&gt;1.5,"сформирован",IF('Социально-коммуникативное разви'!G8&lt;0.5,"не сформирован", "в стадии формирования")))</f>
        <v/>
      </c>
      <c r="E8" s="97" t="str">
        <f>IF('Социально-коммуникативное разви'!I8="","",IF('Социально-коммуникативное разви'!I8&gt;1.5,"сформирован",IF('Социально-коммуникативное разви'!I8&lt;0.5,"не сформирован","в стадии формирования")))</f>
        <v/>
      </c>
      <c r="F8" s="97" t="str">
        <f>IF('познавательное развитие'!M9="","",IF('познавательное развитие'!M9&gt;1.5,"сформирован",IF('познавательное развитие'!M9&lt;0.5,"не сформирован", "в стадии формирования")))</f>
        <v/>
      </c>
      <c r="G8" s="97" t="str">
        <f>IF('познавательное развитие'!K9="","",IF('познавательное развитие'!K9&gt;1.5,"сформирован",IF('познавательное развитие'!K9&lt;0.5,"не сформирован", "в стадии формирования")))</f>
        <v/>
      </c>
      <c r="H8" s="220" t="str">
        <f>IF('Социально-коммуникативное разви'!G8="","",IF('Социально-коммуникативное разви'!I8="","",IF('познавательное развитие'!M9="","",IF('познавательное развитие'!K9="","",('Социально-коммуникативное разви'!G8+'Социально-коммуникативное разви'!I8+'познавательное развитие'!M9+'познавательное развитие'!K9)/4))))</f>
        <v/>
      </c>
      <c r="I8" s="97" t="str">
        <f t="shared" si="0"/>
        <v/>
      </c>
      <c r="J8" s="97" t="str">
        <f>IF('познавательное развитие'!E9="","",IF('познавательное развитие'!E9&gt;1.5,"сформирован",IF('познавательное развитие'!E9&lt;0.5,"не сформирован", "в стадии формирования")))</f>
        <v/>
      </c>
      <c r="K8" s="97" t="str">
        <f>IF('познавательное развитие'!F9="","",IF('познавательное развитие'!F9&gt;1.5,"сформирован",IF('познавательное развитие'!F9&lt;0.5,"не сформирован", "в стадии формирования")))</f>
        <v/>
      </c>
      <c r="L8" s="97" t="str">
        <f>IF('познавательное развитие'!L9="","",IF('познавательное развитие'!L9&gt;1.5,"сформирован",IF('познавательное развитие'!L9&lt;0.5,"не сформирован", "в стадии формирования")))</f>
        <v/>
      </c>
      <c r="M8" s="97" t="str">
        <f>IF('Физическое развитие'!N8="","",IF('Физическое развитие'!N8&gt;1.5,"сформирован",IF('Физическое развитие'!N8&lt;0.5,"не сформирован", "в стадии формирования")))</f>
        <v/>
      </c>
      <c r="N8" s="97" t="str">
        <f>IF('Физическое развитие'!O8="","",IF('Физическое развитие'!O8&gt;1.5,"сформирован",IF('Физическое развитие'!O8&lt;0.5,"не сформирован", "в стадии формирования")))</f>
        <v/>
      </c>
      <c r="O8" s="97" t="str">
        <f>IF('Социально-коммуникативное разви'!M8="","",IF('Социально-коммуникативное разви'!M8&gt;1.5,"сформирован",IF('Социально-коммуникативное разви'!M8&lt;0.5,"не сформирован", "в стадии формирования")))</f>
        <v/>
      </c>
      <c r="P8" s="97" t="str">
        <f>IF('Социально-коммуникативное разви'!Q8="","",IF('Социально-коммуникативное разви'!Q8&gt;1.5,"сформирован",IF('Социально-коммуникативное разви'!Q8&lt;0.5,"не сформирован", "в стадии формирования")))</f>
        <v/>
      </c>
      <c r="Q8" s="97" t="str">
        <f>IF('Физическое развитие'!M8="","",IF('Физическое развитие'!M8&gt;1.5,"сформирован",IF('Физическое развитие'!M8&lt;0.5,"не сформирован", "в стадии формирования")))</f>
        <v/>
      </c>
      <c r="R8" s="220" t="str">
        <f>IF('познавательное развитие'!E9="","",IF('познавательное развитие'!F9="","",IF('познавательное развитие'!L9="","",IF('Физическое развитие'!N8="","",IF('Физическое развитие'!O8="","",IF('Социально-коммуникативное разви'!M8="","",IF('Социально-коммуникативное разви'!Q8="","",IF('Физическое развитие'!M8="","",('познавательное развитие'!E9+'познавательное развитие'!F9+'познавательное развитие'!L9+'Физическое развитие'!N8+'Физическое развитие'!O8+'Социально-коммуникативное разви'!M8+'Социально-коммуникативное разви'!Q8+'Физическое развитие'!M8)/8))))))))</f>
        <v/>
      </c>
      <c r="S8" s="97" t="str">
        <f t="shared" si="1"/>
        <v/>
      </c>
      <c r="T8" s="97" t="str">
        <f>IF('Социально-коммуникативное разви'!H8="","",IF('Социально-коммуникативное разви'!H8&gt;1.5,"сформирован",IF('Социально-коммуникативное разви'!H8&lt;0.5,"не сформирован", "в стадии формирования")))</f>
        <v/>
      </c>
      <c r="U8" s="97" t="str">
        <f>IF('Речевое развитие'!D8="","",IF('Речевое развитие'!D8&gt;1.5,"сформирован",IF('Речевое развитие'!D8&lt;0.5,"не сформирован", "в стадии формирования")))</f>
        <v/>
      </c>
      <c r="V8" s="97" t="str">
        <f>IF('Речевое развитие'!E8="","",IF('Речевое развитие'!E8&gt;1.5,"сформирован",IF('Речевое развитие'!E8&lt;0.5,"не сформирован", "в стадии формирования")))</f>
        <v/>
      </c>
      <c r="W8" s="220" t="str">
        <f>IF('Социально-коммуникативное разви'!H8="","",IF('Речевое развитие'!D8="","",IF('Речевое развитие'!E8="","",('Социально-коммуникативное разви'!H8+'Речевое развитие'!D8+'Речевое развитие'!E8)/3)))</f>
        <v/>
      </c>
      <c r="X8" s="97" t="str">
        <f t="shared" si="2"/>
        <v/>
      </c>
      <c r="Y8" s="97" t="str">
        <f>IF('Социально-коммуникативное разви'!N8="","",IF('Социально-коммуникативное разви'!N8&gt;1.5,"сформирован",IF('Социально-коммуникативное разви'!N8&lt;0.5,"не сформирован", "в стадии формирования")))</f>
        <v/>
      </c>
      <c r="Z8" s="97" t="str">
        <f>IF('Социально-коммуникативное разви'!Q8="","",IF('Социально-коммуникативное разви'!Q8&gt;1.5,"сформирован",IF('Социально-коммуникативное разви'!Q8&lt;0.5,"не сформирован", "в стадии формирования")))</f>
        <v/>
      </c>
      <c r="AA8" s="97" t="str">
        <f>IF('Социально-коммуникативное разви'!E8="","",IF('Социально-коммуникативное разви'!E8&gt;1.5,"сформирован",IF('Социально-коммуникативное разви'!E8&lt;0.5,"не сформирован", "в стадии формирования")))</f>
        <v/>
      </c>
      <c r="AB8" s="97" t="str">
        <f>IF('Социально-коммуникативное разви'!F8="","",IF('Социально-коммуникативное разви'!F8&gt;1.5,"сформирован",IF('Социально-коммуникативное разви'!F8&lt;0.5,"не сформирован", "в стадии формирования")))</f>
        <v/>
      </c>
      <c r="AC8" s="97" t="str">
        <f>IF('Физическое развитие'!E8="","",IF('Физическое развитие'!E8&gt;1.5,"сформирован",IF('Физическое развитие'!E8&lt;0.5,"не сформирован", "в стадии формирования")))</f>
        <v/>
      </c>
      <c r="AD8" s="97" t="str">
        <f>IF('Социально-коммуникативное разви'!N8="","",IF('Социально-коммуникативное разви'!Q8="","",IF('Социально-коммуникативное разви'!E8="","",IF('Социально-коммуникативное разви'!F8="","",IF('Физическое развитие'!E8="","",('Социально-коммуникативное разви'!N8+'Социально-коммуникативное разви'!Q8+'Социально-коммуникативное разви'!E8+'Социально-коммуникативное разви'!F8+'Физическое развитие'!E8)/5)))))</f>
        <v/>
      </c>
      <c r="AE8" s="97" t="str">
        <f t="shared" si="3"/>
        <v/>
      </c>
      <c r="AF8" s="97" t="str">
        <f>IF('Социально-коммуникативное разви'!D8="","",IF('Социально-коммуникативное разви'!D8&gt;1.5,"сформирован",IF('Социально-коммуникативное разви'!D8&lt;0.5,"не сформирован", "в стадии формирования")))</f>
        <v/>
      </c>
      <c r="AG8" s="97" t="str">
        <f>IF('Речевое развитие'!F8="","",IF('Речевое развитие'!F8&gt;1.5,"сформирован",IF('Речевое развитие'!F8&lt;0.5,"не сформирован", "в стадии формирования")))</f>
        <v/>
      </c>
      <c r="AH8" s="97" t="str">
        <f>IF('Речевое развитие'!J8="","",IF('Речевое развитие'!J8&gt;1.5,"сформирован",IF('Речевое развитие'!J8&lt;0.5,"не сформирован", "в стадии формирования")))</f>
        <v/>
      </c>
      <c r="AI8" s="97" t="str">
        <f>IF('Художественно-эстетическое разв'!K9="","",IF('Художественно-эстетическое разв'!K9&gt;1.5,"сформирован",IF('Художественно-эстетическое разв'!K9&lt;0.5,"не сформирован", "в стадии формирования")))</f>
        <v/>
      </c>
      <c r="AJ8" s="97" t="str">
        <f>IF('Художественно-эстетическое разв'!L9="","",IF('Художественно-эстетическое разв'!L9&gt;1.5,"сформирован",IF('Художественно-эстетическое разв'!L9&lt;0.5,"не сформирован", "в стадии формирования")))</f>
        <v/>
      </c>
      <c r="AK8" s="97" t="str">
        <f>IF('Социально-коммуникативное разви'!J8="","",IF('Социально-коммуникативное разви'!J8&gt;1.5,"сформирован",IF('Социально-коммуникативное разви'!J8&lt;0.5,"не сформирован", "в стадии формирования")))</f>
        <v/>
      </c>
      <c r="AL8" s="97" t="str">
        <f>IF('Художественно-эстетическое разв'!J9="","",IF('Художественно-эстетическое разв'!J9&gt;1.5,"сформирован",IF('Художественно-эстетическое разв'!J9&lt;0.5,"не сформирован", "в стадии формирования")))</f>
        <v/>
      </c>
      <c r="AM8" s="220" t="str">
        <f>IF('Речевое развитие'!F8="","",IF('Речевое развитие'!J8="","",IF('Художественно-эстетическое разв'!K9="","",IF('Художественно-эстетическое разв'!L9="","",IF('Социально-коммуникативное разви'!J8="","",IF('Художественно-эстетическое разв'!J9="","",('Речевое развитие'!F8+'Речевое развитие'!J8+'Художественно-эстетическое разв'!K9+'Художественно-эстетическое разв'!L9+'Социально-коммуникативное разви'!J8+'Художественно-эстетическое разв'!J9)/6))))))</f>
        <v/>
      </c>
      <c r="AN8" s="97" t="str">
        <f t="shared" si="4"/>
        <v/>
      </c>
      <c r="AO8" s="97" t="str">
        <f>IF('Физическое развитие'!J8="","",IF('Физическое развитие'!J8&gt;1.5,"сформирован",IF('Физическое развитие'!J8&lt;0.5,"не сформирован", "в стадии формирования")))</f>
        <v/>
      </c>
      <c r="AP8" s="97" t="str">
        <f>IF('Физическое развитие'!I8="","",IF('Физическое развитие'!I8&gt;1.5,"сформирован",IF('Физическое развитие'!I8&lt;0.5,"не сформирован", "в стадии формирования")))</f>
        <v/>
      </c>
      <c r="AQ8" s="97" t="str">
        <f>IF('Физическое развитие'!H8="","",IF('Физическое развитие'!H8&gt;1.5,"сформирован",IF('Физическое развитие'!H8&lt;0.5,"не сформирован", "в стадии формирования")))</f>
        <v/>
      </c>
      <c r="AR8" s="97" t="str">
        <f>IF('Физическое развитие'!G8="","",IF('Физическое развитие'!G8&gt;1.5,"сформирован",IF('Физическое развитие'!G8&lt;0.5,"не сформирован", "в стадии формирования")))</f>
        <v/>
      </c>
      <c r="AS8" s="97" t="str">
        <f>IF('Физическое развитие'!D8="","",IF('Физическое развитие'!D8&gt;1.5,"сформирован",IF('Физическое развитие'!D8&lt;0.5,"не сформирован", "в стадии формирования")))</f>
        <v/>
      </c>
      <c r="AT8" s="97" t="str">
        <f>IF('Физическое развитие'!J8="","",IF('Физическое развитие'!I8="","",IF('Физическое развитие'!H8="","",IF('Физическое развитие'!G8="","",IF('Физическое развитие'!D8="","",('Физическое развитие'!J8+'Физическое развитие'!I8+'Физическое развитие'!H8+'Физическое развитие'!G8+'Физическое развитие'!D8)/5)))))</f>
        <v/>
      </c>
      <c r="AU8" s="97" t="str">
        <f t="shared" si="5"/>
        <v/>
      </c>
    </row>
    <row r="9" spans="1:47">
      <c r="A9" s="97">
        <f>список!A7</f>
        <v>6</v>
      </c>
      <c r="B9" s="97" t="str">
        <f>IF(список!B7="","",список!B7)</f>
        <v/>
      </c>
      <c r="C9" s="97">
        <f>IF(список!C7="","",список!C7)</f>
        <v>0</v>
      </c>
      <c r="D9" s="97" t="str">
        <f>IF('Социально-коммуникативное разви'!G9="","",IF('Социально-коммуникативное разви'!G9&gt;1.5,"сформирован",IF('Социально-коммуникативное разви'!G9&lt;0.5,"не сформирован", "в стадии формирования")))</f>
        <v/>
      </c>
      <c r="E9" s="97" t="str">
        <f>IF('Социально-коммуникативное разви'!I9="","",IF('Социально-коммуникативное разви'!I9&gt;1.5,"сформирован",IF('Социально-коммуникативное разви'!I9&lt;0.5,"не сформирован","в стадии формирования")))</f>
        <v/>
      </c>
      <c r="F9" s="97" t="str">
        <f>IF('познавательное развитие'!M10="","",IF('познавательное развитие'!M10&gt;1.5,"сформирован",IF('познавательное развитие'!M10&lt;0.5,"не сформирован", "в стадии формирования")))</f>
        <v/>
      </c>
      <c r="G9" s="97" t="str">
        <f>IF('познавательное развитие'!K10="","",IF('познавательное развитие'!K10&gt;1.5,"сформирован",IF('познавательное развитие'!K10&lt;0.5,"не сформирован", "в стадии формирования")))</f>
        <v/>
      </c>
      <c r="H9" s="220" t="str">
        <f>IF('Социально-коммуникативное разви'!G9="","",IF('Социально-коммуникативное разви'!I9="","",IF('познавательное развитие'!M10="","",IF('познавательное развитие'!K10="","",('Социально-коммуникативное разви'!G9+'Социально-коммуникативное разви'!I9+'познавательное развитие'!M10+'познавательное развитие'!K10)/4))))</f>
        <v/>
      </c>
      <c r="I9" s="97" t="str">
        <f t="shared" si="0"/>
        <v/>
      </c>
      <c r="J9" s="97" t="str">
        <f>IF('познавательное развитие'!E10="","",IF('познавательное развитие'!E10&gt;1.5,"сформирован",IF('познавательное развитие'!E10&lt;0.5,"не сформирован", "в стадии формирования")))</f>
        <v/>
      </c>
      <c r="K9" s="97" t="str">
        <f>IF('познавательное развитие'!F10="","",IF('познавательное развитие'!F10&gt;1.5,"сформирован",IF('познавательное развитие'!F10&lt;0.5,"не сформирован", "в стадии формирования")))</f>
        <v/>
      </c>
      <c r="L9" s="97" t="str">
        <f>IF('познавательное развитие'!L10="","",IF('познавательное развитие'!L10&gt;1.5,"сформирован",IF('познавательное развитие'!L10&lt;0.5,"не сформирован", "в стадии формирования")))</f>
        <v/>
      </c>
      <c r="M9" s="97" t="str">
        <f>IF('Физическое развитие'!N9="","",IF('Физическое развитие'!N9&gt;1.5,"сформирован",IF('Физическое развитие'!N9&lt;0.5,"не сформирован", "в стадии формирования")))</f>
        <v/>
      </c>
      <c r="N9" s="97" t="str">
        <f>IF('Физическое развитие'!O9="","",IF('Физическое развитие'!O9&gt;1.5,"сформирован",IF('Физическое развитие'!O9&lt;0.5,"не сформирован", "в стадии формирования")))</f>
        <v/>
      </c>
      <c r="O9" s="97" t="str">
        <f>IF('Социально-коммуникативное разви'!M9="","",IF('Социально-коммуникативное разви'!M9&gt;1.5,"сформирован",IF('Социально-коммуникативное разви'!M9&lt;0.5,"не сформирован", "в стадии формирования")))</f>
        <v/>
      </c>
      <c r="P9" s="97" t="str">
        <f>IF('Социально-коммуникативное разви'!Q9="","",IF('Социально-коммуникативное разви'!Q9&gt;1.5,"сформирован",IF('Социально-коммуникативное разви'!Q9&lt;0.5,"не сформирован", "в стадии формирования")))</f>
        <v/>
      </c>
      <c r="Q9" s="97" t="str">
        <f>IF('Физическое развитие'!M9="","",IF('Физическое развитие'!M9&gt;1.5,"сформирован",IF('Физическое развитие'!M9&lt;0.5,"не сформирован", "в стадии формирования")))</f>
        <v/>
      </c>
      <c r="R9" s="220" t="str">
        <f>IF('познавательное развитие'!E10="","",IF('познавательное развитие'!F10="","",IF('познавательное развитие'!L10="","",IF('Физическое развитие'!N9="","",IF('Физическое развитие'!O9="","",IF('Социально-коммуникативное разви'!M9="","",IF('Социально-коммуникативное разви'!Q9="","",IF('Физическое развитие'!M9="","",('познавательное развитие'!E10+'познавательное развитие'!F10+'познавательное развитие'!L10+'Физическое развитие'!N9+'Физическое развитие'!O9+'Социально-коммуникативное разви'!M9+'Социально-коммуникативное разви'!Q9+'Физическое развитие'!M9)/8))))))))</f>
        <v/>
      </c>
      <c r="S9" s="97" t="str">
        <f t="shared" si="1"/>
        <v/>
      </c>
      <c r="T9" s="97" t="str">
        <f>IF('Социально-коммуникативное разви'!H9="","",IF('Социально-коммуникативное разви'!H9&gt;1.5,"сформирован",IF('Социально-коммуникативное разви'!H9&lt;0.5,"не сформирован", "в стадии формирования")))</f>
        <v/>
      </c>
      <c r="U9" s="97" t="str">
        <f>IF('Речевое развитие'!D9="","",IF('Речевое развитие'!D9&gt;1.5,"сформирован",IF('Речевое развитие'!D9&lt;0.5,"не сформирован", "в стадии формирования")))</f>
        <v/>
      </c>
      <c r="V9" s="97" t="str">
        <f>IF('Речевое развитие'!E9="","",IF('Речевое развитие'!E9&gt;1.5,"сформирован",IF('Речевое развитие'!E9&lt;0.5,"не сформирован", "в стадии формирования")))</f>
        <v/>
      </c>
      <c r="W9" s="220" t="str">
        <f>IF('Социально-коммуникативное разви'!H9="","",IF('Речевое развитие'!D9="","",IF('Речевое развитие'!E9="","",('Социально-коммуникативное разви'!H9+'Речевое развитие'!D9+'Речевое развитие'!E9)/3)))</f>
        <v/>
      </c>
      <c r="X9" s="97" t="str">
        <f t="shared" si="2"/>
        <v/>
      </c>
      <c r="Y9" s="97" t="str">
        <f>IF('Социально-коммуникативное разви'!N9="","",IF('Социально-коммуникативное разви'!N9&gt;1.5,"сформирован",IF('Социально-коммуникативное разви'!N9&lt;0.5,"не сформирован", "в стадии формирования")))</f>
        <v/>
      </c>
      <c r="Z9" s="97" t="str">
        <f>IF('Социально-коммуникативное разви'!Q9="","",IF('Социально-коммуникативное разви'!Q9&gt;1.5,"сформирован",IF('Социально-коммуникативное разви'!Q9&lt;0.5,"не сформирован", "в стадии формирования")))</f>
        <v/>
      </c>
      <c r="AA9" s="97" t="str">
        <f>IF('Социально-коммуникативное разви'!E9="","",IF('Социально-коммуникативное разви'!E9&gt;1.5,"сформирован",IF('Социально-коммуникативное разви'!E9&lt;0.5,"не сформирован", "в стадии формирования")))</f>
        <v/>
      </c>
      <c r="AB9" s="97" t="str">
        <f>IF('Социально-коммуникативное разви'!F9="","",IF('Социально-коммуникативное разви'!F9&gt;1.5,"сформирован",IF('Социально-коммуникативное разви'!F9&lt;0.5,"не сформирован", "в стадии формирования")))</f>
        <v/>
      </c>
      <c r="AC9" s="97" t="str">
        <f>IF('Физическое развитие'!E9="","",IF('Физическое развитие'!E9&gt;1.5,"сформирован",IF('Физическое развитие'!E9&lt;0.5,"не сформирован", "в стадии формирования")))</f>
        <v/>
      </c>
      <c r="AD9" s="97" t="str">
        <f>IF('Социально-коммуникативное разви'!N9="","",IF('Социально-коммуникативное разви'!Q9="","",IF('Социально-коммуникативное разви'!E9="","",IF('Социально-коммуникативное разви'!F9="","",IF('Физическое развитие'!E9="","",('Социально-коммуникативное разви'!N9+'Социально-коммуникативное разви'!Q9+'Социально-коммуникативное разви'!E9+'Социально-коммуникативное разви'!F9+'Физическое развитие'!E9)/5)))))</f>
        <v/>
      </c>
      <c r="AE9" s="97" t="str">
        <f t="shared" si="3"/>
        <v/>
      </c>
      <c r="AF9" s="97" t="str">
        <f>IF('Социально-коммуникативное разви'!D9="","",IF('Социально-коммуникативное разви'!D9&gt;1.5,"сформирован",IF('Социально-коммуникативное разви'!D9&lt;0.5,"не сформирован", "в стадии формирования")))</f>
        <v/>
      </c>
      <c r="AG9" s="97" t="str">
        <f>IF('Речевое развитие'!F9="","",IF('Речевое развитие'!F9&gt;1.5,"сформирован",IF('Речевое развитие'!F9&lt;0.5,"не сформирован", "в стадии формирования")))</f>
        <v/>
      </c>
      <c r="AH9" s="97" t="str">
        <f>IF('Речевое развитие'!J9="","",IF('Речевое развитие'!J9&gt;1.5,"сформирован",IF('Речевое развитие'!J9&lt;0.5,"не сформирован", "в стадии формирования")))</f>
        <v/>
      </c>
      <c r="AI9" s="97" t="str">
        <f>IF('Художественно-эстетическое разв'!K10="","",IF('Художественно-эстетическое разв'!K10&gt;1.5,"сформирован",IF('Художественно-эстетическое разв'!K10&lt;0.5,"не сформирован", "в стадии формирования")))</f>
        <v/>
      </c>
      <c r="AJ9" s="97" t="str">
        <f>IF('Художественно-эстетическое разв'!L10="","",IF('Художественно-эстетическое разв'!L10&gt;1.5,"сформирован",IF('Художественно-эстетическое разв'!L10&lt;0.5,"не сформирован", "в стадии формирования")))</f>
        <v/>
      </c>
      <c r="AK9" s="97" t="str">
        <f>IF('Социально-коммуникативное разви'!J9="","",IF('Социально-коммуникативное разви'!J9&gt;1.5,"сформирован",IF('Социально-коммуникативное разви'!J9&lt;0.5,"не сформирован", "в стадии формирования")))</f>
        <v/>
      </c>
      <c r="AL9" s="97" t="str">
        <f>IF('Художественно-эстетическое разв'!J10="","",IF('Художественно-эстетическое разв'!J10&gt;1.5,"сформирован",IF('Художественно-эстетическое разв'!J10&lt;0.5,"не сформирован", "в стадии формирования")))</f>
        <v/>
      </c>
      <c r="AM9" s="220" t="str">
        <f>IF('Речевое развитие'!F9="","",IF('Речевое развитие'!J9="","",IF('Художественно-эстетическое разв'!K10="","",IF('Художественно-эстетическое разв'!L10="","",IF('Социально-коммуникативное разви'!J9="","",IF('Художественно-эстетическое разв'!J10="","",('Речевое развитие'!F9+'Речевое развитие'!J9+'Художественно-эстетическое разв'!K10+'Художественно-эстетическое разв'!L10+'Социально-коммуникативное разви'!J9+'Художественно-эстетическое разв'!J10)/6))))))</f>
        <v/>
      </c>
      <c r="AN9" s="97" t="str">
        <f t="shared" si="4"/>
        <v/>
      </c>
      <c r="AO9" s="97" t="str">
        <f>IF('Физическое развитие'!J9="","",IF('Физическое развитие'!J9&gt;1.5,"сформирован",IF('Физическое развитие'!J9&lt;0.5,"не сформирован", "в стадии формирования")))</f>
        <v/>
      </c>
      <c r="AP9" s="97" t="str">
        <f>IF('Физическое развитие'!I9="","",IF('Физическое развитие'!I9&gt;1.5,"сформирован",IF('Физическое развитие'!I9&lt;0.5,"не сформирован", "в стадии формирования")))</f>
        <v/>
      </c>
      <c r="AQ9" s="97" t="str">
        <f>IF('Физическое развитие'!H9="","",IF('Физическое развитие'!H9&gt;1.5,"сформирован",IF('Физическое развитие'!H9&lt;0.5,"не сформирован", "в стадии формирования")))</f>
        <v/>
      </c>
      <c r="AR9" s="97" t="str">
        <f>IF('Физическое развитие'!G9="","",IF('Физическое развитие'!G9&gt;1.5,"сформирован",IF('Физическое развитие'!G9&lt;0.5,"не сформирован", "в стадии формирования")))</f>
        <v/>
      </c>
      <c r="AS9" s="97" t="str">
        <f>IF('Физическое развитие'!D9="","",IF('Физическое развитие'!D9&gt;1.5,"сформирован",IF('Физическое развитие'!D9&lt;0.5,"не сформирован", "в стадии формирования")))</f>
        <v/>
      </c>
      <c r="AT9" s="97" t="str">
        <f>IF('Физическое развитие'!J9="","",IF('Физическое развитие'!I9="","",IF('Физическое развитие'!H9="","",IF('Физическое развитие'!G9="","",IF('Физическое развитие'!D9="","",('Физическое развитие'!J9+'Физическое развитие'!I9+'Физическое развитие'!H9+'Физическое развитие'!G9+'Физическое развитие'!D9)/5)))))</f>
        <v/>
      </c>
      <c r="AU9" s="97" t="str">
        <f t="shared" si="5"/>
        <v/>
      </c>
    </row>
    <row r="10" spans="1:47">
      <c r="A10" s="97">
        <f>список!A8</f>
        <v>7</v>
      </c>
      <c r="B10" s="97" t="str">
        <f>IF(список!B8="","",список!B8)</f>
        <v/>
      </c>
      <c r="C10" s="97">
        <f>IF(список!C8="","",список!C8)</f>
        <v>0</v>
      </c>
      <c r="D10" s="97" t="str">
        <f>IF('Социально-коммуникативное разви'!G10="","",IF('Социально-коммуникативное разви'!G10&gt;1.5,"сформирован",IF('Социально-коммуникативное разви'!G10&lt;0.5,"не сформирован", "в стадии формирования")))</f>
        <v/>
      </c>
      <c r="E10" s="97" t="str">
        <f>IF('Социально-коммуникативное разви'!I10="","",IF('Социально-коммуникативное разви'!I10&gt;1.5,"сформирован",IF('Социально-коммуникативное разви'!I10&lt;0.5,"не сформирован","в стадии формирования")))</f>
        <v/>
      </c>
      <c r="F10" s="97" t="str">
        <f>IF('познавательное развитие'!M11="","",IF('познавательное развитие'!M11&gt;1.5,"сформирован",IF('познавательное развитие'!M11&lt;0.5,"не сформирован", "в стадии формирования")))</f>
        <v/>
      </c>
      <c r="G10" s="97" t="str">
        <f>IF('познавательное развитие'!K11="","",IF('познавательное развитие'!K11&gt;1.5,"сформирован",IF('познавательное развитие'!K11&lt;0.5,"не сформирован", "в стадии формирования")))</f>
        <v/>
      </c>
      <c r="H10" s="220" t="str">
        <f>IF('Социально-коммуникативное разви'!G10="","",IF('Социально-коммуникативное разви'!I10="","",IF('познавательное развитие'!M11="","",IF('познавательное развитие'!K11="","",('Социально-коммуникативное разви'!G10+'Социально-коммуникативное разви'!I10+'познавательное развитие'!M11+'познавательное развитие'!K11)/4))))</f>
        <v/>
      </c>
      <c r="I10" s="97" t="str">
        <f t="shared" si="0"/>
        <v/>
      </c>
      <c r="J10" s="97" t="str">
        <f>IF('познавательное развитие'!E11="","",IF('познавательное развитие'!E11&gt;1.5,"сформирован",IF('познавательное развитие'!E11&lt;0.5,"не сформирован", "в стадии формирования")))</f>
        <v/>
      </c>
      <c r="K10" s="97" t="str">
        <f>IF('познавательное развитие'!F11="","",IF('познавательное развитие'!F11&gt;1.5,"сформирован",IF('познавательное развитие'!F11&lt;0.5,"не сформирован", "в стадии формирования")))</f>
        <v/>
      </c>
      <c r="L10" s="97" t="str">
        <f>IF('познавательное развитие'!L11="","",IF('познавательное развитие'!L11&gt;1.5,"сформирован",IF('познавательное развитие'!L11&lt;0.5,"не сформирован", "в стадии формирования")))</f>
        <v/>
      </c>
      <c r="M10" s="97" t="str">
        <f>IF('Физическое развитие'!N10="","",IF('Физическое развитие'!N10&gt;1.5,"сформирован",IF('Физическое развитие'!N10&lt;0.5,"не сформирован", "в стадии формирования")))</f>
        <v/>
      </c>
      <c r="N10" s="97" t="str">
        <f>IF('Физическое развитие'!O10="","",IF('Физическое развитие'!O10&gt;1.5,"сформирован",IF('Физическое развитие'!O10&lt;0.5,"не сформирован", "в стадии формирования")))</f>
        <v/>
      </c>
      <c r="O10" s="97" t="str">
        <f>IF('Социально-коммуникативное разви'!M10="","",IF('Социально-коммуникативное разви'!M10&gt;1.5,"сформирован",IF('Социально-коммуникативное разви'!M10&lt;0.5,"не сформирован", "в стадии формирования")))</f>
        <v/>
      </c>
      <c r="P10" s="97" t="str">
        <f>IF('Социально-коммуникативное разви'!Q10="","",IF('Социально-коммуникативное разви'!Q10&gt;1.5,"сформирован",IF('Социально-коммуникативное разви'!Q10&lt;0.5,"не сформирован", "в стадии формирования")))</f>
        <v/>
      </c>
      <c r="Q10" s="97" t="str">
        <f>IF('Физическое развитие'!M10="","",IF('Физическое развитие'!M10&gt;1.5,"сформирован",IF('Физическое развитие'!M10&lt;0.5,"не сформирован", "в стадии формирования")))</f>
        <v/>
      </c>
      <c r="R10" s="220" t="str">
        <f>IF('познавательное развитие'!E11="","",IF('познавательное развитие'!F11="","",IF('познавательное развитие'!L11="","",IF('Физическое развитие'!N10="","",IF('Физическое развитие'!O10="","",IF('Социально-коммуникативное разви'!M10="","",IF('Социально-коммуникативное разви'!Q10="","",IF('Физическое развитие'!M10="","",('познавательное развитие'!E11+'познавательное развитие'!F11+'познавательное развитие'!L11+'Физическое развитие'!N10+'Физическое развитие'!O10+'Социально-коммуникативное разви'!M10+'Социально-коммуникативное разви'!Q10+'Физическое развитие'!M10)/8))))))))</f>
        <v/>
      </c>
      <c r="S10" s="97" t="str">
        <f t="shared" si="1"/>
        <v/>
      </c>
      <c r="T10" s="97" t="str">
        <f>IF('Социально-коммуникативное разви'!H10="","",IF('Социально-коммуникативное разви'!H10&gt;1.5,"сформирован",IF('Социально-коммуникативное разви'!H10&lt;0.5,"не сформирован", "в стадии формирования")))</f>
        <v/>
      </c>
      <c r="U10" s="97" t="str">
        <f>IF('Речевое развитие'!D10="","",IF('Речевое развитие'!D10&gt;1.5,"сформирован",IF('Речевое развитие'!D10&lt;0.5,"не сформирован", "в стадии формирования")))</f>
        <v/>
      </c>
      <c r="V10" s="97" t="str">
        <f>IF('Речевое развитие'!E10="","",IF('Речевое развитие'!E10&gt;1.5,"сформирован",IF('Речевое развитие'!E10&lt;0.5,"не сформирован", "в стадии формирования")))</f>
        <v/>
      </c>
      <c r="W10" s="220" t="str">
        <f>IF('Социально-коммуникативное разви'!H10="","",IF('Речевое развитие'!D10="","",IF('Речевое развитие'!E10="","",('Социально-коммуникативное разви'!H10+'Речевое развитие'!D10+'Речевое развитие'!E10)/3)))</f>
        <v/>
      </c>
      <c r="X10" s="97" t="str">
        <f t="shared" si="2"/>
        <v/>
      </c>
      <c r="Y10" s="97" t="str">
        <f>IF('Социально-коммуникативное разви'!N10="","",IF('Социально-коммуникативное разви'!N10&gt;1.5,"сформирован",IF('Социально-коммуникативное разви'!N10&lt;0.5,"не сформирован", "в стадии формирования")))</f>
        <v/>
      </c>
      <c r="Z10" s="97" t="str">
        <f>IF('Социально-коммуникативное разви'!Q10="","",IF('Социально-коммуникативное разви'!Q10&gt;1.5,"сформирован",IF('Социально-коммуникативное разви'!Q10&lt;0.5,"не сформирован", "в стадии формирования")))</f>
        <v/>
      </c>
      <c r="AA10" s="97" t="str">
        <f>IF('Социально-коммуникативное разви'!E10="","",IF('Социально-коммуникативное разви'!E10&gt;1.5,"сформирован",IF('Социально-коммуникативное разви'!E10&lt;0.5,"не сформирован", "в стадии формирования")))</f>
        <v/>
      </c>
      <c r="AB10" s="97" t="str">
        <f>IF('Социально-коммуникативное разви'!F10="","",IF('Социально-коммуникативное разви'!F10&gt;1.5,"сформирован",IF('Социально-коммуникативное разви'!F10&lt;0.5,"не сформирован", "в стадии формирования")))</f>
        <v/>
      </c>
      <c r="AC10" s="97" t="str">
        <f>IF('Физическое развитие'!E10="","",IF('Физическое развитие'!E10&gt;1.5,"сформирован",IF('Физическое развитие'!E10&lt;0.5,"не сформирован", "в стадии формирования")))</f>
        <v/>
      </c>
      <c r="AD10" s="97" t="str">
        <f>IF('Социально-коммуникативное разви'!N10="","",IF('Социально-коммуникативное разви'!Q10="","",IF('Социально-коммуникативное разви'!E10="","",IF('Социально-коммуникативное разви'!F10="","",IF('Физическое развитие'!E10="","",('Социально-коммуникативное разви'!N10+'Социально-коммуникативное разви'!Q10+'Социально-коммуникативное разви'!E10+'Социально-коммуникативное разви'!F10+'Физическое развитие'!E10)/5)))))</f>
        <v/>
      </c>
      <c r="AE10" s="97" t="str">
        <f t="shared" si="3"/>
        <v/>
      </c>
      <c r="AF10" s="97" t="str">
        <f>IF('Социально-коммуникативное разви'!D10="","",IF('Социально-коммуникативное разви'!D10&gt;1.5,"сформирован",IF('Социально-коммуникативное разви'!D10&lt;0.5,"не сформирован", "в стадии формирования")))</f>
        <v/>
      </c>
      <c r="AG10" s="97" t="str">
        <f>IF('Речевое развитие'!F10="","",IF('Речевое развитие'!F10&gt;1.5,"сформирован",IF('Речевое развитие'!F10&lt;0.5,"не сформирован", "в стадии формирования")))</f>
        <v/>
      </c>
      <c r="AH10" s="97" t="str">
        <f>IF('Речевое развитие'!J10="","",IF('Речевое развитие'!J10&gt;1.5,"сформирован",IF('Речевое развитие'!J10&lt;0.5,"не сформирован", "в стадии формирования")))</f>
        <v/>
      </c>
      <c r="AI10" s="97" t="str">
        <f>IF('Художественно-эстетическое разв'!K11="","",IF('Художественно-эстетическое разв'!K11&gt;1.5,"сформирован",IF('Художественно-эстетическое разв'!K11&lt;0.5,"не сформирован", "в стадии формирования")))</f>
        <v/>
      </c>
      <c r="AJ10" s="97" t="str">
        <f>IF('Художественно-эстетическое разв'!L11="","",IF('Художественно-эстетическое разв'!L11&gt;1.5,"сформирован",IF('Художественно-эстетическое разв'!L11&lt;0.5,"не сформирован", "в стадии формирования")))</f>
        <v/>
      </c>
      <c r="AK10" s="97" t="str">
        <f>IF('Социально-коммуникативное разви'!J10="","",IF('Социально-коммуникативное разви'!J10&gt;1.5,"сформирован",IF('Социально-коммуникативное разви'!J10&lt;0.5,"не сформирован", "в стадии формирования")))</f>
        <v/>
      </c>
      <c r="AL10" s="97" t="str">
        <f>IF('Художественно-эстетическое разв'!J11="","",IF('Художественно-эстетическое разв'!J11&gt;1.5,"сформирован",IF('Художественно-эстетическое разв'!J11&lt;0.5,"не сформирован", "в стадии формирования")))</f>
        <v/>
      </c>
      <c r="AM10" s="220" t="str">
        <f>IF('Речевое развитие'!F10="","",IF('Речевое развитие'!J10="","",IF('Художественно-эстетическое разв'!K11="","",IF('Художественно-эстетическое разв'!L11="","",IF('Социально-коммуникативное разви'!J10="","",IF('Художественно-эстетическое разв'!J11="","",('Речевое развитие'!F10+'Речевое развитие'!J10+'Художественно-эстетическое разв'!K11+'Художественно-эстетическое разв'!L11+'Социально-коммуникативное разви'!J10+'Художественно-эстетическое разв'!J11)/6))))))</f>
        <v/>
      </c>
      <c r="AN10" s="97" t="str">
        <f t="shared" si="4"/>
        <v/>
      </c>
      <c r="AO10" s="97" t="str">
        <f>IF('Физическое развитие'!J10="","",IF('Физическое развитие'!J10&gt;1.5,"сформирован",IF('Физическое развитие'!J10&lt;0.5,"не сформирован", "в стадии формирования")))</f>
        <v/>
      </c>
      <c r="AP10" s="97" t="str">
        <f>IF('Физическое развитие'!I10="","",IF('Физическое развитие'!I10&gt;1.5,"сформирован",IF('Физическое развитие'!I10&lt;0.5,"не сформирован", "в стадии формирования")))</f>
        <v/>
      </c>
      <c r="AQ10" s="97" t="str">
        <f>IF('Физическое развитие'!H10="","",IF('Физическое развитие'!H10&gt;1.5,"сформирован",IF('Физическое развитие'!H10&lt;0.5,"не сформирован", "в стадии формирования")))</f>
        <v/>
      </c>
      <c r="AR10" s="97" t="str">
        <f>IF('Физическое развитие'!G10="","",IF('Физическое развитие'!G10&gt;1.5,"сформирован",IF('Физическое развитие'!G10&lt;0.5,"не сформирован", "в стадии формирования")))</f>
        <v/>
      </c>
      <c r="AS10" s="97" t="str">
        <f>IF('Физическое развитие'!D10="","",IF('Физическое развитие'!D10&gt;1.5,"сформирован",IF('Физическое развитие'!D10&lt;0.5,"не сформирован", "в стадии формирования")))</f>
        <v/>
      </c>
      <c r="AT10" s="97" t="str">
        <f>IF('Физическое развитие'!J10="","",IF('Физическое развитие'!I10="","",IF('Физическое развитие'!H10="","",IF('Физическое развитие'!G10="","",IF('Физическое развитие'!D10="","",('Физическое развитие'!J10+'Физическое развитие'!I10+'Физическое развитие'!H10+'Физическое развитие'!G10+'Физическое развитие'!D10)/5)))))</f>
        <v/>
      </c>
      <c r="AU10" s="97" t="str">
        <f t="shared" si="5"/>
        <v/>
      </c>
    </row>
    <row r="11" spans="1:47">
      <c r="A11" s="97">
        <f>список!A9</f>
        <v>8</v>
      </c>
      <c r="B11" s="97" t="str">
        <f>IF(список!B9="","",список!B9)</f>
        <v/>
      </c>
      <c r="C11" s="97">
        <f>IF(список!C9="","",список!C9)</f>
        <v>0</v>
      </c>
      <c r="D11" s="97" t="str">
        <f>IF('Социально-коммуникативное разви'!G11="","",IF('Социально-коммуникативное разви'!G11&gt;1.5,"сформирован",IF('Социально-коммуникативное разви'!G11&lt;0.5,"не сформирован", "в стадии формирования")))</f>
        <v/>
      </c>
      <c r="E11" s="97" t="str">
        <f>IF('Социально-коммуникативное разви'!I11="","",IF('Социально-коммуникативное разви'!I11&gt;1.5,"сформирован",IF('Социально-коммуникативное разви'!I11&lt;0.5,"не сформирован","в стадии формирования")))</f>
        <v/>
      </c>
      <c r="F11" s="97" t="str">
        <f>IF('познавательное развитие'!M12="","",IF('познавательное развитие'!M12&gt;1.5,"сформирован",IF('познавательное развитие'!M12&lt;0.5,"не сформирован", "в стадии формирования")))</f>
        <v/>
      </c>
      <c r="G11" s="97" t="str">
        <f>IF('познавательное развитие'!K12="","",IF('познавательное развитие'!K12&gt;1.5,"сформирован",IF('познавательное развитие'!K12&lt;0.5,"не сформирован", "в стадии формирования")))</f>
        <v/>
      </c>
      <c r="H11" s="220" t="str">
        <f>IF('Социально-коммуникативное разви'!G11="","",IF('Социально-коммуникативное разви'!I11="","",IF('познавательное развитие'!M12="","",IF('познавательное развитие'!K12="","",('Социально-коммуникативное разви'!G11+'Социально-коммуникативное разви'!I11+'познавательное развитие'!M12+'познавательное развитие'!K12)/4))))</f>
        <v/>
      </c>
      <c r="I11" s="97" t="str">
        <f t="shared" si="0"/>
        <v/>
      </c>
      <c r="J11" s="97" t="str">
        <f>IF('познавательное развитие'!E12="","",IF('познавательное развитие'!E12&gt;1.5,"сформирован",IF('познавательное развитие'!E12&lt;0.5,"не сформирован", "в стадии формирования")))</f>
        <v/>
      </c>
      <c r="K11" s="97" t="str">
        <f>IF('познавательное развитие'!F12="","",IF('познавательное развитие'!F12&gt;1.5,"сформирован",IF('познавательное развитие'!F12&lt;0.5,"не сформирован", "в стадии формирования")))</f>
        <v/>
      </c>
      <c r="L11" s="97" t="str">
        <f>IF('познавательное развитие'!L12="","",IF('познавательное развитие'!L12&gt;1.5,"сформирован",IF('познавательное развитие'!L12&lt;0.5,"не сформирован", "в стадии формирования")))</f>
        <v/>
      </c>
      <c r="M11" s="97" t="str">
        <f>IF('Физическое развитие'!N11="","",IF('Физическое развитие'!N11&gt;1.5,"сформирован",IF('Физическое развитие'!N11&lt;0.5,"не сформирован", "в стадии формирования")))</f>
        <v/>
      </c>
      <c r="N11" s="97" t="str">
        <f>IF('Физическое развитие'!O11="","",IF('Физическое развитие'!O11&gt;1.5,"сформирован",IF('Физическое развитие'!O11&lt;0.5,"не сформирован", "в стадии формирования")))</f>
        <v/>
      </c>
      <c r="O11" s="97" t="str">
        <f>IF('Социально-коммуникативное разви'!M11="","",IF('Социально-коммуникативное разви'!M11&gt;1.5,"сформирован",IF('Социально-коммуникативное разви'!M11&lt;0.5,"не сформирован", "в стадии формирования")))</f>
        <v/>
      </c>
      <c r="P11" s="97" t="str">
        <f>IF('Социально-коммуникативное разви'!Q11="","",IF('Социально-коммуникативное разви'!Q11&gt;1.5,"сформирован",IF('Социально-коммуникативное разви'!Q11&lt;0.5,"не сформирован", "в стадии формирования")))</f>
        <v/>
      </c>
      <c r="Q11" s="97" t="str">
        <f>IF('Физическое развитие'!M11="","",IF('Физическое развитие'!M11&gt;1.5,"сформирован",IF('Физическое развитие'!M11&lt;0.5,"не сформирован", "в стадии формирования")))</f>
        <v/>
      </c>
      <c r="R11" s="220" t="str">
        <f>IF('познавательное развитие'!E12="","",IF('познавательное развитие'!F12="","",IF('познавательное развитие'!L12="","",IF('Физическое развитие'!N11="","",IF('Физическое развитие'!O11="","",IF('Социально-коммуникативное разви'!M11="","",IF('Социально-коммуникативное разви'!Q11="","",IF('Физическое развитие'!M11="","",('познавательное развитие'!E12+'познавательное развитие'!F12+'познавательное развитие'!L12+'Физическое развитие'!N11+'Физическое развитие'!O11+'Социально-коммуникативное разви'!M11+'Социально-коммуникативное разви'!Q11+'Физическое развитие'!M11)/8))))))))</f>
        <v/>
      </c>
      <c r="S11" s="97" t="str">
        <f t="shared" si="1"/>
        <v/>
      </c>
      <c r="T11" s="97" t="str">
        <f>IF('Социально-коммуникативное разви'!H11="","",IF('Социально-коммуникативное разви'!H11&gt;1.5,"сформирован",IF('Социально-коммуникативное разви'!H11&lt;0.5,"не сформирован", "в стадии формирования")))</f>
        <v/>
      </c>
      <c r="U11" s="97" t="str">
        <f>IF('Речевое развитие'!D11="","",IF('Речевое развитие'!D11&gt;1.5,"сформирован",IF('Речевое развитие'!D11&lt;0.5,"не сформирован", "в стадии формирования")))</f>
        <v/>
      </c>
      <c r="V11" s="97" t="str">
        <f>IF('Речевое развитие'!E11="","",IF('Речевое развитие'!E11&gt;1.5,"сформирован",IF('Речевое развитие'!E11&lt;0.5,"не сформирован", "в стадии формирования")))</f>
        <v/>
      </c>
      <c r="W11" s="220" t="str">
        <f>IF('Социально-коммуникативное разви'!H11="","",IF('Речевое развитие'!D11="","",IF('Речевое развитие'!E11="","",('Социально-коммуникативное разви'!H11+'Речевое развитие'!D11+'Речевое развитие'!E11)/3)))</f>
        <v/>
      </c>
      <c r="X11" s="97" t="str">
        <f t="shared" si="2"/>
        <v/>
      </c>
      <c r="Y11" s="97" t="str">
        <f>IF('Социально-коммуникативное разви'!N11="","",IF('Социально-коммуникативное разви'!N11&gt;1.5,"сформирован",IF('Социально-коммуникативное разви'!N11&lt;0.5,"не сформирован", "в стадии формирования")))</f>
        <v/>
      </c>
      <c r="Z11" s="97" t="str">
        <f>IF('Социально-коммуникативное разви'!Q11="","",IF('Социально-коммуникативное разви'!Q11&gt;1.5,"сформирован",IF('Социально-коммуникативное разви'!Q11&lt;0.5,"не сформирован", "в стадии формирования")))</f>
        <v/>
      </c>
      <c r="AA11" s="97" t="str">
        <f>IF('Социально-коммуникативное разви'!E11="","",IF('Социально-коммуникативное разви'!E11&gt;1.5,"сформирован",IF('Социально-коммуникативное разви'!E11&lt;0.5,"не сформирован", "в стадии формирования")))</f>
        <v/>
      </c>
      <c r="AB11" s="97" t="str">
        <f>IF('Социально-коммуникативное разви'!F11="","",IF('Социально-коммуникативное разви'!F11&gt;1.5,"сформирован",IF('Социально-коммуникативное разви'!F11&lt;0.5,"не сформирован", "в стадии формирования")))</f>
        <v/>
      </c>
      <c r="AC11" s="97" t="str">
        <f>IF('Физическое развитие'!E11="","",IF('Физическое развитие'!E11&gt;1.5,"сформирован",IF('Физическое развитие'!E11&lt;0.5,"не сформирован", "в стадии формирования")))</f>
        <v/>
      </c>
      <c r="AD11" s="97" t="str">
        <f>IF('Социально-коммуникативное разви'!N11="","",IF('Социально-коммуникативное разви'!Q11="","",IF('Социально-коммуникативное разви'!E11="","",IF('Социально-коммуникативное разви'!F11="","",IF('Физическое развитие'!E11="","",('Социально-коммуникативное разви'!N11+'Социально-коммуникативное разви'!Q11+'Социально-коммуникативное разви'!E11+'Социально-коммуникативное разви'!F11+'Физическое развитие'!E11)/5)))))</f>
        <v/>
      </c>
      <c r="AE11" s="97" t="str">
        <f t="shared" si="3"/>
        <v/>
      </c>
      <c r="AF11" s="97" t="str">
        <f>IF('Социально-коммуникативное разви'!D11="","",IF('Социально-коммуникативное разви'!D11&gt;1.5,"сформирован",IF('Социально-коммуникативное разви'!D11&lt;0.5,"не сформирован", "в стадии формирования")))</f>
        <v/>
      </c>
      <c r="AG11" s="97" t="str">
        <f>IF('Речевое развитие'!F11="","",IF('Речевое развитие'!F11&gt;1.5,"сформирован",IF('Речевое развитие'!F11&lt;0.5,"не сформирован", "в стадии формирования")))</f>
        <v/>
      </c>
      <c r="AH11" s="97" t="str">
        <f>IF('Речевое развитие'!J11="","",IF('Речевое развитие'!J11&gt;1.5,"сформирован",IF('Речевое развитие'!J11&lt;0.5,"не сформирован", "в стадии формирования")))</f>
        <v/>
      </c>
      <c r="AI11" s="97" t="str">
        <f>IF('Художественно-эстетическое разв'!K12="","",IF('Художественно-эстетическое разв'!K12&gt;1.5,"сформирован",IF('Художественно-эстетическое разв'!K12&lt;0.5,"не сформирован", "в стадии формирования")))</f>
        <v/>
      </c>
      <c r="AJ11" s="97" t="str">
        <f>IF('Художественно-эстетическое разв'!L12="","",IF('Художественно-эстетическое разв'!L12&gt;1.5,"сформирован",IF('Художественно-эстетическое разв'!L12&lt;0.5,"не сформирован", "в стадии формирования")))</f>
        <v/>
      </c>
      <c r="AK11" s="97" t="str">
        <f>IF('Социально-коммуникативное разви'!J11="","",IF('Социально-коммуникативное разви'!J11&gt;1.5,"сформирован",IF('Социально-коммуникативное разви'!J11&lt;0.5,"не сформирован", "в стадии формирования")))</f>
        <v/>
      </c>
      <c r="AL11" s="97" t="str">
        <f>IF('Художественно-эстетическое разв'!J12="","",IF('Художественно-эстетическое разв'!J12&gt;1.5,"сформирован",IF('Художественно-эстетическое разв'!J12&lt;0.5,"не сформирован", "в стадии формирования")))</f>
        <v/>
      </c>
      <c r="AM11" s="220" t="str">
        <f>IF('Речевое развитие'!F11="","",IF('Речевое развитие'!J11="","",IF('Художественно-эстетическое разв'!K12="","",IF('Художественно-эстетическое разв'!L12="","",IF('Социально-коммуникативное разви'!J11="","",IF('Художественно-эстетическое разв'!J12="","",('Речевое развитие'!F11+'Речевое развитие'!J11+'Художественно-эстетическое разв'!K12+'Художественно-эстетическое разв'!L12+'Социально-коммуникативное разви'!J11+'Художественно-эстетическое разв'!J12)/6))))))</f>
        <v/>
      </c>
      <c r="AN11" s="97" t="str">
        <f t="shared" si="4"/>
        <v/>
      </c>
      <c r="AO11" s="97" t="str">
        <f>IF('Физическое развитие'!J11="","",IF('Физическое развитие'!J11&gt;1.5,"сформирован",IF('Физическое развитие'!J11&lt;0.5,"не сформирован", "в стадии формирования")))</f>
        <v/>
      </c>
      <c r="AP11" s="97" t="str">
        <f>IF('Физическое развитие'!I11="","",IF('Физическое развитие'!I11&gt;1.5,"сформирован",IF('Физическое развитие'!I11&lt;0.5,"не сформирован", "в стадии формирования")))</f>
        <v/>
      </c>
      <c r="AQ11" s="97" t="str">
        <f>IF('Физическое развитие'!H11="","",IF('Физическое развитие'!H11&gt;1.5,"сформирован",IF('Физическое развитие'!H11&lt;0.5,"не сформирован", "в стадии формирования")))</f>
        <v/>
      </c>
      <c r="AR11" s="97" t="str">
        <f>IF('Физическое развитие'!G11="","",IF('Физическое развитие'!G11&gt;1.5,"сформирован",IF('Физическое развитие'!G11&lt;0.5,"не сформирован", "в стадии формирования")))</f>
        <v/>
      </c>
      <c r="AS11" s="97" t="str">
        <f>IF('Физическое развитие'!D11="","",IF('Физическое развитие'!D11&gt;1.5,"сформирован",IF('Физическое развитие'!D11&lt;0.5,"не сформирован", "в стадии формирования")))</f>
        <v/>
      </c>
      <c r="AT11" s="97" t="str">
        <f>IF('Физическое развитие'!J11="","",IF('Физическое развитие'!I11="","",IF('Физическое развитие'!H11="","",IF('Физическое развитие'!G11="","",IF('Физическое развитие'!D11="","",('Физическое развитие'!J11+'Физическое развитие'!I11+'Физическое развитие'!H11+'Физическое развитие'!G11+'Физическое развитие'!D11)/5)))))</f>
        <v/>
      </c>
      <c r="AU11" s="97" t="str">
        <f t="shared" si="5"/>
        <v/>
      </c>
    </row>
    <row r="12" spans="1:47">
      <c r="A12" s="97">
        <f>список!A10</f>
        <v>9</v>
      </c>
      <c r="B12" s="97" t="str">
        <f>IF(список!B10="","",список!B10)</f>
        <v/>
      </c>
      <c r="C12" s="97">
        <f>IF(список!C10="","",список!C10)</f>
        <v>0</v>
      </c>
      <c r="D12" s="97" t="str">
        <f>IF('Социально-коммуникативное разви'!G12="","",IF('Социально-коммуникативное разви'!G12&gt;1.5,"сформирован",IF('Социально-коммуникативное разви'!G12&lt;0.5,"не сформирован", "в стадии формирования")))</f>
        <v/>
      </c>
      <c r="E12" s="97" t="str">
        <f>IF('Социально-коммуникативное разви'!I12="","",IF('Социально-коммуникативное разви'!I12&gt;1.5,"сформирован",IF('Социально-коммуникативное разви'!I12&lt;0.5,"не сформирован","в стадии формирования")))</f>
        <v/>
      </c>
      <c r="F12" s="97" t="str">
        <f>IF('познавательное развитие'!M13="","",IF('познавательное развитие'!M13&gt;1.5,"сформирован",IF('познавательное развитие'!M13&lt;0.5,"не сформирован", "в стадии формирования")))</f>
        <v/>
      </c>
      <c r="G12" s="97" t="str">
        <f>IF('познавательное развитие'!K13="","",IF('познавательное развитие'!K13&gt;1.5,"сформирован",IF('познавательное развитие'!K13&lt;0.5,"не сформирован", "в стадии формирования")))</f>
        <v/>
      </c>
      <c r="H12" s="220" t="str">
        <f>IF('Социально-коммуникативное разви'!G12="","",IF('Социально-коммуникативное разви'!I12="","",IF('познавательное развитие'!M13="","",IF('познавательное развитие'!K13="","",('Социально-коммуникативное разви'!G12+'Социально-коммуникативное разви'!I12+'познавательное развитие'!M13+'познавательное развитие'!K13)/4))))</f>
        <v/>
      </c>
      <c r="I12" s="97" t="str">
        <f t="shared" si="0"/>
        <v/>
      </c>
      <c r="J12" s="97" t="str">
        <f>IF('познавательное развитие'!E13="","",IF('познавательное развитие'!E13&gt;1.5,"сформирован",IF('познавательное развитие'!E13&lt;0.5,"не сформирован", "в стадии формирования")))</f>
        <v/>
      </c>
      <c r="K12" s="97" t="str">
        <f>IF('познавательное развитие'!F13="","",IF('познавательное развитие'!F13&gt;1.5,"сформирован",IF('познавательное развитие'!F13&lt;0.5,"не сформирован", "в стадии формирования")))</f>
        <v/>
      </c>
      <c r="L12" s="97" t="str">
        <f>IF('познавательное развитие'!L13="","",IF('познавательное развитие'!L13&gt;1.5,"сформирован",IF('познавательное развитие'!L13&lt;0.5,"не сформирован", "в стадии формирования")))</f>
        <v/>
      </c>
      <c r="M12" s="97" t="str">
        <f>IF('Физическое развитие'!N12="","",IF('Физическое развитие'!N12&gt;1.5,"сформирован",IF('Физическое развитие'!N12&lt;0.5,"не сформирован", "в стадии формирования")))</f>
        <v/>
      </c>
      <c r="N12" s="97" t="str">
        <f>IF('Физическое развитие'!O12="","",IF('Физическое развитие'!O12&gt;1.5,"сформирован",IF('Физическое развитие'!O12&lt;0.5,"не сформирован", "в стадии формирования")))</f>
        <v/>
      </c>
      <c r="O12" s="97" t="str">
        <f>IF('Социально-коммуникативное разви'!M12="","",IF('Социально-коммуникативное разви'!M12&gt;1.5,"сформирован",IF('Социально-коммуникативное разви'!M12&lt;0.5,"не сформирован", "в стадии формирования")))</f>
        <v/>
      </c>
      <c r="P12" s="97" t="str">
        <f>IF('Социально-коммуникативное разви'!Q12="","",IF('Социально-коммуникативное разви'!Q12&gt;1.5,"сформирован",IF('Социально-коммуникативное разви'!Q12&lt;0.5,"не сформирован", "в стадии формирования")))</f>
        <v/>
      </c>
      <c r="Q12" s="97" t="str">
        <f>IF('Физическое развитие'!M12="","",IF('Физическое развитие'!M12&gt;1.5,"сформирован",IF('Физическое развитие'!M12&lt;0.5,"не сформирован", "в стадии формирования")))</f>
        <v/>
      </c>
      <c r="R12" s="220" t="str">
        <f>IF('познавательное развитие'!E13="","",IF('познавательное развитие'!F13="","",IF('познавательное развитие'!L13="","",IF('Физическое развитие'!N12="","",IF('Физическое развитие'!O12="","",IF('Социально-коммуникативное разви'!M12="","",IF('Социально-коммуникативное разви'!Q12="","",IF('Физическое развитие'!M12="","",('познавательное развитие'!E13+'познавательное развитие'!F13+'познавательное развитие'!L13+'Физическое развитие'!N12+'Физическое развитие'!O12+'Социально-коммуникативное разви'!M12+'Социально-коммуникативное разви'!Q12+'Физическое развитие'!M12)/8))))))))</f>
        <v/>
      </c>
      <c r="S12" s="97" t="str">
        <f t="shared" si="1"/>
        <v/>
      </c>
      <c r="T12" s="97" t="str">
        <f>IF('Социально-коммуникативное разви'!H12="","",IF('Социально-коммуникативное разви'!H12&gt;1.5,"сформирован",IF('Социально-коммуникативное разви'!H12&lt;0.5,"не сформирован", "в стадии формирования")))</f>
        <v/>
      </c>
      <c r="U12" s="97" t="str">
        <f>IF('Речевое развитие'!D12="","",IF('Речевое развитие'!D12&gt;1.5,"сформирован",IF('Речевое развитие'!D12&lt;0.5,"не сформирован", "в стадии формирования")))</f>
        <v/>
      </c>
      <c r="V12" s="97" t="str">
        <f>IF('Речевое развитие'!E12="","",IF('Речевое развитие'!E12&gt;1.5,"сформирован",IF('Речевое развитие'!E12&lt;0.5,"не сформирован", "в стадии формирования")))</f>
        <v/>
      </c>
      <c r="W12" s="220" t="str">
        <f>IF('Социально-коммуникативное разви'!H12="","",IF('Речевое развитие'!D12="","",IF('Речевое развитие'!E12="","",('Социально-коммуникативное разви'!H12+'Речевое развитие'!D12+'Речевое развитие'!E12)/3)))</f>
        <v/>
      </c>
      <c r="X12" s="97" t="str">
        <f t="shared" si="2"/>
        <v/>
      </c>
      <c r="Y12" s="97" t="str">
        <f>IF('Социально-коммуникативное разви'!N12="","",IF('Социально-коммуникативное разви'!N12&gt;1.5,"сформирован",IF('Социально-коммуникативное разви'!N12&lt;0.5,"не сформирован", "в стадии формирования")))</f>
        <v/>
      </c>
      <c r="Z12" s="97" t="str">
        <f>IF('Социально-коммуникативное разви'!Q12="","",IF('Социально-коммуникативное разви'!Q12&gt;1.5,"сформирован",IF('Социально-коммуникативное разви'!Q12&lt;0.5,"не сформирован", "в стадии формирования")))</f>
        <v/>
      </c>
      <c r="AA12" s="97" t="str">
        <f>IF('Социально-коммуникативное разви'!E12="","",IF('Социально-коммуникативное разви'!E12&gt;1.5,"сформирован",IF('Социально-коммуникативное разви'!E12&lt;0.5,"не сформирован", "в стадии формирования")))</f>
        <v/>
      </c>
      <c r="AB12" s="97" t="str">
        <f>IF('Социально-коммуникативное разви'!F12="","",IF('Социально-коммуникативное разви'!F12&gt;1.5,"сформирован",IF('Социально-коммуникативное разви'!F12&lt;0.5,"не сформирован", "в стадии формирования")))</f>
        <v/>
      </c>
      <c r="AC12" s="97" t="str">
        <f>IF('Физическое развитие'!E12="","",IF('Физическое развитие'!E12&gt;1.5,"сформирован",IF('Физическое развитие'!E12&lt;0.5,"не сформирован", "в стадии формирования")))</f>
        <v/>
      </c>
      <c r="AD12" s="97" t="str">
        <f>IF('Социально-коммуникативное разви'!N12="","",IF('Социально-коммуникативное разви'!Q12="","",IF('Социально-коммуникативное разви'!E12="","",IF('Социально-коммуникативное разви'!F12="","",IF('Физическое развитие'!E12="","",('Социально-коммуникативное разви'!N12+'Социально-коммуникативное разви'!Q12+'Социально-коммуникативное разви'!E12+'Социально-коммуникативное разви'!F12+'Физическое развитие'!E12)/5)))))</f>
        <v/>
      </c>
      <c r="AE12" s="97" t="str">
        <f t="shared" si="3"/>
        <v/>
      </c>
      <c r="AF12" s="97" t="str">
        <f>IF('Социально-коммуникативное разви'!D12="","",IF('Социально-коммуникативное разви'!D12&gt;1.5,"сформирован",IF('Социально-коммуникативное разви'!D12&lt;0.5,"не сформирован", "в стадии формирования")))</f>
        <v/>
      </c>
      <c r="AG12" s="97" t="str">
        <f>IF('Речевое развитие'!F12="","",IF('Речевое развитие'!F12&gt;1.5,"сформирован",IF('Речевое развитие'!F12&lt;0.5,"не сформирован", "в стадии формирования")))</f>
        <v/>
      </c>
      <c r="AH12" s="97" t="str">
        <f>IF('Речевое развитие'!J12="","",IF('Речевое развитие'!J12&gt;1.5,"сформирован",IF('Речевое развитие'!J12&lt;0.5,"не сформирован", "в стадии формирования")))</f>
        <v/>
      </c>
      <c r="AI12" s="97" t="str">
        <f>IF('Художественно-эстетическое разв'!K13="","",IF('Художественно-эстетическое разв'!K13&gt;1.5,"сформирован",IF('Художественно-эстетическое разв'!K13&lt;0.5,"не сформирован", "в стадии формирования")))</f>
        <v/>
      </c>
      <c r="AJ12" s="97" t="str">
        <f>IF('Художественно-эстетическое разв'!L13="","",IF('Художественно-эстетическое разв'!L13&gt;1.5,"сформирован",IF('Художественно-эстетическое разв'!L13&lt;0.5,"не сформирован", "в стадии формирования")))</f>
        <v/>
      </c>
      <c r="AK12" s="97" t="str">
        <f>IF('Социально-коммуникативное разви'!J12="","",IF('Социально-коммуникативное разви'!J12&gt;1.5,"сформирован",IF('Социально-коммуникативное разви'!J12&lt;0.5,"не сформирован", "в стадии формирования")))</f>
        <v/>
      </c>
      <c r="AL12" s="97" t="str">
        <f>IF('Художественно-эстетическое разв'!J13="","",IF('Художественно-эстетическое разв'!J13&gt;1.5,"сформирован",IF('Художественно-эстетическое разв'!J13&lt;0.5,"не сформирован", "в стадии формирования")))</f>
        <v/>
      </c>
      <c r="AM12" s="220" t="str">
        <f>IF('Речевое развитие'!F12="","",IF('Речевое развитие'!J12="","",IF('Художественно-эстетическое разв'!K13="","",IF('Художественно-эстетическое разв'!L13="","",IF('Социально-коммуникативное разви'!J12="","",IF('Художественно-эстетическое разв'!J13="","",('Речевое развитие'!F12+'Речевое развитие'!J12+'Художественно-эстетическое разв'!K13+'Художественно-эстетическое разв'!L13+'Социально-коммуникативное разви'!J12+'Художественно-эстетическое разв'!J13)/6))))))</f>
        <v/>
      </c>
      <c r="AN12" s="97" t="str">
        <f t="shared" si="4"/>
        <v/>
      </c>
      <c r="AO12" s="97" t="str">
        <f>IF('Физическое развитие'!J12="","",IF('Физическое развитие'!J12&gt;1.5,"сформирован",IF('Физическое развитие'!J12&lt;0.5,"не сформирован", "в стадии формирования")))</f>
        <v/>
      </c>
      <c r="AP12" s="97" t="str">
        <f>IF('Физическое развитие'!I12="","",IF('Физическое развитие'!I12&gt;1.5,"сформирован",IF('Физическое развитие'!I12&lt;0.5,"не сформирован", "в стадии формирования")))</f>
        <v/>
      </c>
      <c r="AQ12" s="97" t="str">
        <f>IF('Физическое развитие'!H12="","",IF('Физическое развитие'!H12&gt;1.5,"сформирован",IF('Физическое развитие'!H12&lt;0.5,"не сформирован", "в стадии формирования")))</f>
        <v/>
      </c>
      <c r="AR12" s="97" t="str">
        <f>IF('Физическое развитие'!G12="","",IF('Физическое развитие'!G12&gt;1.5,"сформирован",IF('Физическое развитие'!G12&lt;0.5,"не сформирован", "в стадии формирования")))</f>
        <v/>
      </c>
      <c r="AS12" s="97" t="str">
        <f>IF('Физическое развитие'!D12="","",IF('Физическое развитие'!D12&gt;1.5,"сформирован",IF('Физическое развитие'!D12&lt;0.5,"не сформирован", "в стадии формирования")))</f>
        <v/>
      </c>
      <c r="AT12" s="97" t="str">
        <f>IF('Физическое развитие'!J12="","",IF('Физическое развитие'!I12="","",IF('Физическое развитие'!H12="","",IF('Физическое развитие'!G12="","",IF('Физическое развитие'!D12="","",('Физическое развитие'!J12+'Физическое развитие'!I12+'Физическое развитие'!H12+'Физическое развитие'!G12+'Физическое развитие'!D12)/5)))))</f>
        <v/>
      </c>
      <c r="AU12" s="97" t="str">
        <f t="shared" si="5"/>
        <v/>
      </c>
    </row>
    <row r="13" spans="1:47">
      <c r="A13" s="97">
        <f>список!A11</f>
        <v>10</v>
      </c>
      <c r="B13" s="97" t="str">
        <f>IF(список!B11="","",список!B11)</f>
        <v/>
      </c>
      <c r="C13" s="97">
        <f>IF(список!C11="","",список!C11)</f>
        <v>0</v>
      </c>
      <c r="D13" s="97" t="str">
        <f>IF('Социально-коммуникативное разви'!G13="","",IF('Социально-коммуникативное разви'!G13&gt;1.5,"сформирован",IF('Социально-коммуникативное разви'!G13&lt;0.5,"не сформирован", "в стадии формирования")))</f>
        <v/>
      </c>
      <c r="E13" s="97" t="str">
        <f>IF('Социально-коммуникативное разви'!I13="","",IF('Социально-коммуникативное разви'!I13&gt;1.5,"сформирован",IF('Социально-коммуникативное разви'!I13&lt;0.5,"не сформирован","в стадии формирования")))</f>
        <v/>
      </c>
      <c r="F13" s="97" t="str">
        <f>IF('познавательное развитие'!M14="","",IF('познавательное развитие'!M14&gt;1.5,"сформирован",IF('познавательное развитие'!M14&lt;0.5,"не сформирован", "в стадии формирования")))</f>
        <v/>
      </c>
      <c r="G13" s="97" t="str">
        <f>IF('познавательное развитие'!K14="","",IF('познавательное развитие'!K14&gt;1.5,"сформирован",IF('познавательное развитие'!K14&lt;0.5,"не сформирован", "в стадии формирования")))</f>
        <v/>
      </c>
      <c r="H13" s="220" t="str">
        <f>IF('Социально-коммуникативное разви'!G13="","",IF('Социально-коммуникативное разви'!I13="","",IF('познавательное развитие'!M14="","",IF('познавательное развитие'!K14="","",('Социально-коммуникативное разви'!G13+'Социально-коммуникативное разви'!I13+'познавательное развитие'!M14+'познавательное развитие'!K14)/4))))</f>
        <v/>
      </c>
      <c r="I13" s="97" t="str">
        <f t="shared" si="0"/>
        <v/>
      </c>
      <c r="J13" s="97" t="str">
        <f>IF('познавательное развитие'!E14="","",IF('познавательное развитие'!E14&gt;1.5,"сформирован",IF('познавательное развитие'!E14&lt;0.5,"не сформирован", "в стадии формирования")))</f>
        <v/>
      </c>
      <c r="K13" s="97" t="str">
        <f>IF('познавательное развитие'!F14="","",IF('познавательное развитие'!F14&gt;1.5,"сформирован",IF('познавательное развитие'!F14&lt;0.5,"не сформирован", "в стадии формирования")))</f>
        <v/>
      </c>
      <c r="L13" s="97" t="str">
        <f>IF('познавательное развитие'!L14="","",IF('познавательное развитие'!L14&gt;1.5,"сформирован",IF('познавательное развитие'!L14&lt;0.5,"не сформирован", "в стадии формирования")))</f>
        <v/>
      </c>
      <c r="M13" s="97" t="str">
        <f>IF('Физическое развитие'!N13="","",IF('Физическое развитие'!N13&gt;1.5,"сформирован",IF('Физическое развитие'!N13&lt;0.5,"не сформирован", "в стадии формирования")))</f>
        <v/>
      </c>
      <c r="N13" s="97" t="str">
        <f>IF('Физическое развитие'!O13="","",IF('Физическое развитие'!O13&gt;1.5,"сформирован",IF('Физическое развитие'!O13&lt;0.5,"не сформирован", "в стадии формирования")))</f>
        <v/>
      </c>
      <c r="O13" s="97" t="str">
        <f>IF('Социально-коммуникативное разви'!M13="","",IF('Социально-коммуникативное разви'!M13&gt;1.5,"сформирован",IF('Социально-коммуникативное разви'!M13&lt;0.5,"не сформирован", "в стадии формирования")))</f>
        <v/>
      </c>
      <c r="P13" s="97" t="str">
        <f>IF('Социально-коммуникативное разви'!Q13="","",IF('Социально-коммуникативное разви'!Q13&gt;1.5,"сформирован",IF('Социально-коммуникативное разви'!Q13&lt;0.5,"не сформирован", "в стадии формирования")))</f>
        <v/>
      </c>
      <c r="Q13" s="97" t="str">
        <f>IF('Физическое развитие'!M13="","",IF('Физическое развитие'!M13&gt;1.5,"сформирован",IF('Физическое развитие'!M13&lt;0.5,"не сформирован", "в стадии формирования")))</f>
        <v/>
      </c>
      <c r="R13" s="220" t="str">
        <f>IF('познавательное развитие'!E14="","",IF('познавательное развитие'!F14="","",IF('познавательное развитие'!L14="","",IF('Физическое развитие'!N13="","",IF('Физическое развитие'!O13="","",IF('Социально-коммуникативное разви'!M13="","",IF('Социально-коммуникативное разви'!Q13="","",IF('Физическое развитие'!M13="","",('познавательное развитие'!E14+'познавательное развитие'!F14+'познавательное развитие'!L14+'Физическое развитие'!N13+'Физическое развитие'!O13+'Социально-коммуникативное разви'!M13+'Социально-коммуникативное разви'!Q13+'Физическое развитие'!M13)/8))))))))</f>
        <v/>
      </c>
      <c r="S13" s="97" t="str">
        <f t="shared" si="1"/>
        <v/>
      </c>
      <c r="T13" s="97" t="str">
        <f>IF('Социально-коммуникативное разви'!H13="","",IF('Социально-коммуникативное разви'!H13&gt;1.5,"сформирован",IF('Социально-коммуникативное разви'!H13&lt;0.5,"не сформирован", "в стадии формирования")))</f>
        <v/>
      </c>
      <c r="U13" s="97" t="str">
        <f>IF('Речевое развитие'!D13="","",IF('Речевое развитие'!D13&gt;1.5,"сформирован",IF('Речевое развитие'!D13&lt;0.5,"не сформирован", "в стадии формирования")))</f>
        <v/>
      </c>
      <c r="V13" s="97" t="str">
        <f>IF('Речевое развитие'!E13="","",IF('Речевое развитие'!E13&gt;1.5,"сформирован",IF('Речевое развитие'!E13&lt;0.5,"не сформирован", "в стадии формирования")))</f>
        <v/>
      </c>
      <c r="W13" s="220" t="str">
        <f>IF('Социально-коммуникативное разви'!H13="","",IF('Речевое развитие'!D13="","",IF('Речевое развитие'!E13="","",('Социально-коммуникативное разви'!H13+'Речевое развитие'!D13+'Речевое развитие'!E13)/3)))</f>
        <v/>
      </c>
      <c r="X13" s="97" t="str">
        <f t="shared" si="2"/>
        <v/>
      </c>
      <c r="Y13" s="97" t="str">
        <f>IF('Социально-коммуникативное разви'!N13="","",IF('Социально-коммуникативное разви'!N13&gt;1.5,"сформирован",IF('Социально-коммуникативное разви'!N13&lt;0.5,"не сформирован", "в стадии формирования")))</f>
        <v/>
      </c>
      <c r="Z13" s="97" t="str">
        <f>IF('Социально-коммуникативное разви'!Q13="","",IF('Социально-коммуникативное разви'!Q13&gt;1.5,"сформирован",IF('Социально-коммуникативное разви'!Q13&lt;0.5,"не сформирован", "в стадии формирования")))</f>
        <v/>
      </c>
      <c r="AA13" s="97" t="str">
        <f>IF('Социально-коммуникативное разви'!E13="","",IF('Социально-коммуникативное разви'!E13&gt;1.5,"сформирован",IF('Социально-коммуникативное разви'!E13&lt;0.5,"не сформирован", "в стадии формирования")))</f>
        <v/>
      </c>
      <c r="AB13" s="97" t="str">
        <f>IF('Социально-коммуникативное разви'!F13="","",IF('Социально-коммуникативное разви'!F13&gt;1.5,"сформирован",IF('Социально-коммуникативное разви'!F13&lt;0.5,"не сформирован", "в стадии формирования")))</f>
        <v/>
      </c>
      <c r="AC13" s="97" t="str">
        <f>IF('Физическое развитие'!E13="","",IF('Физическое развитие'!E13&gt;1.5,"сформирован",IF('Физическое развитие'!E13&lt;0.5,"не сформирован", "в стадии формирования")))</f>
        <v/>
      </c>
      <c r="AD13" s="97" t="str">
        <f>IF('Социально-коммуникативное разви'!N13="","",IF('Социально-коммуникативное разви'!Q13="","",IF('Социально-коммуникативное разви'!E13="","",IF('Социально-коммуникативное разви'!F13="","",IF('Физическое развитие'!E13="","",('Социально-коммуникативное разви'!N13+'Социально-коммуникативное разви'!Q13+'Социально-коммуникативное разви'!E13+'Социально-коммуникативное разви'!F13+'Физическое развитие'!E13)/5)))))</f>
        <v/>
      </c>
      <c r="AE13" s="97" t="str">
        <f t="shared" si="3"/>
        <v/>
      </c>
      <c r="AF13" s="97" t="str">
        <f>IF('Социально-коммуникативное разви'!D13="","",IF('Социально-коммуникативное разви'!D13&gt;1.5,"сформирован",IF('Социально-коммуникативное разви'!D13&lt;0.5,"не сформирован", "в стадии формирования")))</f>
        <v/>
      </c>
      <c r="AG13" s="97" t="str">
        <f>IF('Речевое развитие'!F13="","",IF('Речевое развитие'!F13&gt;1.5,"сформирован",IF('Речевое развитие'!F13&lt;0.5,"не сформирован", "в стадии формирования")))</f>
        <v/>
      </c>
      <c r="AH13" s="97" t="str">
        <f>IF('Речевое развитие'!J13="","",IF('Речевое развитие'!J13&gt;1.5,"сформирован",IF('Речевое развитие'!J13&lt;0.5,"не сформирован", "в стадии формирования")))</f>
        <v/>
      </c>
      <c r="AI13" s="97" t="str">
        <f>IF('Художественно-эстетическое разв'!K14="","",IF('Художественно-эстетическое разв'!K14&gt;1.5,"сформирован",IF('Художественно-эстетическое разв'!K14&lt;0.5,"не сформирован", "в стадии формирования")))</f>
        <v/>
      </c>
      <c r="AJ13" s="97" t="str">
        <f>IF('Художественно-эстетическое разв'!L14="","",IF('Художественно-эстетическое разв'!L14&gt;1.5,"сформирован",IF('Художественно-эстетическое разв'!L14&lt;0.5,"не сформирован", "в стадии формирования")))</f>
        <v/>
      </c>
      <c r="AK13" s="97" t="str">
        <f>IF('Социально-коммуникативное разви'!J13="","",IF('Социально-коммуникативное разви'!J13&gt;1.5,"сформирован",IF('Социально-коммуникативное разви'!J13&lt;0.5,"не сформирован", "в стадии формирования")))</f>
        <v/>
      </c>
      <c r="AL13" s="97" t="str">
        <f>IF('Художественно-эстетическое разв'!J14="","",IF('Художественно-эстетическое разв'!J14&gt;1.5,"сформирован",IF('Художественно-эстетическое разв'!J14&lt;0.5,"не сформирован", "в стадии формирования")))</f>
        <v/>
      </c>
      <c r="AM13" s="220" t="str">
        <f>IF('Речевое развитие'!F13="","",IF('Речевое развитие'!J13="","",IF('Художественно-эстетическое разв'!K14="","",IF('Художественно-эстетическое разв'!L14="","",IF('Социально-коммуникативное разви'!J13="","",IF('Художественно-эстетическое разв'!J14="","",('Речевое развитие'!F13+'Речевое развитие'!J13+'Художественно-эстетическое разв'!K14+'Художественно-эстетическое разв'!L14+'Социально-коммуникативное разви'!J13+'Художественно-эстетическое разв'!J14)/6))))))</f>
        <v/>
      </c>
      <c r="AN13" s="97" t="str">
        <f t="shared" si="4"/>
        <v/>
      </c>
      <c r="AO13" s="97" t="str">
        <f>IF('Физическое развитие'!J13="","",IF('Физическое развитие'!J13&gt;1.5,"сформирован",IF('Физическое развитие'!J13&lt;0.5,"не сформирован", "в стадии формирования")))</f>
        <v/>
      </c>
      <c r="AP13" s="97" t="str">
        <f>IF('Физическое развитие'!I13="","",IF('Физическое развитие'!I13&gt;1.5,"сформирован",IF('Физическое развитие'!I13&lt;0.5,"не сформирован", "в стадии формирования")))</f>
        <v/>
      </c>
      <c r="AQ13" s="97" t="str">
        <f>IF('Физическое развитие'!H13="","",IF('Физическое развитие'!H13&gt;1.5,"сформирован",IF('Физическое развитие'!H13&lt;0.5,"не сформирован", "в стадии формирования")))</f>
        <v/>
      </c>
      <c r="AR13" s="97" t="str">
        <f>IF('Физическое развитие'!G13="","",IF('Физическое развитие'!G13&gt;1.5,"сформирован",IF('Физическое развитие'!G13&lt;0.5,"не сформирован", "в стадии формирования")))</f>
        <v/>
      </c>
      <c r="AS13" s="97" t="str">
        <f>IF('Физическое развитие'!D13="","",IF('Физическое развитие'!D13&gt;1.5,"сформирован",IF('Физическое развитие'!D13&lt;0.5,"не сформирован", "в стадии формирования")))</f>
        <v/>
      </c>
      <c r="AT13" s="97" t="str">
        <f>IF('Физическое развитие'!J13="","",IF('Физическое развитие'!I13="","",IF('Физическое развитие'!H13="","",IF('Физическое развитие'!G13="","",IF('Физическое развитие'!D13="","",('Физическое развитие'!J13+'Физическое развитие'!I13+'Физическое развитие'!H13+'Физическое развитие'!G13+'Физическое развитие'!D13)/5)))))</f>
        <v/>
      </c>
      <c r="AU13" s="97" t="str">
        <f t="shared" si="5"/>
        <v/>
      </c>
    </row>
    <row r="14" spans="1:47">
      <c r="A14" s="97">
        <f>список!A12</f>
        <v>11</v>
      </c>
      <c r="B14" s="97" t="str">
        <f>IF(список!B12="","",список!B12)</f>
        <v/>
      </c>
      <c r="C14" s="97">
        <f>IF(список!C12="","",список!C12)</f>
        <v>0</v>
      </c>
      <c r="D14" s="97" t="str">
        <f>IF('Социально-коммуникативное разви'!G14="","",IF('Социально-коммуникативное разви'!G14&gt;1.5,"сформирован",IF('Социально-коммуникативное разви'!G14&lt;0.5,"не сформирован", "в стадии формирования")))</f>
        <v/>
      </c>
      <c r="E14" s="97" t="str">
        <f>IF('Социально-коммуникативное разви'!I14="","",IF('Социально-коммуникативное разви'!I14&gt;1.5,"сформирован",IF('Социально-коммуникативное разви'!I14&lt;0.5,"не сформирован","в стадии формирования")))</f>
        <v/>
      </c>
      <c r="F14" s="97" t="str">
        <f>IF('познавательное развитие'!M15="","",IF('познавательное развитие'!M15&gt;1.5,"сформирован",IF('познавательное развитие'!M15&lt;0.5,"не сформирован", "в стадии формирования")))</f>
        <v/>
      </c>
      <c r="G14" s="97" t="str">
        <f>IF('познавательное развитие'!K15="","",IF('познавательное развитие'!K15&gt;1.5,"сформирован",IF('познавательное развитие'!K15&lt;0.5,"не сформирован", "в стадии формирования")))</f>
        <v/>
      </c>
      <c r="H14" s="220" t="str">
        <f>IF('Социально-коммуникативное разви'!G14="","",IF('Социально-коммуникативное разви'!I14="","",IF('познавательное развитие'!M15="","",IF('познавательное развитие'!K15="","",('Социально-коммуникативное разви'!G14+'Социально-коммуникативное разви'!I14+'познавательное развитие'!M15+'познавательное развитие'!K15)/4))))</f>
        <v/>
      </c>
      <c r="I14" s="97" t="str">
        <f t="shared" si="0"/>
        <v/>
      </c>
      <c r="J14" s="97" t="str">
        <f>IF('познавательное развитие'!E15="","",IF('познавательное развитие'!E15&gt;1.5,"сформирован",IF('познавательное развитие'!E15&lt;0.5,"не сформирован", "в стадии формирования")))</f>
        <v/>
      </c>
      <c r="K14" s="97" t="str">
        <f>IF('познавательное развитие'!F15="","",IF('познавательное развитие'!F15&gt;1.5,"сформирован",IF('познавательное развитие'!F15&lt;0.5,"не сформирован", "в стадии формирования")))</f>
        <v/>
      </c>
      <c r="L14" s="97" t="str">
        <f>IF('познавательное развитие'!L15="","",IF('познавательное развитие'!L15&gt;1.5,"сформирован",IF('познавательное развитие'!L15&lt;0.5,"не сформирован", "в стадии формирования")))</f>
        <v/>
      </c>
      <c r="M14" s="97" t="str">
        <f>IF('Физическое развитие'!N14="","",IF('Физическое развитие'!N14&gt;1.5,"сформирован",IF('Физическое развитие'!N14&lt;0.5,"не сформирован", "в стадии формирования")))</f>
        <v/>
      </c>
      <c r="N14" s="97" t="str">
        <f>IF('Физическое развитие'!O14="","",IF('Физическое развитие'!O14&gt;1.5,"сформирован",IF('Физическое развитие'!O14&lt;0.5,"не сформирован", "в стадии формирования")))</f>
        <v/>
      </c>
      <c r="O14" s="97" t="str">
        <f>IF('Социально-коммуникативное разви'!M14="","",IF('Социально-коммуникативное разви'!M14&gt;1.5,"сформирован",IF('Социально-коммуникативное разви'!M14&lt;0.5,"не сформирован", "в стадии формирования")))</f>
        <v/>
      </c>
      <c r="P14" s="97" t="str">
        <f>IF('Социально-коммуникативное разви'!Q14="","",IF('Социально-коммуникативное разви'!Q14&gt;1.5,"сформирован",IF('Социально-коммуникативное разви'!Q14&lt;0.5,"не сформирован", "в стадии формирования")))</f>
        <v/>
      </c>
      <c r="Q14" s="97" t="str">
        <f>IF('Физическое развитие'!M14="","",IF('Физическое развитие'!M14&gt;1.5,"сформирован",IF('Физическое развитие'!M14&lt;0.5,"не сформирован", "в стадии формирования")))</f>
        <v/>
      </c>
      <c r="R14" s="220" t="str">
        <f>IF('познавательное развитие'!E15="","",IF('познавательное развитие'!F15="","",IF('познавательное развитие'!L15="","",IF('Физическое развитие'!N14="","",IF('Физическое развитие'!O14="","",IF('Социально-коммуникативное разви'!M14="","",IF('Социально-коммуникативное разви'!Q14="","",IF('Физическое развитие'!M14="","",('познавательное развитие'!E15+'познавательное развитие'!F15+'познавательное развитие'!L15+'Физическое развитие'!N14+'Физическое развитие'!O14+'Социально-коммуникативное разви'!M14+'Социально-коммуникативное разви'!Q14+'Физическое развитие'!M14)/8))))))))</f>
        <v/>
      </c>
      <c r="S14" s="97" t="str">
        <f t="shared" si="1"/>
        <v/>
      </c>
      <c r="T14" s="97" t="str">
        <f>IF('Социально-коммуникативное разви'!H14="","",IF('Социально-коммуникативное разви'!H14&gt;1.5,"сформирован",IF('Социально-коммуникативное разви'!H14&lt;0.5,"не сформирован", "в стадии формирования")))</f>
        <v/>
      </c>
      <c r="U14" s="97" t="str">
        <f>IF('Речевое развитие'!D14="","",IF('Речевое развитие'!D14&gt;1.5,"сформирован",IF('Речевое развитие'!D14&lt;0.5,"не сформирован", "в стадии формирования")))</f>
        <v/>
      </c>
      <c r="V14" s="97" t="str">
        <f>IF('Речевое развитие'!E14="","",IF('Речевое развитие'!E14&gt;1.5,"сформирован",IF('Речевое развитие'!E14&lt;0.5,"не сформирован", "в стадии формирования")))</f>
        <v/>
      </c>
      <c r="W14" s="220" t="str">
        <f>IF('Социально-коммуникативное разви'!H14="","",IF('Речевое развитие'!D14="","",IF('Речевое развитие'!E14="","",('Социально-коммуникативное разви'!H14+'Речевое развитие'!D14+'Речевое развитие'!E14)/3)))</f>
        <v/>
      </c>
      <c r="X14" s="97" t="str">
        <f t="shared" si="2"/>
        <v/>
      </c>
      <c r="Y14" s="97" t="str">
        <f>IF('Социально-коммуникативное разви'!N14="","",IF('Социально-коммуникативное разви'!N14&gt;1.5,"сформирован",IF('Социально-коммуникативное разви'!N14&lt;0.5,"не сформирован", "в стадии формирования")))</f>
        <v/>
      </c>
      <c r="Z14" s="97" t="str">
        <f>IF('Социально-коммуникативное разви'!Q14="","",IF('Социально-коммуникативное разви'!Q14&gt;1.5,"сформирован",IF('Социально-коммуникативное разви'!Q14&lt;0.5,"не сформирован", "в стадии формирования")))</f>
        <v/>
      </c>
      <c r="AA14" s="97" t="str">
        <f>IF('Социально-коммуникативное разви'!E14="","",IF('Социально-коммуникативное разви'!E14&gt;1.5,"сформирован",IF('Социально-коммуникативное разви'!E14&lt;0.5,"не сформирован", "в стадии формирования")))</f>
        <v/>
      </c>
      <c r="AB14" s="97" t="str">
        <f>IF('Социально-коммуникативное разви'!F14="","",IF('Социально-коммуникативное разви'!F14&gt;1.5,"сформирован",IF('Социально-коммуникативное разви'!F14&lt;0.5,"не сформирован", "в стадии формирования")))</f>
        <v/>
      </c>
      <c r="AC14" s="97" t="str">
        <f>IF('Физическое развитие'!E14="","",IF('Физическое развитие'!E14&gt;1.5,"сформирован",IF('Физическое развитие'!E14&lt;0.5,"не сформирован", "в стадии формирования")))</f>
        <v/>
      </c>
      <c r="AD14" s="97" t="str">
        <f>IF('Социально-коммуникативное разви'!N14="","",IF('Социально-коммуникативное разви'!Q14="","",IF('Социально-коммуникативное разви'!E14="","",IF('Социально-коммуникативное разви'!F14="","",IF('Физическое развитие'!E14="","",('Социально-коммуникативное разви'!N14+'Социально-коммуникативное разви'!Q14+'Социально-коммуникативное разви'!E14+'Социально-коммуникативное разви'!F14+'Физическое развитие'!E14)/5)))))</f>
        <v/>
      </c>
      <c r="AE14" s="97" t="str">
        <f t="shared" si="3"/>
        <v/>
      </c>
      <c r="AF14" s="97" t="str">
        <f>IF('Социально-коммуникативное разви'!D14="","",IF('Социально-коммуникативное разви'!D14&gt;1.5,"сформирован",IF('Социально-коммуникативное разви'!D14&lt;0.5,"не сформирован", "в стадии формирования")))</f>
        <v/>
      </c>
      <c r="AG14" s="97" t="str">
        <f>IF('Речевое развитие'!F14="","",IF('Речевое развитие'!F14&gt;1.5,"сформирован",IF('Речевое развитие'!F14&lt;0.5,"не сформирован", "в стадии формирования")))</f>
        <v/>
      </c>
      <c r="AH14" s="97" t="str">
        <f>IF('Речевое развитие'!J14="","",IF('Речевое развитие'!J14&gt;1.5,"сформирован",IF('Речевое развитие'!J14&lt;0.5,"не сформирован", "в стадии формирования")))</f>
        <v/>
      </c>
      <c r="AI14" s="97" t="str">
        <f>IF('Художественно-эстетическое разв'!K15="","",IF('Художественно-эстетическое разв'!K15&gt;1.5,"сформирован",IF('Художественно-эстетическое разв'!K15&lt;0.5,"не сформирован", "в стадии формирования")))</f>
        <v/>
      </c>
      <c r="AJ14" s="97" t="str">
        <f>IF('Художественно-эстетическое разв'!L15="","",IF('Художественно-эстетическое разв'!L15&gt;1.5,"сформирован",IF('Художественно-эстетическое разв'!L15&lt;0.5,"не сформирован", "в стадии формирования")))</f>
        <v/>
      </c>
      <c r="AK14" s="97" t="str">
        <f>IF('Социально-коммуникативное разви'!J14="","",IF('Социально-коммуникативное разви'!J14&gt;1.5,"сформирован",IF('Социально-коммуникативное разви'!J14&lt;0.5,"не сформирован", "в стадии формирования")))</f>
        <v/>
      </c>
      <c r="AL14" s="97" t="str">
        <f>IF('Художественно-эстетическое разв'!J15="","",IF('Художественно-эстетическое разв'!J15&gt;1.5,"сформирован",IF('Художественно-эстетическое разв'!J15&lt;0.5,"не сформирован", "в стадии формирования")))</f>
        <v/>
      </c>
      <c r="AM14" s="220" t="str">
        <f>IF('Речевое развитие'!F14="","",IF('Речевое развитие'!J14="","",IF('Художественно-эстетическое разв'!K15="","",IF('Художественно-эстетическое разв'!L15="","",IF('Социально-коммуникативное разви'!J14="","",IF('Художественно-эстетическое разв'!J15="","",('Речевое развитие'!F14+'Речевое развитие'!J14+'Художественно-эстетическое разв'!K15+'Художественно-эстетическое разв'!L15+'Социально-коммуникативное разви'!J14+'Художественно-эстетическое разв'!J15)/6))))))</f>
        <v/>
      </c>
      <c r="AN14" s="97" t="str">
        <f t="shared" si="4"/>
        <v/>
      </c>
      <c r="AO14" s="97" t="str">
        <f>IF('Физическое развитие'!J14="","",IF('Физическое развитие'!J14&gt;1.5,"сформирован",IF('Физическое развитие'!J14&lt;0.5,"не сформирован", "в стадии формирования")))</f>
        <v/>
      </c>
      <c r="AP14" s="97" t="str">
        <f>IF('Физическое развитие'!I14="","",IF('Физическое развитие'!I14&gt;1.5,"сформирован",IF('Физическое развитие'!I14&lt;0.5,"не сформирован", "в стадии формирования")))</f>
        <v/>
      </c>
      <c r="AQ14" s="97" t="str">
        <f>IF('Физическое развитие'!H14="","",IF('Физическое развитие'!H14&gt;1.5,"сформирован",IF('Физическое развитие'!H14&lt;0.5,"не сформирован", "в стадии формирования")))</f>
        <v/>
      </c>
      <c r="AR14" s="97" t="str">
        <f>IF('Физическое развитие'!G14="","",IF('Физическое развитие'!G14&gt;1.5,"сформирован",IF('Физическое развитие'!G14&lt;0.5,"не сформирован", "в стадии формирования")))</f>
        <v/>
      </c>
      <c r="AS14" s="97" t="str">
        <f>IF('Физическое развитие'!D14="","",IF('Физическое развитие'!D14&gt;1.5,"сформирован",IF('Физическое развитие'!D14&lt;0.5,"не сформирован", "в стадии формирования")))</f>
        <v/>
      </c>
      <c r="AT14" s="97" t="str">
        <f>IF('Физическое развитие'!J14="","",IF('Физическое развитие'!I14="","",IF('Физическое развитие'!H14="","",IF('Физическое развитие'!G14="","",IF('Физическое развитие'!D14="","",('Физическое развитие'!J14+'Физическое развитие'!I14+'Физическое развитие'!H14+'Физическое развитие'!G14+'Физическое развитие'!D14)/5)))))</f>
        <v/>
      </c>
      <c r="AU14" s="97" t="str">
        <f t="shared" si="5"/>
        <v/>
      </c>
    </row>
    <row r="15" spans="1:47">
      <c r="A15" s="97">
        <f>список!A13</f>
        <v>12</v>
      </c>
      <c r="B15" s="97" t="str">
        <f>IF(список!B13="","",список!B13)</f>
        <v/>
      </c>
      <c r="C15" s="97">
        <f>IF(список!C13="","",список!C13)</f>
        <v>0</v>
      </c>
      <c r="D15" s="97" t="str">
        <f>IF('Социально-коммуникативное разви'!G15="","",IF('Социально-коммуникативное разви'!G15&gt;1.5,"сформирован",IF('Социально-коммуникативное разви'!G15&lt;0.5,"не сформирован", "в стадии формирования")))</f>
        <v/>
      </c>
      <c r="E15" s="97" t="str">
        <f>IF('Социально-коммуникативное разви'!I15="","",IF('Социально-коммуникативное разви'!I15&gt;1.5,"сформирован",IF('Социально-коммуникативное разви'!I15&lt;0.5,"не сформирован","в стадии формирования")))</f>
        <v/>
      </c>
      <c r="F15" s="97" t="str">
        <f>IF('познавательное развитие'!M16="","",IF('познавательное развитие'!M16&gt;1.5,"сформирован",IF('познавательное развитие'!M16&lt;0.5,"не сформирован", "в стадии формирования")))</f>
        <v/>
      </c>
      <c r="G15" s="97" t="str">
        <f>IF('познавательное развитие'!K16="","",IF('познавательное развитие'!K16&gt;1.5,"сформирован",IF('познавательное развитие'!K16&lt;0.5,"не сформирован", "в стадии формирования")))</f>
        <v/>
      </c>
      <c r="H15" s="220" t="str">
        <f>IF('Социально-коммуникативное разви'!G15="","",IF('Социально-коммуникативное разви'!I15="","",IF('познавательное развитие'!M16="","",IF('познавательное развитие'!K16="","",('Социально-коммуникативное разви'!G15+'Социально-коммуникативное разви'!I15+'познавательное развитие'!M16+'познавательное развитие'!K16)/4))))</f>
        <v/>
      </c>
      <c r="I15" s="97" t="str">
        <f t="shared" si="0"/>
        <v/>
      </c>
      <c r="J15" s="97" t="str">
        <f>IF('познавательное развитие'!E16="","",IF('познавательное развитие'!E16&gt;1.5,"сформирован",IF('познавательное развитие'!E16&lt;0.5,"не сформирован", "в стадии формирования")))</f>
        <v/>
      </c>
      <c r="K15" s="97" t="str">
        <f>IF('познавательное развитие'!F16="","",IF('познавательное развитие'!F16&gt;1.5,"сформирован",IF('познавательное развитие'!F16&lt;0.5,"не сформирован", "в стадии формирования")))</f>
        <v/>
      </c>
      <c r="L15" s="97" t="str">
        <f>IF('познавательное развитие'!L16="","",IF('познавательное развитие'!L16&gt;1.5,"сформирован",IF('познавательное развитие'!L16&lt;0.5,"не сформирован", "в стадии формирования")))</f>
        <v/>
      </c>
      <c r="M15" s="97" t="str">
        <f>IF('Физическое развитие'!N15="","",IF('Физическое развитие'!N15&gt;1.5,"сформирован",IF('Физическое развитие'!N15&lt;0.5,"не сформирован", "в стадии формирования")))</f>
        <v/>
      </c>
      <c r="N15" s="97" t="str">
        <f>IF('Физическое развитие'!O15="","",IF('Физическое развитие'!O15&gt;1.5,"сформирован",IF('Физическое развитие'!O15&lt;0.5,"не сформирован", "в стадии формирования")))</f>
        <v/>
      </c>
      <c r="O15" s="97" t="str">
        <f>IF('Социально-коммуникативное разви'!M15="","",IF('Социально-коммуникативное разви'!M15&gt;1.5,"сформирован",IF('Социально-коммуникативное разви'!M15&lt;0.5,"не сформирован", "в стадии формирования")))</f>
        <v/>
      </c>
      <c r="P15" s="97" t="str">
        <f>IF('Социально-коммуникативное разви'!Q15="","",IF('Социально-коммуникативное разви'!Q15&gt;1.5,"сформирован",IF('Социально-коммуникативное разви'!Q15&lt;0.5,"не сформирован", "в стадии формирования")))</f>
        <v/>
      </c>
      <c r="Q15" s="97" t="str">
        <f>IF('Физическое развитие'!M15="","",IF('Физическое развитие'!M15&gt;1.5,"сформирован",IF('Физическое развитие'!M15&lt;0.5,"не сформирован", "в стадии формирования")))</f>
        <v/>
      </c>
      <c r="R15" s="220" t="str">
        <f>IF('познавательное развитие'!E16="","",IF('познавательное развитие'!F16="","",IF('познавательное развитие'!L16="","",IF('Физическое развитие'!N15="","",IF('Физическое развитие'!O15="","",IF('Социально-коммуникативное разви'!M15="","",IF('Социально-коммуникативное разви'!Q15="","",IF('Физическое развитие'!M15="","",('познавательное развитие'!E16+'познавательное развитие'!F16+'познавательное развитие'!L16+'Физическое развитие'!N15+'Физическое развитие'!O15+'Социально-коммуникативное разви'!M15+'Социально-коммуникативное разви'!Q15+'Физическое развитие'!M15)/8))))))))</f>
        <v/>
      </c>
      <c r="S15" s="97" t="str">
        <f t="shared" si="1"/>
        <v/>
      </c>
      <c r="T15" s="97" t="str">
        <f>IF('Социально-коммуникативное разви'!H15="","",IF('Социально-коммуникативное разви'!H15&gt;1.5,"сформирован",IF('Социально-коммуникативное разви'!H15&lt;0.5,"не сформирован", "в стадии формирования")))</f>
        <v/>
      </c>
      <c r="U15" s="97" t="str">
        <f>IF('Речевое развитие'!D15="","",IF('Речевое развитие'!D15&gt;1.5,"сформирован",IF('Речевое развитие'!D15&lt;0.5,"не сформирован", "в стадии формирования")))</f>
        <v/>
      </c>
      <c r="V15" s="97" t="str">
        <f>IF('Речевое развитие'!E15="","",IF('Речевое развитие'!E15&gt;1.5,"сформирован",IF('Речевое развитие'!E15&lt;0.5,"не сформирован", "в стадии формирования")))</f>
        <v/>
      </c>
      <c r="W15" s="220" t="str">
        <f>IF('Социально-коммуникативное разви'!H15="","",IF('Речевое развитие'!D15="","",IF('Речевое развитие'!E15="","",('Социально-коммуникативное разви'!H15+'Речевое развитие'!D15+'Речевое развитие'!E15)/3)))</f>
        <v/>
      </c>
      <c r="X15" s="97" t="str">
        <f t="shared" si="2"/>
        <v/>
      </c>
      <c r="Y15" s="97" t="str">
        <f>IF('Социально-коммуникативное разви'!N15="","",IF('Социально-коммуникативное разви'!N15&gt;1.5,"сформирован",IF('Социально-коммуникативное разви'!N15&lt;0.5,"не сформирован", "в стадии формирования")))</f>
        <v/>
      </c>
      <c r="Z15" s="97" t="str">
        <f>IF('Социально-коммуникативное разви'!Q15="","",IF('Социально-коммуникативное разви'!Q15&gt;1.5,"сформирован",IF('Социально-коммуникативное разви'!Q15&lt;0.5,"не сформирован", "в стадии формирования")))</f>
        <v/>
      </c>
      <c r="AA15" s="97" t="str">
        <f>IF('Социально-коммуникативное разви'!E15="","",IF('Социально-коммуникативное разви'!E15&gt;1.5,"сформирован",IF('Социально-коммуникативное разви'!E15&lt;0.5,"не сформирован", "в стадии формирования")))</f>
        <v/>
      </c>
      <c r="AB15" s="97" t="str">
        <f>IF('Социально-коммуникативное разви'!F15="","",IF('Социально-коммуникативное разви'!F15&gt;1.5,"сформирован",IF('Социально-коммуникативное разви'!F15&lt;0.5,"не сформирован", "в стадии формирования")))</f>
        <v/>
      </c>
      <c r="AC15" s="97" t="str">
        <f>IF('Физическое развитие'!E15="","",IF('Физическое развитие'!E15&gt;1.5,"сформирован",IF('Физическое развитие'!E15&lt;0.5,"не сформирован", "в стадии формирования")))</f>
        <v/>
      </c>
      <c r="AD15" s="97" t="str">
        <f>IF('Социально-коммуникативное разви'!N15="","",IF('Социально-коммуникативное разви'!Q15="","",IF('Социально-коммуникативное разви'!E15="","",IF('Социально-коммуникативное разви'!F15="","",IF('Физическое развитие'!E15="","",('Социально-коммуникативное разви'!N15+'Социально-коммуникативное разви'!Q15+'Социально-коммуникативное разви'!E15+'Социально-коммуникативное разви'!F15+'Физическое развитие'!E15)/5)))))</f>
        <v/>
      </c>
      <c r="AE15" s="97" t="str">
        <f t="shared" si="3"/>
        <v/>
      </c>
      <c r="AF15" s="97" t="str">
        <f>IF('Социально-коммуникативное разви'!D15="","",IF('Социально-коммуникативное разви'!D15&gt;1.5,"сформирован",IF('Социально-коммуникативное разви'!D15&lt;0.5,"не сформирован", "в стадии формирования")))</f>
        <v/>
      </c>
      <c r="AG15" s="97" t="str">
        <f>IF('Речевое развитие'!F15="","",IF('Речевое развитие'!F15&gt;1.5,"сформирован",IF('Речевое развитие'!F15&lt;0.5,"не сформирован", "в стадии формирования")))</f>
        <v/>
      </c>
      <c r="AH15" s="97" t="str">
        <f>IF('Речевое развитие'!J15="","",IF('Речевое развитие'!J15&gt;1.5,"сформирован",IF('Речевое развитие'!J15&lt;0.5,"не сформирован", "в стадии формирования")))</f>
        <v/>
      </c>
      <c r="AI15" s="97" t="str">
        <f>IF('Художественно-эстетическое разв'!K16="","",IF('Художественно-эстетическое разв'!K16&gt;1.5,"сформирован",IF('Художественно-эстетическое разв'!K16&lt;0.5,"не сформирован", "в стадии формирования")))</f>
        <v/>
      </c>
      <c r="AJ15" s="97" t="str">
        <f>IF('Художественно-эстетическое разв'!L16="","",IF('Художественно-эстетическое разв'!L16&gt;1.5,"сформирован",IF('Художественно-эстетическое разв'!L16&lt;0.5,"не сформирован", "в стадии формирования")))</f>
        <v/>
      </c>
      <c r="AK15" s="97" t="str">
        <f>IF('Социально-коммуникативное разви'!J15="","",IF('Социально-коммуникативное разви'!J15&gt;1.5,"сформирован",IF('Социально-коммуникативное разви'!J15&lt;0.5,"не сформирован", "в стадии формирования")))</f>
        <v/>
      </c>
      <c r="AL15" s="97" t="str">
        <f>IF('Художественно-эстетическое разв'!J16="","",IF('Художественно-эстетическое разв'!J16&gt;1.5,"сформирован",IF('Художественно-эстетическое разв'!J16&lt;0.5,"не сформирован", "в стадии формирования")))</f>
        <v/>
      </c>
      <c r="AM15" s="220" t="str">
        <f>IF('Речевое развитие'!F15="","",IF('Речевое развитие'!J15="","",IF('Художественно-эстетическое разв'!K16="","",IF('Художественно-эстетическое разв'!L16="","",IF('Социально-коммуникативное разви'!J15="","",IF('Художественно-эстетическое разв'!J16="","",('Речевое развитие'!F15+'Речевое развитие'!J15+'Художественно-эстетическое разв'!K16+'Художественно-эстетическое разв'!L16+'Социально-коммуникативное разви'!J15+'Художественно-эстетическое разв'!J16)/6))))))</f>
        <v/>
      </c>
      <c r="AN15" s="97" t="str">
        <f t="shared" si="4"/>
        <v/>
      </c>
      <c r="AO15" s="97" t="str">
        <f>IF('Физическое развитие'!J15="","",IF('Физическое развитие'!J15&gt;1.5,"сформирован",IF('Физическое развитие'!J15&lt;0.5,"не сформирован", "в стадии формирования")))</f>
        <v/>
      </c>
      <c r="AP15" s="97" t="str">
        <f>IF('Физическое развитие'!I15="","",IF('Физическое развитие'!I15&gt;1.5,"сформирован",IF('Физическое развитие'!I15&lt;0.5,"не сформирован", "в стадии формирования")))</f>
        <v/>
      </c>
      <c r="AQ15" s="97" t="str">
        <f>IF('Физическое развитие'!H15="","",IF('Физическое развитие'!H15&gt;1.5,"сформирован",IF('Физическое развитие'!H15&lt;0.5,"не сформирован", "в стадии формирования")))</f>
        <v/>
      </c>
      <c r="AR15" s="97" t="str">
        <f>IF('Физическое развитие'!G15="","",IF('Физическое развитие'!G15&gt;1.5,"сформирован",IF('Физическое развитие'!G15&lt;0.5,"не сформирован", "в стадии формирования")))</f>
        <v/>
      </c>
      <c r="AS15" s="97" t="str">
        <f>IF('Физическое развитие'!D15="","",IF('Физическое развитие'!D15&gt;1.5,"сформирован",IF('Физическое развитие'!D15&lt;0.5,"не сформирован", "в стадии формирования")))</f>
        <v/>
      </c>
      <c r="AT15" s="97" t="str">
        <f>IF('Физическое развитие'!J15="","",IF('Физическое развитие'!I15="","",IF('Физическое развитие'!H15="","",IF('Физическое развитие'!G15="","",IF('Физическое развитие'!D15="","",('Физическое развитие'!J15+'Физическое развитие'!I15+'Физическое развитие'!H15+'Физическое развитие'!G15+'Физическое развитие'!D15)/5)))))</f>
        <v/>
      </c>
      <c r="AU15" s="97" t="str">
        <f t="shared" si="5"/>
        <v/>
      </c>
    </row>
    <row r="16" spans="1:47">
      <c r="A16" s="97">
        <f>список!A14</f>
        <v>13</v>
      </c>
      <c r="B16" s="97" t="str">
        <f>IF(список!B14="","",список!B14)</f>
        <v/>
      </c>
      <c r="C16" s="97">
        <f>IF(список!C14="","",список!C14)</f>
        <v>0</v>
      </c>
      <c r="D16" s="97" t="str">
        <f>IF('Социально-коммуникативное разви'!G16="","",IF('Социально-коммуникативное разви'!G16&gt;1.5,"сформирован",IF('Социально-коммуникативное разви'!G16&lt;0.5,"не сформирован", "в стадии формирования")))</f>
        <v/>
      </c>
      <c r="E16" s="97" t="str">
        <f>IF('Социально-коммуникативное разви'!I16="","",IF('Социально-коммуникативное разви'!I16&gt;1.5,"сформирован",IF('Социально-коммуникативное разви'!I16&lt;0.5,"не сформирован","в стадии формирования")))</f>
        <v/>
      </c>
      <c r="F16" s="97" t="str">
        <f>IF('познавательное развитие'!M17="","",IF('познавательное развитие'!M17&gt;1.5,"сформирован",IF('познавательное развитие'!M17&lt;0.5,"не сформирован", "в стадии формирования")))</f>
        <v/>
      </c>
      <c r="G16" s="97" t="str">
        <f>IF('познавательное развитие'!K17="","",IF('познавательное развитие'!K17&gt;1.5,"сформирован",IF('познавательное развитие'!K17&lt;0.5,"не сформирован", "в стадии формирования")))</f>
        <v/>
      </c>
      <c r="H16" s="220" t="str">
        <f>IF('Социально-коммуникативное разви'!G16="","",IF('Социально-коммуникативное разви'!I16="","",IF('познавательное развитие'!M17="","",IF('познавательное развитие'!K17="","",('Социально-коммуникативное разви'!G16+'Социально-коммуникативное разви'!I16+'познавательное развитие'!M17+'познавательное развитие'!K17)/4))))</f>
        <v/>
      </c>
      <c r="I16" s="97" t="str">
        <f t="shared" si="0"/>
        <v/>
      </c>
      <c r="J16" s="97" t="str">
        <f>IF('познавательное развитие'!E17="","",IF('познавательное развитие'!E17&gt;1.5,"сформирован",IF('познавательное развитие'!E17&lt;0.5,"не сформирован", "в стадии формирования")))</f>
        <v/>
      </c>
      <c r="K16" s="97" t="str">
        <f>IF('познавательное развитие'!F17="","",IF('познавательное развитие'!F17&gt;1.5,"сформирован",IF('познавательное развитие'!F17&lt;0.5,"не сформирован", "в стадии формирования")))</f>
        <v/>
      </c>
      <c r="L16" s="97" t="str">
        <f>IF('познавательное развитие'!L17="","",IF('познавательное развитие'!L17&gt;1.5,"сформирован",IF('познавательное развитие'!L17&lt;0.5,"не сформирован", "в стадии формирования")))</f>
        <v/>
      </c>
      <c r="M16" s="97" t="str">
        <f>IF('Физическое развитие'!N16="","",IF('Физическое развитие'!N16&gt;1.5,"сформирован",IF('Физическое развитие'!N16&lt;0.5,"не сформирован", "в стадии формирования")))</f>
        <v/>
      </c>
      <c r="N16" s="97" t="str">
        <f>IF('Физическое развитие'!O16="","",IF('Физическое развитие'!O16&gt;1.5,"сформирован",IF('Физическое развитие'!O16&lt;0.5,"не сформирован", "в стадии формирования")))</f>
        <v/>
      </c>
      <c r="O16" s="97" t="str">
        <f>IF('Социально-коммуникативное разви'!M16="","",IF('Социально-коммуникативное разви'!M16&gt;1.5,"сформирован",IF('Социально-коммуникативное разви'!M16&lt;0.5,"не сформирован", "в стадии формирования")))</f>
        <v/>
      </c>
      <c r="P16" s="97" t="str">
        <f>IF('Социально-коммуникативное разви'!Q16="","",IF('Социально-коммуникативное разви'!Q16&gt;1.5,"сформирован",IF('Социально-коммуникативное разви'!Q16&lt;0.5,"не сформирован", "в стадии формирования")))</f>
        <v/>
      </c>
      <c r="Q16" s="97" t="str">
        <f>IF('Физическое развитие'!M16="","",IF('Физическое развитие'!M16&gt;1.5,"сформирован",IF('Физическое развитие'!M16&lt;0.5,"не сформирован", "в стадии формирования")))</f>
        <v/>
      </c>
      <c r="R16" s="220" t="str">
        <f>IF('познавательное развитие'!E17="","",IF('познавательное развитие'!F17="","",IF('познавательное развитие'!L17="","",IF('Физическое развитие'!N16="","",IF('Физическое развитие'!O16="","",IF('Социально-коммуникативное разви'!M16="","",IF('Социально-коммуникативное разви'!Q16="","",IF('Физическое развитие'!M16="","",('познавательное развитие'!E17+'познавательное развитие'!F17+'познавательное развитие'!L17+'Физическое развитие'!N16+'Физическое развитие'!O16+'Социально-коммуникативное разви'!M16+'Социально-коммуникативное разви'!Q16+'Физическое развитие'!M16)/8))))))))</f>
        <v/>
      </c>
      <c r="S16" s="97" t="str">
        <f t="shared" si="1"/>
        <v/>
      </c>
      <c r="T16" s="97" t="str">
        <f>IF('Социально-коммуникативное разви'!H16="","",IF('Социально-коммуникативное разви'!H16&gt;1.5,"сформирован",IF('Социально-коммуникативное разви'!H16&lt;0.5,"не сформирован", "в стадии формирования")))</f>
        <v/>
      </c>
      <c r="U16" s="97" t="str">
        <f>IF('Речевое развитие'!D16="","",IF('Речевое развитие'!D16&gt;1.5,"сформирован",IF('Речевое развитие'!D16&lt;0.5,"не сформирован", "в стадии формирования")))</f>
        <v/>
      </c>
      <c r="V16" s="97" t="str">
        <f>IF('Речевое развитие'!E16="","",IF('Речевое развитие'!E16&gt;1.5,"сформирован",IF('Речевое развитие'!E16&lt;0.5,"не сформирован", "в стадии формирования")))</f>
        <v/>
      </c>
      <c r="W16" s="220" t="str">
        <f>IF('Социально-коммуникативное разви'!H16="","",IF('Речевое развитие'!D16="","",IF('Речевое развитие'!E16="","",('Социально-коммуникативное разви'!H16+'Речевое развитие'!D16+'Речевое развитие'!E16)/3)))</f>
        <v/>
      </c>
      <c r="X16" s="97" t="str">
        <f t="shared" si="2"/>
        <v/>
      </c>
      <c r="Y16" s="97" t="str">
        <f>IF('Социально-коммуникативное разви'!N16="","",IF('Социально-коммуникативное разви'!N16&gt;1.5,"сформирован",IF('Социально-коммуникативное разви'!N16&lt;0.5,"не сформирован", "в стадии формирования")))</f>
        <v/>
      </c>
      <c r="Z16" s="97" t="str">
        <f>IF('Социально-коммуникативное разви'!Q16="","",IF('Социально-коммуникативное разви'!Q16&gt;1.5,"сформирован",IF('Социально-коммуникативное разви'!Q16&lt;0.5,"не сформирован", "в стадии формирования")))</f>
        <v/>
      </c>
      <c r="AA16" s="97" t="str">
        <f>IF('Социально-коммуникативное разви'!E16="","",IF('Социально-коммуникативное разви'!E16&gt;1.5,"сформирован",IF('Социально-коммуникативное разви'!E16&lt;0.5,"не сформирован", "в стадии формирования")))</f>
        <v/>
      </c>
      <c r="AB16" s="97" t="str">
        <f>IF('Социально-коммуникативное разви'!F16="","",IF('Социально-коммуникативное разви'!F16&gt;1.5,"сформирован",IF('Социально-коммуникативное разви'!F16&lt;0.5,"не сформирован", "в стадии формирования")))</f>
        <v/>
      </c>
      <c r="AC16" s="97" t="str">
        <f>IF('Физическое развитие'!E16="","",IF('Физическое развитие'!E16&gt;1.5,"сформирован",IF('Физическое развитие'!E16&lt;0.5,"не сформирован", "в стадии формирования")))</f>
        <v/>
      </c>
      <c r="AD16" s="97" t="str">
        <f>IF('Социально-коммуникативное разви'!N16="","",IF('Социально-коммуникативное разви'!Q16="","",IF('Социально-коммуникативное разви'!E16="","",IF('Социально-коммуникативное разви'!F16="","",IF('Физическое развитие'!E16="","",('Социально-коммуникативное разви'!N16+'Социально-коммуникативное разви'!Q16+'Социально-коммуникативное разви'!E16+'Социально-коммуникативное разви'!F16+'Физическое развитие'!E16)/5)))))</f>
        <v/>
      </c>
      <c r="AE16" s="97" t="str">
        <f t="shared" si="3"/>
        <v/>
      </c>
      <c r="AF16" s="97" t="str">
        <f>IF('Социально-коммуникативное разви'!D16="","",IF('Социально-коммуникативное разви'!D16&gt;1.5,"сформирован",IF('Социально-коммуникативное разви'!D16&lt;0.5,"не сформирован", "в стадии формирования")))</f>
        <v/>
      </c>
      <c r="AG16" s="97" t="str">
        <f>IF('Речевое развитие'!F16="","",IF('Речевое развитие'!F16&gt;1.5,"сформирован",IF('Речевое развитие'!F16&lt;0.5,"не сформирован", "в стадии формирования")))</f>
        <v/>
      </c>
      <c r="AH16" s="97" t="str">
        <f>IF('Речевое развитие'!J16="","",IF('Речевое развитие'!J16&gt;1.5,"сформирован",IF('Речевое развитие'!J16&lt;0.5,"не сформирован", "в стадии формирования")))</f>
        <v/>
      </c>
      <c r="AI16" s="97" t="str">
        <f>IF('Художественно-эстетическое разв'!K17="","",IF('Художественно-эстетическое разв'!K17&gt;1.5,"сформирован",IF('Художественно-эстетическое разв'!K17&lt;0.5,"не сформирован", "в стадии формирования")))</f>
        <v/>
      </c>
      <c r="AJ16" s="97" t="str">
        <f>IF('Художественно-эстетическое разв'!L17="","",IF('Художественно-эстетическое разв'!L17&gt;1.5,"сформирован",IF('Художественно-эстетическое разв'!L17&lt;0.5,"не сформирован", "в стадии формирования")))</f>
        <v/>
      </c>
      <c r="AK16" s="97" t="str">
        <f>IF('Социально-коммуникативное разви'!J16="","",IF('Социально-коммуникативное разви'!J16&gt;1.5,"сформирован",IF('Социально-коммуникативное разви'!J16&lt;0.5,"не сформирован", "в стадии формирования")))</f>
        <v/>
      </c>
      <c r="AL16" s="97" t="str">
        <f>IF('Художественно-эстетическое разв'!J17="","",IF('Художественно-эстетическое разв'!J17&gt;1.5,"сформирован",IF('Художественно-эстетическое разв'!J17&lt;0.5,"не сформирован", "в стадии формирования")))</f>
        <v/>
      </c>
      <c r="AM16" s="220" t="str">
        <f>IF('Речевое развитие'!F16="","",IF('Речевое развитие'!J16="","",IF('Художественно-эстетическое разв'!K17="","",IF('Художественно-эстетическое разв'!L17="","",IF('Социально-коммуникативное разви'!J16="","",IF('Художественно-эстетическое разв'!J17="","",('Речевое развитие'!F16+'Речевое развитие'!J16+'Художественно-эстетическое разв'!K17+'Художественно-эстетическое разв'!L17+'Социально-коммуникативное разви'!J16+'Художественно-эстетическое разв'!J17)/6))))))</f>
        <v/>
      </c>
      <c r="AN16" s="97" t="str">
        <f t="shared" si="4"/>
        <v/>
      </c>
      <c r="AO16" s="97" t="str">
        <f>IF('Физическое развитие'!J16="","",IF('Физическое развитие'!J16&gt;1.5,"сформирован",IF('Физическое развитие'!J16&lt;0.5,"не сформирован", "в стадии формирования")))</f>
        <v/>
      </c>
      <c r="AP16" s="97" t="str">
        <f>IF('Физическое развитие'!I16="","",IF('Физическое развитие'!I16&gt;1.5,"сформирован",IF('Физическое развитие'!I16&lt;0.5,"не сформирован", "в стадии формирования")))</f>
        <v/>
      </c>
      <c r="AQ16" s="97" t="str">
        <f>IF('Физическое развитие'!H16="","",IF('Физическое развитие'!H16&gt;1.5,"сформирован",IF('Физическое развитие'!H16&lt;0.5,"не сформирован", "в стадии формирования")))</f>
        <v/>
      </c>
      <c r="AR16" s="97" t="str">
        <f>IF('Физическое развитие'!G16="","",IF('Физическое развитие'!G16&gt;1.5,"сформирован",IF('Физическое развитие'!G16&lt;0.5,"не сформирован", "в стадии формирования")))</f>
        <v/>
      </c>
      <c r="AS16" s="97" t="str">
        <f>IF('Физическое развитие'!D16="","",IF('Физическое развитие'!D16&gt;1.5,"сформирован",IF('Физическое развитие'!D16&lt;0.5,"не сформирован", "в стадии формирования")))</f>
        <v/>
      </c>
      <c r="AT16" s="97" t="str">
        <f>IF('Физическое развитие'!J16="","",IF('Физическое развитие'!I16="","",IF('Физическое развитие'!H16="","",IF('Физическое развитие'!G16="","",IF('Физическое развитие'!D16="","",('Физическое развитие'!J16+'Физическое развитие'!I16+'Физическое развитие'!H16+'Физическое развитие'!G16+'Физическое развитие'!D16)/5)))))</f>
        <v/>
      </c>
      <c r="AU16" s="97" t="str">
        <f t="shared" si="5"/>
        <v/>
      </c>
    </row>
    <row r="17" spans="1:47">
      <c r="A17" s="97">
        <f>список!A15</f>
        <v>14</v>
      </c>
      <c r="B17" s="97" t="str">
        <f>IF(список!B15="","",список!B15)</f>
        <v/>
      </c>
      <c r="C17" s="97">
        <f>IF(список!C15="","",список!C15)</f>
        <v>0</v>
      </c>
      <c r="D17" s="97" t="str">
        <f>IF('Социально-коммуникативное разви'!G17="","",IF('Социально-коммуникативное разви'!G17&gt;1.5,"сформирован",IF('Социально-коммуникативное разви'!G17&lt;0.5,"не сформирован", "в стадии формирования")))</f>
        <v/>
      </c>
      <c r="E17" s="97" t="str">
        <f>IF('Социально-коммуникативное разви'!I17="","",IF('Социально-коммуникативное разви'!I17&gt;1.5,"сформирован",IF('Социально-коммуникативное разви'!I17&lt;0.5,"не сформирован","в стадии формирования")))</f>
        <v/>
      </c>
      <c r="F17" s="97" t="str">
        <f>IF('познавательное развитие'!M18="","",IF('познавательное развитие'!M18&gt;1.5,"сформирован",IF('познавательное развитие'!M18&lt;0.5,"не сформирован", "в стадии формирования")))</f>
        <v/>
      </c>
      <c r="G17" s="97" t="str">
        <f>IF('познавательное развитие'!K18="","",IF('познавательное развитие'!K18&gt;1.5,"сформирован",IF('познавательное развитие'!K18&lt;0.5,"не сформирован", "в стадии формирования")))</f>
        <v/>
      </c>
      <c r="H17" s="220" t="str">
        <f>IF('Социально-коммуникативное разви'!G17="","",IF('Социально-коммуникативное разви'!I17="","",IF('познавательное развитие'!M18="","",IF('познавательное развитие'!K18="","",('Социально-коммуникативное разви'!G17+'Социально-коммуникативное разви'!I17+'познавательное развитие'!M18+'познавательное развитие'!K18)/4))))</f>
        <v/>
      </c>
      <c r="I17" s="97" t="str">
        <f t="shared" si="0"/>
        <v/>
      </c>
      <c r="J17" s="97" t="str">
        <f>IF('познавательное развитие'!E18="","",IF('познавательное развитие'!E18&gt;1.5,"сформирован",IF('познавательное развитие'!E18&lt;0.5,"не сформирован", "в стадии формирования")))</f>
        <v/>
      </c>
      <c r="K17" s="97" t="str">
        <f>IF('познавательное развитие'!F18="","",IF('познавательное развитие'!F18&gt;1.5,"сформирован",IF('познавательное развитие'!F18&lt;0.5,"не сформирован", "в стадии формирования")))</f>
        <v/>
      </c>
      <c r="L17" s="97" t="str">
        <f>IF('познавательное развитие'!L18="","",IF('познавательное развитие'!L18&gt;1.5,"сформирован",IF('познавательное развитие'!L18&lt;0.5,"не сформирован", "в стадии формирования")))</f>
        <v/>
      </c>
      <c r="M17" s="97" t="str">
        <f>IF('Физическое развитие'!N17="","",IF('Физическое развитие'!N17&gt;1.5,"сформирован",IF('Физическое развитие'!N17&lt;0.5,"не сформирован", "в стадии формирования")))</f>
        <v/>
      </c>
      <c r="N17" s="97" t="str">
        <f>IF('Физическое развитие'!O17="","",IF('Физическое развитие'!O17&gt;1.5,"сформирован",IF('Физическое развитие'!O17&lt;0.5,"не сформирован", "в стадии формирования")))</f>
        <v/>
      </c>
      <c r="O17" s="97" t="str">
        <f>IF('Социально-коммуникативное разви'!M17="","",IF('Социально-коммуникативное разви'!M17&gt;1.5,"сформирован",IF('Социально-коммуникативное разви'!M17&lt;0.5,"не сформирован", "в стадии формирования")))</f>
        <v/>
      </c>
      <c r="P17" s="97" t="str">
        <f>IF('Социально-коммуникативное разви'!Q17="","",IF('Социально-коммуникативное разви'!Q17&gt;1.5,"сформирован",IF('Социально-коммуникативное разви'!Q17&lt;0.5,"не сформирован", "в стадии формирования")))</f>
        <v/>
      </c>
      <c r="Q17" s="97" t="str">
        <f>IF('Физическое развитие'!M17="","",IF('Физическое развитие'!M17&gt;1.5,"сформирован",IF('Физическое развитие'!M17&lt;0.5,"не сформирован", "в стадии формирования")))</f>
        <v/>
      </c>
      <c r="R17" s="220" t="str">
        <f>IF('познавательное развитие'!E18="","",IF('познавательное развитие'!F18="","",IF('познавательное развитие'!L18="","",IF('Физическое развитие'!N17="","",IF('Физическое развитие'!O17="","",IF('Социально-коммуникативное разви'!M17="","",IF('Социально-коммуникативное разви'!Q17="","",IF('Физическое развитие'!M17="","",('познавательное развитие'!E18+'познавательное развитие'!F18+'познавательное развитие'!L18+'Физическое развитие'!N17+'Физическое развитие'!O17+'Социально-коммуникативное разви'!M17+'Социально-коммуникативное разви'!Q17+'Физическое развитие'!M17)/8))))))))</f>
        <v/>
      </c>
      <c r="S17" s="97" t="str">
        <f t="shared" si="1"/>
        <v/>
      </c>
      <c r="T17" s="97" t="str">
        <f>IF('Социально-коммуникативное разви'!H17="","",IF('Социально-коммуникативное разви'!H17&gt;1.5,"сформирован",IF('Социально-коммуникативное разви'!H17&lt;0.5,"не сформирован", "в стадии формирования")))</f>
        <v/>
      </c>
      <c r="U17" s="97" t="str">
        <f>IF('Речевое развитие'!D17="","",IF('Речевое развитие'!D17&gt;1.5,"сформирован",IF('Речевое развитие'!D17&lt;0.5,"не сформирован", "в стадии формирования")))</f>
        <v/>
      </c>
      <c r="V17" s="97" t="str">
        <f>IF('Речевое развитие'!E17="","",IF('Речевое развитие'!E17&gt;1.5,"сформирован",IF('Речевое развитие'!E17&lt;0.5,"не сформирован", "в стадии формирования")))</f>
        <v/>
      </c>
      <c r="W17" s="220" t="str">
        <f>IF('Социально-коммуникативное разви'!H17="","",IF('Речевое развитие'!D17="","",IF('Речевое развитие'!E17="","",('Социально-коммуникативное разви'!H17+'Речевое развитие'!D17+'Речевое развитие'!E17)/3)))</f>
        <v/>
      </c>
      <c r="X17" s="97" t="str">
        <f t="shared" si="2"/>
        <v/>
      </c>
      <c r="Y17" s="97" t="str">
        <f>IF('Социально-коммуникативное разви'!N17="","",IF('Социально-коммуникативное разви'!N17&gt;1.5,"сформирован",IF('Социально-коммуникативное разви'!N17&lt;0.5,"не сформирован", "в стадии формирования")))</f>
        <v/>
      </c>
      <c r="Z17" s="97" t="str">
        <f>IF('Социально-коммуникативное разви'!Q17="","",IF('Социально-коммуникативное разви'!Q17&gt;1.5,"сформирован",IF('Социально-коммуникативное разви'!Q17&lt;0.5,"не сформирован", "в стадии формирования")))</f>
        <v/>
      </c>
      <c r="AA17" s="97" t="str">
        <f>IF('Социально-коммуникативное разви'!E17="","",IF('Социально-коммуникативное разви'!E17&gt;1.5,"сформирован",IF('Социально-коммуникативное разви'!E17&lt;0.5,"не сформирован", "в стадии формирования")))</f>
        <v/>
      </c>
      <c r="AB17" s="97" t="str">
        <f>IF('Социально-коммуникативное разви'!F17="","",IF('Социально-коммуникативное разви'!F17&gt;1.5,"сформирован",IF('Социально-коммуникативное разви'!F17&lt;0.5,"не сформирован", "в стадии формирования")))</f>
        <v/>
      </c>
      <c r="AC17" s="97" t="str">
        <f>IF('Физическое развитие'!E17="","",IF('Физическое развитие'!E17&gt;1.5,"сформирован",IF('Физическое развитие'!E17&lt;0.5,"не сформирован", "в стадии формирования")))</f>
        <v/>
      </c>
      <c r="AD17" s="97" t="str">
        <f>IF('Социально-коммуникативное разви'!N17="","",IF('Социально-коммуникативное разви'!Q17="","",IF('Социально-коммуникативное разви'!E17="","",IF('Социально-коммуникативное разви'!F17="","",IF('Физическое развитие'!E17="","",('Социально-коммуникативное разви'!N17+'Социально-коммуникативное разви'!Q17+'Социально-коммуникативное разви'!E17+'Социально-коммуникативное разви'!F17+'Физическое развитие'!E17)/5)))))</f>
        <v/>
      </c>
      <c r="AE17" s="97" t="str">
        <f t="shared" si="3"/>
        <v/>
      </c>
      <c r="AF17" s="97" t="str">
        <f>IF('Социально-коммуникативное разви'!D17="","",IF('Социально-коммуникативное разви'!D17&gt;1.5,"сформирован",IF('Социально-коммуникативное разви'!D17&lt;0.5,"не сформирован", "в стадии формирования")))</f>
        <v/>
      </c>
      <c r="AG17" s="97" t="str">
        <f>IF('Речевое развитие'!F17="","",IF('Речевое развитие'!F17&gt;1.5,"сформирован",IF('Речевое развитие'!F17&lt;0.5,"не сформирован", "в стадии формирования")))</f>
        <v/>
      </c>
      <c r="AH17" s="97" t="str">
        <f>IF('Речевое развитие'!J17="","",IF('Речевое развитие'!J17&gt;1.5,"сформирован",IF('Речевое развитие'!J17&lt;0.5,"не сформирован", "в стадии формирования")))</f>
        <v/>
      </c>
      <c r="AI17" s="97" t="str">
        <f>IF('Художественно-эстетическое разв'!K18="","",IF('Художественно-эстетическое разв'!K18&gt;1.5,"сформирован",IF('Художественно-эстетическое разв'!K18&lt;0.5,"не сформирован", "в стадии формирования")))</f>
        <v/>
      </c>
      <c r="AJ17" s="97" t="str">
        <f>IF('Художественно-эстетическое разв'!L18="","",IF('Художественно-эстетическое разв'!L18&gt;1.5,"сформирован",IF('Художественно-эстетическое разв'!L18&lt;0.5,"не сформирован", "в стадии формирования")))</f>
        <v/>
      </c>
      <c r="AK17" s="97" t="str">
        <f>IF('Социально-коммуникативное разви'!J17="","",IF('Социально-коммуникативное разви'!J17&gt;1.5,"сформирован",IF('Социально-коммуникативное разви'!J17&lt;0.5,"не сформирован", "в стадии формирования")))</f>
        <v/>
      </c>
      <c r="AL17" s="97" t="str">
        <f>IF('Художественно-эстетическое разв'!J18="","",IF('Художественно-эстетическое разв'!J18&gt;1.5,"сформирован",IF('Художественно-эстетическое разв'!J18&lt;0.5,"не сформирован", "в стадии формирования")))</f>
        <v/>
      </c>
      <c r="AM17" s="220" t="str">
        <f>IF('Речевое развитие'!F17="","",IF('Речевое развитие'!J17="","",IF('Художественно-эстетическое разв'!K18="","",IF('Художественно-эстетическое разв'!L18="","",IF('Социально-коммуникативное разви'!J17="","",IF('Художественно-эстетическое разв'!J18="","",('Речевое развитие'!F17+'Речевое развитие'!J17+'Художественно-эстетическое разв'!K18+'Художественно-эстетическое разв'!L18+'Социально-коммуникативное разви'!J17+'Художественно-эстетическое разв'!J18)/6))))))</f>
        <v/>
      </c>
      <c r="AN17" s="97" t="str">
        <f t="shared" si="4"/>
        <v/>
      </c>
      <c r="AO17" s="97" t="str">
        <f>IF('Физическое развитие'!J17="","",IF('Физическое развитие'!J17&gt;1.5,"сформирован",IF('Физическое развитие'!J17&lt;0.5,"не сформирован", "в стадии формирования")))</f>
        <v/>
      </c>
      <c r="AP17" s="97" t="str">
        <f>IF('Физическое развитие'!I17="","",IF('Физическое развитие'!I17&gt;1.5,"сформирован",IF('Физическое развитие'!I17&lt;0.5,"не сформирован", "в стадии формирования")))</f>
        <v/>
      </c>
      <c r="AQ17" s="97" t="str">
        <f>IF('Физическое развитие'!H17="","",IF('Физическое развитие'!H17&gt;1.5,"сформирован",IF('Физическое развитие'!H17&lt;0.5,"не сформирован", "в стадии формирования")))</f>
        <v/>
      </c>
      <c r="AR17" s="97" t="str">
        <f>IF('Физическое развитие'!G17="","",IF('Физическое развитие'!G17&gt;1.5,"сформирован",IF('Физическое развитие'!G17&lt;0.5,"не сформирован", "в стадии формирования")))</f>
        <v/>
      </c>
      <c r="AS17" s="97" t="str">
        <f>IF('Физическое развитие'!D17="","",IF('Физическое развитие'!D17&gt;1.5,"сформирован",IF('Физическое развитие'!D17&lt;0.5,"не сформирован", "в стадии формирования")))</f>
        <v/>
      </c>
      <c r="AT17" s="97" t="str">
        <f>IF('Физическое развитие'!J17="","",IF('Физическое развитие'!I17="","",IF('Физическое развитие'!H17="","",IF('Физическое развитие'!G17="","",IF('Физическое развитие'!D17="","",('Физическое развитие'!J17+'Физическое развитие'!I17+'Физическое развитие'!H17+'Физическое развитие'!G17+'Физическое развитие'!D17)/5)))))</f>
        <v/>
      </c>
      <c r="AU17" s="97" t="str">
        <f t="shared" si="5"/>
        <v/>
      </c>
    </row>
    <row r="18" spans="1:47">
      <c r="A18" s="97">
        <f>список!A16</f>
        <v>15</v>
      </c>
      <c r="B18" s="97" t="str">
        <f>IF(список!B16="","",список!B16)</f>
        <v/>
      </c>
      <c r="C18" s="97">
        <f>IF(список!C16="","",список!C16)</f>
        <v>0</v>
      </c>
      <c r="D18" s="97" t="str">
        <f>IF('Социально-коммуникативное разви'!G18="","",IF('Социально-коммуникативное разви'!G18&gt;1.5,"сформирован",IF('Социально-коммуникативное разви'!G18&lt;0.5,"не сформирован", "в стадии формирования")))</f>
        <v/>
      </c>
      <c r="E18" s="97" t="str">
        <f>IF('Социально-коммуникативное разви'!I18="","",IF('Социально-коммуникативное разви'!I18&gt;1.5,"сформирован",IF('Социально-коммуникативное разви'!I18&lt;0.5,"не сформирован","в стадии формирования")))</f>
        <v/>
      </c>
      <c r="F18" s="97" t="str">
        <f>IF('познавательное развитие'!M19="","",IF('познавательное развитие'!M19&gt;1.5,"сформирован",IF('познавательное развитие'!M19&lt;0.5,"не сформирован", "в стадии формирования")))</f>
        <v/>
      </c>
      <c r="G18" s="97" t="str">
        <f>IF('познавательное развитие'!K19="","",IF('познавательное развитие'!K19&gt;1.5,"сформирован",IF('познавательное развитие'!K19&lt;0.5,"не сформирован", "в стадии формирования")))</f>
        <v/>
      </c>
      <c r="H18" s="220" t="str">
        <f>IF('Социально-коммуникативное разви'!G18="","",IF('Социально-коммуникативное разви'!I18="","",IF('познавательное развитие'!M19="","",IF('познавательное развитие'!K19="","",('Социально-коммуникативное разви'!G18+'Социально-коммуникативное разви'!I18+'познавательное развитие'!M19+'познавательное развитие'!K19)/4))))</f>
        <v/>
      </c>
      <c r="I18" s="97" t="str">
        <f t="shared" si="0"/>
        <v/>
      </c>
      <c r="J18" s="97" t="str">
        <f>IF('познавательное развитие'!E19="","",IF('познавательное развитие'!E19&gt;1.5,"сформирован",IF('познавательное развитие'!E19&lt;0.5,"не сформирован", "в стадии формирования")))</f>
        <v/>
      </c>
      <c r="K18" s="97" t="str">
        <f>IF('познавательное развитие'!F19="","",IF('познавательное развитие'!F19&gt;1.5,"сформирован",IF('познавательное развитие'!F19&lt;0.5,"не сформирован", "в стадии формирования")))</f>
        <v/>
      </c>
      <c r="L18" s="97" t="str">
        <f>IF('познавательное развитие'!L19="","",IF('познавательное развитие'!L19&gt;1.5,"сформирован",IF('познавательное развитие'!L19&lt;0.5,"не сформирован", "в стадии формирования")))</f>
        <v/>
      </c>
      <c r="M18" s="97" t="str">
        <f>IF('Физическое развитие'!N18="","",IF('Физическое развитие'!N18&gt;1.5,"сформирован",IF('Физическое развитие'!N18&lt;0.5,"не сформирован", "в стадии формирования")))</f>
        <v/>
      </c>
      <c r="N18" s="97" t="str">
        <f>IF('Физическое развитие'!O18="","",IF('Физическое развитие'!O18&gt;1.5,"сформирован",IF('Физическое развитие'!O18&lt;0.5,"не сформирован", "в стадии формирования")))</f>
        <v/>
      </c>
      <c r="O18" s="97" t="str">
        <f>IF('Социально-коммуникативное разви'!M18="","",IF('Социально-коммуникативное разви'!M18&gt;1.5,"сформирован",IF('Социально-коммуникативное разви'!M18&lt;0.5,"не сформирован", "в стадии формирования")))</f>
        <v/>
      </c>
      <c r="P18" s="97" t="str">
        <f>IF('Социально-коммуникативное разви'!Q18="","",IF('Социально-коммуникативное разви'!Q18&gt;1.5,"сформирован",IF('Социально-коммуникативное разви'!Q18&lt;0.5,"не сформирован", "в стадии формирования")))</f>
        <v/>
      </c>
      <c r="Q18" s="97" t="str">
        <f>IF('Физическое развитие'!M18="","",IF('Физическое развитие'!M18&gt;1.5,"сформирован",IF('Физическое развитие'!M18&lt;0.5,"не сформирован", "в стадии формирования")))</f>
        <v/>
      </c>
      <c r="R18" s="220" t="str">
        <f>IF('познавательное развитие'!E19="","",IF('познавательное развитие'!F19="","",IF('познавательное развитие'!L19="","",IF('Физическое развитие'!N18="","",IF('Физическое развитие'!O18="","",IF('Социально-коммуникативное разви'!M18="","",IF('Социально-коммуникативное разви'!Q18="","",IF('Физическое развитие'!M18="","",('познавательное развитие'!E19+'познавательное развитие'!F19+'познавательное развитие'!L19+'Физическое развитие'!N18+'Физическое развитие'!O18+'Социально-коммуникативное разви'!M18+'Социально-коммуникативное разви'!Q18+'Физическое развитие'!M18)/8))))))))</f>
        <v/>
      </c>
      <c r="S18" s="97" t="str">
        <f t="shared" si="1"/>
        <v/>
      </c>
      <c r="T18" s="97" t="str">
        <f>IF('Социально-коммуникативное разви'!H18="","",IF('Социально-коммуникативное разви'!H18&gt;1.5,"сформирован",IF('Социально-коммуникативное разви'!H18&lt;0.5,"не сформирован", "в стадии формирования")))</f>
        <v/>
      </c>
      <c r="U18" s="97" t="str">
        <f>IF('Речевое развитие'!D18="","",IF('Речевое развитие'!D18&gt;1.5,"сформирован",IF('Речевое развитие'!D18&lt;0.5,"не сформирован", "в стадии формирования")))</f>
        <v/>
      </c>
      <c r="V18" s="97" t="str">
        <f>IF('Речевое развитие'!E18="","",IF('Речевое развитие'!E18&gt;1.5,"сформирован",IF('Речевое развитие'!E18&lt;0.5,"не сформирован", "в стадии формирования")))</f>
        <v/>
      </c>
      <c r="W18" s="220" t="str">
        <f>IF('Социально-коммуникативное разви'!H18="","",IF('Речевое развитие'!D18="","",IF('Речевое развитие'!E18="","",('Социально-коммуникативное разви'!H18+'Речевое развитие'!D18+'Речевое развитие'!E18)/3)))</f>
        <v/>
      </c>
      <c r="X18" s="97" t="str">
        <f t="shared" si="2"/>
        <v/>
      </c>
      <c r="Y18" s="97" t="str">
        <f>IF('Социально-коммуникативное разви'!N18="","",IF('Социально-коммуникативное разви'!N18&gt;1.5,"сформирован",IF('Социально-коммуникативное разви'!N18&lt;0.5,"не сформирован", "в стадии формирования")))</f>
        <v/>
      </c>
      <c r="Z18" s="97" t="str">
        <f>IF('Социально-коммуникативное разви'!Q18="","",IF('Социально-коммуникативное разви'!Q18&gt;1.5,"сформирован",IF('Социально-коммуникативное разви'!Q18&lt;0.5,"не сформирован", "в стадии формирования")))</f>
        <v/>
      </c>
      <c r="AA18" s="97" t="str">
        <f>IF('Социально-коммуникативное разви'!E18="","",IF('Социально-коммуникативное разви'!E18&gt;1.5,"сформирован",IF('Социально-коммуникативное разви'!E18&lt;0.5,"не сформирован", "в стадии формирования")))</f>
        <v/>
      </c>
      <c r="AB18" s="97" t="str">
        <f>IF('Социально-коммуникативное разви'!F18="","",IF('Социально-коммуникативное разви'!F18&gt;1.5,"сформирован",IF('Социально-коммуникативное разви'!F18&lt;0.5,"не сформирован", "в стадии формирования")))</f>
        <v/>
      </c>
      <c r="AC18" s="97" t="str">
        <f>IF('Физическое развитие'!E18="","",IF('Физическое развитие'!E18&gt;1.5,"сформирован",IF('Физическое развитие'!E18&lt;0.5,"не сформирован", "в стадии формирования")))</f>
        <v/>
      </c>
      <c r="AD18" s="97" t="str">
        <f>IF('Социально-коммуникативное разви'!N18="","",IF('Социально-коммуникативное разви'!Q18="","",IF('Социально-коммуникативное разви'!E18="","",IF('Социально-коммуникативное разви'!F18="","",IF('Физическое развитие'!E18="","",('Социально-коммуникативное разви'!N18+'Социально-коммуникативное разви'!Q18+'Социально-коммуникативное разви'!E18+'Социально-коммуникативное разви'!F18+'Физическое развитие'!E18)/5)))))</f>
        <v/>
      </c>
      <c r="AE18" s="97" t="str">
        <f t="shared" si="3"/>
        <v/>
      </c>
      <c r="AF18" s="97" t="str">
        <f>IF('Социально-коммуникативное разви'!D18="","",IF('Социально-коммуникативное разви'!D18&gt;1.5,"сформирован",IF('Социально-коммуникативное разви'!D18&lt;0.5,"не сформирован", "в стадии формирования")))</f>
        <v/>
      </c>
      <c r="AG18" s="97" t="str">
        <f>IF('Речевое развитие'!F18="","",IF('Речевое развитие'!F18&gt;1.5,"сформирован",IF('Речевое развитие'!F18&lt;0.5,"не сформирован", "в стадии формирования")))</f>
        <v/>
      </c>
      <c r="AH18" s="97" t="str">
        <f>IF('Речевое развитие'!J18="","",IF('Речевое развитие'!J18&gt;1.5,"сформирован",IF('Речевое развитие'!J18&lt;0.5,"не сформирован", "в стадии формирования")))</f>
        <v/>
      </c>
      <c r="AI18" s="97" t="str">
        <f>IF('Художественно-эстетическое разв'!K19="","",IF('Художественно-эстетическое разв'!K19&gt;1.5,"сформирован",IF('Художественно-эстетическое разв'!K19&lt;0.5,"не сформирован", "в стадии формирования")))</f>
        <v/>
      </c>
      <c r="AJ18" s="97" t="str">
        <f>IF('Художественно-эстетическое разв'!L19="","",IF('Художественно-эстетическое разв'!L19&gt;1.5,"сформирован",IF('Художественно-эстетическое разв'!L19&lt;0.5,"не сформирован", "в стадии формирования")))</f>
        <v/>
      </c>
      <c r="AK18" s="97" t="str">
        <f>IF('Социально-коммуникативное разви'!J18="","",IF('Социально-коммуникативное разви'!J18&gt;1.5,"сформирован",IF('Социально-коммуникативное разви'!J18&lt;0.5,"не сформирован", "в стадии формирования")))</f>
        <v/>
      </c>
      <c r="AL18" s="97" t="str">
        <f>IF('Художественно-эстетическое разв'!J19="","",IF('Художественно-эстетическое разв'!J19&gt;1.5,"сформирован",IF('Художественно-эстетическое разв'!J19&lt;0.5,"не сформирован", "в стадии формирования")))</f>
        <v/>
      </c>
      <c r="AM18" s="220" t="str">
        <f>IF('Речевое развитие'!F18="","",IF('Речевое развитие'!J18="","",IF('Художественно-эстетическое разв'!K19="","",IF('Художественно-эстетическое разв'!L19="","",IF('Социально-коммуникативное разви'!J18="","",IF('Художественно-эстетическое разв'!J19="","",('Речевое развитие'!F18+'Речевое развитие'!J18+'Художественно-эстетическое разв'!K19+'Художественно-эстетическое разв'!L19+'Социально-коммуникативное разви'!J18+'Художественно-эстетическое разв'!J19)/6))))))</f>
        <v/>
      </c>
      <c r="AN18" s="97" t="str">
        <f t="shared" si="4"/>
        <v/>
      </c>
      <c r="AO18" s="97" t="str">
        <f>IF('Физическое развитие'!J18="","",IF('Физическое развитие'!J18&gt;1.5,"сформирован",IF('Физическое развитие'!J18&lt;0.5,"не сформирован", "в стадии формирования")))</f>
        <v/>
      </c>
      <c r="AP18" s="97" t="str">
        <f>IF('Физическое развитие'!I18="","",IF('Физическое развитие'!I18&gt;1.5,"сформирован",IF('Физическое развитие'!I18&lt;0.5,"не сформирован", "в стадии формирования")))</f>
        <v/>
      </c>
      <c r="AQ18" s="97" t="str">
        <f>IF('Физическое развитие'!H18="","",IF('Физическое развитие'!H18&gt;1.5,"сформирован",IF('Физическое развитие'!H18&lt;0.5,"не сформирован", "в стадии формирования")))</f>
        <v/>
      </c>
      <c r="AR18" s="97" t="str">
        <f>IF('Физическое развитие'!G18="","",IF('Физическое развитие'!G18&gt;1.5,"сформирован",IF('Физическое развитие'!G18&lt;0.5,"не сформирован", "в стадии формирования")))</f>
        <v/>
      </c>
      <c r="AS18" s="97" t="str">
        <f>IF('Физическое развитие'!D18="","",IF('Физическое развитие'!D18&gt;1.5,"сформирован",IF('Физическое развитие'!D18&lt;0.5,"не сформирован", "в стадии формирования")))</f>
        <v/>
      </c>
      <c r="AT18" s="97" t="str">
        <f>IF('Физическое развитие'!J18="","",IF('Физическое развитие'!I18="","",IF('Физическое развитие'!H18="","",IF('Физическое развитие'!G18="","",IF('Физическое развитие'!D18="","",('Физическое развитие'!J18+'Физическое развитие'!I18+'Физическое развитие'!H18+'Физическое развитие'!G18+'Физическое развитие'!D18)/5)))))</f>
        <v/>
      </c>
      <c r="AU18" s="97" t="str">
        <f t="shared" si="5"/>
        <v/>
      </c>
    </row>
    <row r="19" spans="1:47">
      <c r="A19" s="97">
        <f>список!A17</f>
        <v>16</v>
      </c>
      <c r="B19" s="97" t="str">
        <f>IF(список!B17="","",список!B17)</f>
        <v/>
      </c>
      <c r="C19" s="97">
        <f>IF(список!C17="","",список!C17)</f>
        <v>0</v>
      </c>
      <c r="D19" s="97" t="str">
        <f>IF('Социально-коммуникативное разви'!G19="","",IF('Социально-коммуникативное разви'!G19&gt;1.5,"сформирован",IF('Социально-коммуникативное разви'!G19&lt;0.5,"не сформирован", "в стадии формирования")))</f>
        <v/>
      </c>
      <c r="E19" s="97" t="str">
        <f>IF('Социально-коммуникативное разви'!I19="","",IF('Социально-коммуникативное разви'!I19&gt;1.5,"сформирован",IF('Социально-коммуникативное разви'!I19&lt;0.5,"не сформирован","в стадии формирования")))</f>
        <v/>
      </c>
      <c r="F19" s="97" t="str">
        <f>IF('познавательное развитие'!M20="","",IF('познавательное развитие'!M20&gt;1.5,"сформирован",IF('познавательное развитие'!M20&lt;0.5,"не сформирован", "в стадии формирования")))</f>
        <v/>
      </c>
      <c r="G19" s="97" t="str">
        <f>IF('познавательное развитие'!K20="","",IF('познавательное развитие'!K20&gt;1.5,"сформирован",IF('познавательное развитие'!K20&lt;0.5,"не сформирован", "в стадии формирования")))</f>
        <v/>
      </c>
      <c r="H19" s="220" t="str">
        <f>IF('Социально-коммуникативное разви'!G19="","",IF('Социально-коммуникативное разви'!I19="","",IF('познавательное развитие'!M20="","",IF('познавательное развитие'!K20="","",('Социально-коммуникативное разви'!G19+'Социально-коммуникативное разви'!I19+'познавательное развитие'!M20+'познавательное развитие'!K20)/4))))</f>
        <v/>
      </c>
      <c r="I19" s="97" t="str">
        <f t="shared" si="0"/>
        <v/>
      </c>
      <c r="J19" s="97" t="str">
        <f>IF('познавательное развитие'!E20="","",IF('познавательное развитие'!E20&gt;1.5,"сформирован",IF('познавательное развитие'!E20&lt;0.5,"не сформирован", "в стадии формирования")))</f>
        <v/>
      </c>
      <c r="K19" s="97" t="str">
        <f>IF('познавательное развитие'!F20="","",IF('познавательное развитие'!F20&gt;1.5,"сформирован",IF('познавательное развитие'!F20&lt;0.5,"не сформирован", "в стадии формирования")))</f>
        <v/>
      </c>
      <c r="L19" s="97" t="str">
        <f>IF('познавательное развитие'!L20="","",IF('познавательное развитие'!L20&gt;1.5,"сформирован",IF('познавательное развитие'!L20&lt;0.5,"не сформирован", "в стадии формирования")))</f>
        <v/>
      </c>
      <c r="M19" s="97" t="str">
        <f>IF('Физическое развитие'!N19="","",IF('Физическое развитие'!N19&gt;1.5,"сформирован",IF('Физическое развитие'!N19&lt;0.5,"не сформирован", "в стадии формирования")))</f>
        <v/>
      </c>
      <c r="N19" s="97" t="str">
        <f>IF('Физическое развитие'!O19="","",IF('Физическое развитие'!O19&gt;1.5,"сформирован",IF('Физическое развитие'!O19&lt;0.5,"не сформирован", "в стадии формирования")))</f>
        <v/>
      </c>
      <c r="O19" s="97" t="str">
        <f>IF('Социально-коммуникативное разви'!M19="","",IF('Социально-коммуникативное разви'!M19&gt;1.5,"сформирован",IF('Социально-коммуникативное разви'!M19&lt;0.5,"не сформирован", "в стадии формирования")))</f>
        <v/>
      </c>
      <c r="P19" s="97" t="str">
        <f>IF('Социально-коммуникативное разви'!Q19="","",IF('Социально-коммуникативное разви'!Q19&gt;1.5,"сформирован",IF('Социально-коммуникативное разви'!Q19&lt;0.5,"не сформирован", "в стадии формирования")))</f>
        <v/>
      </c>
      <c r="Q19" s="97" t="str">
        <f>IF('Физическое развитие'!M19="","",IF('Физическое развитие'!M19&gt;1.5,"сформирован",IF('Физическое развитие'!M19&lt;0.5,"не сформирован", "в стадии формирования")))</f>
        <v/>
      </c>
      <c r="R19" s="220" t="str">
        <f>IF('познавательное развитие'!E20="","",IF('познавательное развитие'!F20="","",IF('познавательное развитие'!L20="","",IF('Физическое развитие'!N19="","",IF('Физическое развитие'!O19="","",IF('Социально-коммуникативное разви'!M19="","",IF('Социально-коммуникативное разви'!Q19="","",IF('Физическое развитие'!M19="","",('познавательное развитие'!E20+'познавательное развитие'!F20+'познавательное развитие'!L20+'Физическое развитие'!N19+'Физическое развитие'!O19+'Социально-коммуникативное разви'!M19+'Социально-коммуникативное разви'!Q19+'Физическое развитие'!M19)/8))))))))</f>
        <v/>
      </c>
      <c r="S19" s="97" t="str">
        <f t="shared" si="1"/>
        <v/>
      </c>
      <c r="T19" s="97" t="str">
        <f>IF('Социально-коммуникативное разви'!H19="","",IF('Социально-коммуникативное разви'!H19&gt;1.5,"сформирован",IF('Социально-коммуникативное разви'!H19&lt;0.5,"не сформирован", "в стадии формирования")))</f>
        <v/>
      </c>
      <c r="U19" s="97" t="str">
        <f>IF('Речевое развитие'!D19="","",IF('Речевое развитие'!D19&gt;1.5,"сформирован",IF('Речевое развитие'!D19&lt;0.5,"не сформирован", "в стадии формирования")))</f>
        <v/>
      </c>
      <c r="V19" s="97" t="str">
        <f>IF('Речевое развитие'!E19="","",IF('Речевое развитие'!E19&gt;1.5,"сформирован",IF('Речевое развитие'!E19&lt;0.5,"не сформирован", "в стадии формирования")))</f>
        <v/>
      </c>
      <c r="W19" s="220" t="str">
        <f>IF('Социально-коммуникативное разви'!H19="","",IF('Речевое развитие'!D19="","",IF('Речевое развитие'!E19="","",('Социально-коммуникативное разви'!H19+'Речевое развитие'!D19+'Речевое развитие'!E19)/3)))</f>
        <v/>
      </c>
      <c r="X19" s="97" t="str">
        <f t="shared" si="2"/>
        <v/>
      </c>
      <c r="Y19" s="97" t="str">
        <f>IF('Социально-коммуникативное разви'!N19="","",IF('Социально-коммуникативное разви'!N19&gt;1.5,"сформирован",IF('Социально-коммуникативное разви'!N19&lt;0.5,"не сформирован", "в стадии формирования")))</f>
        <v/>
      </c>
      <c r="Z19" s="97" t="str">
        <f>IF('Социально-коммуникативное разви'!Q19="","",IF('Социально-коммуникативное разви'!Q19&gt;1.5,"сформирован",IF('Социально-коммуникативное разви'!Q19&lt;0.5,"не сформирован", "в стадии формирования")))</f>
        <v/>
      </c>
      <c r="AA19" s="97" t="str">
        <f>IF('Социально-коммуникативное разви'!E19="","",IF('Социально-коммуникативное разви'!E19&gt;1.5,"сформирован",IF('Социально-коммуникативное разви'!E19&lt;0.5,"не сформирован", "в стадии формирования")))</f>
        <v/>
      </c>
      <c r="AB19" s="97" t="str">
        <f>IF('Социально-коммуникативное разви'!F19="","",IF('Социально-коммуникативное разви'!F19&gt;1.5,"сформирован",IF('Социально-коммуникативное разви'!F19&lt;0.5,"не сформирован", "в стадии формирования")))</f>
        <v/>
      </c>
      <c r="AC19" s="97" t="str">
        <f>IF('Физическое развитие'!E19="","",IF('Физическое развитие'!E19&gt;1.5,"сформирован",IF('Физическое развитие'!E19&lt;0.5,"не сформирован", "в стадии формирования")))</f>
        <v/>
      </c>
      <c r="AD19" s="97" t="str">
        <f>IF('Социально-коммуникативное разви'!N19="","",IF('Социально-коммуникативное разви'!Q19="","",IF('Социально-коммуникативное разви'!E19="","",IF('Социально-коммуникативное разви'!F19="","",IF('Физическое развитие'!E19="","",('Социально-коммуникативное разви'!N19+'Социально-коммуникативное разви'!Q19+'Социально-коммуникативное разви'!E19+'Социально-коммуникативное разви'!F19+'Физическое развитие'!E19)/5)))))</f>
        <v/>
      </c>
      <c r="AE19" s="97" t="str">
        <f t="shared" si="3"/>
        <v/>
      </c>
      <c r="AF19" s="97" t="str">
        <f>IF('Социально-коммуникативное разви'!D19="","",IF('Социально-коммуникативное разви'!D19&gt;1.5,"сформирован",IF('Социально-коммуникативное разви'!D19&lt;0.5,"не сформирован", "в стадии формирования")))</f>
        <v/>
      </c>
      <c r="AG19" s="97" t="str">
        <f>IF('Речевое развитие'!F19="","",IF('Речевое развитие'!F19&gt;1.5,"сформирован",IF('Речевое развитие'!F19&lt;0.5,"не сформирован", "в стадии формирования")))</f>
        <v/>
      </c>
      <c r="AH19" s="97" t="str">
        <f>IF('Речевое развитие'!J19="","",IF('Речевое развитие'!J19&gt;1.5,"сформирован",IF('Речевое развитие'!J19&lt;0.5,"не сформирован", "в стадии формирования")))</f>
        <v/>
      </c>
      <c r="AI19" s="97" t="str">
        <f>IF('Художественно-эстетическое разв'!K20="","",IF('Художественно-эстетическое разв'!K20&gt;1.5,"сформирован",IF('Художественно-эстетическое разв'!K20&lt;0.5,"не сформирован", "в стадии формирования")))</f>
        <v/>
      </c>
      <c r="AJ19" s="97" t="str">
        <f>IF('Художественно-эстетическое разв'!L20="","",IF('Художественно-эстетическое разв'!L20&gt;1.5,"сформирован",IF('Художественно-эстетическое разв'!L20&lt;0.5,"не сформирован", "в стадии формирования")))</f>
        <v/>
      </c>
      <c r="AK19" s="97" t="str">
        <f>IF('Социально-коммуникативное разви'!J19="","",IF('Социально-коммуникативное разви'!J19&gt;1.5,"сформирован",IF('Социально-коммуникативное разви'!J19&lt;0.5,"не сформирован", "в стадии формирования")))</f>
        <v/>
      </c>
      <c r="AL19" s="97" t="str">
        <f>IF('Художественно-эстетическое разв'!J20="","",IF('Художественно-эстетическое разв'!J20&gt;1.5,"сформирован",IF('Художественно-эстетическое разв'!J20&lt;0.5,"не сформирован", "в стадии формирования")))</f>
        <v/>
      </c>
      <c r="AM19" s="220" t="str">
        <f>IF('Речевое развитие'!F19="","",IF('Речевое развитие'!J19="","",IF('Художественно-эстетическое разв'!K20="","",IF('Художественно-эстетическое разв'!L20="","",IF('Социально-коммуникативное разви'!J19="","",IF('Художественно-эстетическое разв'!J20="","",('Речевое развитие'!F19+'Речевое развитие'!J19+'Художественно-эстетическое разв'!K20+'Художественно-эстетическое разв'!L20+'Социально-коммуникативное разви'!J19+'Художественно-эстетическое разв'!J20)/6))))))</f>
        <v/>
      </c>
      <c r="AN19" s="97" t="str">
        <f t="shared" si="4"/>
        <v/>
      </c>
      <c r="AO19" s="97" t="str">
        <f>IF('Физическое развитие'!J19="","",IF('Физическое развитие'!J19&gt;1.5,"сформирован",IF('Физическое развитие'!J19&lt;0.5,"не сформирован", "в стадии формирования")))</f>
        <v/>
      </c>
      <c r="AP19" s="97" t="str">
        <f>IF('Физическое развитие'!I19="","",IF('Физическое развитие'!I19&gt;1.5,"сформирован",IF('Физическое развитие'!I19&lt;0.5,"не сформирован", "в стадии формирования")))</f>
        <v/>
      </c>
      <c r="AQ19" s="97" t="str">
        <f>IF('Физическое развитие'!H19="","",IF('Физическое развитие'!H19&gt;1.5,"сформирован",IF('Физическое развитие'!H19&lt;0.5,"не сформирован", "в стадии формирования")))</f>
        <v/>
      </c>
      <c r="AR19" s="97" t="str">
        <f>IF('Физическое развитие'!G19="","",IF('Физическое развитие'!G19&gt;1.5,"сформирован",IF('Физическое развитие'!G19&lt;0.5,"не сформирован", "в стадии формирования")))</f>
        <v/>
      </c>
      <c r="AS19" s="97" t="str">
        <f>IF('Физическое развитие'!D19="","",IF('Физическое развитие'!D19&gt;1.5,"сформирован",IF('Физическое развитие'!D19&lt;0.5,"не сформирован", "в стадии формирования")))</f>
        <v/>
      </c>
      <c r="AT19" s="97" t="str">
        <f>IF('Физическое развитие'!J19="","",IF('Физическое развитие'!I19="","",IF('Физическое развитие'!H19="","",IF('Физическое развитие'!G19="","",IF('Физическое развитие'!D19="","",('Физическое развитие'!J19+'Физическое развитие'!I19+'Физическое развитие'!H19+'Физическое развитие'!G19+'Физическое развитие'!D19)/5)))))</f>
        <v/>
      </c>
      <c r="AU19" s="97" t="str">
        <f t="shared" si="5"/>
        <v/>
      </c>
    </row>
    <row r="20" spans="1:47">
      <c r="A20" s="97">
        <f>список!A18</f>
        <v>17</v>
      </c>
      <c r="B20" s="97" t="str">
        <f>IF(список!B18="","",список!B18)</f>
        <v/>
      </c>
      <c r="C20" s="97">
        <f>IF(список!C18="","",список!C18)</f>
        <v>0</v>
      </c>
      <c r="D20" s="97" t="str">
        <f>IF('Социально-коммуникативное разви'!G20="","",IF('Социально-коммуникативное разви'!G20&gt;1.5,"сформирован",IF('Социально-коммуникативное разви'!G20&lt;0.5,"не сформирован", "в стадии формирования")))</f>
        <v/>
      </c>
      <c r="E20" s="97" t="str">
        <f>IF('Социально-коммуникативное разви'!I20="","",IF('Социально-коммуникативное разви'!I20&gt;1.5,"сформирован",IF('Социально-коммуникативное разви'!I20&lt;0.5,"не сформирован","в стадии формирования")))</f>
        <v/>
      </c>
      <c r="F20" s="97" t="str">
        <f>IF('познавательное развитие'!M21="","",IF('познавательное развитие'!M21&gt;1.5,"сформирован",IF('познавательное развитие'!M21&lt;0.5,"не сформирован", "в стадии формирования")))</f>
        <v/>
      </c>
      <c r="G20" s="97" t="str">
        <f>IF('познавательное развитие'!K21="","",IF('познавательное развитие'!K21&gt;1.5,"сформирован",IF('познавательное развитие'!K21&lt;0.5,"не сформирован", "в стадии формирования")))</f>
        <v/>
      </c>
      <c r="H20" s="220" t="str">
        <f>IF('Социально-коммуникативное разви'!G20="","",IF('Социально-коммуникативное разви'!I20="","",IF('познавательное развитие'!M21="","",IF('познавательное развитие'!K21="","",('Социально-коммуникативное разви'!G20+'Социально-коммуникативное разви'!I20+'познавательное развитие'!M21+'познавательное развитие'!K21)/4))))</f>
        <v/>
      </c>
      <c r="I20" s="97" t="str">
        <f t="shared" si="0"/>
        <v/>
      </c>
      <c r="J20" s="97" t="str">
        <f>IF('познавательное развитие'!E21="","",IF('познавательное развитие'!E21&gt;1.5,"сформирован",IF('познавательное развитие'!E21&lt;0.5,"не сформирован", "в стадии формирования")))</f>
        <v/>
      </c>
      <c r="K20" s="97" t="str">
        <f>IF('познавательное развитие'!F21="","",IF('познавательное развитие'!F21&gt;1.5,"сформирован",IF('познавательное развитие'!F21&lt;0.5,"не сформирован", "в стадии формирования")))</f>
        <v/>
      </c>
      <c r="L20" s="97" t="str">
        <f>IF('познавательное развитие'!L21="","",IF('познавательное развитие'!L21&gt;1.5,"сформирован",IF('познавательное развитие'!L21&lt;0.5,"не сформирован", "в стадии формирования")))</f>
        <v/>
      </c>
      <c r="M20" s="97" t="str">
        <f>IF('Физическое развитие'!N20="","",IF('Физическое развитие'!N20&gt;1.5,"сформирован",IF('Физическое развитие'!N20&lt;0.5,"не сформирован", "в стадии формирования")))</f>
        <v/>
      </c>
      <c r="N20" s="97" t="str">
        <f>IF('Физическое развитие'!O20="","",IF('Физическое развитие'!O20&gt;1.5,"сформирован",IF('Физическое развитие'!O20&lt;0.5,"не сформирован", "в стадии формирования")))</f>
        <v/>
      </c>
      <c r="O20" s="97" t="str">
        <f>IF('Социально-коммуникативное разви'!M20="","",IF('Социально-коммуникативное разви'!M20&gt;1.5,"сформирован",IF('Социально-коммуникативное разви'!M20&lt;0.5,"не сформирован", "в стадии формирования")))</f>
        <v/>
      </c>
      <c r="P20" s="97" t="str">
        <f>IF('Социально-коммуникативное разви'!Q20="","",IF('Социально-коммуникативное разви'!Q20&gt;1.5,"сформирован",IF('Социально-коммуникативное разви'!Q20&lt;0.5,"не сформирован", "в стадии формирования")))</f>
        <v/>
      </c>
      <c r="Q20" s="97" t="str">
        <f>IF('Физическое развитие'!M20="","",IF('Физическое развитие'!M20&gt;1.5,"сформирован",IF('Физическое развитие'!M20&lt;0.5,"не сформирован", "в стадии формирования")))</f>
        <v/>
      </c>
      <c r="R20" s="220" t="str">
        <f>IF('познавательное развитие'!E21="","",IF('познавательное развитие'!F21="","",IF('познавательное развитие'!L21="","",IF('Физическое развитие'!N20="","",IF('Физическое развитие'!O20="","",IF('Социально-коммуникативное разви'!M20="","",IF('Социально-коммуникативное разви'!Q20="","",IF('Физическое развитие'!M20="","",('познавательное развитие'!E21+'познавательное развитие'!F21+'познавательное развитие'!L21+'Физическое развитие'!N20+'Физическое развитие'!O20+'Социально-коммуникативное разви'!M20+'Социально-коммуникативное разви'!Q20+'Физическое развитие'!M20)/8))))))))</f>
        <v/>
      </c>
      <c r="S20" s="97" t="str">
        <f t="shared" si="1"/>
        <v/>
      </c>
      <c r="T20" s="97" t="str">
        <f>IF('Социально-коммуникативное разви'!H20="","",IF('Социально-коммуникативное разви'!H20&gt;1.5,"сформирован",IF('Социально-коммуникативное разви'!H20&lt;0.5,"не сформирован", "в стадии формирования")))</f>
        <v/>
      </c>
      <c r="U20" s="97" t="str">
        <f>IF('Речевое развитие'!D20="","",IF('Речевое развитие'!D20&gt;1.5,"сформирован",IF('Речевое развитие'!D20&lt;0.5,"не сформирован", "в стадии формирования")))</f>
        <v/>
      </c>
      <c r="V20" s="97" t="str">
        <f>IF('Речевое развитие'!E20="","",IF('Речевое развитие'!E20&gt;1.5,"сформирован",IF('Речевое развитие'!E20&lt;0.5,"не сформирован", "в стадии формирования")))</f>
        <v/>
      </c>
      <c r="W20" s="220" t="str">
        <f>IF('Социально-коммуникативное разви'!H20="","",IF('Речевое развитие'!D20="","",IF('Речевое развитие'!E20="","",('Социально-коммуникативное разви'!H20+'Речевое развитие'!D20+'Речевое развитие'!E20)/3)))</f>
        <v/>
      </c>
      <c r="X20" s="97" t="str">
        <f t="shared" si="2"/>
        <v/>
      </c>
      <c r="Y20" s="97" t="str">
        <f>IF('Социально-коммуникативное разви'!N20="","",IF('Социально-коммуникативное разви'!N20&gt;1.5,"сформирован",IF('Социально-коммуникативное разви'!N20&lt;0.5,"не сформирован", "в стадии формирования")))</f>
        <v/>
      </c>
      <c r="Z20" s="97" t="str">
        <f>IF('Социально-коммуникативное разви'!Q20="","",IF('Социально-коммуникативное разви'!Q20&gt;1.5,"сформирован",IF('Социально-коммуникативное разви'!Q20&lt;0.5,"не сформирован", "в стадии формирования")))</f>
        <v/>
      </c>
      <c r="AA20" s="97" t="str">
        <f>IF('Социально-коммуникативное разви'!E20="","",IF('Социально-коммуникативное разви'!E20&gt;1.5,"сформирован",IF('Социально-коммуникативное разви'!E20&lt;0.5,"не сформирован", "в стадии формирования")))</f>
        <v/>
      </c>
      <c r="AB20" s="97" t="str">
        <f>IF('Социально-коммуникативное разви'!F20="","",IF('Социально-коммуникативное разви'!F20&gt;1.5,"сформирован",IF('Социально-коммуникативное разви'!F20&lt;0.5,"не сформирован", "в стадии формирования")))</f>
        <v/>
      </c>
      <c r="AC20" s="97" t="str">
        <f>IF('Физическое развитие'!E20="","",IF('Физическое развитие'!E20&gt;1.5,"сформирован",IF('Физическое развитие'!E20&lt;0.5,"не сформирован", "в стадии формирования")))</f>
        <v/>
      </c>
      <c r="AD20" s="97" t="str">
        <f>IF('Социально-коммуникативное разви'!N20="","",IF('Социально-коммуникативное разви'!Q20="","",IF('Социально-коммуникативное разви'!E20="","",IF('Социально-коммуникативное разви'!F20="","",IF('Физическое развитие'!E20="","",('Социально-коммуникативное разви'!N20+'Социально-коммуникативное разви'!Q20+'Социально-коммуникативное разви'!E20+'Социально-коммуникативное разви'!F20+'Физическое развитие'!E20)/5)))))</f>
        <v/>
      </c>
      <c r="AE20" s="97" t="str">
        <f t="shared" si="3"/>
        <v/>
      </c>
      <c r="AF20" s="97" t="str">
        <f>IF('Социально-коммуникативное разви'!D20="","",IF('Социально-коммуникативное разви'!D20&gt;1.5,"сформирован",IF('Социально-коммуникативное разви'!D20&lt;0.5,"не сформирован", "в стадии формирования")))</f>
        <v/>
      </c>
      <c r="AG20" s="97" t="str">
        <f>IF('Речевое развитие'!F20="","",IF('Речевое развитие'!F20&gt;1.5,"сформирован",IF('Речевое развитие'!F20&lt;0.5,"не сформирован", "в стадии формирования")))</f>
        <v/>
      </c>
      <c r="AH20" s="97" t="str">
        <f>IF('Речевое развитие'!J20="","",IF('Речевое развитие'!J20&gt;1.5,"сформирован",IF('Речевое развитие'!J20&lt;0.5,"не сформирован", "в стадии формирования")))</f>
        <v/>
      </c>
      <c r="AI20" s="97" t="str">
        <f>IF('Художественно-эстетическое разв'!K21="","",IF('Художественно-эстетическое разв'!K21&gt;1.5,"сформирован",IF('Художественно-эстетическое разв'!K21&lt;0.5,"не сформирован", "в стадии формирования")))</f>
        <v/>
      </c>
      <c r="AJ20" s="97" t="str">
        <f>IF('Художественно-эстетическое разв'!L21="","",IF('Художественно-эстетическое разв'!L21&gt;1.5,"сформирован",IF('Художественно-эстетическое разв'!L21&lt;0.5,"не сформирован", "в стадии формирования")))</f>
        <v/>
      </c>
      <c r="AK20" s="97" t="str">
        <f>IF('Социально-коммуникативное разви'!J20="","",IF('Социально-коммуникативное разви'!J20&gt;1.5,"сформирован",IF('Социально-коммуникативное разви'!J20&lt;0.5,"не сформирован", "в стадии формирования")))</f>
        <v/>
      </c>
      <c r="AL20" s="97" t="str">
        <f>IF('Художественно-эстетическое разв'!J21="","",IF('Художественно-эстетическое разв'!J21&gt;1.5,"сформирован",IF('Художественно-эстетическое разв'!J21&lt;0.5,"не сформирован", "в стадии формирования")))</f>
        <v/>
      </c>
      <c r="AM20" s="220" t="str">
        <f>IF('Речевое развитие'!F20="","",IF('Речевое развитие'!J20="","",IF('Художественно-эстетическое разв'!K21="","",IF('Художественно-эстетическое разв'!L21="","",IF('Социально-коммуникативное разви'!J20="","",IF('Художественно-эстетическое разв'!J21="","",('Речевое развитие'!F20+'Речевое развитие'!J20+'Художественно-эстетическое разв'!K21+'Художественно-эстетическое разв'!L21+'Социально-коммуникативное разви'!J20+'Художественно-эстетическое разв'!J21)/6))))))</f>
        <v/>
      </c>
      <c r="AN20" s="97" t="str">
        <f t="shared" si="4"/>
        <v/>
      </c>
      <c r="AO20" s="97" t="str">
        <f>IF('Физическое развитие'!J20="","",IF('Физическое развитие'!J20&gt;1.5,"сформирован",IF('Физическое развитие'!J20&lt;0.5,"не сформирован", "в стадии формирования")))</f>
        <v/>
      </c>
      <c r="AP20" s="97" t="str">
        <f>IF('Физическое развитие'!I20="","",IF('Физическое развитие'!I20&gt;1.5,"сформирован",IF('Физическое развитие'!I20&lt;0.5,"не сформирован", "в стадии формирования")))</f>
        <v/>
      </c>
      <c r="AQ20" s="97" t="str">
        <f>IF('Физическое развитие'!H20="","",IF('Физическое развитие'!H20&gt;1.5,"сформирован",IF('Физическое развитие'!H20&lt;0.5,"не сформирован", "в стадии формирования")))</f>
        <v/>
      </c>
      <c r="AR20" s="97" t="str">
        <f>IF('Физическое развитие'!G20="","",IF('Физическое развитие'!G20&gt;1.5,"сформирован",IF('Физическое развитие'!G20&lt;0.5,"не сформирован", "в стадии формирования")))</f>
        <v/>
      </c>
      <c r="AS20" s="97" t="str">
        <f>IF('Физическое развитие'!D20="","",IF('Физическое развитие'!D20&gt;1.5,"сформирован",IF('Физическое развитие'!D20&lt;0.5,"не сформирован", "в стадии формирования")))</f>
        <v/>
      </c>
      <c r="AT20" s="97" t="str">
        <f>IF('Физическое развитие'!J20="","",IF('Физическое развитие'!I20="","",IF('Физическое развитие'!H20="","",IF('Физическое развитие'!G20="","",IF('Физическое развитие'!D20="","",('Физическое развитие'!J20+'Физическое развитие'!I20+'Физическое развитие'!H20+'Физическое развитие'!G20+'Физическое развитие'!D20)/5)))))</f>
        <v/>
      </c>
      <c r="AU20" s="97" t="str">
        <f t="shared" si="5"/>
        <v/>
      </c>
    </row>
    <row r="21" spans="1:47">
      <c r="A21" s="97">
        <f>список!A19</f>
        <v>18</v>
      </c>
      <c r="B21" s="97" t="str">
        <f>IF(список!B19="","",список!B19)</f>
        <v/>
      </c>
      <c r="C21" s="97">
        <f>IF(список!C19="","",список!C19)</f>
        <v>0</v>
      </c>
      <c r="D21" s="97" t="str">
        <f>IF('Социально-коммуникативное разви'!G21="","",IF('Социально-коммуникативное разви'!G21&gt;1.5,"сформирован",IF('Социально-коммуникативное разви'!G21&lt;0.5,"не сформирован", "в стадии формирования")))</f>
        <v/>
      </c>
      <c r="E21" s="97" t="str">
        <f>IF('Социально-коммуникативное разви'!I21="","",IF('Социально-коммуникативное разви'!I21&gt;1.5,"сформирован",IF('Социально-коммуникативное разви'!I21&lt;0.5,"не сформирован","в стадии формирования")))</f>
        <v/>
      </c>
      <c r="F21" s="97" t="str">
        <f>IF('познавательное развитие'!M22="","",IF('познавательное развитие'!M22&gt;1.5,"сформирован",IF('познавательное развитие'!M22&lt;0.5,"не сформирован", "в стадии формирования")))</f>
        <v/>
      </c>
      <c r="G21" s="97" t="str">
        <f>IF('познавательное развитие'!K22="","",IF('познавательное развитие'!K22&gt;1.5,"сформирован",IF('познавательное развитие'!K22&lt;0.5,"не сформирован", "в стадии формирования")))</f>
        <v/>
      </c>
      <c r="H21" s="220" t="str">
        <f>IF('Социально-коммуникативное разви'!G21="","",IF('Социально-коммуникативное разви'!I21="","",IF('познавательное развитие'!M22="","",IF('познавательное развитие'!K22="","",('Социально-коммуникативное разви'!G21+'Социально-коммуникативное разви'!I21+'познавательное развитие'!M22+'познавательное развитие'!K22)/4))))</f>
        <v/>
      </c>
      <c r="I21" s="97" t="str">
        <f t="shared" si="0"/>
        <v/>
      </c>
      <c r="J21" s="97" t="str">
        <f>IF('познавательное развитие'!E22="","",IF('познавательное развитие'!E22&gt;1.5,"сформирован",IF('познавательное развитие'!E22&lt;0.5,"не сформирован", "в стадии формирования")))</f>
        <v/>
      </c>
      <c r="K21" s="97" t="str">
        <f>IF('познавательное развитие'!F22="","",IF('познавательное развитие'!F22&gt;1.5,"сформирован",IF('познавательное развитие'!F22&lt;0.5,"не сформирован", "в стадии формирования")))</f>
        <v/>
      </c>
      <c r="L21" s="97" t="str">
        <f>IF('познавательное развитие'!L22="","",IF('познавательное развитие'!L22&gt;1.5,"сформирован",IF('познавательное развитие'!L22&lt;0.5,"не сформирован", "в стадии формирования")))</f>
        <v/>
      </c>
      <c r="M21" s="97" t="str">
        <f>IF('Физическое развитие'!N21="","",IF('Физическое развитие'!N21&gt;1.5,"сформирован",IF('Физическое развитие'!N21&lt;0.5,"не сформирован", "в стадии формирования")))</f>
        <v/>
      </c>
      <c r="N21" s="97" t="str">
        <f>IF('Физическое развитие'!O21="","",IF('Физическое развитие'!O21&gt;1.5,"сформирован",IF('Физическое развитие'!O21&lt;0.5,"не сформирован", "в стадии формирования")))</f>
        <v/>
      </c>
      <c r="O21" s="97" t="str">
        <f>IF('Социально-коммуникативное разви'!M21="","",IF('Социально-коммуникативное разви'!M21&gt;1.5,"сформирован",IF('Социально-коммуникативное разви'!M21&lt;0.5,"не сформирован", "в стадии формирования")))</f>
        <v/>
      </c>
      <c r="P21" s="97" t="str">
        <f>IF('Социально-коммуникативное разви'!Q21="","",IF('Социально-коммуникативное разви'!Q21&gt;1.5,"сформирован",IF('Социально-коммуникативное разви'!Q21&lt;0.5,"не сформирован", "в стадии формирования")))</f>
        <v/>
      </c>
      <c r="Q21" s="97" t="str">
        <f>IF('Физическое развитие'!M21="","",IF('Физическое развитие'!M21&gt;1.5,"сформирован",IF('Физическое развитие'!M21&lt;0.5,"не сформирован", "в стадии формирования")))</f>
        <v/>
      </c>
      <c r="R21" s="220" t="str">
        <f>IF('познавательное развитие'!E22="","",IF('познавательное развитие'!F22="","",IF('познавательное развитие'!L22="","",IF('Физическое развитие'!N21="","",IF('Физическое развитие'!O21="","",IF('Социально-коммуникативное разви'!M21="","",IF('Социально-коммуникативное разви'!Q21="","",IF('Физическое развитие'!M21="","",('познавательное развитие'!E22+'познавательное развитие'!F22+'познавательное развитие'!L22+'Физическое развитие'!N21+'Физическое развитие'!O21+'Социально-коммуникативное разви'!M21+'Социально-коммуникативное разви'!Q21+'Физическое развитие'!M21)/8))))))))</f>
        <v/>
      </c>
      <c r="S21" s="97" t="str">
        <f t="shared" si="1"/>
        <v/>
      </c>
      <c r="T21" s="97" t="str">
        <f>IF('Социально-коммуникативное разви'!H21="","",IF('Социально-коммуникативное разви'!H21&gt;1.5,"сформирован",IF('Социально-коммуникативное разви'!H21&lt;0.5,"не сформирован", "в стадии формирования")))</f>
        <v/>
      </c>
      <c r="U21" s="97" t="str">
        <f>IF('Речевое развитие'!D21="","",IF('Речевое развитие'!D21&gt;1.5,"сформирован",IF('Речевое развитие'!D21&lt;0.5,"не сформирован", "в стадии формирования")))</f>
        <v/>
      </c>
      <c r="V21" s="97" t="str">
        <f>IF('Речевое развитие'!E21="","",IF('Речевое развитие'!E21&gt;1.5,"сформирован",IF('Речевое развитие'!E21&lt;0.5,"не сформирован", "в стадии формирования")))</f>
        <v/>
      </c>
      <c r="W21" s="220" t="str">
        <f>IF('Социально-коммуникативное разви'!H21="","",IF('Речевое развитие'!D21="","",IF('Речевое развитие'!E21="","",('Социально-коммуникативное разви'!H21+'Речевое развитие'!D21+'Речевое развитие'!E21)/3)))</f>
        <v/>
      </c>
      <c r="X21" s="97" t="str">
        <f t="shared" si="2"/>
        <v/>
      </c>
      <c r="Y21" s="97" t="str">
        <f>IF('Социально-коммуникативное разви'!N21="","",IF('Социально-коммуникативное разви'!N21&gt;1.5,"сформирован",IF('Социально-коммуникативное разви'!N21&lt;0.5,"не сформирован", "в стадии формирования")))</f>
        <v/>
      </c>
      <c r="Z21" s="97" t="str">
        <f>IF('Социально-коммуникативное разви'!Q21="","",IF('Социально-коммуникативное разви'!Q21&gt;1.5,"сформирован",IF('Социально-коммуникативное разви'!Q21&lt;0.5,"не сформирован", "в стадии формирования")))</f>
        <v/>
      </c>
      <c r="AA21" s="97" t="str">
        <f>IF('Социально-коммуникативное разви'!E21="","",IF('Социально-коммуникативное разви'!E21&gt;1.5,"сформирован",IF('Социально-коммуникативное разви'!E21&lt;0.5,"не сформирован", "в стадии формирования")))</f>
        <v/>
      </c>
      <c r="AB21" s="97" t="str">
        <f>IF('Социально-коммуникативное разви'!F21="","",IF('Социально-коммуникативное разви'!F21&gt;1.5,"сформирован",IF('Социально-коммуникативное разви'!F21&lt;0.5,"не сформирован", "в стадии формирования")))</f>
        <v/>
      </c>
      <c r="AC21" s="97" t="str">
        <f>IF('Физическое развитие'!E21="","",IF('Физическое развитие'!E21&gt;1.5,"сформирован",IF('Физическое развитие'!E21&lt;0.5,"не сформирован", "в стадии формирования")))</f>
        <v/>
      </c>
      <c r="AD21" s="97" t="str">
        <f>IF('Социально-коммуникативное разви'!N21="","",IF('Социально-коммуникативное разви'!Q21="","",IF('Социально-коммуникативное разви'!E21="","",IF('Социально-коммуникативное разви'!F21="","",IF('Физическое развитие'!E21="","",('Социально-коммуникативное разви'!N21+'Социально-коммуникативное разви'!Q21+'Социально-коммуникативное разви'!E21+'Социально-коммуникативное разви'!F21+'Физическое развитие'!E21)/5)))))</f>
        <v/>
      </c>
      <c r="AE21" s="97" t="str">
        <f t="shared" si="3"/>
        <v/>
      </c>
      <c r="AF21" s="97" t="str">
        <f>IF('Социально-коммуникативное разви'!D21="","",IF('Социально-коммуникативное разви'!D21&gt;1.5,"сформирован",IF('Социально-коммуникативное разви'!D21&lt;0.5,"не сформирован", "в стадии формирования")))</f>
        <v/>
      </c>
      <c r="AG21" s="97" t="str">
        <f>IF('Речевое развитие'!F21="","",IF('Речевое развитие'!F21&gt;1.5,"сформирован",IF('Речевое развитие'!F21&lt;0.5,"не сформирован", "в стадии формирования")))</f>
        <v/>
      </c>
      <c r="AH21" s="97" t="str">
        <f>IF('Речевое развитие'!J21="","",IF('Речевое развитие'!J21&gt;1.5,"сформирован",IF('Речевое развитие'!J21&lt;0.5,"не сформирован", "в стадии формирования")))</f>
        <v/>
      </c>
      <c r="AI21" s="97" t="str">
        <f>IF('Художественно-эстетическое разв'!K22="","",IF('Художественно-эстетическое разв'!K22&gt;1.5,"сформирован",IF('Художественно-эстетическое разв'!K22&lt;0.5,"не сформирован", "в стадии формирования")))</f>
        <v/>
      </c>
      <c r="AJ21" s="97" t="str">
        <f>IF('Художественно-эстетическое разв'!L22="","",IF('Художественно-эстетическое разв'!L22&gt;1.5,"сформирован",IF('Художественно-эстетическое разв'!L22&lt;0.5,"не сформирован", "в стадии формирования")))</f>
        <v/>
      </c>
      <c r="AK21" s="97" t="str">
        <f>IF('Социально-коммуникативное разви'!J21="","",IF('Социально-коммуникативное разви'!J21&gt;1.5,"сформирован",IF('Социально-коммуникативное разви'!J21&lt;0.5,"не сформирован", "в стадии формирования")))</f>
        <v/>
      </c>
      <c r="AL21" s="97" t="str">
        <f>IF('Художественно-эстетическое разв'!J22="","",IF('Художественно-эстетическое разв'!J22&gt;1.5,"сформирован",IF('Художественно-эстетическое разв'!J22&lt;0.5,"не сформирован", "в стадии формирования")))</f>
        <v/>
      </c>
      <c r="AM21" s="220" t="str">
        <f>IF('Речевое развитие'!F21="","",IF('Речевое развитие'!J21="","",IF('Художественно-эстетическое разв'!K22="","",IF('Художественно-эстетическое разв'!L22="","",IF('Социально-коммуникативное разви'!J21="","",IF('Художественно-эстетическое разв'!J22="","",('Речевое развитие'!F21+'Речевое развитие'!J21+'Художественно-эстетическое разв'!K22+'Художественно-эстетическое разв'!L22+'Социально-коммуникативное разви'!J21+'Художественно-эстетическое разв'!J22)/6))))))</f>
        <v/>
      </c>
      <c r="AN21" s="97" t="str">
        <f t="shared" si="4"/>
        <v/>
      </c>
      <c r="AO21" s="97" t="str">
        <f>IF('Физическое развитие'!J21="","",IF('Физическое развитие'!J21&gt;1.5,"сформирован",IF('Физическое развитие'!J21&lt;0.5,"не сформирован", "в стадии формирования")))</f>
        <v/>
      </c>
      <c r="AP21" s="97" t="str">
        <f>IF('Физическое развитие'!I21="","",IF('Физическое развитие'!I21&gt;1.5,"сформирован",IF('Физическое развитие'!I21&lt;0.5,"не сформирован", "в стадии формирования")))</f>
        <v/>
      </c>
      <c r="AQ21" s="97" t="str">
        <f>IF('Физическое развитие'!H21="","",IF('Физическое развитие'!H21&gt;1.5,"сформирован",IF('Физическое развитие'!H21&lt;0.5,"не сформирован", "в стадии формирования")))</f>
        <v/>
      </c>
      <c r="AR21" s="97" t="str">
        <f>IF('Физическое развитие'!G21="","",IF('Физическое развитие'!G21&gt;1.5,"сформирован",IF('Физическое развитие'!G21&lt;0.5,"не сформирован", "в стадии формирования")))</f>
        <v/>
      </c>
      <c r="AS21" s="97" t="str">
        <f>IF('Физическое развитие'!D21="","",IF('Физическое развитие'!D21&gt;1.5,"сформирован",IF('Физическое развитие'!D21&lt;0.5,"не сформирован", "в стадии формирования")))</f>
        <v/>
      </c>
      <c r="AT21" s="97" t="str">
        <f>IF('Физическое развитие'!J21="","",IF('Физическое развитие'!I21="","",IF('Физическое развитие'!H21="","",IF('Физическое развитие'!G21="","",IF('Физическое развитие'!D21="","",('Физическое развитие'!J21+'Физическое развитие'!I21+'Физическое развитие'!H21+'Физическое развитие'!G21+'Физическое развитие'!D21)/5)))))</f>
        <v/>
      </c>
      <c r="AU21" s="97" t="str">
        <f t="shared" si="5"/>
        <v/>
      </c>
    </row>
    <row r="22" spans="1:47">
      <c r="A22" s="97">
        <f>список!A20</f>
        <v>19</v>
      </c>
      <c r="B22" s="97" t="str">
        <f>IF(список!B20="","",список!B20)</f>
        <v/>
      </c>
      <c r="C22" s="97">
        <f>IF(список!C20="","",список!C20)</f>
        <v>0</v>
      </c>
      <c r="D22" s="97" t="str">
        <f>IF('Социально-коммуникативное разви'!G22="","",IF('Социально-коммуникативное разви'!G22&gt;1.5,"сформирован",IF('Социально-коммуникативное разви'!G22&lt;0.5,"не сформирован", "в стадии формирования")))</f>
        <v/>
      </c>
      <c r="E22" s="97" t="str">
        <f>IF('Социально-коммуникативное разви'!I22="","",IF('Социально-коммуникативное разви'!I22&gt;1.5,"сформирован",IF('Социально-коммуникативное разви'!I22&lt;0.5,"не сформирован","в стадии формирования")))</f>
        <v/>
      </c>
      <c r="F22" s="97" t="str">
        <f>IF('познавательное развитие'!M23="","",IF('познавательное развитие'!M23&gt;1.5,"сформирован",IF('познавательное развитие'!M23&lt;0.5,"не сформирован", "в стадии формирования")))</f>
        <v/>
      </c>
      <c r="G22" s="97" t="str">
        <f>IF('познавательное развитие'!K23="","",IF('познавательное развитие'!K23&gt;1.5,"сформирован",IF('познавательное развитие'!K23&lt;0.5,"не сформирован", "в стадии формирования")))</f>
        <v/>
      </c>
      <c r="H22" s="220" t="str">
        <f>IF('Социально-коммуникативное разви'!G22="","",IF('Социально-коммуникативное разви'!I22="","",IF('познавательное развитие'!M23="","",IF('познавательное развитие'!K23="","",('Социально-коммуникативное разви'!G22+'Социально-коммуникативное разви'!I22+'познавательное развитие'!M23+'познавательное развитие'!K23)/4))))</f>
        <v/>
      </c>
      <c r="I22" s="97" t="str">
        <f t="shared" si="0"/>
        <v/>
      </c>
      <c r="J22" s="97" t="str">
        <f>IF('познавательное развитие'!E23="","",IF('познавательное развитие'!E23&gt;1.5,"сформирован",IF('познавательное развитие'!E23&lt;0.5,"не сформирован", "в стадии формирования")))</f>
        <v/>
      </c>
      <c r="K22" s="97" t="str">
        <f>IF('познавательное развитие'!F23="","",IF('познавательное развитие'!F23&gt;1.5,"сформирован",IF('познавательное развитие'!F23&lt;0.5,"не сформирован", "в стадии формирования")))</f>
        <v/>
      </c>
      <c r="L22" s="97" t="str">
        <f>IF('познавательное развитие'!L23="","",IF('познавательное развитие'!L23&gt;1.5,"сформирован",IF('познавательное развитие'!L23&lt;0.5,"не сформирован", "в стадии формирования")))</f>
        <v/>
      </c>
      <c r="M22" s="97" t="str">
        <f>IF('Физическое развитие'!N22="","",IF('Физическое развитие'!N22&gt;1.5,"сформирован",IF('Физическое развитие'!N22&lt;0.5,"не сформирован", "в стадии формирования")))</f>
        <v/>
      </c>
      <c r="N22" s="97" t="str">
        <f>IF('Физическое развитие'!O22="","",IF('Физическое развитие'!O22&gt;1.5,"сформирован",IF('Физическое развитие'!O22&lt;0.5,"не сформирован", "в стадии формирования")))</f>
        <v/>
      </c>
      <c r="O22" s="97" t="str">
        <f>IF('Социально-коммуникативное разви'!M22="","",IF('Социально-коммуникативное разви'!M22&gt;1.5,"сформирован",IF('Социально-коммуникативное разви'!M22&lt;0.5,"не сформирован", "в стадии формирования")))</f>
        <v/>
      </c>
      <c r="P22" s="97" t="str">
        <f>IF('Социально-коммуникативное разви'!Q22="","",IF('Социально-коммуникативное разви'!Q22&gt;1.5,"сформирован",IF('Социально-коммуникативное разви'!Q22&lt;0.5,"не сформирован", "в стадии формирования")))</f>
        <v/>
      </c>
      <c r="Q22" s="97" t="str">
        <f>IF('Физическое развитие'!M22="","",IF('Физическое развитие'!M22&gt;1.5,"сформирован",IF('Физическое развитие'!M22&lt;0.5,"не сформирован", "в стадии формирования")))</f>
        <v/>
      </c>
      <c r="R22" s="220" t="str">
        <f>IF('познавательное развитие'!E23="","",IF('познавательное развитие'!F23="","",IF('познавательное развитие'!L23="","",IF('Физическое развитие'!N22="","",IF('Физическое развитие'!O22="","",IF('Социально-коммуникативное разви'!M22="","",IF('Социально-коммуникативное разви'!Q22="","",IF('Физическое развитие'!M22="","",('познавательное развитие'!E23+'познавательное развитие'!F23+'познавательное развитие'!L23+'Физическое развитие'!N22+'Физическое развитие'!O22+'Социально-коммуникативное разви'!M22+'Социально-коммуникативное разви'!Q22+'Физическое развитие'!M22)/8))))))))</f>
        <v/>
      </c>
      <c r="S22" s="97" t="str">
        <f t="shared" si="1"/>
        <v/>
      </c>
      <c r="T22" s="97" t="str">
        <f>IF('Социально-коммуникативное разви'!H22="","",IF('Социально-коммуникативное разви'!H22&gt;1.5,"сформирован",IF('Социально-коммуникативное разви'!H22&lt;0.5,"не сформирован", "в стадии формирования")))</f>
        <v/>
      </c>
      <c r="U22" s="97" t="str">
        <f>IF('Речевое развитие'!D22="","",IF('Речевое развитие'!D22&gt;1.5,"сформирован",IF('Речевое развитие'!D22&lt;0.5,"не сформирован", "в стадии формирования")))</f>
        <v/>
      </c>
      <c r="V22" s="97" t="str">
        <f>IF('Речевое развитие'!E22="","",IF('Речевое развитие'!E22&gt;1.5,"сформирован",IF('Речевое развитие'!E22&lt;0.5,"не сформирован", "в стадии формирования")))</f>
        <v/>
      </c>
      <c r="W22" s="220" t="str">
        <f>IF('Социально-коммуникативное разви'!H22="","",IF('Речевое развитие'!D22="","",IF('Речевое развитие'!E22="","",('Социально-коммуникативное разви'!H22+'Речевое развитие'!D22+'Речевое развитие'!E22)/3)))</f>
        <v/>
      </c>
      <c r="X22" s="97" t="str">
        <f t="shared" si="2"/>
        <v/>
      </c>
      <c r="Y22" s="97" t="str">
        <f>IF('Социально-коммуникативное разви'!N22="","",IF('Социально-коммуникативное разви'!N22&gt;1.5,"сформирован",IF('Социально-коммуникативное разви'!N22&lt;0.5,"не сформирован", "в стадии формирования")))</f>
        <v/>
      </c>
      <c r="Z22" s="97" t="str">
        <f>IF('Социально-коммуникативное разви'!Q22="","",IF('Социально-коммуникативное разви'!Q22&gt;1.5,"сформирован",IF('Социально-коммуникативное разви'!Q22&lt;0.5,"не сформирован", "в стадии формирования")))</f>
        <v/>
      </c>
      <c r="AA22" s="97" t="str">
        <f>IF('Социально-коммуникативное разви'!E22="","",IF('Социально-коммуникативное разви'!E22&gt;1.5,"сформирован",IF('Социально-коммуникативное разви'!E22&lt;0.5,"не сформирован", "в стадии формирования")))</f>
        <v/>
      </c>
      <c r="AB22" s="97" t="str">
        <f>IF('Социально-коммуникативное разви'!F22="","",IF('Социально-коммуникативное разви'!F22&gt;1.5,"сформирован",IF('Социально-коммуникативное разви'!F22&lt;0.5,"не сформирован", "в стадии формирования")))</f>
        <v/>
      </c>
      <c r="AC22" s="97" t="str">
        <f>IF('Физическое развитие'!E22="","",IF('Физическое развитие'!E22&gt;1.5,"сформирован",IF('Физическое развитие'!E22&lt;0.5,"не сформирован", "в стадии формирования")))</f>
        <v/>
      </c>
      <c r="AD22" s="97" t="str">
        <f>IF('Социально-коммуникативное разви'!N22="","",IF('Социально-коммуникативное разви'!Q22="","",IF('Социально-коммуникативное разви'!E22="","",IF('Социально-коммуникативное разви'!F22="","",IF('Физическое развитие'!E22="","",('Социально-коммуникативное разви'!N22+'Социально-коммуникативное разви'!Q22+'Социально-коммуникативное разви'!E22+'Социально-коммуникативное разви'!F22+'Физическое развитие'!E22)/5)))))</f>
        <v/>
      </c>
      <c r="AE22" s="97" t="str">
        <f t="shared" si="3"/>
        <v/>
      </c>
      <c r="AF22" s="97" t="str">
        <f>IF('Социально-коммуникативное разви'!D22="","",IF('Социально-коммуникативное разви'!D22&gt;1.5,"сформирован",IF('Социально-коммуникативное разви'!D22&lt;0.5,"не сформирован", "в стадии формирования")))</f>
        <v/>
      </c>
      <c r="AG22" s="97" t="str">
        <f>IF('Речевое развитие'!F22="","",IF('Речевое развитие'!F22&gt;1.5,"сформирован",IF('Речевое развитие'!F22&lt;0.5,"не сформирован", "в стадии формирования")))</f>
        <v/>
      </c>
      <c r="AH22" s="97" t="str">
        <f>IF('Речевое развитие'!J22="","",IF('Речевое развитие'!J22&gt;1.5,"сформирован",IF('Речевое развитие'!J22&lt;0.5,"не сформирован", "в стадии формирования")))</f>
        <v/>
      </c>
      <c r="AI22" s="97" t="str">
        <f>IF('Художественно-эстетическое разв'!K23="","",IF('Художественно-эстетическое разв'!K23&gt;1.5,"сформирован",IF('Художественно-эстетическое разв'!K23&lt;0.5,"не сформирован", "в стадии формирования")))</f>
        <v/>
      </c>
      <c r="AJ22" s="97" t="str">
        <f>IF('Художественно-эстетическое разв'!L23="","",IF('Художественно-эстетическое разв'!L23&gt;1.5,"сформирован",IF('Художественно-эстетическое разв'!L23&lt;0.5,"не сформирован", "в стадии формирования")))</f>
        <v/>
      </c>
      <c r="AK22" s="97" t="str">
        <f>IF('Социально-коммуникативное разви'!J22="","",IF('Социально-коммуникативное разви'!J22&gt;1.5,"сформирован",IF('Социально-коммуникативное разви'!J22&lt;0.5,"не сформирован", "в стадии формирования")))</f>
        <v/>
      </c>
      <c r="AL22" s="97" t="str">
        <f>IF('Художественно-эстетическое разв'!J23="","",IF('Художественно-эстетическое разв'!J23&gt;1.5,"сформирован",IF('Художественно-эстетическое разв'!J23&lt;0.5,"не сформирован", "в стадии формирования")))</f>
        <v/>
      </c>
      <c r="AM22" s="220" t="str">
        <f>IF('Речевое развитие'!F22="","",IF('Речевое развитие'!J22="","",IF('Художественно-эстетическое разв'!K23="","",IF('Художественно-эстетическое разв'!L23="","",IF('Социально-коммуникативное разви'!J22="","",IF('Художественно-эстетическое разв'!J23="","",('Речевое развитие'!F22+'Речевое развитие'!J22+'Художественно-эстетическое разв'!K23+'Художественно-эстетическое разв'!L23+'Социально-коммуникативное разви'!J22+'Художественно-эстетическое разв'!J23)/6))))))</f>
        <v/>
      </c>
      <c r="AN22" s="97" t="str">
        <f t="shared" si="4"/>
        <v/>
      </c>
      <c r="AO22" s="97" t="str">
        <f>IF('Физическое развитие'!J22="","",IF('Физическое развитие'!J22&gt;1.5,"сформирован",IF('Физическое развитие'!J22&lt;0.5,"не сформирован", "в стадии формирования")))</f>
        <v/>
      </c>
      <c r="AP22" s="97" t="str">
        <f>IF('Физическое развитие'!I22="","",IF('Физическое развитие'!I22&gt;1.5,"сформирован",IF('Физическое развитие'!I22&lt;0.5,"не сформирован", "в стадии формирования")))</f>
        <v/>
      </c>
      <c r="AQ22" s="97" t="str">
        <f>IF('Физическое развитие'!H22="","",IF('Физическое развитие'!H22&gt;1.5,"сформирован",IF('Физическое развитие'!H22&lt;0.5,"не сформирован", "в стадии формирования")))</f>
        <v/>
      </c>
      <c r="AR22" s="97" t="str">
        <f>IF('Физическое развитие'!G22="","",IF('Физическое развитие'!G22&gt;1.5,"сформирован",IF('Физическое развитие'!G22&lt;0.5,"не сформирован", "в стадии формирования")))</f>
        <v/>
      </c>
      <c r="AS22" s="97" t="str">
        <f>IF('Физическое развитие'!D22="","",IF('Физическое развитие'!D22&gt;1.5,"сформирован",IF('Физическое развитие'!D22&lt;0.5,"не сформирован", "в стадии формирования")))</f>
        <v/>
      </c>
      <c r="AT22" s="97" t="str">
        <f>IF('Физическое развитие'!J22="","",IF('Физическое развитие'!I22="","",IF('Физическое развитие'!H22="","",IF('Физическое развитие'!G22="","",IF('Физическое развитие'!D22="","",('Физическое развитие'!J22+'Физическое развитие'!I22+'Физическое развитие'!H22+'Физическое развитие'!G22+'Физическое развитие'!D22)/5)))))</f>
        <v/>
      </c>
      <c r="AU22" s="97" t="str">
        <f t="shared" si="5"/>
        <v/>
      </c>
    </row>
    <row r="23" spans="1:47">
      <c r="A23" s="97">
        <f>список!A21</f>
        <v>20</v>
      </c>
      <c r="B23" s="97" t="str">
        <f>IF(список!B21="","",список!B21)</f>
        <v/>
      </c>
      <c r="C23" s="97">
        <f>IF(список!C21="","",список!C21)</f>
        <v>0</v>
      </c>
      <c r="D23" s="97" t="str">
        <f>IF('Социально-коммуникативное разви'!G23="","",IF('Социально-коммуникативное разви'!G23&gt;1.5,"сформирован",IF('Социально-коммуникативное разви'!G23&lt;0.5,"не сформирован", "в стадии формирования")))</f>
        <v/>
      </c>
      <c r="E23" s="97" t="str">
        <f>IF('Социально-коммуникативное разви'!I23="","",IF('Социально-коммуникативное разви'!I23&gt;1.5,"сформирован",IF('Социально-коммуникативное разви'!I23&lt;0.5,"не сформирован","в стадии формирования")))</f>
        <v/>
      </c>
      <c r="F23" s="97" t="str">
        <f>IF('познавательное развитие'!M24="","",IF('познавательное развитие'!M24&gt;1.5,"сформирован",IF('познавательное развитие'!M24&lt;0.5,"не сформирован", "в стадии формирования")))</f>
        <v/>
      </c>
      <c r="G23" s="97" t="str">
        <f>IF('познавательное развитие'!K24="","",IF('познавательное развитие'!K24&gt;1.5,"сформирован",IF('познавательное развитие'!K24&lt;0.5,"не сформирован", "в стадии формирования")))</f>
        <v/>
      </c>
      <c r="H23" s="220" t="str">
        <f>IF('Социально-коммуникативное разви'!G23="","",IF('Социально-коммуникативное разви'!I23="","",IF('познавательное развитие'!M24="","",IF('познавательное развитие'!K24="","",('Социально-коммуникативное разви'!G23+'Социально-коммуникативное разви'!I23+'познавательное развитие'!M24+'познавательное развитие'!K24)/4))))</f>
        <v/>
      </c>
      <c r="I23" s="97" t="str">
        <f t="shared" si="0"/>
        <v/>
      </c>
      <c r="J23" s="97" t="str">
        <f>IF('познавательное развитие'!E24="","",IF('познавательное развитие'!E24&gt;1.5,"сформирован",IF('познавательное развитие'!E24&lt;0.5,"не сформирован", "в стадии формирования")))</f>
        <v/>
      </c>
      <c r="K23" s="97" t="str">
        <f>IF('познавательное развитие'!F24="","",IF('познавательное развитие'!F24&gt;1.5,"сформирован",IF('познавательное развитие'!F24&lt;0.5,"не сформирован", "в стадии формирования")))</f>
        <v/>
      </c>
      <c r="L23" s="97" t="str">
        <f>IF('познавательное развитие'!L24="","",IF('познавательное развитие'!L24&gt;1.5,"сформирован",IF('познавательное развитие'!L24&lt;0.5,"не сформирован", "в стадии формирования")))</f>
        <v/>
      </c>
      <c r="M23" s="97" t="str">
        <f>IF('Физическое развитие'!N23="","",IF('Физическое развитие'!N23&gt;1.5,"сформирован",IF('Физическое развитие'!N23&lt;0.5,"не сформирован", "в стадии формирования")))</f>
        <v/>
      </c>
      <c r="N23" s="97" t="str">
        <f>IF('Физическое развитие'!O23="","",IF('Физическое развитие'!O23&gt;1.5,"сформирован",IF('Физическое развитие'!O23&lt;0.5,"не сформирован", "в стадии формирования")))</f>
        <v/>
      </c>
      <c r="O23" s="97" t="str">
        <f>IF('Социально-коммуникативное разви'!M23="","",IF('Социально-коммуникативное разви'!M23&gt;1.5,"сформирован",IF('Социально-коммуникативное разви'!M23&lt;0.5,"не сформирован", "в стадии формирования")))</f>
        <v/>
      </c>
      <c r="P23" s="97" t="str">
        <f>IF('Социально-коммуникативное разви'!Q23="","",IF('Социально-коммуникативное разви'!Q23&gt;1.5,"сформирован",IF('Социально-коммуникативное разви'!Q23&lt;0.5,"не сформирован", "в стадии формирования")))</f>
        <v/>
      </c>
      <c r="Q23" s="97" t="str">
        <f>IF('Физическое развитие'!M23="","",IF('Физическое развитие'!M23&gt;1.5,"сформирован",IF('Физическое развитие'!M23&lt;0.5,"не сформирован", "в стадии формирования")))</f>
        <v/>
      </c>
      <c r="R23" s="220" t="str">
        <f>IF('познавательное развитие'!E24="","",IF('познавательное развитие'!F24="","",IF('познавательное развитие'!L24="","",IF('Физическое развитие'!N23="","",IF('Физическое развитие'!O23="","",IF('Социально-коммуникативное разви'!M23="","",IF('Социально-коммуникативное разви'!Q23="","",IF('Физическое развитие'!M23="","",('познавательное развитие'!E24+'познавательное развитие'!F24+'познавательное развитие'!L24+'Физическое развитие'!N23+'Физическое развитие'!O23+'Социально-коммуникативное разви'!M23+'Социально-коммуникативное разви'!Q23+'Физическое развитие'!M23)/8))))))))</f>
        <v/>
      </c>
      <c r="S23" s="97" t="str">
        <f t="shared" si="1"/>
        <v/>
      </c>
      <c r="T23" s="97" t="str">
        <f>IF('Социально-коммуникативное разви'!H23="","",IF('Социально-коммуникативное разви'!H23&gt;1.5,"сформирован",IF('Социально-коммуникативное разви'!H23&lt;0.5,"не сформирован", "в стадии формирования")))</f>
        <v/>
      </c>
      <c r="U23" s="97" t="str">
        <f>IF('Речевое развитие'!D23="","",IF('Речевое развитие'!D23&gt;1.5,"сформирован",IF('Речевое развитие'!D23&lt;0.5,"не сформирован", "в стадии формирования")))</f>
        <v/>
      </c>
      <c r="V23" s="97" t="str">
        <f>IF('Речевое развитие'!E23="","",IF('Речевое развитие'!E23&gt;1.5,"сформирован",IF('Речевое развитие'!E23&lt;0.5,"не сформирован", "в стадии формирования")))</f>
        <v/>
      </c>
      <c r="W23" s="220" t="str">
        <f>IF('Социально-коммуникативное разви'!H23="","",IF('Речевое развитие'!D23="","",IF('Речевое развитие'!E23="","",('Социально-коммуникативное разви'!H23+'Речевое развитие'!D23+'Речевое развитие'!E23)/3)))</f>
        <v/>
      </c>
      <c r="X23" s="97" t="str">
        <f t="shared" si="2"/>
        <v/>
      </c>
      <c r="Y23" s="97" t="str">
        <f>IF('Социально-коммуникативное разви'!N23="","",IF('Социально-коммуникативное разви'!N23&gt;1.5,"сформирован",IF('Социально-коммуникативное разви'!N23&lt;0.5,"не сформирован", "в стадии формирования")))</f>
        <v/>
      </c>
      <c r="Z23" s="97" t="str">
        <f>IF('Социально-коммуникативное разви'!Q23="","",IF('Социально-коммуникативное разви'!Q23&gt;1.5,"сформирован",IF('Социально-коммуникативное разви'!Q23&lt;0.5,"не сформирован", "в стадии формирования")))</f>
        <v/>
      </c>
      <c r="AA23" s="97" t="str">
        <f>IF('Социально-коммуникативное разви'!E23="","",IF('Социально-коммуникативное разви'!E23&gt;1.5,"сформирован",IF('Социально-коммуникативное разви'!E23&lt;0.5,"не сформирован", "в стадии формирования")))</f>
        <v/>
      </c>
      <c r="AB23" s="97" t="str">
        <f>IF('Социально-коммуникативное разви'!F23="","",IF('Социально-коммуникативное разви'!F23&gt;1.5,"сформирован",IF('Социально-коммуникативное разви'!F23&lt;0.5,"не сформирован", "в стадии формирования")))</f>
        <v/>
      </c>
      <c r="AC23" s="97" t="str">
        <f>IF('Физическое развитие'!E23="","",IF('Физическое развитие'!E23&gt;1.5,"сформирован",IF('Физическое развитие'!E23&lt;0.5,"не сформирован", "в стадии формирования")))</f>
        <v/>
      </c>
      <c r="AD23" s="97" t="str">
        <f>IF('Социально-коммуникативное разви'!N23="","",IF('Социально-коммуникативное разви'!Q23="","",IF('Социально-коммуникативное разви'!E23="","",IF('Социально-коммуникативное разви'!F23="","",IF('Физическое развитие'!E23="","",('Социально-коммуникативное разви'!N23+'Социально-коммуникативное разви'!Q23+'Социально-коммуникативное разви'!E23+'Социально-коммуникативное разви'!F23+'Физическое развитие'!E23)/5)))))</f>
        <v/>
      </c>
      <c r="AE23" s="97" t="str">
        <f t="shared" si="3"/>
        <v/>
      </c>
      <c r="AF23" s="97" t="str">
        <f>IF('Социально-коммуникативное разви'!D23="","",IF('Социально-коммуникативное разви'!D23&gt;1.5,"сформирован",IF('Социально-коммуникативное разви'!D23&lt;0.5,"не сформирован", "в стадии формирования")))</f>
        <v/>
      </c>
      <c r="AG23" s="97" t="str">
        <f>IF('Речевое развитие'!F23="","",IF('Речевое развитие'!F23&gt;1.5,"сформирован",IF('Речевое развитие'!F23&lt;0.5,"не сформирован", "в стадии формирования")))</f>
        <v/>
      </c>
      <c r="AH23" s="97" t="str">
        <f>IF('Речевое развитие'!J23="","",IF('Речевое развитие'!J23&gt;1.5,"сформирован",IF('Речевое развитие'!J23&lt;0.5,"не сформирован", "в стадии формирования")))</f>
        <v/>
      </c>
      <c r="AI23" s="97" t="str">
        <f>IF('Художественно-эстетическое разв'!K24="","",IF('Художественно-эстетическое разв'!K24&gt;1.5,"сформирован",IF('Художественно-эстетическое разв'!K24&lt;0.5,"не сформирован", "в стадии формирования")))</f>
        <v/>
      </c>
      <c r="AJ23" s="97" t="str">
        <f>IF('Художественно-эстетическое разв'!L24="","",IF('Художественно-эстетическое разв'!L24&gt;1.5,"сформирован",IF('Художественно-эстетическое разв'!L24&lt;0.5,"не сформирован", "в стадии формирования")))</f>
        <v/>
      </c>
      <c r="AK23" s="97" t="str">
        <f>IF('Социально-коммуникативное разви'!J23="","",IF('Социально-коммуникативное разви'!J23&gt;1.5,"сформирован",IF('Социально-коммуникативное разви'!J23&lt;0.5,"не сформирован", "в стадии формирования")))</f>
        <v/>
      </c>
      <c r="AL23" s="97" t="str">
        <f>IF('Художественно-эстетическое разв'!J24="","",IF('Художественно-эстетическое разв'!J24&gt;1.5,"сформирован",IF('Художественно-эстетическое разв'!J24&lt;0.5,"не сформирован", "в стадии формирования")))</f>
        <v/>
      </c>
      <c r="AM23" s="220" t="str">
        <f>IF('Речевое развитие'!F23="","",IF('Речевое развитие'!J23="","",IF('Художественно-эстетическое разв'!K24="","",IF('Художественно-эстетическое разв'!L24="","",IF('Социально-коммуникативное разви'!J23="","",IF('Художественно-эстетическое разв'!J24="","",('Речевое развитие'!F23+'Речевое развитие'!J23+'Художественно-эстетическое разв'!K24+'Художественно-эстетическое разв'!L24+'Социально-коммуникативное разви'!J23+'Художественно-эстетическое разв'!J24)/6))))))</f>
        <v/>
      </c>
      <c r="AN23" s="97" t="str">
        <f t="shared" si="4"/>
        <v/>
      </c>
      <c r="AO23" s="97" t="str">
        <f>IF('Физическое развитие'!J23="","",IF('Физическое развитие'!J23&gt;1.5,"сформирован",IF('Физическое развитие'!J23&lt;0.5,"не сформирован", "в стадии формирования")))</f>
        <v/>
      </c>
      <c r="AP23" s="97" t="str">
        <f>IF('Физическое развитие'!I23="","",IF('Физическое развитие'!I23&gt;1.5,"сформирован",IF('Физическое развитие'!I23&lt;0.5,"не сформирован", "в стадии формирования")))</f>
        <v/>
      </c>
      <c r="AQ23" s="97" t="str">
        <f>IF('Физическое развитие'!H23="","",IF('Физическое развитие'!H23&gt;1.5,"сформирован",IF('Физическое развитие'!H23&lt;0.5,"не сформирован", "в стадии формирования")))</f>
        <v/>
      </c>
      <c r="AR23" s="97" t="str">
        <f>IF('Физическое развитие'!G23="","",IF('Физическое развитие'!G23&gt;1.5,"сформирован",IF('Физическое развитие'!G23&lt;0.5,"не сформирован", "в стадии формирования")))</f>
        <v/>
      </c>
      <c r="AS23" s="97" t="str">
        <f>IF('Физическое развитие'!D23="","",IF('Физическое развитие'!D23&gt;1.5,"сформирован",IF('Физическое развитие'!D23&lt;0.5,"не сформирован", "в стадии формирования")))</f>
        <v/>
      </c>
      <c r="AT23" s="97" t="str">
        <f>IF('Физическое развитие'!J23="","",IF('Физическое развитие'!I23="","",IF('Физическое развитие'!H23="","",IF('Физическое развитие'!G23="","",IF('Физическое развитие'!D23="","",('Физическое развитие'!J23+'Физическое развитие'!I23+'Физическое развитие'!H23+'Физическое развитие'!G23+'Физическое развитие'!D23)/5)))))</f>
        <v/>
      </c>
      <c r="AU23" s="97" t="str">
        <f t="shared" si="5"/>
        <v/>
      </c>
    </row>
    <row r="24" spans="1:47">
      <c r="A24" s="97">
        <f>список!A22</f>
        <v>21</v>
      </c>
      <c r="B24" s="97" t="str">
        <f>IF(список!B22="","",список!B22)</f>
        <v/>
      </c>
      <c r="C24" s="97">
        <f>IF(список!C22="","",список!C22)</f>
        <v>0</v>
      </c>
      <c r="D24" s="97" t="str">
        <f>IF('Социально-коммуникативное разви'!G24="","",IF('Социально-коммуникативное разви'!G24&gt;1.5,"сформирован",IF('Социально-коммуникативное разви'!G24&lt;0.5,"не сформирован", "в стадии формирования")))</f>
        <v/>
      </c>
      <c r="E24" s="97" t="str">
        <f>IF('Социально-коммуникативное разви'!I24="","",IF('Социально-коммуникативное разви'!I24&gt;1.5,"сформирован",IF('Социально-коммуникативное разви'!I24&lt;0.5,"не сформирован","в стадии формирования")))</f>
        <v/>
      </c>
      <c r="F24" s="97" t="str">
        <f>IF('познавательное развитие'!M25="","",IF('познавательное развитие'!M25&gt;1.5,"сформирован",IF('познавательное развитие'!M25&lt;0.5,"не сформирован", "в стадии формирования")))</f>
        <v/>
      </c>
      <c r="G24" s="97" t="str">
        <f>IF('познавательное развитие'!K25="","",IF('познавательное развитие'!K25&gt;1.5,"сформирован",IF('познавательное развитие'!K25&lt;0.5,"не сформирован", "в стадии формирования")))</f>
        <v/>
      </c>
      <c r="H24" s="220" t="str">
        <f>IF('Социально-коммуникативное разви'!G24="","",IF('Социально-коммуникативное разви'!I24="","",IF('познавательное развитие'!M25="","",IF('познавательное развитие'!K25="","",('Социально-коммуникативное разви'!G24+'Социально-коммуникативное разви'!I24+'познавательное развитие'!M25+'познавательное развитие'!K25)/4))))</f>
        <v/>
      </c>
      <c r="I24" s="97" t="str">
        <f t="shared" si="0"/>
        <v/>
      </c>
      <c r="J24" s="97" t="str">
        <f>IF('познавательное развитие'!E25="","",IF('познавательное развитие'!E25&gt;1.5,"сформирован",IF('познавательное развитие'!E25&lt;0.5,"не сформирован", "в стадии формирования")))</f>
        <v/>
      </c>
      <c r="K24" s="97" t="str">
        <f>IF('познавательное развитие'!F25="","",IF('познавательное развитие'!F25&gt;1.5,"сформирован",IF('познавательное развитие'!F25&lt;0.5,"не сформирован", "в стадии формирования")))</f>
        <v/>
      </c>
      <c r="L24" s="97" t="str">
        <f>IF('познавательное развитие'!L25="","",IF('познавательное развитие'!L25&gt;1.5,"сформирован",IF('познавательное развитие'!L25&lt;0.5,"не сформирован", "в стадии формирования")))</f>
        <v/>
      </c>
      <c r="M24" s="97" t="str">
        <f>IF('Физическое развитие'!N24="","",IF('Физическое развитие'!N24&gt;1.5,"сформирован",IF('Физическое развитие'!N24&lt;0.5,"не сформирован", "в стадии формирования")))</f>
        <v/>
      </c>
      <c r="N24" s="97" t="str">
        <f>IF('Физическое развитие'!O24="","",IF('Физическое развитие'!O24&gt;1.5,"сформирован",IF('Физическое развитие'!O24&lt;0.5,"не сформирован", "в стадии формирования")))</f>
        <v/>
      </c>
      <c r="O24" s="97" t="str">
        <f>IF('Социально-коммуникативное разви'!M24="","",IF('Социально-коммуникативное разви'!M24&gt;1.5,"сформирован",IF('Социально-коммуникативное разви'!M24&lt;0.5,"не сформирован", "в стадии формирования")))</f>
        <v/>
      </c>
      <c r="P24" s="97" t="str">
        <f>IF('Социально-коммуникативное разви'!Q24="","",IF('Социально-коммуникативное разви'!Q24&gt;1.5,"сформирован",IF('Социально-коммуникативное разви'!Q24&lt;0.5,"не сформирован", "в стадии формирования")))</f>
        <v/>
      </c>
      <c r="Q24" s="97" t="str">
        <f>IF('Физическое развитие'!M24="","",IF('Физическое развитие'!M24&gt;1.5,"сформирован",IF('Физическое развитие'!M24&lt;0.5,"не сформирован", "в стадии формирования")))</f>
        <v/>
      </c>
      <c r="R24" s="220" t="str">
        <f>IF('познавательное развитие'!E25="","",IF('познавательное развитие'!F25="","",IF('познавательное развитие'!L25="","",IF('Физическое развитие'!N24="","",IF('Физическое развитие'!O24="","",IF('Социально-коммуникативное разви'!M24="","",IF('Социально-коммуникативное разви'!Q24="","",IF('Физическое развитие'!M24="","",('познавательное развитие'!E25+'познавательное развитие'!F25+'познавательное развитие'!L25+'Физическое развитие'!N24+'Физическое развитие'!O24+'Социально-коммуникативное разви'!M24+'Социально-коммуникативное разви'!Q24+'Физическое развитие'!M24)/8))))))))</f>
        <v/>
      </c>
      <c r="S24" s="97" t="str">
        <f t="shared" si="1"/>
        <v/>
      </c>
      <c r="T24" s="97" t="str">
        <f>IF('Социально-коммуникативное разви'!H24="","",IF('Социально-коммуникативное разви'!H24&gt;1.5,"сформирован",IF('Социально-коммуникативное разви'!H24&lt;0.5,"не сформирован", "в стадии формирования")))</f>
        <v/>
      </c>
      <c r="U24" s="97" t="str">
        <f>IF('Речевое развитие'!D24="","",IF('Речевое развитие'!D24&gt;1.5,"сформирован",IF('Речевое развитие'!D24&lt;0.5,"не сформирован", "в стадии формирования")))</f>
        <v/>
      </c>
      <c r="V24" s="97" t="str">
        <f>IF('Речевое развитие'!E24="","",IF('Речевое развитие'!E24&gt;1.5,"сформирован",IF('Речевое развитие'!E24&lt;0.5,"не сформирован", "в стадии формирования")))</f>
        <v/>
      </c>
      <c r="W24" s="220" t="str">
        <f>IF('Социально-коммуникативное разви'!H24="","",IF('Речевое развитие'!D24="","",IF('Речевое развитие'!E24="","",('Социально-коммуникативное разви'!H24+'Речевое развитие'!D24+'Речевое развитие'!E24)/3)))</f>
        <v/>
      </c>
      <c r="X24" s="97" t="str">
        <f t="shared" si="2"/>
        <v/>
      </c>
      <c r="Y24" s="97" t="str">
        <f>IF('Социально-коммуникативное разви'!N24="","",IF('Социально-коммуникативное разви'!N24&gt;1.5,"сформирован",IF('Социально-коммуникативное разви'!N24&lt;0.5,"не сформирован", "в стадии формирования")))</f>
        <v/>
      </c>
      <c r="Z24" s="97" t="str">
        <f>IF('Социально-коммуникативное разви'!Q24="","",IF('Социально-коммуникативное разви'!Q24&gt;1.5,"сформирован",IF('Социально-коммуникативное разви'!Q24&lt;0.5,"не сформирован", "в стадии формирования")))</f>
        <v/>
      </c>
      <c r="AA24" s="97" t="str">
        <f>IF('Социально-коммуникативное разви'!E24="","",IF('Социально-коммуникативное разви'!E24&gt;1.5,"сформирован",IF('Социально-коммуникативное разви'!E24&lt;0.5,"не сформирован", "в стадии формирования")))</f>
        <v/>
      </c>
      <c r="AB24" s="97" t="str">
        <f>IF('Социально-коммуникативное разви'!F24="","",IF('Социально-коммуникативное разви'!F24&gt;1.5,"сформирован",IF('Социально-коммуникативное разви'!F24&lt;0.5,"не сформирован", "в стадии формирования")))</f>
        <v/>
      </c>
      <c r="AC24" s="97" t="str">
        <f>IF('Физическое развитие'!E24="","",IF('Физическое развитие'!E24&gt;1.5,"сформирован",IF('Физическое развитие'!E24&lt;0.5,"не сформирован", "в стадии формирования")))</f>
        <v/>
      </c>
      <c r="AD24" s="97" t="str">
        <f>IF('Социально-коммуникативное разви'!N24="","",IF('Социально-коммуникативное разви'!Q24="","",IF('Социально-коммуникативное разви'!E24="","",IF('Социально-коммуникативное разви'!F24="","",IF('Физическое развитие'!E24="","",('Социально-коммуникативное разви'!N24+'Социально-коммуникативное разви'!Q24+'Социально-коммуникативное разви'!E24+'Социально-коммуникативное разви'!F24+'Физическое развитие'!E24)/5)))))</f>
        <v/>
      </c>
      <c r="AE24" s="97" t="str">
        <f t="shared" si="3"/>
        <v/>
      </c>
      <c r="AF24" s="97" t="str">
        <f>IF('Социально-коммуникативное разви'!D24="","",IF('Социально-коммуникативное разви'!D24&gt;1.5,"сформирован",IF('Социально-коммуникативное разви'!D24&lt;0.5,"не сформирован", "в стадии формирования")))</f>
        <v/>
      </c>
      <c r="AG24" s="97" t="str">
        <f>IF('Речевое развитие'!F24="","",IF('Речевое развитие'!F24&gt;1.5,"сформирован",IF('Речевое развитие'!F24&lt;0.5,"не сформирован", "в стадии формирования")))</f>
        <v/>
      </c>
      <c r="AH24" s="97" t="str">
        <f>IF('Речевое развитие'!J24="","",IF('Речевое развитие'!J24&gt;1.5,"сформирован",IF('Речевое развитие'!J24&lt;0.5,"не сформирован", "в стадии формирования")))</f>
        <v/>
      </c>
      <c r="AI24" s="97" t="str">
        <f>IF('Художественно-эстетическое разв'!K25="","",IF('Художественно-эстетическое разв'!K25&gt;1.5,"сформирован",IF('Художественно-эстетическое разв'!K25&lt;0.5,"не сформирован", "в стадии формирования")))</f>
        <v/>
      </c>
      <c r="AJ24" s="97" t="str">
        <f>IF('Художественно-эстетическое разв'!L25="","",IF('Художественно-эстетическое разв'!L25&gt;1.5,"сформирован",IF('Художественно-эстетическое разв'!L25&lt;0.5,"не сформирован", "в стадии формирования")))</f>
        <v/>
      </c>
      <c r="AK24" s="97" t="str">
        <f>IF('Социально-коммуникативное разви'!J24="","",IF('Социально-коммуникативное разви'!J24&gt;1.5,"сформирован",IF('Социально-коммуникативное разви'!J24&lt;0.5,"не сформирован", "в стадии формирования")))</f>
        <v/>
      </c>
      <c r="AL24" s="97" t="str">
        <f>IF('Художественно-эстетическое разв'!J25="","",IF('Художественно-эстетическое разв'!J25&gt;1.5,"сформирован",IF('Художественно-эстетическое разв'!J25&lt;0.5,"не сформирован", "в стадии формирования")))</f>
        <v/>
      </c>
      <c r="AM24" s="220" t="str">
        <f>IF('Речевое развитие'!F24="","",IF('Речевое развитие'!J24="","",IF('Художественно-эстетическое разв'!K25="","",IF('Художественно-эстетическое разв'!L25="","",IF('Социально-коммуникативное разви'!J24="","",IF('Художественно-эстетическое разв'!J25="","",('Речевое развитие'!F24+'Речевое развитие'!J24+'Художественно-эстетическое разв'!K25+'Художественно-эстетическое разв'!L25+'Социально-коммуникативное разви'!J24+'Художественно-эстетическое разв'!J25)/6))))))</f>
        <v/>
      </c>
      <c r="AN24" s="97" t="str">
        <f t="shared" si="4"/>
        <v/>
      </c>
      <c r="AO24" s="97" t="str">
        <f>IF('Физическое развитие'!J24="","",IF('Физическое развитие'!J24&gt;1.5,"сформирован",IF('Физическое развитие'!J24&lt;0.5,"не сформирован", "в стадии формирования")))</f>
        <v/>
      </c>
      <c r="AP24" s="97" t="str">
        <f>IF('Физическое развитие'!I24="","",IF('Физическое развитие'!I24&gt;1.5,"сформирован",IF('Физическое развитие'!I24&lt;0.5,"не сформирован", "в стадии формирования")))</f>
        <v/>
      </c>
      <c r="AQ24" s="97" t="str">
        <f>IF('Физическое развитие'!H24="","",IF('Физическое развитие'!H24&gt;1.5,"сформирован",IF('Физическое развитие'!H24&lt;0.5,"не сформирован", "в стадии формирования")))</f>
        <v/>
      </c>
      <c r="AR24" s="97" t="str">
        <f>IF('Физическое развитие'!G24="","",IF('Физическое развитие'!G24&gt;1.5,"сформирован",IF('Физическое развитие'!G24&lt;0.5,"не сформирован", "в стадии формирования")))</f>
        <v/>
      </c>
      <c r="AS24" s="97" t="str">
        <f>IF('Физическое развитие'!D24="","",IF('Физическое развитие'!D24&gt;1.5,"сформирован",IF('Физическое развитие'!D24&lt;0.5,"не сформирован", "в стадии формирования")))</f>
        <v/>
      </c>
      <c r="AT24" s="97" t="str">
        <f>IF('Физическое развитие'!J24="","",IF('Физическое развитие'!I24="","",IF('Физическое развитие'!H24="","",IF('Физическое развитие'!G24="","",IF('Физическое развитие'!D24="","",('Физическое развитие'!J24+'Физическое развитие'!I24+'Физическое развитие'!H24+'Физическое развитие'!G24+'Физическое развитие'!D24)/5)))))</f>
        <v/>
      </c>
      <c r="AU24" s="97" t="str">
        <f t="shared" si="5"/>
        <v/>
      </c>
    </row>
    <row r="25" spans="1:47">
      <c r="A25" s="97">
        <f>список!A23</f>
        <v>22</v>
      </c>
      <c r="B25" s="97" t="str">
        <f>IF(список!B23="","",список!B23)</f>
        <v/>
      </c>
      <c r="C25" s="97">
        <f>IF(список!C23="","",список!C23)</f>
        <v>0</v>
      </c>
      <c r="D25" s="97" t="str">
        <f>IF('Социально-коммуникативное разви'!G25="","",IF('Социально-коммуникативное разви'!G25&gt;1.5,"сформирован",IF('Социально-коммуникативное разви'!G25&lt;0.5,"не сформирован", "в стадии формирования")))</f>
        <v/>
      </c>
      <c r="E25" s="97" t="str">
        <f>IF('Социально-коммуникативное разви'!I25="","",IF('Социально-коммуникативное разви'!I25&gt;1.5,"сформирован",IF('Социально-коммуникативное разви'!I25&lt;0.5,"не сформирован","в стадии формирования")))</f>
        <v/>
      </c>
      <c r="F25" s="97" t="str">
        <f>IF('познавательное развитие'!M26="","",IF('познавательное развитие'!M26&gt;1.5,"сформирован",IF('познавательное развитие'!M26&lt;0.5,"не сформирован", "в стадии формирования")))</f>
        <v/>
      </c>
      <c r="G25" s="97" t="str">
        <f>IF('познавательное развитие'!K26="","",IF('познавательное развитие'!K26&gt;1.5,"сформирован",IF('познавательное развитие'!K26&lt;0.5,"не сформирован", "в стадии формирования")))</f>
        <v/>
      </c>
      <c r="H25" s="220" t="str">
        <f>IF('Социально-коммуникативное разви'!G25="","",IF('Социально-коммуникативное разви'!I25="","",IF('познавательное развитие'!M26="","",IF('познавательное развитие'!K26="","",('Социально-коммуникативное разви'!G25+'Социально-коммуникативное разви'!I25+'познавательное развитие'!M26+'познавательное развитие'!K26)/4))))</f>
        <v/>
      </c>
      <c r="I25" s="97" t="str">
        <f t="shared" si="0"/>
        <v/>
      </c>
      <c r="J25" s="97" t="str">
        <f>IF('познавательное развитие'!E26="","",IF('познавательное развитие'!E26&gt;1.5,"сформирован",IF('познавательное развитие'!E26&lt;0.5,"не сформирован", "в стадии формирования")))</f>
        <v/>
      </c>
      <c r="K25" s="97" t="str">
        <f>IF('познавательное развитие'!F26="","",IF('познавательное развитие'!F26&gt;1.5,"сформирован",IF('познавательное развитие'!F26&lt;0.5,"не сформирован", "в стадии формирования")))</f>
        <v/>
      </c>
      <c r="L25" s="97" t="str">
        <f>IF('познавательное развитие'!L26="","",IF('познавательное развитие'!L26&gt;1.5,"сформирован",IF('познавательное развитие'!L26&lt;0.5,"не сформирован", "в стадии формирования")))</f>
        <v/>
      </c>
      <c r="M25" s="97" t="str">
        <f>IF('Физическое развитие'!N25="","",IF('Физическое развитие'!N25&gt;1.5,"сформирован",IF('Физическое развитие'!N25&lt;0.5,"не сформирован", "в стадии формирования")))</f>
        <v/>
      </c>
      <c r="N25" s="97" t="str">
        <f>IF('Физическое развитие'!O25="","",IF('Физическое развитие'!O25&gt;1.5,"сформирован",IF('Физическое развитие'!O25&lt;0.5,"не сформирован", "в стадии формирования")))</f>
        <v/>
      </c>
      <c r="O25" s="97" t="str">
        <f>IF('Социально-коммуникативное разви'!M25="","",IF('Социально-коммуникативное разви'!M25&gt;1.5,"сформирован",IF('Социально-коммуникативное разви'!M25&lt;0.5,"не сформирован", "в стадии формирования")))</f>
        <v/>
      </c>
      <c r="P25" s="97" t="str">
        <f>IF('Социально-коммуникативное разви'!Q25="","",IF('Социально-коммуникативное разви'!Q25&gt;1.5,"сформирован",IF('Социально-коммуникативное разви'!Q25&lt;0.5,"не сформирован", "в стадии формирования")))</f>
        <v/>
      </c>
      <c r="Q25" s="97" t="str">
        <f>IF('Физическое развитие'!M25="","",IF('Физическое развитие'!M25&gt;1.5,"сформирован",IF('Физическое развитие'!M25&lt;0.5,"не сформирован", "в стадии формирования")))</f>
        <v/>
      </c>
      <c r="R25" s="220" t="str">
        <f>IF('познавательное развитие'!E26="","",IF('познавательное развитие'!F26="","",IF('познавательное развитие'!L26="","",IF('Физическое развитие'!N25="","",IF('Физическое развитие'!O25="","",IF('Социально-коммуникативное разви'!M25="","",IF('Социально-коммуникативное разви'!Q25="","",IF('Физическое развитие'!M25="","",('познавательное развитие'!E26+'познавательное развитие'!F26+'познавательное развитие'!L26+'Физическое развитие'!N25+'Физическое развитие'!O25+'Социально-коммуникативное разви'!M25+'Социально-коммуникативное разви'!Q25+'Физическое развитие'!M25)/8))))))))</f>
        <v/>
      </c>
      <c r="S25" s="97" t="str">
        <f t="shared" si="1"/>
        <v/>
      </c>
      <c r="T25" s="97" t="str">
        <f>IF('Социально-коммуникативное разви'!H25="","",IF('Социально-коммуникативное разви'!H25&gt;1.5,"сформирован",IF('Социально-коммуникативное разви'!H25&lt;0.5,"не сформирован", "в стадии формирования")))</f>
        <v/>
      </c>
      <c r="U25" s="97" t="str">
        <f>IF('Речевое развитие'!D25="","",IF('Речевое развитие'!D25&gt;1.5,"сформирован",IF('Речевое развитие'!D25&lt;0.5,"не сформирован", "в стадии формирования")))</f>
        <v/>
      </c>
      <c r="V25" s="97" t="str">
        <f>IF('Речевое развитие'!E25="","",IF('Речевое развитие'!E25&gt;1.5,"сформирован",IF('Речевое развитие'!E25&lt;0.5,"не сформирован", "в стадии формирования")))</f>
        <v/>
      </c>
      <c r="W25" s="220" t="str">
        <f>IF('Социально-коммуникативное разви'!H25="","",IF('Речевое развитие'!D25="","",IF('Речевое развитие'!E25="","",('Социально-коммуникативное разви'!H25+'Речевое развитие'!D25+'Речевое развитие'!E25)/3)))</f>
        <v/>
      </c>
      <c r="X25" s="97" t="str">
        <f t="shared" si="2"/>
        <v/>
      </c>
      <c r="Y25" s="97" t="str">
        <f>IF('Социально-коммуникативное разви'!N25="","",IF('Социально-коммуникативное разви'!N25&gt;1.5,"сформирован",IF('Социально-коммуникативное разви'!N25&lt;0.5,"не сформирован", "в стадии формирования")))</f>
        <v/>
      </c>
      <c r="Z25" s="97" t="str">
        <f>IF('Социально-коммуникативное разви'!Q25="","",IF('Социально-коммуникативное разви'!Q25&gt;1.5,"сформирован",IF('Социально-коммуникативное разви'!Q25&lt;0.5,"не сформирован", "в стадии формирования")))</f>
        <v/>
      </c>
      <c r="AA25" s="97" t="str">
        <f>IF('Социально-коммуникативное разви'!E25="","",IF('Социально-коммуникативное разви'!E25&gt;1.5,"сформирован",IF('Социально-коммуникативное разви'!E25&lt;0.5,"не сформирован", "в стадии формирования")))</f>
        <v/>
      </c>
      <c r="AB25" s="97" t="str">
        <f>IF('Социально-коммуникативное разви'!F25="","",IF('Социально-коммуникативное разви'!F25&gt;1.5,"сформирован",IF('Социально-коммуникативное разви'!F25&lt;0.5,"не сформирован", "в стадии формирования")))</f>
        <v/>
      </c>
      <c r="AC25" s="97" t="str">
        <f>IF('Физическое развитие'!E25="","",IF('Физическое развитие'!E25&gt;1.5,"сформирован",IF('Физическое развитие'!E25&lt;0.5,"не сформирован", "в стадии формирования")))</f>
        <v/>
      </c>
      <c r="AD25" s="97" t="str">
        <f>IF('Социально-коммуникативное разви'!N25="","",IF('Социально-коммуникативное разви'!Q25="","",IF('Социально-коммуникативное разви'!E25="","",IF('Социально-коммуникативное разви'!F25="","",IF('Физическое развитие'!E25="","",('Социально-коммуникативное разви'!N25+'Социально-коммуникативное разви'!Q25+'Социально-коммуникативное разви'!E25+'Социально-коммуникативное разви'!F25+'Физическое развитие'!E25)/5)))))</f>
        <v/>
      </c>
      <c r="AE25" s="97" t="str">
        <f t="shared" si="3"/>
        <v/>
      </c>
      <c r="AF25" s="97" t="str">
        <f>IF('Социально-коммуникативное разви'!D25="","",IF('Социально-коммуникативное разви'!D25&gt;1.5,"сформирован",IF('Социально-коммуникативное разви'!D25&lt;0.5,"не сформирован", "в стадии формирования")))</f>
        <v/>
      </c>
      <c r="AG25" s="97" t="str">
        <f>IF('Речевое развитие'!F25="","",IF('Речевое развитие'!F25&gt;1.5,"сформирован",IF('Речевое развитие'!F25&lt;0.5,"не сформирован", "в стадии формирования")))</f>
        <v/>
      </c>
      <c r="AH25" s="97" t="str">
        <f>IF('Речевое развитие'!J25="","",IF('Речевое развитие'!J25&gt;1.5,"сформирован",IF('Речевое развитие'!J25&lt;0.5,"не сформирован", "в стадии формирования")))</f>
        <v/>
      </c>
      <c r="AI25" s="97" t="str">
        <f>IF('Художественно-эстетическое разв'!K26="","",IF('Художественно-эстетическое разв'!K26&gt;1.5,"сформирован",IF('Художественно-эстетическое разв'!K26&lt;0.5,"не сформирован", "в стадии формирования")))</f>
        <v/>
      </c>
      <c r="AJ25" s="97" t="str">
        <f>IF('Художественно-эстетическое разв'!L26="","",IF('Художественно-эстетическое разв'!L26&gt;1.5,"сформирован",IF('Художественно-эстетическое разв'!L26&lt;0.5,"не сформирован", "в стадии формирования")))</f>
        <v/>
      </c>
      <c r="AK25" s="97" t="str">
        <f>IF('Социально-коммуникативное разви'!J25="","",IF('Социально-коммуникативное разви'!J25&gt;1.5,"сформирован",IF('Социально-коммуникативное разви'!J25&lt;0.5,"не сформирован", "в стадии формирования")))</f>
        <v/>
      </c>
      <c r="AL25" s="97" t="str">
        <f>IF('Художественно-эстетическое разв'!J26="","",IF('Художественно-эстетическое разв'!J26&gt;1.5,"сформирован",IF('Художественно-эстетическое разв'!J26&lt;0.5,"не сформирован", "в стадии формирования")))</f>
        <v/>
      </c>
      <c r="AM25" s="220" t="str">
        <f>IF('Речевое развитие'!F25="","",IF('Речевое развитие'!J25="","",IF('Художественно-эстетическое разв'!K26="","",IF('Художественно-эстетическое разв'!L26="","",IF('Социально-коммуникативное разви'!J25="","",IF('Художественно-эстетическое разв'!J26="","",('Речевое развитие'!F25+'Речевое развитие'!J25+'Художественно-эстетическое разв'!K26+'Художественно-эстетическое разв'!L26+'Социально-коммуникативное разви'!J25+'Художественно-эстетическое разв'!J26)/6))))))</f>
        <v/>
      </c>
      <c r="AN25" s="97" t="str">
        <f t="shared" si="4"/>
        <v/>
      </c>
      <c r="AO25" s="97" t="str">
        <f>IF('Физическое развитие'!J25="","",IF('Физическое развитие'!J25&gt;1.5,"сформирован",IF('Физическое развитие'!J25&lt;0.5,"не сформирован", "в стадии формирования")))</f>
        <v/>
      </c>
      <c r="AP25" s="97" t="str">
        <f>IF('Физическое развитие'!I25="","",IF('Физическое развитие'!I25&gt;1.5,"сформирован",IF('Физическое развитие'!I25&lt;0.5,"не сформирован", "в стадии формирования")))</f>
        <v/>
      </c>
      <c r="AQ25" s="97" t="str">
        <f>IF('Физическое развитие'!H25="","",IF('Физическое развитие'!H25&gt;1.5,"сформирован",IF('Физическое развитие'!H25&lt;0.5,"не сформирован", "в стадии формирования")))</f>
        <v/>
      </c>
      <c r="AR25" s="97" t="str">
        <f>IF('Физическое развитие'!G25="","",IF('Физическое развитие'!G25&gt;1.5,"сформирован",IF('Физическое развитие'!G25&lt;0.5,"не сформирован", "в стадии формирования")))</f>
        <v/>
      </c>
      <c r="AS25" s="97" t="str">
        <f>IF('Физическое развитие'!D25="","",IF('Физическое развитие'!D25&gt;1.5,"сформирован",IF('Физическое развитие'!D25&lt;0.5,"не сформирован", "в стадии формирования")))</f>
        <v/>
      </c>
      <c r="AT25" s="97" t="str">
        <f>IF('Физическое развитие'!J25="","",IF('Физическое развитие'!I25="","",IF('Физическое развитие'!H25="","",IF('Физическое развитие'!G25="","",IF('Физическое развитие'!D25="","",('Физическое развитие'!J25+'Физическое развитие'!I25+'Физическое развитие'!H25+'Физическое развитие'!G25+'Физическое развитие'!D25)/5)))))</f>
        <v/>
      </c>
      <c r="AU25" s="97" t="str">
        <f t="shared" si="5"/>
        <v/>
      </c>
    </row>
    <row r="26" spans="1:47">
      <c r="A26" s="97">
        <f>список!A24</f>
        <v>23</v>
      </c>
      <c r="B26" s="97" t="str">
        <f>IF(список!B24="","",список!B24)</f>
        <v/>
      </c>
      <c r="C26" s="97">
        <f>IF(список!C24="","",список!C24)</f>
        <v>0</v>
      </c>
      <c r="D26" s="97" t="str">
        <f>IF('Социально-коммуникативное разви'!G26="","",IF('Социально-коммуникативное разви'!G26&gt;1.5,"сформирован",IF('Социально-коммуникативное разви'!G26&lt;0.5,"не сформирован", "в стадии формирования")))</f>
        <v/>
      </c>
      <c r="E26" s="97" t="str">
        <f>IF('Социально-коммуникативное разви'!I26="","",IF('Социально-коммуникативное разви'!I26&gt;1.5,"сформирован",IF('Социально-коммуникативное разви'!I26&lt;0.5,"не сформирован","в стадии формирования")))</f>
        <v/>
      </c>
      <c r="F26" s="97" t="str">
        <f>IF('познавательное развитие'!M27="","",IF('познавательное развитие'!M27&gt;1.5,"сформирован",IF('познавательное развитие'!M27&lt;0.5,"не сформирован", "в стадии формирования")))</f>
        <v/>
      </c>
      <c r="G26" s="97" t="str">
        <f>IF('познавательное развитие'!K27="","",IF('познавательное развитие'!K27&gt;1.5,"сформирован",IF('познавательное развитие'!K27&lt;0.5,"не сформирован", "в стадии формирования")))</f>
        <v/>
      </c>
      <c r="H26" s="220" t="str">
        <f>IF('Социально-коммуникативное разви'!G26="","",IF('Социально-коммуникативное разви'!I26="","",IF('познавательное развитие'!M27="","",IF('познавательное развитие'!K27="","",('Социально-коммуникативное разви'!G26+'Социально-коммуникативное разви'!I26+'познавательное развитие'!M27+'познавательное развитие'!K27)/4))))</f>
        <v/>
      </c>
      <c r="I26" s="97" t="str">
        <f t="shared" si="0"/>
        <v/>
      </c>
      <c r="J26" s="97" t="str">
        <f>IF('познавательное развитие'!E27="","",IF('познавательное развитие'!E27&gt;1.5,"сформирован",IF('познавательное развитие'!E27&lt;0.5,"не сформирован", "в стадии формирования")))</f>
        <v/>
      </c>
      <c r="K26" s="97" t="str">
        <f>IF('познавательное развитие'!F27="","",IF('познавательное развитие'!F27&gt;1.5,"сформирован",IF('познавательное развитие'!F27&lt;0.5,"не сформирован", "в стадии формирования")))</f>
        <v/>
      </c>
      <c r="L26" s="97" t="str">
        <f>IF('познавательное развитие'!L27="","",IF('познавательное развитие'!L27&gt;1.5,"сформирован",IF('познавательное развитие'!L27&lt;0.5,"не сформирован", "в стадии формирования")))</f>
        <v/>
      </c>
      <c r="M26" s="97" t="str">
        <f>IF('Физическое развитие'!N26="","",IF('Физическое развитие'!N26&gt;1.5,"сформирован",IF('Физическое развитие'!N26&lt;0.5,"не сформирован", "в стадии формирования")))</f>
        <v/>
      </c>
      <c r="N26" s="97" t="str">
        <f>IF('Физическое развитие'!O26="","",IF('Физическое развитие'!O26&gt;1.5,"сформирован",IF('Физическое развитие'!O26&lt;0.5,"не сформирован", "в стадии формирования")))</f>
        <v/>
      </c>
      <c r="O26" s="97" t="str">
        <f>IF('Социально-коммуникативное разви'!M26="","",IF('Социально-коммуникативное разви'!M26&gt;1.5,"сформирован",IF('Социально-коммуникативное разви'!M26&lt;0.5,"не сформирован", "в стадии формирования")))</f>
        <v/>
      </c>
      <c r="P26" s="97" t="str">
        <f>IF('Социально-коммуникативное разви'!Q26="","",IF('Социально-коммуникативное разви'!Q26&gt;1.5,"сформирован",IF('Социально-коммуникативное разви'!Q26&lt;0.5,"не сформирован", "в стадии формирования")))</f>
        <v/>
      </c>
      <c r="Q26" s="97" t="str">
        <f>IF('Физическое развитие'!M26="","",IF('Физическое развитие'!M26&gt;1.5,"сформирован",IF('Физическое развитие'!M26&lt;0.5,"не сформирован", "в стадии формирования")))</f>
        <v/>
      </c>
      <c r="R26" s="220" t="str">
        <f>IF('познавательное развитие'!E27="","",IF('познавательное развитие'!F27="","",IF('познавательное развитие'!L27="","",IF('Физическое развитие'!N26="","",IF('Физическое развитие'!O26="","",IF('Социально-коммуникативное разви'!M26="","",IF('Социально-коммуникативное разви'!Q26="","",IF('Физическое развитие'!M26="","",('познавательное развитие'!E27+'познавательное развитие'!F27+'познавательное развитие'!L27+'Физическое развитие'!N26+'Физическое развитие'!O26+'Социально-коммуникативное разви'!M26+'Социально-коммуникативное разви'!Q26+'Физическое развитие'!M26)/8))))))))</f>
        <v/>
      </c>
      <c r="S26" s="97" t="str">
        <f t="shared" si="1"/>
        <v/>
      </c>
      <c r="T26" s="97" t="str">
        <f>IF('Социально-коммуникативное разви'!H26="","",IF('Социально-коммуникативное разви'!H26&gt;1.5,"сформирован",IF('Социально-коммуникативное разви'!H26&lt;0.5,"не сформирован", "в стадии формирования")))</f>
        <v/>
      </c>
      <c r="U26" s="97" t="str">
        <f>IF('Речевое развитие'!D26="","",IF('Речевое развитие'!D26&gt;1.5,"сформирован",IF('Речевое развитие'!D26&lt;0.5,"не сформирован", "в стадии формирования")))</f>
        <v/>
      </c>
      <c r="V26" s="97" t="str">
        <f>IF('Речевое развитие'!E26="","",IF('Речевое развитие'!E26&gt;1.5,"сформирован",IF('Речевое развитие'!E26&lt;0.5,"не сформирован", "в стадии формирования")))</f>
        <v/>
      </c>
      <c r="W26" s="220" t="str">
        <f>IF('Социально-коммуникативное разви'!H26="","",IF('Речевое развитие'!D26="","",IF('Речевое развитие'!E26="","",('Социально-коммуникативное разви'!H26+'Речевое развитие'!D26+'Речевое развитие'!E26)/3)))</f>
        <v/>
      </c>
      <c r="X26" s="97" t="str">
        <f t="shared" si="2"/>
        <v/>
      </c>
      <c r="Y26" s="97" t="str">
        <f>IF('Социально-коммуникативное разви'!N26="","",IF('Социально-коммуникативное разви'!N26&gt;1.5,"сформирован",IF('Социально-коммуникативное разви'!N26&lt;0.5,"не сформирован", "в стадии формирования")))</f>
        <v/>
      </c>
      <c r="Z26" s="97" t="str">
        <f>IF('Социально-коммуникативное разви'!Q26="","",IF('Социально-коммуникативное разви'!Q26&gt;1.5,"сформирован",IF('Социально-коммуникативное разви'!Q26&lt;0.5,"не сформирован", "в стадии формирования")))</f>
        <v/>
      </c>
      <c r="AA26" s="97" t="str">
        <f>IF('Социально-коммуникативное разви'!E26="","",IF('Социально-коммуникативное разви'!E26&gt;1.5,"сформирован",IF('Социально-коммуникативное разви'!E26&lt;0.5,"не сформирован", "в стадии формирования")))</f>
        <v/>
      </c>
      <c r="AB26" s="97" t="str">
        <f>IF('Социально-коммуникативное разви'!F26="","",IF('Социально-коммуникативное разви'!F26&gt;1.5,"сформирован",IF('Социально-коммуникативное разви'!F26&lt;0.5,"не сформирован", "в стадии формирования")))</f>
        <v/>
      </c>
      <c r="AC26" s="97" t="str">
        <f>IF('Физическое развитие'!E26="","",IF('Физическое развитие'!E26&gt;1.5,"сформирован",IF('Физическое развитие'!E26&lt;0.5,"не сформирован", "в стадии формирования")))</f>
        <v/>
      </c>
      <c r="AD26" s="97" t="str">
        <f>IF('Социально-коммуникативное разви'!N26="","",IF('Социально-коммуникативное разви'!Q26="","",IF('Социально-коммуникативное разви'!E26="","",IF('Социально-коммуникативное разви'!F26="","",IF('Физическое развитие'!E26="","",('Социально-коммуникативное разви'!N26+'Социально-коммуникативное разви'!Q26+'Социально-коммуникативное разви'!E26+'Социально-коммуникативное разви'!F26+'Физическое развитие'!E26)/5)))))</f>
        <v/>
      </c>
      <c r="AE26" s="97" t="str">
        <f t="shared" si="3"/>
        <v/>
      </c>
      <c r="AF26" s="97" t="str">
        <f>IF('Социально-коммуникативное разви'!D26="","",IF('Социально-коммуникативное разви'!D26&gt;1.5,"сформирован",IF('Социально-коммуникативное разви'!D26&lt;0.5,"не сформирован", "в стадии формирования")))</f>
        <v/>
      </c>
      <c r="AG26" s="97" t="str">
        <f>IF('Речевое развитие'!F26="","",IF('Речевое развитие'!F26&gt;1.5,"сформирован",IF('Речевое развитие'!F26&lt;0.5,"не сформирован", "в стадии формирования")))</f>
        <v/>
      </c>
      <c r="AH26" s="97" t="str">
        <f>IF('Речевое развитие'!J26="","",IF('Речевое развитие'!J26&gt;1.5,"сформирован",IF('Речевое развитие'!J26&lt;0.5,"не сформирован", "в стадии формирования")))</f>
        <v/>
      </c>
      <c r="AI26" s="97" t="str">
        <f>IF('Художественно-эстетическое разв'!K27="","",IF('Художественно-эстетическое разв'!K27&gt;1.5,"сформирован",IF('Художественно-эстетическое разв'!K27&lt;0.5,"не сформирован", "в стадии формирования")))</f>
        <v/>
      </c>
      <c r="AJ26" s="97" t="str">
        <f>IF('Художественно-эстетическое разв'!L27="","",IF('Художественно-эстетическое разв'!L27&gt;1.5,"сформирован",IF('Художественно-эстетическое разв'!L27&lt;0.5,"не сформирован", "в стадии формирования")))</f>
        <v/>
      </c>
      <c r="AK26" s="97" t="str">
        <f>IF('Социально-коммуникативное разви'!J26="","",IF('Социально-коммуникативное разви'!J26&gt;1.5,"сформирован",IF('Социально-коммуникативное разви'!J26&lt;0.5,"не сформирован", "в стадии формирования")))</f>
        <v/>
      </c>
      <c r="AL26" s="97" t="str">
        <f>IF('Художественно-эстетическое разв'!J27="","",IF('Художественно-эстетическое разв'!J27&gt;1.5,"сформирован",IF('Художественно-эстетическое разв'!J27&lt;0.5,"не сформирован", "в стадии формирования")))</f>
        <v/>
      </c>
      <c r="AM26" s="220" t="str">
        <f>IF('Речевое развитие'!F26="","",IF('Речевое развитие'!J26="","",IF('Художественно-эстетическое разв'!K27="","",IF('Художественно-эстетическое разв'!L27="","",IF('Социально-коммуникативное разви'!J26="","",IF('Художественно-эстетическое разв'!J27="","",('Речевое развитие'!F26+'Речевое развитие'!J26+'Художественно-эстетическое разв'!K27+'Художественно-эстетическое разв'!L27+'Социально-коммуникативное разви'!J26+'Художественно-эстетическое разв'!J27)/6))))))</f>
        <v/>
      </c>
      <c r="AN26" s="97" t="str">
        <f t="shared" si="4"/>
        <v/>
      </c>
      <c r="AO26" s="97" t="str">
        <f>IF('Физическое развитие'!J26="","",IF('Физическое развитие'!J26&gt;1.5,"сформирован",IF('Физическое развитие'!J26&lt;0.5,"не сформирован", "в стадии формирования")))</f>
        <v/>
      </c>
      <c r="AP26" s="97" t="str">
        <f>IF('Физическое развитие'!I26="","",IF('Физическое развитие'!I26&gt;1.5,"сформирован",IF('Физическое развитие'!I26&lt;0.5,"не сформирован", "в стадии формирования")))</f>
        <v/>
      </c>
      <c r="AQ26" s="97" t="str">
        <f>IF('Физическое развитие'!H26="","",IF('Физическое развитие'!H26&gt;1.5,"сформирован",IF('Физическое развитие'!H26&lt;0.5,"не сформирован", "в стадии формирования")))</f>
        <v/>
      </c>
      <c r="AR26" s="97" t="str">
        <f>IF('Физическое развитие'!G26="","",IF('Физическое развитие'!G26&gt;1.5,"сформирован",IF('Физическое развитие'!G26&lt;0.5,"не сформирован", "в стадии формирования")))</f>
        <v/>
      </c>
      <c r="AS26" s="97" t="str">
        <f>IF('Физическое развитие'!D26="","",IF('Физическое развитие'!D26&gt;1.5,"сформирован",IF('Физическое развитие'!D26&lt;0.5,"не сформирован", "в стадии формирования")))</f>
        <v/>
      </c>
      <c r="AT26" s="97" t="str">
        <f>IF('Физическое развитие'!J26="","",IF('Физическое развитие'!I26="","",IF('Физическое развитие'!H26="","",IF('Физическое развитие'!G26="","",IF('Физическое развитие'!D26="","",('Физическое развитие'!J26+'Физическое развитие'!I26+'Физическое развитие'!H26+'Физическое развитие'!G26+'Физическое развитие'!D26)/5)))))</f>
        <v/>
      </c>
      <c r="AU26" s="97" t="str">
        <f t="shared" si="5"/>
        <v/>
      </c>
    </row>
    <row r="27" spans="1:47">
      <c r="A27" s="97">
        <f>список!A25</f>
        <v>24</v>
      </c>
      <c r="B27" s="97" t="str">
        <f>IF(список!B25="","",список!B25)</f>
        <v/>
      </c>
      <c r="C27" s="97">
        <f>IF(список!C25="","",список!C25)</f>
        <v>0</v>
      </c>
      <c r="D27" s="97" t="str">
        <f>IF('Социально-коммуникативное разви'!G27="","",IF('Социально-коммуникативное разви'!G27&gt;1.5,"сформирован",IF('Социально-коммуникативное разви'!G27&lt;0.5,"не сформирован", "в стадии формирования")))</f>
        <v/>
      </c>
      <c r="E27" s="97" t="str">
        <f>IF('Социально-коммуникативное разви'!I27="","",IF('Социально-коммуникативное разви'!I27&gt;1.5,"сформирован",IF('Социально-коммуникативное разви'!I27&lt;0.5,"не сформирован","в стадии формирования")))</f>
        <v/>
      </c>
      <c r="F27" s="97" t="str">
        <f>IF('познавательное развитие'!M28="","",IF('познавательное развитие'!M28&gt;1.5,"сформирован",IF('познавательное развитие'!M28&lt;0.5,"не сформирован", "в стадии формирования")))</f>
        <v/>
      </c>
      <c r="G27" s="97" t="str">
        <f>IF('познавательное развитие'!K28="","",IF('познавательное развитие'!K28&gt;1.5,"сформирован",IF('познавательное развитие'!K28&lt;0.5,"не сформирован", "в стадии формирования")))</f>
        <v/>
      </c>
      <c r="H27" s="220" t="str">
        <f>IF('Социально-коммуникативное разви'!G27="","",IF('Социально-коммуникативное разви'!I27="","",IF('познавательное развитие'!M28="","",IF('познавательное развитие'!K28="","",('Социально-коммуникативное разви'!G27+'Социально-коммуникативное разви'!I27+'познавательное развитие'!M28+'познавательное развитие'!K28)/4))))</f>
        <v/>
      </c>
      <c r="I27" s="97" t="str">
        <f t="shared" si="0"/>
        <v/>
      </c>
      <c r="J27" s="97" t="str">
        <f>IF('познавательное развитие'!E28="","",IF('познавательное развитие'!E28&gt;1.5,"сформирован",IF('познавательное развитие'!E28&lt;0.5,"не сформирован", "в стадии формирования")))</f>
        <v/>
      </c>
      <c r="K27" s="97" t="str">
        <f>IF('познавательное развитие'!F28="","",IF('познавательное развитие'!F28&gt;1.5,"сформирован",IF('познавательное развитие'!F28&lt;0.5,"не сформирован", "в стадии формирования")))</f>
        <v/>
      </c>
      <c r="L27" s="97" t="str">
        <f>IF('познавательное развитие'!L28="","",IF('познавательное развитие'!L28&gt;1.5,"сформирован",IF('познавательное развитие'!L28&lt;0.5,"не сформирован", "в стадии формирования")))</f>
        <v/>
      </c>
      <c r="M27" s="97" t="str">
        <f>IF('Физическое развитие'!N27="","",IF('Физическое развитие'!N27&gt;1.5,"сформирован",IF('Физическое развитие'!N27&lt;0.5,"не сформирован", "в стадии формирования")))</f>
        <v/>
      </c>
      <c r="N27" s="97" t="str">
        <f>IF('Физическое развитие'!O27="","",IF('Физическое развитие'!O27&gt;1.5,"сформирован",IF('Физическое развитие'!O27&lt;0.5,"не сформирован", "в стадии формирования")))</f>
        <v/>
      </c>
      <c r="O27" s="97" t="str">
        <f>IF('Социально-коммуникативное разви'!M27="","",IF('Социально-коммуникативное разви'!M27&gt;1.5,"сформирован",IF('Социально-коммуникативное разви'!M27&lt;0.5,"не сформирован", "в стадии формирования")))</f>
        <v/>
      </c>
      <c r="P27" s="97" t="str">
        <f>IF('Социально-коммуникативное разви'!Q27="","",IF('Социально-коммуникативное разви'!Q27&gt;1.5,"сформирован",IF('Социально-коммуникативное разви'!Q27&lt;0.5,"не сформирован", "в стадии формирования")))</f>
        <v/>
      </c>
      <c r="Q27" s="97" t="str">
        <f>IF('Физическое развитие'!M27="","",IF('Физическое развитие'!M27&gt;1.5,"сформирован",IF('Физическое развитие'!M27&lt;0.5,"не сформирован", "в стадии формирования")))</f>
        <v/>
      </c>
      <c r="R27" s="220" t="str">
        <f>IF('познавательное развитие'!E28="","",IF('познавательное развитие'!F28="","",IF('познавательное развитие'!L28="","",IF('Физическое развитие'!N27="","",IF('Физическое развитие'!O27="","",IF('Социально-коммуникативное разви'!M27="","",IF('Социально-коммуникативное разви'!Q27="","",IF('Физическое развитие'!M27="","",('познавательное развитие'!E28+'познавательное развитие'!F28+'познавательное развитие'!L28+'Физическое развитие'!N27+'Физическое развитие'!O27+'Социально-коммуникативное разви'!M27+'Социально-коммуникативное разви'!Q27+'Физическое развитие'!M27)/8))))))))</f>
        <v/>
      </c>
      <c r="S27" s="97" t="str">
        <f t="shared" si="1"/>
        <v/>
      </c>
      <c r="T27" s="97" t="str">
        <f>IF('Социально-коммуникативное разви'!H27="","",IF('Социально-коммуникативное разви'!H27&gt;1.5,"сформирован",IF('Социально-коммуникативное разви'!H27&lt;0.5,"не сформирован", "в стадии формирования")))</f>
        <v/>
      </c>
      <c r="U27" s="97" t="str">
        <f>IF('Речевое развитие'!D27="","",IF('Речевое развитие'!D27&gt;1.5,"сформирован",IF('Речевое развитие'!D27&lt;0.5,"не сформирован", "в стадии формирования")))</f>
        <v/>
      </c>
      <c r="V27" s="97" t="str">
        <f>IF('Речевое развитие'!E27="","",IF('Речевое развитие'!E27&gt;1.5,"сформирован",IF('Речевое развитие'!E27&lt;0.5,"не сформирован", "в стадии формирования")))</f>
        <v/>
      </c>
      <c r="W27" s="220" t="str">
        <f>IF('Социально-коммуникативное разви'!H27="","",IF('Речевое развитие'!D27="","",IF('Речевое развитие'!E27="","",('Социально-коммуникативное разви'!H27+'Речевое развитие'!D27+'Речевое развитие'!E27)/3)))</f>
        <v/>
      </c>
      <c r="X27" s="97" t="str">
        <f t="shared" si="2"/>
        <v/>
      </c>
      <c r="Y27" s="97" t="str">
        <f>IF('Социально-коммуникативное разви'!N27="","",IF('Социально-коммуникативное разви'!N27&gt;1.5,"сформирован",IF('Социально-коммуникативное разви'!N27&lt;0.5,"не сформирован", "в стадии формирования")))</f>
        <v/>
      </c>
      <c r="Z27" s="97" t="str">
        <f>IF('Социально-коммуникативное разви'!Q27="","",IF('Социально-коммуникативное разви'!Q27&gt;1.5,"сформирован",IF('Социально-коммуникативное разви'!Q27&lt;0.5,"не сформирован", "в стадии формирования")))</f>
        <v/>
      </c>
      <c r="AA27" s="97" t="str">
        <f>IF('Социально-коммуникативное разви'!E27="","",IF('Социально-коммуникативное разви'!E27&gt;1.5,"сформирован",IF('Социально-коммуникативное разви'!E27&lt;0.5,"не сформирован", "в стадии формирования")))</f>
        <v/>
      </c>
      <c r="AB27" s="97" t="str">
        <f>IF('Социально-коммуникативное разви'!F27="","",IF('Социально-коммуникативное разви'!F27&gt;1.5,"сформирован",IF('Социально-коммуникативное разви'!F27&lt;0.5,"не сформирован", "в стадии формирования")))</f>
        <v/>
      </c>
      <c r="AC27" s="97" t="str">
        <f>IF('Физическое развитие'!E27="","",IF('Физическое развитие'!E27&gt;1.5,"сформирован",IF('Физическое развитие'!E27&lt;0.5,"не сформирован", "в стадии формирования")))</f>
        <v/>
      </c>
      <c r="AD27" s="97" t="str">
        <f>IF('Социально-коммуникативное разви'!N27="","",IF('Социально-коммуникативное разви'!Q27="","",IF('Социально-коммуникативное разви'!E27="","",IF('Социально-коммуникативное разви'!F27="","",IF('Физическое развитие'!E27="","",('Социально-коммуникативное разви'!N27+'Социально-коммуникативное разви'!Q27+'Социально-коммуникативное разви'!E27+'Социально-коммуникативное разви'!F27+'Физическое развитие'!E27)/5)))))</f>
        <v/>
      </c>
      <c r="AE27" s="97" t="str">
        <f t="shared" si="3"/>
        <v/>
      </c>
      <c r="AF27" s="97" t="str">
        <f>IF('Социально-коммуникативное разви'!D27="","",IF('Социально-коммуникативное разви'!D27&gt;1.5,"сформирован",IF('Социально-коммуникативное разви'!D27&lt;0.5,"не сформирован", "в стадии формирования")))</f>
        <v/>
      </c>
      <c r="AG27" s="97" t="str">
        <f>IF('Речевое развитие'!F27="","",IF('Речевое развитие'!F27&gt;1.5,"сформирован",IF('Речевое развитие'!F27&lt;0.5,"не сформирован", "в стадии формирования")))</f>
        <v/>
      </c>
      <c r="AH27" s="97" t="str">
        <f>IF('Речевое развитие'!J27="","",IF('Речевое развитие'!J27&gt;1.5,"сформирован",IF('Речевое развитие'!J27&lt;0.5,"не сформирован", "в стадии формирования")))</f>
        <v/>
      </c>
      <c r="AI27" s="97" t="str">
        <f>IF('Художественно-эстетическое разв'!K28="","",IF('Художественно-эстетическое разв'!K28&gt;1.5,"сформирован",IF('Художественно-эстетическое разв'!K28&lt;0.5,"не сформирован", "в стадии формирования")))</f>
        <v/>
      </c>
      <c r="AJ27" s="97" t="str">
        <f>IF('Художественно-эстетическое разв'!L28="","",IF('Художественно-эстетическое разв'!L28&gt;1.5,"сформирован",IF('Художественно-эстетическое разв'!L28&lt;0.5,"не сформирован", "в стадии формирования")))</f>
        <v/>
      </c>
      <c r="AK27" s="97" t="str">
        <f>IF('Социально-коммуникативное разви'!J27="","",IF('Социально-коммуникативное разви'!J27&gt;1.5,"сформирован",IF('Социально-коммуникативное разви'!J27&lt;0.5,"не сформирован", "в стадии формирования")))</f>
        <v/>
      </c>
      <c r="AL27" s="97" t="str">
        <f>IF('Художественно-эстетическое разв'!J28="","",IF('Художественно-эстетическое разв'!J28&gt;1.5,"сформирован",IF('Художественно-эстетическое разв'!J28&lt;0.5,"не сформирован", "в стадии формирования")))</f>
        <v/>
      </c>
      <c r="AM27" s="220" t="str">
        <f>IF('Речевое развитие'!F27="","",IF('Речевое развитие'!J27="","",IF('Художественно-эстетическое разв'!K28="","",IF('Художественно-эстетическое разв'!L28="","",IF('Социально-коммуникативное разви'!J27="","",IF('Художественно-эстетическое разв'!J28="","",('Речевое развитие'!F27+'Речевое развитие'!J27+'Художественно-эстетическое разв'!K28+'Художественно-эстетическое разв'!L28+'Социально-коммуникативное разви'!J27+'Художественно-эстетическое разв'!J28)/6))))))</f>
        <v/>
      </c>
      <c r="AN27" s="97" t="str">
        <f t="shared" si="4"/>
        <v/>
      </c>
      <c r="AO27" s="97" t="str">
        <f>IF('Физическое развитие'!J27="","",IF('Физическое развитие'!J27&gt;1.5,"сформирован",IF('Физическое развитие'!J27&lt;0.5,"не сформирован", "в стадии формирования")))</f>
        <v/>
      </c>
      <c r="AP27" s="97" t="str">
        <f>IF('Физическое развитие'!I27="","",IF('Физическое развитие'!I27&gt;1.5,"сформирован",IF('Физическое развитие'!I27&lt;0.5,"не сформирован", "в стадии формирования")))</f>
        <v/>
      </c>
      <c r="AQ27" s="97" t="str">
        <f>IF('Физическое развитие'!H27="","",IF('Физическое развитие'!H27&gt;1.5,"сформирован",IF('Физическое развитие'!H27&lt;0.5,"не сформирован", "в стадии формирования")))</f>
        <v/>
      </c>
      <c r="AR27" s="97" t="str">
        <f>IF('Физическое развитие'!G27="","",IF('Физическое развитие'!G27&gt;1.5,"сформирован",IF('Физическое развитие'!G27&lt;0.5,"не сформирован", "в стадии формирования")))</f>
        <v/>
      </c>
      <c r="AS27" s="97" t="str">
        <f>IF('Физическое развитие'!D27="","",IF('Физическое развитие'!D27&gt;1.5,"сформирован",IF('Физическое развитие'!D27&lt;0.5,"не сформирован", "в стадии формирования")))</f>
        <v/>
      </c>
      <c r="AT27" s="97" t="str">
        <f>IF('Физическое развитие'!J27="","",IF('Физическое развитие'!I27="","",IF('Физическое развитие'!H27="","",IF('Физическое развитие'!G27="","",IF('Физическое развитие'!D27="","",('Физическое развитие'!J27+'Физическое развитие'!I27+'Физическое развитие'!H27+'Физическое развитие'!G27+'Физическое развитие'!D27)/5)))))</f>
        <v/>
      </c>
      <c r="AU27" s="97" t="str">
        <f t="shared" si="5"/>
        <v/>
      </c>
    </row>
    <row r="28" spans="1:47">
      <c r="A28" s="97">
        <f>список!A26</f>
        <v>25</v>
      </c>
      <c r="B28" s="97" t="str">
        <f>IF(список!B26="","",список!B26)</f>
        <v/>
      </c>
      <c r="C28" s="97">
        <f>IF(список!C26="","",список!C26)</f>
        <v>0</v>
      </c>
      <c r="D28" s="97" t="str">
        <f>IF('Социально-коммуникативное разви'!G28="","",IF('Социально-коммуникативное разви'!G28&gt;1.5,"сформирован",IF('Социально-коммуникативное разви'!G28&lt;0.5,"не сформирован", "в стадии формирования")))</f>
        <v/>
      </c>
      <c r="E28" s="97" t="str">
        <f>IF('Социально-коммуникативное разви'!I28="","",IF('Социально-коммуникативное разви'!I28&gt;1.5,"сформирован",IF('Социально-коммуникативное разви'!I28&lt;0.5,"не сформирован","в стадии формирования")))</f>
        <v/>
      </c>
      <c r="F28" s="97" t="str">
        <f>IF('познавательное развитие'!M29="","",IF('познавательное развитие'!M29&gt;1.5,"сформирован",IF('познавательное развитие'!M29&lt;0.5,"не сформирован", "в стадии формирования")))</f>
        <v/>
      </c>
      <c r="G28" s="97" t="str">
        <f>IF('познавательное развитие'!K29="","",IF('познавательное развитие'!K29&gt;1.5,"сформирован",IF('познавательное развитие'!K29&lt;0.5,"не сформирован", "в стадии формирования")))</f>
        <v/>
      </c>
      <c r="H28" s="220" t="str">
        <f>IF('Социально-коммуникативное разви'!G28="","",IF('Социально-коммуникативное разви'!I28="","",IF('познавательное развитие'!M29="","",IF('познавательное развитие'!K29="","",('Социально-коммуникативное разви'!G28+'Социально-коммуникативное разви'!I28+'познавательное развитие'!M29+'познавательное развитие'!K29)/4))))</f>
        <v/>
      </c>
      <c r="I28" s="97" t="str">
        <f t="shared" si="0"/>
        <v/>
      </c>
      <c r="J28" s="97" t="str">
        <f>IF('познавательное развитие'!E29="","",IF('познавательное развитие'!E29&gt;1.5,"сформирован",IF('познавательное развитие'!E29&lt;0.5,"не сформирован", "в стадии формирования")))</f>
        <v/>
      </c>
      <c r="K28" s="97" t="str">
        <f>IF('познавательное развитие'!F29="","",IF('познавательное развитие'!F29&gt;1.5,"сформирован",IF('познавательное развитие'!F29&lt;0.5,"не сформирован", "в стадии формирования")))</f>
        <v/>
      </c>
      <c r="L28" s="97" t="str">
        <f>IF('познавательное развитие'!L29="","",IF('познавательное развитие'!L29&gt;1.5,"сформирован",IF('познавательное развитие'!L29&lt;0.5,"не сформирован", "в стадии формирования")))</f>
        <v/>
      </c>
      <c r="M28" s="97" t="str">
        <f>IF('Физическое развитие'!N28="","",IF('Физическое развитие'!N28&gt;1.5,"сформирован",IF('Физическое развитие'!N28&lt;0.5,"не сформирован", "в стадии формирования")))</f>
        <v/>
      </c>
      <c r="N28" s="97" t="str">
        <f>IF('Физическое развитие'!O28="","",IF('Физическое развитие'!O28&gt;1.5,"сформирован",IF('Физическое развитие'!O28&lt;0.5,"не сформирован", "в стадии формирования")))</f>
        <v/>
      </c>
      <c r="O28" s="97" t="str">
        <f>IF('Социально-коммуникативное разви'!M28="","",IF('Социально-коммуникативное разви'!M28&gt;1.5,"сформирован",IF('Социально-коммуникативное разви'!M28&lt;0.5,"не сформирован", "в стадии формирования")))</f>
        <v/>
      </c>
      <c r="P28" s="97" t="str">
        <f>IF('Социально-коммуникативное разви'!Q28="","",IF('Социально-коммуникативное разви'!Q28&gt;1.5,"сформирован",IF('Социально-коммуникативное разви'!Q28&lt;0.5,"не сформирован", "в стадии формирования")))</f>
        <v/>
      </c>
      <c r="Q28" s="97" t="str">
        <f>IF('Физическое развитие'!M28="","",IF('Физическое развитие'!M28&gt;1.5,"сформирован",IF('Физическое развитие'!M28&lt;0.5,"не сформирован", "в стадии формирования")))</f>
        <v/>
      </c>
      <c r="R28" s="220" t="str">
        <f>IF('познавательное развитие'!E29="","",IF('познавательное развитие'!F29="","",IF('познавательное развитие'!L29="","",IF('Физическое развитие'!N28="","",IF('Физическое развитие'!O28="","",IF('Социально-коммуникативное разви'!M28="","",IF('Социально-коммуникативное разви'!Q28="","",IF('Физическое развитие'!M28="","",('познавательное развитие'!E29+'познавательное развитие'!F29+'познавательное развитие'!L29+'Физическое развитие'!N28+'Физическое развитие'!O28+'Социально-коммуникативное разви'!M28+'Социально-коммуникативное разви'!Q28+'Физическое развитие'!M28)/8))))))))</f>
        <v/>
      </c>
      <c r="S28" s="97" t="str">
        <f t="shared" si="1"/>
        <v/>
      </c>
      <c r="T28" s="97" t="str">
        <f>IF('Социально-коммуникативное разви'!H28="","",IF('Социально-коммуникативное разви'!H28&gt;1.5,"сформирован",IF('Социально-коммуникативное разви'!H28&lt;0.5,"не сформирован", "в стадии формирования")))</f>
        <v/>
      </c>
      <c r="U28" s="97" t="str">
        <f>IF('Речевое развитие'!D28="","",IF('Речевое развитие'!D28&gt;1.5,"сформирован",IF('Речевое развитие'!D28&lt;0.5,"не сформирован", "в стадии формирования")))</f>
        <v/>
      </c>
      <c r="V28" s="97" t="str">
        <f>IF('Речевое развитие'!E28="","",IF('Речевое развитие'!E28&gt;1.5,"сформирован",IF('Речевое развитие'!E28&lt;0.5,"не сформирован", "в стадии формирования")))</f>
        <v/>
      </c>
      <c r="W28" s="220" t="str">
        <f>IF('Социально-коммуникативное разви'!H28="","",IF('Речевое развитие'!D28="","",IF('Речевое развитие'!E28="","",('Социально-коммуникативное разви'!H28+'Речевое развитие'!D28+'Речевое развитие'!E28)/3)))</f>
        <v/>
      </c>
      <c r="X28" s="97" t="str">
        <f t="shared" si="2"/>
        <v/>
      </c>
      <c r="Y28" s="97" t="str">
        <f>IF('Социально-коммуникативное разви'!N28="","",IF('Социально-коммуникативное разви'!N28&gt;1.5,"сформирован",IF('Социально-коммуникативное разви'!N28&lt;0.5,"не сформирован", "в стадии формирования")))</f>
        <v/>
      </c>
      <c r="Z28" s="97" t="str">
        <f>IF('Социально-коммуникативное разви'!Q28="","",IF('Социально-коммуникативное разви'!Q28&gt;1.5,"сформирован",IF('Социально-коммуникативное разви'!Q28&lt;0.5,"не сформирован", "в стадии формирования")))</f>
        <v/>
      </c>
      <c r="AA28" s="97" t="str">
        <f>IF('Социально-коммуникативное разви'!E28="","",IF('Социально-коммуникативное разви'!E28&gt;1.5,"сформирован",IF('Социально-коммуникативное разви'!E28&lt;0.5,"не сформирован", "в стадии формирования")))</f>
        <v/>
      </c>
      <c r="AB28" s="97" t="str">
        <f>IF('Социально-коммуникативное разви'!F28="","",IF('Социально-коммуникативное разви'!F28&gt;1.5,"сформирован",IF('Социально-коммуникативное разви'!F28&lt;0.5,"не сформирован", "в стадии формирования")))</f>
        <v/>
      </c>
      <c r="AC28" s="97" t="str">
        <f>IF('Физическое развитие'!E28="","",IF('Физическое развитие'!E28&gt;1.5,"сформирован",IF('Физическое развитие'!E28&lt;0.5,"не сформирован", "в стадии формирования")))</f>
        <v/>
      </c>
      <c r="AD28" s="97" t="str">
        <f>IF('Социально-коммуникативное разви'!N28="","",IF('Социально-коммуникативное разви'!Q28="","",IF('Социально-коммуникативное разви'!E28="","",IF('Социально-коммуникативное разви'!F28="","",IF('Физическое развитие'!E28="","",('Социально-коммуникативное разви'!N28+'Социально-коммуникативное разви'!Q28+'Социально-коммуникативное разви'!E28+'Социально-коммуникативное разви'!F28+'Физическое развитие'!E28)/5)))))</f>
        <v/>
      </c>
      <c r="AE28" s="97" t="str">
        <f t="shared" si="3"/>
        <v/>
      </c>
      <c r="AF28" s="97" t="str">
        <f>IF('Социально-коммуникативное разви'!D28="","",IF('Социально-коммуникативное разви'!D28&gt;1.5,"сформирован",IF('Социально-коммуникативное разви'!D28&lt;0.5,"не сформирован", "в стадии формирования")))</f>
        <v/>
      </c>
      <c r="AG28" s="97" t="str">
        <f>IF('Речевое развитие'!F28="","",IF('Речевое развитие'!F28&gt;1.5,"сформирован",IF('Речевое развитие'!F28&lt;0.5,"не сформирован", "в стадии формирования")))</f>
        <v/>
      </c>
      <c r="AH28" s="97" t="str">
        <f>IF('Речевое развитие'!J28="","",IF('Речевое развитие'!J28&gt;1.5,"сформирован",IF('Речевое развитие'!J28&lt;0.5,"не сформирован", "в стадии формирования")))</f>
        <v/>
      </c>
      <c r="AI28" s="97" t="str">
        <f>IF('Художественно-эстетическое разв'!K29="","",IF('Художественно-эстетическое разв'!K29&gt;1.5,"сформирован",IF('Художественно-эстетическое разв'!K29&lt;0.5,"не сформирован", "в стадии формирования")))</f>
        <v/>
      </c>
      <c r="AJ28" s="97" t="str">
        <f>IF('Художественно-эстетическое разв'!L29="","",IF('Художественно-эстетическое разв'!L29&gt;1.5,"сформирован",IF('Художественно-эстетическое разв'!L29&lt;0.5,"не сформирован", "в стадии формирования")))</f>
        <v/>
      </c>
      <c r="AK28" s="97" t="str">
        <f>IF('Социально-коммуникативное разви'!J28="","",IF('Социально-коммуникативное разви'!J28&gt;1.5,"сформирован",IF('Социально-коммуникативное разви'!J28&lt;0.5,"не сформирован", "в стадии формирования")))</f>
        <v/>
      </c>
      <c r="AL28" s="97" t="str">
        <f>IF('Художественно-эстетическое разв'!J29="","",IF('Художественно-эстетическое разв'!J29&gt;1.5,"сформирован",IF('Художественно-эстетическое разв'!J29&lt;0.5,"не сформирован", "в стадии формирования")))</f>
        <v/>
      </c>
      <c r="AM28" s="220" t="str">
        <f>IF('Речевое развитие'!F28="","",IF('Речевое развитие'!J28="","",IF('Художественно-эстетическое разв'!K29="","",IF('Художественно-эстетическое разв'!L29="","",IF('Социально-коммуникативное разви'!J28="","",IF('Художественно-эстетическое разв'!J29="","",('Речевое развитие'!F28+'Речевое развитие'!J28+'Художественно-эстетическое разв'!K29+'Художественно-эстетическое разв'!L29+'Социально-коммуникативное разви'!J28+'Художественно-эстетическое разв'!J29)/6))))))</f>
        <v/>
      </c>
      <c r="AN28" s="97" t="str">
        <f t="shared" si="4"/>
        <v/>
      </c>
      <c r="AO28" s="97" t="str">
        <f>IF('Физическое развитие'!J28="","",IF('Физическое развитие'!J28&gt;1.5,"сформирован",IF('Физическое развитие'!J28&lt;0.5,"не сформирован", "в стадии формирования")))</f>
        <v/>
      </c>
      <c r="AP28" s="97" t="str">
        <f>IF('Физическое развитие'!I28="","",IF('Физическое развитие'!I28&gt;1.5,"сформирован",IF('Физическое развитие'!I28&lt;0.5,"не сформирован", "в стадии формирования")))</f>
        <v/>
      </c>
      <c r="AQ28" s="97" t="str">
        <f>IF('Физическое развитие'!H28="","",IF('Физическое развитие'!H28&gt;1.5,"сформирован",IF('Физическое развитие'!H28&lt;0.5,"не сформирован", "в стадии формирования")))</f>
        <v/>
      </c>
      <c r="AR28" s="97" t="str">
        <f>IF('Физическое развитие'!G28="","",IF('Физическое развитие'!G28&gt;1.5,"сформирован",IF('Физическое развитие'!G28&lt;0.5,"не сформирован", "в стадии формирования")))</f>
        <v/>
      </c>
      <c r="AS28" s="97" t="str">
        <f>IF('Физическое развитие'!D28="","",IF('Физическое развитие'!D28&gt;1.5,"сформирован",IF('Физическое развитие'!D28&lt;0.5,"не сформирован", "в стадии формирования")))</f>
        <v/>
      </c>
      <c r="AT28" s="97" t="str">
        <f>IF('Физическое развитие'!J28="","",IF('Физическое развитие'!I28="","",IF('Физическое развитие'!H28="","",IF('Физическое развитие'!G28="","",IF('Физическое развитие'!D28="","",('Физическое развитие'!J28+'Физическое развитие'!I28+'Физическое развитие'!H28+'Физическое развитие'!G28+'Физическое развитие'!D28)/5)))))</f>
        <v/>
      </c>
      <c r="AU28" s="97" t="str">
        <f t="shared" si="5"/>
        <v/>
      </c>
    </row>
    <row r="29" spans="1:47">
      <c r="A29" s="97">
        <f>список!A27</f>
        <v>26</v>
      </c>
      <c r="B29" s="97" t="str">
        <f>IF(список!B27="","",список!B27)</f>
        <v/>
      </c>
      <c r="C29" s="97">
        <f>IF(список!C27="","",список!C27)</f>
        <v>0</v>
      </c>
      <c r="D29" s="97" t="str">
        <f>IF('Социально-коммуникативное разви'!G29="","",IF('Социально-коммуникативное разви'!G29&gt;1.5,"сформирован",IF('Социально-коммуникативное разви'!G29&lt;0.5,"не сформирован", "в стадии формирования")))</f>
        <v/>
      </c>
      <c r="E29" s="97" t="str">
        <f>IF('Социально-коммуникативное разви'!I29="","",IF('Социально-коммуникативное разви'!I29&gt;1.5,"сформирован",IF('Социально-коммуникативное разви'!I29&lt;0.5,"не сформирован","в стадии формирования")))</f>
        <v/>
      </c>
      <c r="F29" s="97" t="str">
        <f>IF('познавательное развитие'!M30="","",IF('познавательное развитие'!M30&gt;1.5,"сформирован",IF('познавательное развитие'!M30&lt;0.5,"не сформирован", "в стадии формирования")))</f>
        <v/>
      </c>
      <c r="G29" s="97" t="str">
        <f>IF('познавательное развитие'!K30="","",IF('познавательное развитие'!K30&gt;1.5,"сформирован",IF('познавательное развитие'!K30&lt;0.5,"не сформирован", "в стадии формирования")))</f>
        <v/>
      </c>
      <c r="H29" s="220" t="str">
        <f>IF('Социально-коммуникативное разви'!G29="","",IF('Социально-коммуникативное разви'!I29="","",IF('познавательное развитие'!M30="","",IF('познавательное развитие'!K30="","",('Социально-коммуникативное разви'!G29+'Социально-коммуникативное разви'!I29+'познавательное развитие'!M30+'познавательное развитие'!K30)/4))))</f>
        <v/>
      </c>
      <c r="I29" s="97" t="str">
        <f t="shared" si="0"/>
        <v/>
      </c>
      <c r="J29" s="97" t="str">
        <f>IF('познавательное развитие'!E30="","",IF('познавательное развитие'!E30&gt;1.5,"сформирован",IF('познавательное развитие'!E30&lt;0.5,"не сформирован", "в стадии формирования")))</f>
        <v/>
      </c>
      <c r="K29" s="97" t="str">
        <f>IF('познавательное развитие'!F30="","",IF('познавательное развитие'!F30&gt;1.5,"сформирован",IF('познавательное развитие'!F30&lt;0.5,"не сформирован", "в стадии формирования")))</f>
        <v/>
      </c>
      <c r="L29" s="97" t="str">
        <f>IF('познавательное развитие'!L30="","",IF('познавательное развитие'!L30&gt;1.5,"сформирован",IF('познавательное развитие'!L30&lt;0.5,"не сформирован", "в стадии формирования")))</f>
        <v/>
      </c>
      <c r="M29" s="97" t="str">
        <f>IF('Физическое развитие'!N29="","",IF('Физическое развитие'!N29&gt;1.5,"сформирован",IF('Физическое развитие'!N29&lt;0.5,"не сформирован", "в стадии формирования")))</f>
        <v/>
      </c>
      <c r="N29" s="97" t="str">
        <f>IF('Физическое развитие'!O29="","",IF('Физическое развитие'!O29&gt;1.5,"сформирован",IF('Физическое развитие'!O29&lt;0.5,"не сформирован", "в стадии формирования")))</f>
        <v/>
      </c>
      <c r="O29" s="97" t="str">
        <f>IF('Социально-коммуникативное разви'!M29="","",IF('Социально-коммуникативное разви'!M29&gt;1.5,"сформирован",IF('Социально-коммуникативное разви'!M29&lt;0.5,"не сформирован", "в стадии формирования")))</f>
        <v/>
      </c>
      <c r="P29" s="97" t="str">
        <f>IF('Социально-коммуникативное разви'!Q29="","",IF('Социально-коммуникативное разви'!Q29&gt;1.5,"сформирован",IF('Социально-коммуникативное разви'!Q29&lt;0.5,"не сформирован", "в стадии формирования")))</f>
        <v/>
      </c>
      <c r="Q29" s="97" t="str">
        <f>IF('Физическое развитие'!M29="","",IF('Физическое развитие'!M29&gt;1.5,"сформирован",IF('Физическое развитие'!M29&lt;0.5,"не сформирован", "в стадии формирования")))</f>
        <v/>
      </c>
      <c r="R29" s="220" t="str">
        <f>IF('познавательное развитие'!E30="","",IF('познавательное развитие'!F30="","",IF('познавательное развитие'!L30="","",IF('Физическое развитие'!N29="","",IF('Физическое развитие'!O29="","",IF('Социально-коммуникативное разви'!M29="","",IF('Социально-коммуникативное разви'!Q29="","",IF('Физическое развитие'!M29="","",('познавательное развитие'!E30+'познавательное развитие'!F30+'познавательное развитие'!L30+'Физическое развитие'!N29+'Физическое развитие'!O29+'Социально-коммуникативное разви'!M29+'Социально-коммуникативное разви'!Q29+'Физическое развитие'!M29)/8))))))))</f>
        <v/>
      </c>
      <c r="S29" s="97" t="str">
        <f t="shared" si="1"/>
        <v/>
      </c>
      <c r="T29" s="97" t="str">
        <f>IF('Социально-коммуникативное разви'!H29="","",IF('Социально-коммуникативное разви'!H29&gt;1.5,"сформирован",IF('Социально-коммуникативное разви'!H29&lt;0.5,"не сформирован", "в стадии формирования")))</f>
        <v/>
      </c>
      <c r="U29" s="97" t="str">
        <f>IF('Речевое развитие'!D29="","",IF('Речевое развитие'!D29&gt;1.5,"сформирован",IF('Речевое развитие'!D29&lt;0.5,"не сформирован", "в стадии формирования")))</f>
        <v/>
      </c>
      <c r="V29" s="97" t="str">
        <f>IF('Речевое развитие'!E29="","",IF('Речевое развитие'!E29&gt;1.5,"сформирован",IF('Речевое развитие'!E29&lt;0.5,"не сформирован", "в стадии формирования")))</f>
        <v/>
      </c>
      <c r="W29" s="220" t="str">
        <f>IF('Социально-коммуникативное разви'!H29="","",IF('Речевое развитие'!D29="","",IF('Речевое развитие'!E29="","",('Социально-коммуникативное разви'!H29+'Речевое развитие'!D29+'Речевое развитие'!E29)/3)))</f>
        <v/>
      </c>
      <c r="X29" s="97" t="str">
        <f t="shared" si="2"/>
        <v/>
      </c>
      <c r="Y29" s="97" t="str">
        <f>IF('Социально-коммуникативное разви'!N29="","",IF('Социально-коммуникативное разви'!N29&gt;1.5,"сформирован",IF('Социально-коммуникативное разви'!N29&lt;0.5,"не сформирован", "в стадии формирования")))</f>
        <v/>
      </c>
      <c r="Z29" s="97" t="str">
        <f>IF('Социально-коммуникативное разви'!Q29="","",IF('Социально-коммуникативное разви'!Q29&gt;1.5,"сформирован",IF('Социально-коммуникативное разви'!Q29&lt;0.5,"не сформирован", "в стадии формирования")))</f>
        <v/>
      </c>
      <c r="AA29" s="97" t="str">
        <f>IF('Социально-коммуникативное разви'!E29="","",IF('Социально-коммуникативное разви'!E29&gt;1.5,"сформирован",IF('Социально-коммуникативное разви'!E29&lt;0.5,"не сформирован", "в стадии формирования")))</f>
        <v/>
      </c>
      <c r="AB29" s="97" t="str">
        <f>IF('Социально-коммуникативное разви'!F29="","",IF('Социально-коммуникативное разви'!F29&gt;1.5,"сформирован",IF('Социально-коммуникативное разви'!F29&lt;0.5,"не сформирован", "в стадии формирования")))</f>
        <v/>
      </c>
      <c r="AC29" s="97" t="str">
        <f>IF('Физическое развитие'!E29="","",IF('Физическое развитие'!E29&gt;1.5,"сформирован",IF('Физическое развитие'!E29&lt;0.5,"не сформирован", "в стадии формирования")))</f>
        <v/>
      </c>
      <c r="AD29" s="97" t="str">
        <f>IF('Социально-коммуникативное разви'!N29="","",IF('Социально-коммуникативное разви'!Q29="","",IF('Социально-коммуникативное разви'!E29="","",IF('Социально-коммуникативное разви'!F29="","",IF('Физическое развитие'!E29="","",('Социально-коммуникативное разви'!N29+'Социально-коммуникативное разви'!Q29+'Социально-коммуникативное разви'!E29+'Социально-коммуникативное разви'!F29+'Физическое развитие'!E29)/5)))))</f>
        <v/>
      </c>
      <c r="AE29" s="97" t="str">
        <f t="shared" si="3"/>
        <v/>
      </c>
      <c r="AF29" s="97" t="str">
        <f>IF('Социально-коммуникативное разви'!D29="","",IF('Социально-коммуникативное разви'!D29&gt;1.5,"сформирован",IF('Социально-коммуникативное разви'!D29&lt;0.5,"не сформирован", "в стадии формирования")))</f>
        <v/>
      </c>
      <c r="AG29" s="97" t="str">
        <f>IF('Речевое развитие'!F29="","",IF('Речевое развитие'!F29&gt;1.5,"сформирован",IF('Речевое развитие'!F29&lt;0.5,"не сформирован", "в стадии формирования")))</f>
        <v/>
      </c>
      <c r="AH29" s="97" t="str">
        <f>IF('Речевое развитие'!J29="","",IF('Речевое развитие'!J29&gt;1.5,"сформирован",IF('Речевое развитие'!J29&lt;0.5,"не сформирован", "в стадии формирования")))</f>
        <v/>
      </c>
      <c r="AI29" s="97" t="str">
        <f>IF('Художественно-эстетическое разв'!K30="","",IF('Художественно-эстетическое разв'!K30&gt;1.5,"сформирован",IF('Художественно-эстетическое разв'!K30&lt;0.5,"не сформирован", "в стадии формирования")))</f>
        <v/>
      </c>
      <c r="AJ29" s="97" t="str">
        <f>IF('Художественно-эстетическое разв'!L30="","",IF('Художественно-эстетическое разв'!L30&gt;1.5,"сформирован",IF('Художественно-эстетическое разв'!L30&lt;0.5,"не сформирован", "в стадии формирования")))</f>
        <v/>
      </c>
      <c r="AK29" s="97" t="str">
        <f>IF('Социально-коммуникативное разви'!J29="","",IF('Социально-коммуникативное разви'!J29&gt;1.5,"сформирован",IF('Социально-коммуникативное разви'!J29&lt;0.5,"не сформирован", "в стадии формирования")))</f>
        <v/>
      </c>
      <c r="AL29" s="97" t="str">
        <f>IF('Художественно-эстетическое разв'!J30="","",IF('Художественно-эстетическое разв'!J30&gt;1.5,"сформирован",IF('Художественно-эстетическое разв'!J30&lt;0.5,"не сформирован", "в стадии формирования")))</f>
        <v/>
      </c>
      <c r="AM29" s="220" t="str">
        <f>IF('Речевое развитие'!F29="","",IF('Речевое развитие'!J29="","",IF('Художественно-эстетическое разв'!K30="","",IF('Художественно-эстетическое разв'!L30="","",IF('Социально-коммуникативное разви'!J29="","",IF('Художественно-эстетическое разв'!J30="","",('Речевое развитие'!F29+'Речевое развитие'!J29+'Художественно-эстетическое разв'!K30+'Художественно-эстетическое разв'!L30+'Социально-коммуникативное разви'!J29+'Художественно-эстетическое разв'!J30)/6))))))</f>
        <v/>
      </c>
      <c r="AN29" s="97" t="str">
        <f t="shared" si="4"/>
        <v/>
      </c>
      <c r="AO29" s="97" t="str">
        <f>IF('Физическое развитие'!J29="","",IF('Физическое развитие'!J29&gt;1.5,"сформирован",IF('Физическое развитие'!J29&lt;0.5,"не сформирован", "в стадии формирования")))</f>
        <v/>
      </c>
      <c r="AP29" s="97" t="str">
        <f>IF('Физическое развитие'!I29="","",IF('Физическое развитие'!I29&gt;1.5,"сформирован",IF('Физическое развитие'!I29&lt;0.5,"не сформирован", "в стадии формирования")))</f>
        <v/>
      </c>
      <c r="AQ29" s="97" t="str">
        <f>IF('Физическое развитие'!H29="","",IF('Физическое развитие'!H29&gt;1.5,"сформирован",IF('Физическое развитие'!H29&lt;0.5,"не сформирован", "в стадии формирования")))</f>
        <v/>
      </c>
      <c r="AR29" s="97" t="str">
        <f>IF('Физическое развитие'!G29="","",IF('Физическое развитие'!G29&gt;1.5,"сформирован",IF('Физическое развитие'!G29&lt;0.5,"не сформирован", "в стадии формирования")))</f>
        <v/>
      </c>
      <c r="AS29" s="97" t="str">
        <f>IF('Физическое развитие'!D29="","",IF('Физическое развитие'!D29&gt;1.5,"сформирован",IF('Физическое развитие'!D29&lt;0.5,"не сформирован", "в стадии формирования")))</f>
        <v/>
      </c>
      <c r="AT29" s="97" t="str">
        <f>IF('Физическое развитие'!J29="","",IF('Физическое развитие'!I29="","",IF('Физическое развитие'!H29="","",IF('Физическое развитие'!G29="","",IF('Физическое развитие'!D29="","",('Физическое развитие'!J29+'Физическое развитие'!I29+'Физическое развитие'!H29+'Физическое развитие'!G29+'Физическое развитие'!D29)/5)))))</f>
        <v/>
      </c>
      <c r="AU29" s="97" t="str">
        <f t="shared" si="5"/>
        <v/>
      </c>
    </row>
    <row r="30" spans="1:47">
      <c r="A30" s="97">
        <f>список!A28</f>
        <v>27</v>
      </c>
      <c r="B30" s="97" t="str">
        <f>IF(список!B28="","",список!B28)</f>
        <v/>
      </c>
      <c r="C30" s="97">
        <f>IF(список!C28="","",список!C28)</f>
        <v>0</v>
      </c>
      <c r="D30" s="97" t="str">
        <f>IF('Социально-коммуникативное разви'!G30="","",IF('Социально-коммуникативное разви'!G30&gt;1.5,"сформирован",IF('Социально-коммуникативное разви'!G30&lt;0.5,"не сформирован", "в стадии формирования")))</f>
        <v/>
      </c>
      <c r="E30" s="97" t="str">
        <f>IF('Социально-коммуникативное разви'!I30="","",IF('Социально-коммуникативное разви'!I30&gt;1.5,"сформирован",IF('Социально-коммуникативное разви'!I30&lt;0.5,"не сформирован","в стадии формирования")))</f>
        <v/>
      </c>
      <c r="F30" s="97" t="str">
        <f>IF('познавательное развитие'!M31="","",IF('познавательное развитие'!M31&gt;1.5,"сформирован",IF('познавательное развитие'!M31&lt;0.5,"не сформирован", "в стадии формирования")))</f>
        <v/>
      </c>
      <c r="G30" s="97" t="str">
        <f>IF('познавательное развитие'!K31="","",IF('познавательное развитие'!K31&gt;1.5,"сформирован",IF('познавательное развитие'!K31&lt;0.5,"не сформирован", "в стадии формирования")))</f>
        <v/>
      </c>
      <c r="H30" s="220" t="str">
        <f>IF('Социально-коммуникативное разви'!G30="","",IF('Социально-коммуникативное разви'!I30="","",IF('познавательное развитие'!M31="","",IF('познавательное развитие'!K31="","",('Социально-коммуникативное разви'!G30+'Социально-коммуникативное разви'!I30+'познавательное развитие'!M31+'познавательное развитие'!K31)/4))))</f>
        <v/>
      </c>
      <c r="I30" s="97" t="str">
        <f t="shared" si="0"/>
        <v/>
      </c>
      <c r="J30" s="97" t="str">
        <f>IF('познавательное развитие'!E31="","",IF('познавательное развитие'!E31&gt;1.5,"сформирован",IF('познавательное развитие'!E31&lt;0.5,"не сформирован", "в стадии формирования")))</f>
        <v/>
      </c>
      <c r="K30" s="97" t="str">
        <f>IF('познавательное развитие'!F31="","",IF('познавательное развитие'!F31&gt;1.5,"сформирован",IF('познавательное развитие'!F31&lt;0.5,"не сформирован", "в стадии формирования")))</f>
        <v/>
      </c>
      <c r="L30" s="97" t="str">
        <f>IF('познавательное развитие'!L31="","",IF('познавательное развитие'!L31&gt;1.5,"сформирован",IF('познавательное развитие'!L31&lt;0.5,"не сформирован", "в стадии формирования")))</f>
        <v/>
      </c>
      <c r="M30" s="97" t="str">
        <f>IF('Физическое развитие'!N30="","",IF('Физическое развитие'!N30&gt;1.5,"сформирован",IF('Физическое развитие'!N30&lt;0.5,"не сформирован", "в стадии формирования")))</f>
        <v/>
      </c>
      <c r="N30" s="97" t="str">
        <f>IF('Физическое развитие'!O30="","",IF('Физическое развитие'!O30&gt;1.5,"сформирован",IF('Физическое развитие'!O30&lt;0.5,"не сформирован", "в стадии формирования")))</f>
        <v/>
      </c>
      <c r="O30" s="97" t="str">
        <f>IF('Социально-коммуникативное разви'!M30="","",IF('Социально-коммуникативное разви'!M30&gt;1.5,"сформирован",IF('Социально-коммуникативное разви'!M30&lt;0.5,"не сформирован", "в стадии формирования")))</f>
        <v/>
      </c>
      <c r="P30" s="97" t="str">
        <f>IF('Социально-коммуникативное разви'!Q30="","",IF('Социально-коммуникативное разви'!Q30&gt;1.5,"сформирован",IF('Социально-коммуникативное разви'!Q30&lt;0.5,"не сформирован", "в стадии формирования")))</f>
        <v/>
      </c>
      <c r="Q30" s="97" t="str">
        <f>IF('Физическое развитие'!M30="","",IF('Физическое развитие'!M30&gt;1.5,"сформирован",IF('Физическое развитие'!M30&lt;0.5,"не сформирован", "в стадии формирования")))</f>
        <v/>
      </c>
      <c r="R30" s="220" t="str">
        <f>IF('познавательное развитие'!E31="","",IF('познавательное развитие'!F31="","",IF('познавательное развитие'!L31="","",IF('Физическое развитие'!N30="","",IF('Физическое развитие'!O30="","",IF('Социально-коммуникативное разви'!M30="","",IF('Социально-коммуникативное разви'!Q30="","",IF('Физическое развитие'!M30="","",('познавательное развитие'!E31+'познавательное развитие'!F31+'познавательное развитие'!L31+'Физическое развитие'!N30+'Физическое развитие'!O30+'Социально-коммуникативное разви'!M30+'Социально-коммуникативное разви'!Q30+'Физическое развитие'!M30)/8))))))))</f>
        <v/>
      </c>
      <c r="S30" s="97" t="str">
        <f t="shared" si="1"/>
        <v/>
      </c>
      <c r="T30" s="97" t="str">
        <f>IF('Социально-коммуникативное разви'!H30="","",IF('Социально-коммуникативное разви'!H30&gt;1.5,"сформирован",IF('Социально-коммуникативное разви'!H30&lt;0.5,"не сформирован", "в стадии формирования")))</f>
        <v/>
      </c>
      <c r="U30" s="97" t="str">
        <f>IF('Речевое развитие'!D30="","",IF('Речевое развитие'!D30&gt;1.5,"сформирован",IF('Речевое развитие'!D30&lt;0.5,"не сформирован", "в стадии формирования")))</f>
        <v/>
      </c>
      <c r="V30" s="97" t="str">
        <f>IF('Речевое развитие'!E30="","",IF('Речевое развитие'!E30&gt;1.5,"сформирован",IF('Речевое развитие'!E30&lt;0.5,"не сформирован", "в стадии формирования")))</f>
        <v/>
      </c>
      <c r="W30" s="220" t="str">
        <f>IF('Социально-коммуникативное разви'!H30="","",IF('Речевое развитие'!D30="","",IF('Речевое развитие'!E30="","",('Социально-коммуникативное разви'!H30+'Речевое развитие'!D30+'Речевое развитие'!E30)/3)))</f>
        <v/>
      </c>
      <c r="X30" s="97" t="str">
        <f t="shared" si="2"/>
        <v/>
      </c>
      <c r="Y30" s="97" t="str">
        <f>IF('Социально-коммуникативное разви'!N30="","",IF('Социально-коммуникативное разви'!N30&gt;1.5,"сформирован",IF('Социально-коммуникативное разви'!N30&lt;0.5,"не сформирован", "в стадии формирования")))</f>
        <v/>
      </c>
      <c r="Z30" s="97" t="str">
        <f>IF('Социально-коммуникативное разви'!Q30="","",IF('Социально-коммуникативное разви'!Q30&gt;1.5,"сформирован",IF('Социально-коммуникативное разви'!Q30&lt;0.5,"не сформирован", "в стадии формирования")))</f>
        <v/>
      </c>
      <c r="AA30" s="97" t="str">
        <f>IF('Социально-коммуникативное разви'!E30="","",IF('Социально-коммуникативное разви'!E30&gt;1.5,"сформирован",IF('Социально-коммуникативное разви'!E30&lt;0.5,"не сформирован", "в стадии формирования")))</f>
        <v/>
      </c>
      <c r="AB30" s="97" t="str">
        <f>IF('Социально-коммуникативное разви'!F30="","",IF('Социально-коммуникативное разви'!F30&gt;1.5,"сформирован",IF('Социально-коммуникативное разви'!F30&lt;0.5,"не сформирован", "в стадии формирования")))</f>
        <v/>
      </c>
      <c r="AC30" s="97" t="str">
        <f>IF('Физическое развитие'!E30="","",IF('Физическое развитие'!E30&gt;1.5,"сформирован",IF('Физическое развитие'!E30&lt;0.5,"не сформирован", "в стадии формирования")))</f>
        <v/>
      </c>
      <c r="AD30" s="97" t="str">
        <f>IF('Социально-коммуникативное разви'!N30="","",IF('Социально-коммуникативное разви'!Q30="","",IF('Социально-коммуникативное разви'!E30="","",IF('Социально-коммуникативное разви'!F30="","",IF('Физическое развитие'!E30="","",('Социально-коммуникативное разви'!N30+'Социально-коммуникативное разви'!Q30+'Социально-коммуникативное разви'!E30+'Социально-коммуникативное разви'!F30+'Физическое развитие'!E30)/5)))))</f>
        <v/>
      </c>
      <c r="AE30" s="97" t="str">
        <f t="shared" si="3"/>
        <v/>
      </c>
      <c r="AF30" s="97" t="str">
        <f>IF('Социально-коммуникативное разви'!D30="","",IF('Социально-коммуникативное разви'!D30&gt;1.5,"сформирован",IF('Социально-коммуникативное разви'!D30&lt;0.5,"не сформирован", "в стадии формирования")))</f>
        <v/>
      </c>
      <c r="AG30" s="97" t="str">
        <f>IF('Речевое развитие'!F30="","",IF('Речевое развитие'!F30&gt;1.5,"сформирован",IF('Речевое развитие'!F30&lt;0.5,"не сформирован", "в стадии формирования")))</f>
        <v/>
      </c>
      <c r="AH30" s="97" t="str">
        <f>IF('Речевое развитие'!J30="","",IF('Речевое развитие'!J30&gt;1.5,"сформирован",IF('Речевое развитие'!J30&lt;0.5,"не сформирован", "в стадии формирования")))</f>
        <v/>
      </c>
      <c r="AI30" s="97" t="str">
        <f>IF('Художественно-эстетическое разв'!K31="","",IF('Художественно-эстетическое разв'!K31&gt;1.5,"сформирован",IF('Художественно-эстетическое разв'!K31&lt;0.5,"не сформирован", "в стадии формирования")))</f>
        <v/>
      </c>
      <c r="AJ30" s="97" t="str">
        <f>IF('Художественно-эстетическое разв'!L31="","",IF('Художественно-эстетическое разв'!L31&gt;1.5,"сформирован",IF('Художественно-эстетическое разв'!L31&lt;0.5,"не сформирован", "в стадии формирования")))</f>
        <v/>
      </c>
      <c r="AK30" s="97" t="str">
        <f>IF('Социально-коммуникативное разви'!J30="","",IF('Социально-коммуникативное разви'!J30&gt;1.5,"сформирован",IF('Социально-коммуникативное разви'!J30&lt;0.5,"не сформирован", "в стадии формирования")))</f>
        <v/>
      </c>
      <c r="AL30" s="97" t="str">
        <f>IF('Художественно-эстетическое разв'!J31="","",IF('Художественно-эстетическое разв'!J31&gt;1.5,"сформирован",IF('Художественно-эстетическое разв'!J31&lt;0.5,"не сформирован", "в стадии формирования")))</f>
        <v/>
      </c>
      <c r="AM30" s="220" t="str">
        <f>IF('Речевое развитие'!F30="","",IF('Речевое развитие'!J30="","",IF('Художественно-эстетическое разв'!K31="","",IF('Художественно-эстетическое разв'!L31="","",IF('Социально-коммуникативное разви'!J30="","",IF('Художественно-эстетическое разв'!J31="","",('Речевое развитие'!F30+'Речевое развитие'!J30+'Художественно-эстетическое разв'!K31+'Художественно-эстетическое разв'!L31+'Социально-коммуникативное разви'!J30+'Художественно-эстетическое разв'!J31)/6))))))</f>
        <v/>
      </c>
      <c r="AN30" s="97" t="str">
        <f t="shared" si="4"/>
        <v/>
      </c>
      <c r="AO30" s="97" t="str">
        <f>IF('Физическое развитие'!J30="","",IF('Физическое развитие'!J30&gt;1.5,"сформирован",IF('Физическое развитие'!J30&lt;0.5,"не сформирован", "в стадии формирования")))</f>
        <v/>
      </c>
      <c r="AP30" s="97" t="str">
        <f>IF('Физическое развитие'!I30="","",IF('Физическое развитие'!I30&gt;1.5,"сформирован",IF('Физическое развитие'!I30&lt;0.5,"не сформирован", "в стадии формирования")))</f>
        <v/>
      </c>
      <c r="AQ30" s="97" t="str">
        <f>IF('Физическое развитие'!H30="","",IF('Физическое развитие'!H30&gt;1.5,"сформирован",IF('Физическое развитие'!H30&lt;0.5,"не сформирован", "в стадии формирования")))</f>
        <v/>
      </c>
      <c r="AR30" s="97" t="str">
        <f>IF('Физическое развитие'!G30="","",IF('Физическое развитие'!G30&gt;1.5,"сформирован",IF('Физическое развитие'!G30&lt;0.5,"не сформирован", "в стадии формирования")))</f>
        <v/>
      </c>
      <c r="AS30" s="97" t="str">
        <f>IF('Физическое развитие'!D30="","",IF('Физическое развитие'!D30&gt;1.5,"сформирован",IF('Физическое развитие'!D30&lt;0.5,"не сформирован", "в стадии формирования")))</f>
        <v/>
      </c>
      <c r="AT30" s="97" t="str">
        <f>IF('Физическое развитие'!J30="","",IF('Физическое развитие'!I30="","",IF('Физическое развитие'!H30="","",IF('Физическое развитие'!G30="","",IF('Физическое развитие'!D30="","",('Физическое развитие'!J30+'Физическое развитие'!I30+'Физическое развитие'!H30+'Физическое развитие'!G30+'Физическое развитие'!D30)/5)))))</f>
        <v/>
      </c>
      <c r="AU30" s="97" t="str">
        <f t="shared" si="5"/>
        <v/>
      </c>
    </row>
    <row r="31" spans="1:47">
      <c r="A31" s="97">
        <f>список!A29</f>
        <v>28</v>
      </c>
      <c r="B31" s="97" t="str">
        <f>IF(список!B29="","",список!B29)</f>
        <v/>
      </c>
      <c r="C31" s="97">
        <f>IF(список!C29="","",список!C29)</f>
        <v>0</v>
      </c>
      <c r="D31" s="97" t="str">
        <f>IF('Социально-коммуникативное разви'!G31="","",IF('Социально-коммуникативное разви'!G31&gt;1.5,"сформирован",IF('Социально-коммуникативное разви'!G31&lt;0.5,"не сформирован", "в стадии формирования")))</f>
        <v/>
      </c>
      <c r="E31" s="97" t="str">
        <f>IF('Социально-коммуникативное разви'!I31="","",IF('Социально-коммуникативное разви'!I31&gt;1.5,"сформирован",IF('Социально-коммуникативное разви'!I31&lt;0.5,"не сформирован","в стадии формирования")))</f>
        <v/>
      </c>
      <c r="F31" s="97" t="str">
        <f>IF('познавательное развитие'!M32="","",IF('познавательное развитие'!M32&gt;1.5,"сформирован",IF('познавательное развитие'!M32&lt;0.5,"не сформирован", "в стадии формирования")))</f>
        <v/>
      </c>
      <c r="G31" s="97" t="str">
        <f>IF('познавательное развитие'!K32="","",IF('познавательное развитие'!K32&gt;1.5,"сформирован",IF('познавательное развитие'!K32&lt;0.5,"не сформирован", "в стадии формирования")))</f>
        <v/>
      </c>
      <c r="H31" s="220" t="str">
        <f>IF('Социально-коммуникативное разви'!G31="","",IF('Социально-коммуникативное разви'!I31="","",IF('познавательное развитие'!M32="","",IF('познавательное развитие'!K32="","",('Социально-коммуникативное разви'!G31+'Социально-коммуникативное разви'!I31+'познавательное развитие'!M32+'познавательное развитие'!K32)/4))))</f>
        <v/>
      </c>
      <c r="I31" s="97" t="str">
        <f t="shared" si="0"/>
        <v/>
      </c>
      <c r="J31" s="97" t="str">
        <f>IF('познавательное развитие'!E32="","",IF('познавательное развитие'!E32&gt;1.5,"сформирован",IF('познавательное развитие'!E32&lt;0.5,"не сформирован", "в стадии формирования")))</f>
        <v/>
      </c>
      <c r="K31" s="97" t="str">
        <f>IF('познавательное развитие'!F32="","",IF('познавательное развитие'!F32&gt;1.5,"сформирован",IF('познавательное развитие'!F32&lt;0.5,"не сформирован", "в стадии формирования")))</f>
        <v/>
      </c>
      <c r="L31" s="97" t="str">
        <f>IF('познавательное развитие'!L32="","",IF('познавательное развитие'!L32&gt;1.5,"сформирован",IF('познавательное развитие'!L32&lt;0.5,"не сформирован", "в стадии формирования")))</f>
        <v/>
      </c>
      <c r="M31" s="97" t="str">
        <f>IF('Физическое развитие'!N31="","",IF('Физическое развитие'!N31&gt;1.5,"сформирован",IF('Физическое развитие'!N31&lt;0.5,"не сформирован", "в стадии формирования")))</f>
        <v/>
      </c>
      <c r="N31" s="97" t="str">
        <f>IF('Физическое развитие'!O31="","",IF('Физическое развитие'!O31&gt;1.5,"сформирован",IF('Физическое развитие'!O31&lt;0.5,"не сформирован", "в стадии формирования")))</f>
        <v/>
      </c>
      <c r="O31" s="97" t="str">
        <f>IF('Социально-коммуникативное разви'!M31="","",IF('Социально-коммуникативное разви'!M31&gt;1.5,"сформирован",IF('Социально-коммуникативное разви'!M31&lt;0.5,"не сформирован", "в стадии формирования")))</f>
        <v/>
      </c>
      <c r="P31" s="97" t="str">
        <f>IF('Социально-коммуникативное разви'!Q31="","",IF('Социально-коммуникативное разви'!Q31&gt;1.5,"сформирован",IF('Социально-коммуникативное разви'!Q31&lt;0.5,"не сформирован", "в стадии формирования")))</f>
        <v/>
      </c>
      <c r="Q31" s="97" t="str">
        <f>IF('Физическое развитие'!M31="","",IF('Физическое развитие'!M31&gt;1.5,"сформирован",IF('Физическое развитие'!M31&lt;0.5,"не сформирован", "в стадии формирования")))</f>
        <v/>
      </c>
      <c r="R31" s="220" t="str">
        <f>IF('познавательное развитие'!E32="","",IF('познавательное развитие'!F32="","",IF('познавательное развитие'!L32="","",IF('Физическое развитие'!N31="","",IF('Физическое развитие'!O31="","",IF('Социально-коммуникативное разви'!M31="","",IF('Социально-коммуникативное разви'!Q31="","",IF('Физическое развитие'!M31="","",('познавательное развитие'!E32+'познавательное развитие'!F32+'познавательное развитие'!L32+'Физическое развитие'!N31+'Физическое развитие'!O31+'Социально-коммуникативное разви'!M31+'Социально-коммуникативное разви'!Q31+'Физическое развитие'!M31)/8))))))))</f>
        <v/>
      </c>
      <c r="S31" s="97" t="str">
        <f t="shared" si="1"/>
        <v/>
      </c>
      <c r="T31" s="97" t="str">
        <f>IF('Социально-коммуникативное разви'!H31="","",IF('Социально-коммуникативное разви'!H31&gt;1.5,"сформирован",IF('Социально-коммуникативное разви'!H31&lt;0.5,"не сформирован", "в стадии формирования")))</f>
        <v/>
      </c>
      <c r="U31" s="97" t="str">
        <f>IF('Речевое развитие'!D31="","",IF('Речевое развитие'!D31&gt;1.5,"сформирован",IF('Речевое развитие'!D31&lt;0.5,"не сформирован", "в стадии формирования")))</f>
        <v/>
      </c>
      <c r="V31" s="97" t="str">
        <f>IF('Речевое развитие'!E31="","",IF('Речевое развитие'!E31&gt;1.5,"сформирован",IF('Речевое развитие'!E31&lt;0.5,"не сформирован", "в стадии формирования")))</f>
        <v/>
      </c>
      <c r="W31" s="220" t="str">
        <f>IF('Социально-коммуникативное разви'!H31="","",IF('Речевое развитие'!D31="","",IF('Речевое развитие'!E31="","",('Социально-коммуникативное разви'!H31+'Речевое развитие'!D31+'Речевое развитие'!E31)/3)))</f>
        <v/>
      </c>
      <c r="X31" s="97" t="str">
        <f t="shared" si="2"/>
        <v/>
      </c>
      <c r="Y31" s="97" t="str">
        <f>IF('Социально-коммуникативное разви'!N31="","",IF('Социально-коммуникативное разви'!N31&gt;1.5,"сформирован",IF('Социально-коммуникативное разви'!N31&lt;0.5,"не сформирован", "в стадии формирования")))</f>
        <v/>
      </c>
      <c r="Z31" s="97" t="str">
        <f>IF('Социально-коммуникативное разви'!Q31="","",IF('Социально-коммуникативное разви'!Q31&gt;1.5,"сформирован",IF('Социально-коммуникативное разви'!Q31&lt;0.5,"не сформирован", "в стадии формирования")))</f>
        <v/>
      </c>
      <c r="AA31" s="97" t="str">
        <f>IF('Социально-коммуникативное разви'!E31="","",IF('Социально-коммуникативное разви'!E31&gt;1.5,"сформирован",IF('Социально-коммуникативное разви'!E31&lt;0.5,"не сформирован", "в стадии формирования")))</f>
        <v/>
      </c>
      <c r="AB31" s="97" t="str">
        <f>IF('Социально-коммуникативное разви'!F31="","",IF('Социально-коммуникативное разви'!F31&gt;1.5,"сформирован",IF('Социально-коммуникативное разви'!F31&lt;0.5,"не сформирован", "в стадии формирования")))</f>
        <v/>
      </c>
      <c r="AC31" s="97" t="str">
        <f>IF('Физическое развитие'!E31="","",IF('Физическое развитие'!E31&gt;1.5,"сформирован",IF('Физическое развитие'!E31&lt;0.5,"не сформирован", "в стадии формирования")))</f>
        <v/>
      </c>
      <c r="AD31" s="97" t="str">
        <f>IF('Социально-коммуникативное разви'!N31="","",IF('Социально-коммуникативное разви'!Q31="","",IF('Социально-коммуникативное разви'!E31="","",IF('Социально-коммуникативное разви'!F31="","",IF('Физическое развитие'!E31="","",('Социально-коммуникативное разви'!N31+'Социально-коммуникативное разви'!Q31+'Социально-коммуникативное разви'!E31+'Социально-коммуникативное разви'!F31+'Физическое развитие'!E31)/5)))))</f>
        <v/>
      </c>
      <c r="AE31" s="97" t="str">
        <f t="shared" si="3"/>
        <v/>
      </c>
      <c r="AF31" s="97" t="str">
        <f>IF('Социально-коммуникативное разви'!D31="","",IF('Социально-коммуникативное разви'!D31&gt;1.5,"сформирован",IF('Социально-коммуникативное разви'!D31&lt;0.5,"не сформирован", "в стадии формирования")))</f>
        <v/>
      </c>
      <c r="AG31" s="97" t="str">
        <f>IF('Речевое развитие'!F31="","",IF('Речевое развитие'!F31&gt;1.5,"сформирован",IF('Речевое развитие'!F31&lt;0.5,"не сформирован", "в стадии формирования")))</f>
        <v/>
      </c>
      <c r="AH31" s="97" t="str">
        <f>IF('Речевое развитие'!J31="","",IF('Речевое развитие'!J31&gt;1.5,"сформирован",IF('Речевое развитие'!J31&lt;0.5,"не сформирован", "в стадии формирования")))</f>
        <v/>
      </c>
      <c r="AI31" s="97" t="str">
        <f>IF('Художественно-эстетическое разв'!K32="","",IF('Художественно-эстетическое разв'!K32&gt;1.5,"сформирован",IF('Художественно-эстетическое разв'!K32&lt;0.5,"не сформирован", "в стадии формирования")))</f>
        <v/>
      </c>
      <c r="AJ31" s="97" t="str">
        <f>IF('Художественно-эстетическое разв'!L32="","",IF('Художественно-эстетическое разв'!L32&gt;1.5,"сформирован",IF('Художественно-эстетическое разв'!L32&lt;0.5,"не сформирован", "в стадии формирования")))</f>
        <v/>
      </c>
      <c r="AK31" s="97" t="str">
        <f>IF('Социально-коммуникативное разви'!J31="","",IF('Социально-коммуникативное разви'!J31&gt;1.5,"сформирован",IF('Социально-коммуникативное разви'!J31&lt;0.5,"не сформирован", "в стадии формирования")))</f>
        <v/>
      </c>
      <c r="AL31" s="97" t="str">
        <f>IF('Художественно-эстетическое разв'!J32="","",IF('Художественно-эстетическое разв'!J32&gt;1.5,"сформирован",IF('Художественно-эстетическое разв'!J32&lt;0.5,"не сформирован", "в стадии формирования")))</f>
        <v/>
      </c>
      <c r="AM31" s="220" t="str">
        <f>IF('Речевое развитие'!F31="","",IF('Речевое развитие'!J31="","",IF('Художественно-эстетическое разв'!K32="","",IF('Художественно-эстетическое разв'!L32="","",IF('Социально-коммуникативное разви'!J31="","",IF('Художественно-эстетическое разв'!J32="","",('Речевое развитие'!F31+'Речевое развитие'!J31+'Художественно-эстетическое разв'!K32+'Художественно-эстетическое разв'!L32+'Социально-коммуникативное разви'!J31+'Художественно-эстетическое разв'!J32)/6))))))</f>
        <v/>
      </c>
      <c r="AN31" s="97" t="str">
        <f t="shared" si="4"/>
        <v/>
      </c>
      <c r="AO31" s="97" t="str">
        <f>IF('Физическое развитие'!J31="","",IF('Физическое развитие'!J31&gt;1.5,"сформирован",IF('Физическое развитие'!J31&lt;0.5,"не сформирован", "в стадии формирования")))</f>
        <v/>
      </c>
      <c r="AP31" s="97" t="str">
        <f>IF('Физическое развитие'!I31="","",IF('Физическое развитие'!I31&gt;1.5,"сформирован",IF('Физическое развитие'!I31&lt;0.5,"не сформирован", "в стадии формирования")))</f>
        <v/>
      </c>
      <c r="AQ31" s="97" t="str">
        <f>IF('Физическое развитие'!H31="","",IF('Физическое развитие'!H31&gt;1.5,"сформирован",IF('Физическое развитие'!H31&lt;0.5,"не сформирован", "в стадии формирования")))</f>
        <v/>
      </c>
      <c r="AR31" s="97" t="str">
        <f>IF('Физическое развитие'!G31="","",IF('Физическое развитие'!G31&gt;1.5,"сформирован",IF('Физическое развитие'!G31&lt;0.5,"не сформирован", "в стадии формирования")))</f>
        <v/>
      </c>
      <c r="AS31" s="97" t="str">
        <f>IF('Физическое развитие'!D31="","",IF('Физическое развитие'!D31&gt;1.5,"сформирован",IF('Физическое развитие'!D31&lt;0.5,"не сформирован", "в стадии формирования")))</f>
        <v/>
      </c>
      <c r="AT31" s="97" t="str">
        <f>IF('Физическое развитие'!J31="","",IF('Физическое развитие'!I31="","",IF('Физическое развитие'!H31="","",IF('Физическое развитие'!G31="","",IF('Физическое развитие'!D31="","",('Физическое развитие'!J31+'Физическое развитие'!I31+'Физическое развитие'!H31+'Физическое развитие'!G31+'Физическое развитие'!D31)/5)))))</f>
        <v/>
      </c>
      <c r="AU31" s="97" t="str">
        <f t="shared" si="5"/>
        <v/>
      </c>
    </row>
    <row r="32" spans="1:47">
      <c r="A32" s="97">
        <f>список!A30</f>
        <v>29</v>
      </c>
      <c r="B32" s="97" t="str">
        <f>IF(список!B30="","",список!B30)</f>
        <v/>
      </c>
      <c r="C32" s="97">
        <f>IF(список!C30="","",список!C30)</f>
        <v>0</v>
      </c>
      <c r="D32" s="97" t="str">
        <f>IF('Социально-коммуникативное разви'!G32="","",IF('Социально-коммуникативное разви'!G32&gt;1.5,"сформирован",IF('Социально-коммуникативное разви'!G32&lt;0.5,"не сформирован", "в стадии формирования")))</f>
        <v/>
      </c>
      <c r="E32" s="97" t="str">
        <f>IF('Социально-коммуникативное разви'!I32="","",IF('Социально-коммуникативное разви'!I32&gt;1.5,"сформирован",IF('Социально-коммуникативное разви'!I32&lt;0.5,"не сформирован","в стадии формирования")))</f>
        <v/>
      </c>
      <c r="F32" s="97" t="str">
        <f>IF('познавательное развитие'!M33="","",IF('познавательное развитие'!M33&gt;1.5,"сформирован",IF('познавательное развитие'!M33&lt;0.5,"не сформирован", "в стадии формирования")))</f>
        <v/>
      </c>
      <c r="G32" s="97" t="str">
        <f>IF('познавательное развитие'!K33="","",IF('познавательное развитие'!K33&gt;1.5,"сформирован",IF('познавательное развитие'!K33&lt;0.5,"не сформирован", "в стадии формирования")))</f>
        <v/>
      </c>
      <c r="H32" s="220" t="str">
        <f>IF('Социально-коммуникативное разви'!G32="","",IF('Социально-коммуникативное разви'!I32="","",IF('познавательное развитие'!M33="","",IF('познавательное развитие'!K33="","",('Социально-коммуникативное разви'!G32+'Социально-коммуникативное разви'!I32+'познавательное развитие'!M33+'познавательное развитие'!K33)/4))))</f>
        <v/>
      </c>
      <c r="I32" s="97" t="str">
        <f t="shared" si="0"/>
        <v/>
      </c>
      <c r="J32" s="97" t="str">
        <f>IF('познавательное развитие'!E33="","",IF('познавательное развитие'!E33&gt;1.5,"сформирован",IF('познавательное развитие'!E33&lt;0.5,"не сформирован", "в стадии формирования")))</f>
        <v/>
      </c>
      <c r="K32" s="97" t="str">
        <f>IF('познавательное развитие'!F33="","",IF('познавательное развитие'!F33&gt;1.5,"сформирован",IF('познавательное развитие'!F33&lt;0.5,"не сформирован", "в стадии формирования")))</f>
        <v/>
      </c>
      <c r="L32" s="97" t="str">
        <f>IF('познавательное развитие'!L33="","",IF('познавательное развитие'!L33&gt;1.5,"сформирован",IF('познавательное развитие'!L33&lt;0.5,"не сформирован", "в стадии формирования")))</f>
        <v/>
      </c>
      <c r="M32" s="97" t="str">
        <f>IF('Физическое развитие'!N32="","",IF('Физическое развитие'!N32&gt;1.5,"сформирован",IF('Физическое развитие'!N32&lt;0.5,"не сформирован", "в стадии формирования")))</f>
        <v/>
      </c>
      <c r="N32" s="97" t="str">
        <f>IF('Физическое развитие'!O32="","",IF('Физическое развитие'!O32&gt;1.5,"сформирован",IF('Физическое развитие'!O32&lt;0.5,"не сформирован", "в стадии формирования")))</f>
        <v/>
      </c>
      <c r="O32" s="97" t="str">
        <f>IF('Социально-коммуникативное разви'!M32="","",IF('Социально-коммуникативное разви'!M32&gt;1.5,"сформирован",IF('Социально-коммуникативное разви'!M32&lt;0.5,"не сформирован", "в стадии формирования")))</f>
        <v/>
      </c>
      <c r="P32" s="97" t="str">
        <f>IF('Социально-коммуникативное разви'!Q32="","",IF('Социально-коммуникативное разви'!Q32&gt;1.5,"сформирован",IF('Социально-коммуникативное разви'!Q32&lt;0.5,"не сформирован", "в стадии формирования")))</f>
        <v/>
      </c>
      <c r="Q32" s="97" t="str">
        <f>IF('Физическое развитие'!M32="","",IF('Физическое развитие'!M32&gt;1.5,"сформирован",IF('Физическое развитие'!M32&lt;0.5,"не сформирован", "в стадии формирования")))</f>
        <v/>
      </c>
      <c r="R32" s="220" t="str">
        <f>IF('познавательное развитие'!E33="","",IF('познавательное развитие'!F33="","",IF('познавательное развитие'!L33="","",IF('Физическое развитие'!N32="","",IF('Физическое развитие'!O32="","",IF('Социально-коммуникативное разви'!M32="","",IF('Социально-коммуникативное разви'!Q32="","",IF('Физическое развитие'!M32="","",('познавательное развитие'!E33+'познавательное развитие'!F33+'познавательное развитие'!L33+'Физическое развитие'!N32+'Физическое развитие'!O32+'Социально-коммуникативное разви'!M32+'Социально-коммуникативное разви'!Q32+'Физическое развитие'!M32)/8))))))))</f>
        <v/>
      </c>
      <c r="S32" s="97" t="str">
        <f t="shared" si="1"/>
        <v/>
      </c>
      <c r="T32" s="97" t="str">
        <f>IF('Социально-коммуникативное разви'!H32="","",IF('Социально-коммуникативное разви'!H32&gt;1.5,"сформирован",IF('Социально-коммуникативное разви'!H32&lt;0.5,"не сформирован", "в стадии формирования")))</f>
        <v/>
      </c>
      <c r="U32" s="97" t="str">
        <f>IF('Речевое развитие'!D32="","",IF('Речевое развитие'!D32&gt;1.5,"сформирован",IF('Речевое развитие'!D32&lt;0.5,"не сформирован", "в стадии формирования")))</f>
        <v/>
      </c>
      <c r="V32" s="97" t="str">
        <f>IF('Речевое развитие'!E32="","",IF('Речевое развитие'!E32&gt;1.5,"сформирован",IF('Речевое развитие'!E32&lt;0.5,"не сформирован", "в стадии формирования")))</f>
        <v/>
      </c>
      <c r="W32" s="220" t="str">
        <f>IF('Социально-коммуникативное разви'!H32="","",IF('Речевое развитие'!D32="","",IF('Речевое развитие'!E32="","",('Социально-коммуникативное разви'!H32+'Речевое развитие'!D32+'Речевое развитие'!E32)/3)))</f>
        <v/>
      </c>
      <c r="X32" s="97" t="str">
        <f t="shared" si="2"/>
        <v/>
      </c>
      <c r="Y32" s="97" t="str">
        <f>IF('Социально-коммуникативное разви'!N32="","",IF('Социально-коммуникативное разви'!N32&gt;1.5,"сформирован",IF('Социально-коммуникативное разви'!N32&lt;0.5,"не сформирован", "в стадии формирования")))</f>
        <v/>
      </c>
      <c r="Z32" s="97" t="str">
        <f>IF('Социально-коммуникативное разви'!Q32="","",IF('Социально-коммуникативное разви'!Q32&gt;1.5,"сформирован",IF('Социально-коммуникативное разви'!Q32&lt;0.5,"не сформирован", "в стадии формирования")))</f>
        <v/>
      </c>
      <c r="AA32" s="97" t="str">
        <f>IF('Социально-коммуникативное разви'!E32="","",IF('Социально-коммуникативное разви'!E32&gt;1.5,"сформирован",IF('Социально-коммуникативное разви'!E32&lt;0.5,"не сформирован", "в стадии формирования")))</f>
        <v/>
      </c>
      <c r="AB32" s="97" t="str">
        <f>IF('Социально-коммуникативное разви'!F32="","",IF('Социально-коммуникативное разви'!F32&gt;1.5,"сформирован",IF('Социально-коммуникативное разви'!F32&lt;0.5,"не сформирован", "в стадии формирования")))</f>
        <v/>
      </c>
      <c r="AC32" s="97" t="str">
        <f>IF('Физическое развитие'!E32="","",IF('Физическое развитие'!E32&gt;1.5,"сформирован",IF('Физическое развитие'!E32&lt;0.5,"не сформирован", "в стадии формирования")))</f>
        <v/>
      </c>
      <c r="AD32" s="97" t="str">
        <f>IF('Социально-коммуникативное разви'!N32="","",IF('Социально-коммуникативное разви'!Q32="","",IF('Социально-коммуникативное разви'!E32="","",IF('Социально-коммуникативное разви'!F32="","",IF('Физическое развитие'!E32="","",('Социально-коммуникативное разви'!N32+'Социально-коммуникативное разви'!Q32+'Социально-коммуникативное разви'!E32+'Социально-коммуникативное разви'!F32+'Физическое развитие'!E32)/5)))))</f>
        <v/>
      </c>
      <c r="AE32" s="97" t="str">
        <f t="shared" si="3"/>
        <v/>
      </c>
      <c r="AF32" s="97" t="str">
        <f>IF('Социально-коммуникативное разви'!D32="","",IF('Социально-коммуникативное разви'!D32&gt;1.5,"сформирован",IF('Социально-коммуникативное разви'!D32&lt;0.5,"не сформирован", "в стадии формирования")))</f>
        <v/>
      </c>
      <c r="AG32" s="97" t="str">
        <f>IF('Речевое развитие'!F32="","",IF('Речевое развитие'!F32&gt;1.5,"сформирован",IF('Речевое развитие'!F32&lt;0.5,"не сформирован", "в стадии формирования")))</f>
        <v/>
      </c>
      <c r="AH32" s="97" t="str">
        <f>IF('Речевое развитие'!J32="","",IF('Речевое развитие'!J32&gt;1.5,"сформирован",IF('Речевое развитие'!J32&lt;0.5,"не сформирован", "в стадии формирования")))</f>
        <v/>
      </c>
      <c r="AI32" s="97" t="str">
        <f>IF('Художественно-эстетическое разв'!K33="","",IF('Художественно-эстетическое разв'!K33&gt;1.5,"сформирован",IF('Художественно-эстетическое разв'!K33&lt;0.5,"не сформирован", "в стадии формирования")))</f>
        <v/>
      </c>
      <c r="AJ32" s="97" t="str">
        <f>IF('Художественно-эстетическое разв'!L33="","",IF('Художественно-эстетическое разв'!L33&gt;1.5,"сформирован",IF('Художественно-эстетическое разв'!L33&lt;0.5,"не сформирован", "в стадии формирования")))</f>
        <v/>
      </c>
      <c r="AK32" s="97" t="str">
        <f>IF('Социально-коммуникативное разви'!J32="","",IF('Социально-коммуникативное разви'!J32&gt;1.5,"сформирован",IF('Социально-коммуникативное разви'!J32&lt;0.5,"не сформирован", "в стадии формирования")))</f>
        <v/>
      </c>
      <c r="AL32" s="97" t="str">
        <f>IF('Художественно-эстетическое разв'!J33="","",IF('Художественно-эстетическое разв'!J33&gt;1.5,"сформирован",IF('Художественно-эстетическое разв'!J33&lt;0.5,"не сформирован", "в стадии формирования")))</f>
        <v/>
      </c>
      <c r="AM32" s="220" t="str">
        <f>IF('Речевое развитие'!F32="","",IF('Речевое развитие'!J32="","",IF('Художественно-эстетическое разв'!K33="","",IF('Художественно-эстетическое разв'!L33="","",IF('Социально-коммуникативное разви'!J32="","",IF('Художественно-эстетическое разв'!J33="","",('Речевое развитие'!F32+'Речевое развитие'!J32+'Художественно-эстетическое разв'!K33+'Художественно-эстетическое разв'!L33+'Социально-коммуникативное разви'!J32+'Художественно-эстетическое разв'!J33)/6))))))</f>
        <v/>
      </c>
      <c r="AN32" s="97" t="str">
        <f t="shared" si="4"/>
        <v/>
      </c>
      <c r="AO32" s="97" t="str">
        <f>IF('Физическое развитие'!J32="","",IF('Физическое развитие'!J32&gt;1.5,"сформирован",IF('Физическое развитие'!J32&lt;0.5,"не сформирован", "в стадии формирования")))</f>
        <v/>
      </c>
      <c r="AP32" s="97" t="str">
        <f>IF('Физическое развитие'!I32="","",IF('Физическое развитие'!I32&gt;1.5,"сформирован",IF('Физическое развитие'!I32&lt;0.5,"не сформирован", "в стадии формирования")))</f>
        <v/>
      </c>
      <c r="AQ32" s="97" t="str">
        <f>IF('Физическое развитие'!H32="","",IF('Физическое развитие'!H32&gt;1.5,"сформирован",IF('Физическое развитие'!H32&lt;0.5,"не сформирован", "в стадии формирования")))</f>
        <v/>
      </c>
      <c r="AR32" s="97" t="str">
        <f>IF('Физическое развитие'!G32="","",IF('Физическое развитие'!G32&gt;1.5,"сформирован",IF('Физическое развитие'!G32&lt;0.5,"не сформирован", "в стадии формирования")))</f>
        <v/>
      </c>
      <c r="AS32" s="97" t="str">
        <f>IF('Физическое развитие'!D32="","",IF('Физическое развитие'!D32&gt;1.5,"сформирован",IF('Физическое развитие'!D32&lt;0.5,"не сформирован", "в стадии формирования")))</f>
        <v/>
      </c>
      <c r="AT32" s="97" t="str">
        <f>IF('Физическое развитие'!J32="","",IF('Физическое развитие'!I32="","",IF('Физическое развитие'!H32="","",IF('Физическое развитие'!G32="","",IF('Физическое развитие'!D32="","",('Физическое развитие'!J32+'Физическое развитие'!I32+'Физическое развитие'!H32+'Физическое развитие'!G32+'Физическое развитие'!D32)/5)))))</f>
        <v/>
      </c>
      <c r="AU32" s="97" t="str">
        <f t="shared" si="5"/>
        <v/>
      </c>
    </row>
    <row r="33" spans="1:47">
      <c r="A33" s="97">
        <f>список!A31</f>
        <v>30</v>
      </c>
      <c r="B33" s="97" t="str">
        <f>IF(список!B31="","",список!B31)</f>
        <v/>
      </c>
      <c r="C33" s="97">
        <f>IF(список!C31="","",список!C31)</f>
        <v>0</v>
      </c>
      <c r="D33" s="97" t="str">
        <f>IF('Социально-коммуникативное разви'!G33="","",IF('Социально-коммуникативное разви'!G33&gt;1.5,"сформирован",IF('Социально-коммуникативное разви'!G33&lt;0.5,"не сформирован", "в стадии формирования")))</f>
        <v/>
      </c>
      <c r="E33" s="97" t="str">
        <f>IF('Социально-коммуникативное разви'!I33="","",IF('Социально-коммуникативное разви'!I33&gt;1.5,"сформирован",IF('Социально-коммуникативное разви'!I33&lt;0.5,"не сформирован","в стадии формирования")))</f>
        <v/>
      </c>
      <c r="F33" s="97" t="str">
        <f>IF('познавательное развитие'!M34="","",IF('познавательное развитие'!M34&gt;1.5,"сформирован",IF('познавательное развитие'!M34&lt;0.5,"не сформирован", "в стадии формирования")))</f>
        <v/>
      </c>
      <c r="G33" s="97" t="str">
        <f>IF('познавательное развитие'!K34="","",IF('познавательное развитие'!K34&gt;1.5,"сформирован",IF('познавательное развитие'!K34&lt;0.5,"не сформирован", "в стадии формирования")))</f>
        <v/>
      </c>
      <c r="H33" s="220" t="str">
        <f>IF('Социально-коммуникативное разви'!G33="","",IF('Социально-коммуникативное разви'!I33="","",IF('познавательное развитие'!M34="","",IF('познавательное развитие'!K34="","",('Социально-коммуникативное разви'!G33+'Социально-коммуникативное разви'!I33+'познавательное развитие'!M34+'познавательное развитие'!K34)/4))))</f>
        <v/>
      </c>
      <c r="I33" s="97" t="str">
        <f t="shared" si="0"/>
        <v/>
      </c>
      <c r="J33" s="97" t="str">
        <f>IF('познавательное развитие'!E34="","",IF('познавательное развитие'!E34&gt;1.5,"сформирован",IF('познавательное развитие'!E34&lt;0.5,"не сформирован", "в стадии формирования")))</f>
        <v/>
      </c>
      <c r="K33" s="97" t="str">
        <f>IF('познавательное развитие'!F34="","",IF('познавательное развитие'!F34&gt;1.5,"сформирован",IF('познавательное развитие'!F34&lt;0.5,"не сформирован", "в стадии формирования")))</f>
        <v/>
      </c>
      <c r="L33" s="97" t="str">
        <f>IF('познавательное развитие'!L34="","",IF('познавательное развитие'!L34&gt;1.5,"сформирован",IF('познавательное развитие'!L34&lt;0.5,"не сформирован", "в стадии формирования")))</f>
        <v/>
      </c>
      <c r="M33" s="97" t="str">
        <f>IF('Физическое развитие'!N33="","",IF('Физическое развитие'!N33&gt;1.5,"сформирован",IF('Физическое развитие'!N33&lt;0.5,"не сформирован", "в стадии формирования")))</f>
        <v/>
      </c>
      <c r="N33" s="97" t="str">
        <f>IF('Физическое развитие'!O33="","",IF('Физическое развитие'!O33&gt;1.5,"сформирован",IF('Физическое развитие'!O33&lt;0.5,"не сформирован", "в стадии формирования")))</f>
        <v/>
      </c>
      <c r="O33" s="97" t="str">
        <f>IF('Социально-коммуникативное разви'!M33="","",IF('Социально-коммуникативное разви'!M33&gt;1.5,"сформирован",IF('Социально-коммуникативное разви'!M33&lt;0.5,"не сформирован", "в стадии формирования")))</f>
        <v/>
      </c>
      <c r="P33" s="97" t="str">
        <f>IF('Социально-коммуникативное разви'!Q33="","",IF('Социально-коммуникативное разви'!Q33&gt;1.5,"сформирован",IF('Социально-коммуникативное разви'!Q33&lt;0.5,"не сформирован", "в стадии формирования")))</f>
        <v/>
      </c>
      <c r="Q33" s="97" t="str">
        <f>IF('Физическое развитие'!M33="","",IF('Физическое развитие'!M33&gt;1.5,"сформирован",IF('Физическое развитие'!M33&lt;0.5,"не сформирован", "в стадии формирования")))</f>
        <v/>
      </c>
      <c r="R33" s="220" t="str">
        <f>IF('познавательное развитие'!E34="","",IF('познавательное развитие'!F34="","",IF('познавательное развитие'!L34="","",IF('Физическое развитие'!N33="","",IF('Физическое развитие'!O33="","",IF('Социально-коммуникативное разви'!M33="","",IF('Социально-коммуникативное разви'!Q33="","",IF('Физическое развитие'!M33="","",('познавательное развитие'!E34+'познавательное развитие'!F34+'познавательное развитие'!L34+'Физическое развитие'!N33+'Физическое развитие'!O33+'Социально-коммуникативное разви'!M33+'Социально-коммуникативное разви'!Q33+'Физическое развитие'!M33)/8))))))))</f>
        <v/>
      </c>
      <c r="S33" s="97" t="str">
        <f t="shared" si="1"/>
        <v/>
      </c>
      <c r="T33" s="97" t="str">
        <f>IF('Социально-коммуникативное разви'!H33="","",IF('Социально-коммуникативное разви'!H33&gt;1.5,"сформирован",IF('Социально-коммуникативное разви'!H33&lt;0.5,"не сформирован", "в стадии формирования")))</f>
        <v/>
      </c>
      <c r="U33" s="97" t="str">
        <f>IF('Речевое развитие'!D33="","",IF('Речевое развитие'!D33&gt;1.5,"сформирован",IF('Речевое развитие'!D33&lt;0.5,"не сформирован", "в стадии формирования")))</f>
        <v/>
      </c>
      <c r="V33" s="97" t="str">
        <f>IF('Речевое развитие'!E33="","",IF('Речевое развитие'!E33&gt;1.5,"сформирован",IF('Речевое развитие'!E33&lt;0.5,"не сформирован", "в стадии формирования")))</f>
        <v/>
      </c>
      <c r="W33" s="220" t="str">
        <f>IF('Социально-коммуникативное разви'!H33="","",IF('Речевое развитие'!D33="","",IF('Речевое развитие'!E33="","",('Социально-коммуникативное разви'!H33+'Речевое развитие'!D33+'Речевое развитие'!E33)/3)))</f>
        <v/>
      </c>
      <c r="X33" s="97" t="str">
        <f t="shared" si="2"/>
        <v/>
      </c>
      <c r="Y33" s="97" t="str">
        <f>IF('Социально-коммуникативное разви'!N33="","",IF('Социально-коммуникативное разви'!N33&gt;1.5,"сформирован",IF('Социально-коммуникативное разви'!N33&lt;0.5,"не сформирован", "в стадии формирования")))</f>
        <v/>
      </c>
      <c r="Z33" s="97" t="str">
        <f>IF('Социально-коммуникативное разви'!Q33="","",IF('Социально-коммуникативное разви'!Q33&gt;1.5,"сформирован",IF('Социально-коммуникативное разви'!Q33&lt;0.5,"не сформирован", "в стадии формирования")))</f>
        <v/>
      </c>
      <c r="AA33" s="97" t="str">
        <f>IF('Социально-коммуникативное разви'!E33="","",IF('Социально-коммуникативное разви'!E33&gt;1.5,"сформирован",IF('Социально-коммуникативное разви'!E33&lt;0.5,"не сформирован", "в стадии формирования")))</f>
        <v/>
      </c>
      <c r="AB33" s="97" t="str">
        <f>IF('Социально-коммуникативное разви'!F33="","",IF('Социально-коммуникативное разви'!F33&gt;1.5,"сформирован",IF('Социально-коммуникативное разви'!F33&lt;0.5,"не сформирован", "в стадии формирования")))</f>
        <v/>
      </c>
      <c r="AC33" s="97" t="str">
        <f>IF('Физическое развитие'!E33="","",IF('Физическое развитие'!E33&gt;1.5,"сформирован",IF('Физическое развитие'!E33&lt;0.5,"не сформирован", "в стадии формирования")))</f>
        <v/>
      </c>
      <c r="AD33" s="97" t="str">
        <f>IF('Социально-коммуникативное разви'!N33="","",IF('Социально-коммуникативное разви'!Q33="","",IF('Социально-коммуникативное разви'!E33="","",IF('Социально-коммуникативное разви'!F33="","",IF('Физическое развитие'!E33="","",('Социально-коммуникативное разви'!N33+'Социально-коммуникативное разви'!Q33+'Социально-коммуникативное разви'!E33+'Социально-коммуникативное разви'!F33+'Физическое развитие'!E33)/5)))))</f>
        <v/>
      </c>
      <c r="AE33" s="97" t="str">
        <f t="shared" si="3"/>
        <v/>
      </c>
      <c r="AF33" s="97" t="str">
        <f>IF('Социально-коммуникативное разви'!D33="","",IF('Социально-коммуникативное разви'!D33&gt;1.5,"сформирован",IF('Социально-коммуникативное разви'!D33&lt;0.5,"не сформирован", "в стадии формирования")))</f>
        <v/>
      </c>
      <c r="AG33" s="97" t="str">
        <f>IF('Речевое развитие'!F33="","",IF('Речевое развитие'!F33&gt;1.5,"сформирован",IF('Речевое развитие'!F33&lt;0.5,"не сформирован", "в стадии формирования")))</f>
        <v/>
      </c>
      <c r="AH33" s="97" t="str">
        <f>IF('Речевое развитие'!J33="","",IF('Речевое развитие'!J33&gt;1.5,"сформирован",IF('Речевое развитие'!J33&lt;0.5,"не сформирован", "в стадии формирования")))</f>
        <v/>
      </c>
      <c r="AI33" s="97" t="str">
        <f>IF('Художественно-эстетическое разв'!K34="","",IF('Художественно-эстетическое разв'!K34&gt;1.5,"сформирован",IF('Художественно-эстетическое разв'!K34&lt;0.5,"не сформирован", "в стадии формирования")))</f>
        <v/>
      </c>
      <c r="AJ33" s="97" t="str">
        <f>IF('Художественно-эстетическое разв'!L34="","",IF('Художественно-эстетическое разв'!L34&gt;1.5,"сформирован",IF('Художественно-эстетическое разв'!L34&lt;0.5,"не сформирован", "в стадии формирования")))</f>
        <v/>
      </c>
      <c r="AK33" s="97" t="str">
        <f>IF('Социально-коммуникативное разви'!J33="","",IF('Социально-коммуникативное разви'!J33&gt;1.5,"сформирован",IF('Социально-коммуникативное разви'!J33&lt;0.5,"не сформирован", "в стадии формирования")))</f>
        <v/>
      </c>
      <c r="AL33" s="97" t="str">
        <f>IF('Художественно-эстетическое разв'!J34="","",IF('Художественно-эстетическое разв'!J34&gt;1.5,"сформирован",IF('Художественно-эстетическое разв'!J34&lt;0.5,"не сформирован", "в стадии формирования")))</f>
        <v/>
      </c>
      <c r="AM33" s="220" t="str">
        <f>IF('Речевое развитие'!F33="","",IF('Речевое развитие'!J33="","",IF('Художественно-эстетическое разв'!K34="","",IF('Художественно-эстетическое разв'!L34="","",IF('Социально-коммуникативное разви'!J33="","",IF('Художественно-эстетическое разв'!J34="","",('Речевое развитие'!F33+'Речевое развитие'!J33+'Художественно-эстетическое разв'!K34+'Художественно-эстетическое разв'!L34+'Социально-коммуникативное разви'!J33+'Художественно-эстетическое разв'!J34)/6))))))</f>
        <v/>
      </c>
      <c r="AN33" s="97" t="str">
        <f t="shared" si="4"/>
        <v/>
      </c>
      <c r="AO33" s="97" t="str">
        <f>IF('Физическое развитие'!J33="","",IF('Физическое развитие'!J33&gt;1.5,"сформирован",IF('Физическое развитие'!J33&lt;0.5,"не сформирован", "в стадии формирования")))</f>
        <v/>
      </c>
      <c r="AP33" s="97" t="str">
        <f>IF('Физическое развитие'!I33="","",IF('Физическое развитие'!I33&gt;1.5,"сформирован",IF('Физическое развитие'!I33&lt;0.5,"не сформирован", "в стадии формирования")))</f>
        <v/>
      </c>
      <c r="AQ33" s="97" t="str">
        <f>IF('Физическое развитие'!H33="","",IF('Физическое развитие'!H33&gt;1.5,"сформирован",IF('Физическое развитие'!H33&lt;0.5,"не сформирован", "в стадии формирования")))</f>
        <v/>
      </c>
      <c r="AR33" s="97" t="str">
        <f>IF('Физическое развитие'!G33="","",IF('Физическое развитие'!G33&gt;1.5,"сформирован",IF('Физическое развитие'!G33&lt;0.5,"не сформирован", "в стадии формирования")))</f>
        <v/>
      </c>
      <c r="AS33" s="97" t="str">
        <f>IF('Физическое развитие'!D33="","",IF('Физическое развитие'!D33&gt;1.5,"сформирован",IF('Физическое развитие'!D33&lt;0.5,"не сформирован", "в стадии формирования")))</f>
        <v/>
      </c>
      <c r="AT33" s="97" t="str">
        <f>IF('Физическое развитие'!J33="","",IF('Физическое развитие'!I33="","",IF('Физическое развитие'!H33="","",IF('Физическое развитие'!G33="","",IF('Физическое развитие'!D33="","",('Физическое развитие'!J33+'Физическое развитие'!I33+'Физическое развитие'!H33+'Физическое развитие'!G33+'Физическое развитие'!D33)/5)))))</f>
        <v/>
      </c>
      <c r="AU33" s="97" t="str">
        <f t="shared" si="5"/>
        <v/>
      </c>
    </row>
    <row r="34" spans="1:47">
      <c r="A34" s="97">
        <f>список!A32</f>
        <v>31</v>
      </c>
      <c r="B34" s="97" t="str">
        <f>IF(список!B32="","",список!B32)</f>
        <v/>
      </c>
      <c r="C34" s="97">
        <f>IF(список!C32="","",список!C32)</f>
        <v>0</v>
      </c>
      <c r="D34" s="97" t="str">
        <f>IF('Социально-коммуникативное разви'!G34="","",IF('Социально-коммуникативное разви'!G34&gt;1.5,"сформирован",IF('Социально-коммуникативное разви'!G34&lt;0.5,"не сформирован", "в стадии формирования")))</f>
        <v/>
      </c>
      <c r="E34" s="97" t="str">
        <f>IF('Социально-коммуникативное разви'!I34="","",IF('Социально-коммуникативное разви'!I34&gt;1.5,"сформирован",IF('Социально-коммуникативное разви'!I34&lt;0.5,"не сформирован","в стадии формирования")))</f>
        <v/>
      </c>
      <c r="F34" s="97" t="str">
        <f>IF('познавательное развитие'!M35="","",IF('познавательное развитие'!M35&gt;1.5,"сформирован",IF('познавательное развитие'!M35&lt;0.5,"не сформирован", "в стадии формирования")))</f>
        <v/>
      </c>
      <c r="G34" s="97" t="str">
        <f>IF('познавательное развитие'!K35="","",IF('познавательное развитие'!K35&gt;1.5,"сформирован",IF('познавательное развитие'!K35&lt;0.5,"не сформирован", "в стадии формирования")))</f>
        <v/>
      </c>
      <c r="H34" s="220" t="str">
        <f>IF('Социально-коммуникативное разви'!G34="","",IF('Социально-коммуникативное разви'!I34="","",IF('познавательное развитие'!M35="","",IF('познавательное развитие'!K35="","",('Социально-коммуникативное разви'!G34+'Социально-коммуникативное разви'!I34+'познавательное развитие'!M35+'познавательное развитие'!K35)/4))))</f>
        <v/>
      </c>
      <c r="I34" s="97" t="str">
        <f t="shared" si="0"/>
        <v/>
      </c>
      <c r="J34" s="97" t="str">
        <f>IF('познавательное развитие'!E35="","",IF('познавательное развитие'!E35&gt;1.5,"сформирован",IF('познавательное развитие'!E35&lt;0.5,"не сформирован", "в стадии формирования")))</f>
        <v/>
      </c>
      <c r="K34" s="97" t="str">
        <f>IF('познавательное развитие'!F35="","",IF('познавательное развитие'!F35&gt;1.5,"сформирован",IF('познавательное развитие'!F35&lt;0.5,"не сформирован", "в стадии формирования")))</f>
        <v/>
      </c>
      <c r="L34" s="97" t="str">
        <f>IF('познавательное развитие'!L35="","",IF('познавательное развитие'!L35&gt;1.5,"сформирован",IF('познавательное развитие'!L35&lt;0.5,"не сформирован", "в стадии формирования")))</f>
        <v/>
      </c>
      <c r="M34" s="97" t="str">
        <f>IF('Физическое развитие'!N34="","",IF('Физическое развитие'!N34&gt;1.5,"сформирован",IF('Физическое развитие'!N34&lt;0.5,"не сформирован", "в стадии формирования")))</f>
        <v/>
      </c>
      <c r="N34" s="97" t="str">
        <f>IF('Физическое развитие'!O34="","",IF('Физическое развитие'!O34&gt;1.5,"сформирован",IF('Физическое развитие'!O34&lt;0.5,"не сформирован", "в стадии формирования")))</f>
        <v/>
      </c>
      <c r="O34" s="97" t="str">
        <f>IF('Социально-коммуникативное разви'!M34="","",IF('Социально-коммуникативное разви'!M34&gt;1.5,"сформирован",IF('Социально-коммуникативное разви'!M34&lt;0.5,"не сформирован", "в стадии формирования")))</f>
        <v/>
      </c>
      <c r="P34" s="97" t="str">
        <f>IF('Социально-коммуникативное разви'!Q34="","",IF('Социально-коммуникативное разви'!Q34&gt;1.5,"сформирован",IF('Социально-коммуникативное разви'!Q34&lt;0.5,"не сформирован", "в стадии формирования")))</f>
        <v/>
      </c>
      <c r="Q34" s="97" t="str">
        <f>IF('Физическое развитие'!M34="","",IF('Физическое развитие'!M34&gt;1.5,"сформирован",IF('Физическое развитие'!M34&lt;0.5,"не сформирован", "в стадии формирования")))</f>
        <v/>
      </c>
      <c r="R34" s="220" t="str">
        <f>IF('познавательное развитие'!E35="","",IF('познавательное развитие'!F35="","",IF('познавательное развитие'!L35="","",IF('Физическое развитие'!N34="","",IF('Физическое развитие'!O34="","",IF('Социально-коммуникативное разви'!M34="","",IF('Социально-коммуникативное разви'!Q34="","",IF('Физическое развитие'!M34="","",('познавательное развитие'!E35+'познавательное развитие'!F35+'познавательное развитие'!L35+'Физическое развитие'!N34+'Физическое развитие'!O34+'Социально-коммуникативное разви'!M34+'Социально-коммуникативное разви'!Q34+'Физическое развитие'!M34)/8))))))))</f>
        <v/>
      </c>
      <c r="S34" s="97" t="str">
        <f t="shared" si="1"/>
        <v/>
      </c>
      <c r="T34" s="97" t="str">
        <f>IF('Социально-коммуникативное разви'!H34="","",IF('Социально-коммуникативное разви'!H34&gt;1.5,"сформирован",IF('Социально-коммуникативное разви'!H34&lt;0.5,"не сформирован", "в стадии формирования")))</f>
        <v/>
      </c>
      <c r="U34" s="97" t="str">
        <f>IF('Речевое развитие'!D34="","",IF('Речевое развитие'!D34&gt;1.5,"сформирован",IF('Речевое развитие'!D34&lt;0.5,"не сформирован", "в стадии формирования")))</f>
        <v/>
      </c>
      <c r="V34" s="97" t="str">
        <f>IF('Речевое развитие'!E34="","",IF('Речевое развитие'!E34&gt;1.5,"сформирован",IF('Речевое развитие'!E34&lt;0.5,"не сформирован", "в стадии формирования")))</f>
        <v/>
      </c>
      <c r="W34" s="220" t="str">
        <f>IF('Социально-коммуникативное разви'!H34="","",IF('Речевое развитие'!D34="","",IF('Речевое развитие'!E34="","",('Социально-коммуникативное разви'!H34+'Речевое развитие'!D34+'Речевое развитие'!E34)/3)))</f>
        <v/>
      </c>
      <c r="X34" s="97" t="str">
        <f t="shared" si="2"/>
        <v/>
      </c>
      <c r="Y34" s="97" t="str">
        <f>IF('Социально-коммуникативное разви'!N34="","",IF('Социально-коммуникативное разви'!N34&gt;1.5,"сформирован",IF('Социально-коммуникативное разви'!N34&lt;0.5,"не сформирован", "в стадии формирования")))</f>
        <v/>
      </c>
      <c r="Z34" s="97" t="str">
        <f>IF('Социально-коммуникативное разви'!Q34="","",IF('Социально-коммуникативное разви'!Q34&gt;1.5,"сформирован",IF('Социально-коммуникативное разви'!Q34&lt;0.5,"не сформирован", "в стадии формирования")))</f>
        <v/>
      </c>
      <c r="AA34" s="97" t="str">
        <f>IF('Социально-коммуникативное разви'!E34="","",IF('Социально-коммуникативное разви'!E34&gt;1.5,"сформирован",IF('Социально-коммуникативное разви'!E34&lt;0.5,"не сформирован", "в стадии формирования")))</f>
        <v/>
      </c>
      <c r="AB34" s="97" t="str">
        <f>IF('Социально-коммуникативное разви'!F34="","",IF('Социально-коммуникативное разви'!F34&gt;1.5,"сформирован",IF('Социально-коммуникативное разви'!F34&lt;0.5,"не сформирован", "в стадии формирования")))</f>
        <v/>
      </c>
      <c r="AC34" s="97" t="str">
        <f>IF('Физическое развитие'!E34="","",IF('Физическое развитие'!E34&gt;1.5,"сформирован",IF('Физическое развитие'!E34&lt;0.5,"не сформирован", "в стадии формирования")))</f>
        <v/>
      </c>
      <c r="AD34" s="97" t="str">
        <f>IF('Социально-коммуникативное разви'!N34="","",IF('Социально-коммуникативное разви'!Q34="","",IF('Социально-коммуникативное разви'!E34="","",IF('Социально-коммуникативное разви'!F34="","",IF('Физическое развитие'!E34="","",('Социально-коммуникативное разви'!N34+'Социально-коммуникативное разви'!Q34+'Социально-коммуникативное разви'!E34+'Социально-коммуникативное разви'!F34+'Физическое развитие'!E34)/5)))))</f>
        <v/>
      </c>
      <c r="AE34" s="97" t="str">
        <f t="shared" si="3"/>
        <v/>
      </c>
      <c r="AF34" s="97" t="str">
        <f>IF('Социально-коммуникативное разви'!D34="","",IF('Социально-коммуникативное разви'!D34&gt;1.5,"сформирован",IF('Социально-коммуникативное разви'!D34&lt;0.5,"не сформирован", "в стадии формирования")))</f>
        <v/>
      </c>
      <c r="AG34" s="97" t="str">
        <f>IF('Речевое развитие'!F34="","",IF('Речевое развитие'!F34&gt;1.5,"сформирован",IF('Речевое развитие'!F34&lt;0.5,"не сформирован", "в стадии формирования")))</f>
        <v/>
      </c>
      <c r="AH34" s="97" t="str">
        <f>IF('Речевое развитие'!J34="","",IF('Речевое развитие'!J34&gt;1.5,"сформирован",IF('Речевое развитие'!J34&lt;0.5,"не сформирован", "в стадии формирования")))</f>
        <v/>
      </c>
      <c r="AI34" s="97" t="str">
        <f>IF('Художественно-эстетическое разв'!K35="","",IF('Художественно-эстетическое разв'!K35&gt;1.5,"сформирован",IF('Художественно-эстетическое разв'!K35&lt;0.5,"не сформирован", "в стадии формирования")))</f>
        <v/>
      </c>
      <c r="AJ34" s="97" t="str">
        <f>IF('Художественно-эстетическое разв'!L35="","",IF('Художественно-эстетическое разв'!L35&gt;1.5,"сформирован",IF('Художественно-эстетическое разв'!L35&lt;0.5,"не сформирован", "в стадии формирования")))</f>
        <v/>
      </c>
      <c r="AK34" s="97" t="str">
        <f>IF('Социально-коммуникативное разви'!J34="","",IF('Социально-коммуникативное разви'!J34&gt;1.5,"сформирован",IF('Социально-коммуникативное разви'!J34&lt;0.5,"не сформирован", "в стадии формирования")))</f>
        <v/>
      </c>
      <c r="AL34" s="97" t="str">
        <f>IF('Художественно-эстетическое разв'!J35="","",IF('Художественно-эстетическое разв'!J35&gt;1.5,"сформирован",IF('Художественно-эстетическое разв'!J35&lt;0.5,"не сформирован", "в стадии формирования")))</f>
        <v/>
      </c>
      <c r="AM34" s="220" t="str">
        <f>IF('Речевое развитие'!F34="","",IF('Речевое развитие'!J34="","",IF('Художественно-эстетическое разв'!K35="","",IF('Художественно-эстетическое разв'!L35="","",IF('Социально-коммуникативное разви'!J34="","",IF('Художественно-эстетическое разв'!J35="","",('Речевое развитие'!F34+'Речевое развитие'!J34+'Художественно-эстетическое разв'!K35+'Художественно-эстетическое разв'!L35+'Социально-коммуникативное разви'!J34+'Художественно-эстетическое разв'!J35)/6))))))</f>
        <v/>
      </c>
      <c r="AN34" s="97" t="str">
        <f t="shared" si="4"/>
        <v/>
      </c>
      <c r="AO34" s="97" t="str">
        <f>IF('Физическое развитие'!J34="","",IF('Физическое развитие'!J34&gt;1.5,"сформирован",IF('Физическое развитие'!J34&lt;0.5,"не сформирован", "в стадии формирования")))</f>
        <v/>
      </c>
      <c r="AP34" s="97" t="str">
        <f>IF('Физическое развитие'!I34="","",IF('Физическое развитие'!I34&gt;1.5,"сформирован",IF('Физическое развитие'!I34&lt;0.5,"не сформирован", "в стадии формирования")))</f>
        <v/>
      </c>
      <c r="AQ34" s="97" t="str">
        <f>IF('Физическое развитие'!H34="","",IF('Физическое развитие'!H34&gt;1.5,"сформирован",IF('Физическое развитие'!H34&lt;0.5,"не сформирован", "в стадии формирования")))</f>
        <v/>
      </c>
      <c r="AR34" s="97" t="str">
        <f>IF('Физическое развитие'!G34="","",IF('Физическое развитие'!G34&gt;1.5,"сформирован",IF('Физическое развитие'!G34&lt;0.5,"не сформирован", "в стадии формирования")))</f>
        <v/>
      </c>
      <c r="AS34" s="97" t="str">
        <f>IF('Физическое развитие'!D34="","",IF('Физическое развитие'!D34&gt;1.5,"сформирован",IF('Физическое развитие'!D34&lt;0.5,"не сформирован", "в стадии формирования")))</f>
        <v/>
      </c>
      <c r="AT34" s="97" t="str">
        <f>IF('Физическое развитие'!J34="","",IF('Физическое развитие'!I34="","",IF('Физическое развитие'!H34="","",IF('Физическое развитие'!G34="","",IF('Физическое развитие'!D34="","",('Физическое развитие'!J34+'Физическое развитие'!I34+'Физическое развитие'!H34+'Физическое развитие'!G34+'Физическое развитие'!D34)/5)))))</f>
        <v/>
      </c>
      <c r="AU34" s="97" t="str">
        <f t="shared" si="5"/>
        <v/>
      </c>
    </row>
    <row r="35" spans="1:47">
      <c r="A35" s="97">
        <f>список!A33</f>
        <v>32</v>
      </c>
      <c r="B35" s="97" t="str">
        <f>IF(список!B33="","",список!B33)</f>
        <v/>
      </c>
      <c r="C35" s="97">
        <f>IF(список!C33="","",список!C33)</f>
        <v>0</v>
      </c>
      <c r="D35" s="97" t="str">
        <f>IF('Социально-коммуникативное разви'!G35="","",IF('Социально-коммуникативное разви'!G35&gt;1.5,"сформирован",IF('Социально-коммуникативное разви'!G35&lt;0.5,"не сформирован", "в стадии формирования")))</f>
        <v/>
      </c>
      <c r="E35" s="97" t="str">
        <f>IF('Социально-коммуникативное разви'!I35="","",IF('Социально-коммуникативное разви'!I35&gt;1.5,"сформирован",IF('Социально-коммуникативное разви'!I35&lt;0.5,"не сформирован","в стадии формирования")))</f>
        <v/>
      </c>
      <c r="F35" s="97" t="str">
        <f>IF('познавательное развитие'!M36="","",IF('познавательное развитие'!M36&gt;1.5,"сформирован",IF('познавательное развитие'!M36&lt;0.5,"не сформирован", "в стадии формирования")))</f>
        <v/>
      </c>
      <c r="G35" s="97" t="str">
        <f>IF('познавательное развитие'!K36="","",IF('познавательное развитие'!K36&gt;1.5,"сформирован",IF('познавательное развитие'!K36&lt;0.5,"не сформирован", "в стадии формирования")))</f>
        <v/>
      </c>
      <c r="H35" s="220" t="str">
        <f>IF('Социально-коммуникативное разви'!G35="","",IF('Социально-коммуникативное разви'!I35="","",IF('познавательное развитие'!M36="","",IF('познавательное развитие'!K36="","",('Социально-коммуникативное разви'!G35+'Социально-коммуникативное разви'!I35+'познавательное развитие'!M36+'познавательное развитие'!K36)/4))))</f>
        <v/>
      </c>
      <c r="I35" s="97" t="str">
        <f t="shared" si="0"/>
        <v/>
      </c>
      <c r="J35" s="97" t="str">
        <f>IF('познавательное развитие'!E36="","",IF('познавательное развитие'!E36&gt;1.5,"сформирован",IF('познавательное развитие'!E36&lt;0.5,"не сформирован", "в стадии формирования")))</f>
        <v/>
      </c>
      <c r="K35" s="97" t="str">
        <f>IF('познавательное развитие'!F36="","",IF('познавательное развитие'!F36&gt;1.5,"сформирован",IF('познавательное развитие'!F36&lt;0.5,"не сформирован", "в стадии формирования")))</f>
        <v/>
      </c>
      <c r="L35" s="97" t="str">
        <f>IF('познавательное развитие'!L36="","",IF('познавательное развитие'!L36&gt;1.5,"сформирован",IF('познавательное развитие'!L36&lt;0.5,"не сформирован", "в стадии формирования")))</f>
        <v/>
      </c>
      <c r="M35" s="97" t="str">
        <f>IF('Физическое развитие'!N35="","",IF('Физическое развитие'!N35&gt;1.5,"сформирован",IF('Физическое развитие'!N35&lt;0.5,"не сформирован", "в стадии формирования")))</f>
        <v/>
      </c>
      <c r="N35" s="97" t="str">
        <f>IF('Физическое развитие'!O35="","",IF('Физическое развитие'!O35&gt;1.5,"сформирован",IF('Физическое развитие'!O35&lt;0.5,"не сформирован", "в стадии формирования")))</f>
        <v/>
      </c>
      <c r="O35" s="97" t="str">
        <f>IF('Социально-коммуникативное разви'!M35="","",IF('Социально-коммуникативное разви'!M35&gt;1.5,"сформирован",IF('Социально-коммуникативное разви'!M35&lt;0.5,"не сформирован", "в стадии формирования")))</f>
        <v/>
      </c>
      <c r="P35" s="97" t="str">
        <f>IF('Социально-коммуникативное разви'!Q35="","",IF('Социально-коммуникативное разви'!Q35&gt;1.5,"сформирован",IF('Социально-коммуникативное разви'!Q35&lt;0.5,"не сформирован", "в стадии формирования")))</f>
        <v/>
      </c>
      <c r="Q35" s="97" t="str">
        <f>IF('Физическое развитие'!M35="","",IF('Физическое развитие'!M35&gt;1.5,"сформирован",IF('Физическое развитие'!M35&lt;0.5,"не сформирован", "в стадии формирования")))</f>
        <v/>
      </c>
      <c r="R35" s="220" t="str">
        <f>IF('познавательное развитие'!E36="","",IF('познавательное развитие'!F36="","",IF('познавательное развитие'!L36="","",IF('Физическое развитие'!N35="","",IF('Физическое развитие'!O35="","",IF('Социально-коммуникативное разви'!M35="","",IF('Социально-коммуникативное разви'!Q35="","",IF('Физическое развитие'!M35="","",('познавательное развитие'!E36+'познавательное развитие'!F36+'познавательное развитие'!L36+'Физическое развитие'!N35+'Физическое развитие'!O35+'Социально-коммуникативное разви'!M35+'Социально-коммуникативное разви'!Q35+'Физическое развитие'!M35)/8))))))))</f>
        <v/>
      </c>
      <c r="S35" s="97" t="str">
        <f t="shared" si="1"/>
        <v/>
      </c>
      <c r="T35" s="97" t="str">
        <f>IF('Социально-коммуникативное разви'!H35="","",IF('Социально-коммуникативное разви'!H35&gt;1.5,"сформирован",IF('Социально-коммуникативное разви'!H35&lt;0.5,"не сформирован", "в стадии формирования")))</f>
        <v/>
      </c>
      <c r="U35" s="97" t="str">
        <f>IF('Речевое развитие'!D35="","",IF('Речевое развитие'!D35&gt;1.5,"сформирован",IF('Речевое развитие'!D35&lt;0.5,"не сформирован", "в стадии формирования")))</f>
        <v/>
      </c>
      <c r="V35" s="97" t="str">
        <f>IF('Речевое развитие'!E35="","",IF('Речевое развитие'!E35&gt;1.5,"сформирован",IF('Речевое развитие'!E35&lt;0.5,"не сформирован", "в стадии формирования")))</f>
        <v/>
      </c>
      <c r="W35" s="220" t="str">
        <f>IF('Социально-коммуникативное разви'!H35="","",IF('Речевое развитие'!D35="","",IF('Речевое развитие'!E35="","",('Социально-коммуникативное разви'!H35+'Речевое развитие'!D35+'Речевое развитие'!E35)/3)))</f>
        <v/>
      </c>
      <c r="X35" s="97" t="str">
        <f t="shared" si="2"/>
        <v/>
      </c>
      <c r="Y35" s="97" t="str">
        <f>IF('Социально-коммуникативное разви'!N35="","",IF('Социально-коммуникативное разви'!N35&gt;1.5,"сформирован",IF('Социально-коммуникативное разви'!N35&lt;0.5,"не сформирован", "в стадии формирования")))</f>
        <v/>
      </c>
      <c r="Z35" s="97" t="str">
        <f>IF('Социально-коммуникативное разви'!Q35="","",IF('Социально-коммуникативное разви'!Q35&gt;1.5,"сформирован",IF('Социально-коммуникативное разви'!Q35&lt;0.5,"не сформирован", "в стадии формирования")))</f>
        <v/>
      </c>
      <c r="AA35" s="97" t="str">
        <f>IF('Социально-коммуникативное разви'!E35="","",IF('Социально-коммуникативное разви'!E35&gt;1.5,"сформирован",IF('Социально-коммуникативное разви'!E35&lt;0.5,"не сформирован", "в стадии формирования")))</f>
        <v/>
      </c>
      <c r="AB35" s="97" t="str">
        <f>IF('Социально-коммуникативное разви'!F35="","",IF('Социально-коммуникативное разви'!F35&gt;1.5,"сформирован",IF('Социально-коммуникативное разви'!F35&lt;0.5,"не сформирован", "в стадии формирования")))</f>
        <v/>
      </c>
      <c r="AC35" s="97" t="str">
        <f>IF('Физическое развитие'!E35="","",IF('Физическое развитие'!E35&gt;1.5,"сформирован",IF('Физическое развитие'!E35&lt;0.5,"не сформирован", "в стадии формирования")))</f>
        <v/>
      </c>
      <c r="AD35" s="97" t="str">
        <f>IF('Социально-коммуникативное разви'!N35="","",IF('Социально-коммуникативное разви'!Q35="","",IF('Социально-коммуникативное разви'!E35="","",IF('Социально-коммуникативное разви'!F35="","",IF('Физическое развитие'!E35="","",('Социально-коммуникативное разви'!N35+'Социально-коммуникативное разви'!Q35+'Социально-коммуникативное разви'!E35+'Социально-коммуникативное разви'!F35+'Физическое развитие'!E35)/5)))))</f>
        <v/>
      </c>
      <c r="AE35" s="97" t="str">
        <f t="shared" si="3"/>
        <v/>
      </c>
      <c r="AF35" s="97" t="str">
        <f>IF('Социально-коммуникативное разви'!D35="","",IF('Социально-коммуникативное разви'!D35&gt;1.5,"сформирован",IF('Социально-коммуникативное разви'!D35&lt;0.5,"не сформирован", "в стадии формирования")))</f>
        <v/>
      </c>
      <c r="AG35" s="97" t="str">
        <f>IF('Речевое развитие'!F35="","",IF('Речевое развитие'!F35&gt;1.5,"сформирован",IF('Речевое развитие'!F35&lt;0.5,"не сформирован", "в стадии формирования")))</f>
        <v/>
      </c>
      <c r="AH35" s="97" t="str">
        <f>IF('Речевое развитие'!J35="","",IF('Речевое развитие'!J35&gt;1.5,"сформирован",IF('Речевое развитие'!J35&lt;0.5,"не сформирован", "в стадии формирования")))</f>
        <v/>
      </c>
      <c r="AI35" s="97" t="str">
        <f>IF('Художественно-эстетическое разв'!K36="","",IF('Художественно-эстетическое разв'!K36&gt;1.5,"сформирован",IF('Художественно-эстетическое разв'!K36&lt;0.5,"не сформирован", "в стадии формирования")))</f>
        <v/>
      </c>
      <c r="AJ35" s="97" t="str">
        <f>IF('Художественно-эстетическое разв'!L36="","",IF('Художественно-эстетическое разв'!L36&gt;1.5,"сформирован",IF('Художественно-эстетическое разв'!L36&lt;0.5,"не сформирован", "в стадии формирования")))</f>
        <v/>
      </c>
      <c r="AK35" s="97" t="str">
        <f>IF('Социально-коммуникативное разви'!J35="","",IF('Социально-коммуникативное разви'!J35&gt;1.5,"сформирован",IF('Социально-коммуникативное разви'!J35&lt;0.5,"не сформирован", "в стадии формирования")))</f>
        <v/>
      </c>
      <c r="AL35" s="97" t="str">
        <f>IF('Художественно-эстетическое разв'!J36="","",IF('Художественно-эстетическое разв'!J36&gt;1.5,"сформирован",IF('Художественно-эстетическое разв'!J36&lt;0.5,"не сформирован", "в стадии формирования")))</f>
        <v/>
      </c>
      <c r="AM35" s="220" t="str">
        <f>IF('Речевое развитие'!F35="","",IF('Речевое развитие'!J35="","",IF('Художественно-эстетическое разв'!K36="","",IF('Художественно-эстетическое разв'!L36="","",IF('Социально-коммуникативное разви'!J35="","",IF('Художественно-эстетическое разв'!J36="","",('Речевое развитие'!F35+'Речевое развитие'!J35+'Художественно-эстетическое разв'!K36+'Художественно-эстетическое разв'!L36+'Социально-коммуникативное разви'!J35+'Художественно-эстетическое разв'!J36)/6))))))</f>
        <v/>
      </c>
      <c r="AN35" s="97" t="str">
        <f t="shared" si="4"/>
        <v/>
      </c>
      <c r="AO35" s="97" t="str">
        <f>IF('Физическое развитие'!J35="","",IF('Физическое развитие'!J35&gt;1.5,"сформирован",IF('Физическое развитие'!J35&lt;0.5,"не сформирован", "в стадии формирования")))</f>
        <v/>
      </c>
      <c r="AP35" s="97" t="str">
        <f>IF('Физическое развитие'!I35="","",IF('Физическое развитие'!I35&gt;1.5,"сформирован",IF('Физическое развитие'!I35&lt;0.5,"не сформирован", "в стадии формирования")))</f>
        <v/>
      </c>
      <c r="AQ35" s="97" t="str">
        <f>IF('Физическое развитие'!H35="","",IF('Физическое развитие'!H35&gt;1.5,"сформирован",IF('Физическое развитие'!H35&lt;0.5,"не сформирован", "в стадии формирования")))</f>
        <v/>
      </c>
      <c r="AR35" s="97" t="str">
        <f>IF('Физическое развитие'!G35="","",IF('Физическое развитие'!G35&gt;1.5,"сформирован",IF('Физическое развитие'!G35&lt;0.5,"не сформирован", "в стадии формирования")))</f>
        <v/>
      </c>
      <c r="AS35" s="97" t="str">
        <f>IF('Физическое развитие'!D35="","",IF('Физическое развитие'!D35&gt;1.5,"сформирован",IF('Физическое развитие'!D35&lt;0.5,"не сформирован", "в стадии формирования")))</f>
        <v/>
      </c>
      <c r="AT35" s="97" t="str">
        <f>IF('Физическое развитие'!J35="","",IF('Физическое развитие'!I35="","",IF('Физическое развитие'!H35="","",IF('Физическое развитие'!G35="","",IF('Физическое развитие'!D35="","",('Физическое развитие'!J35+'Физическое развитие'!I35+'Физическое развитие'!H35+'Физическое развитие'!G35+'Физическое развитие'!D35)/5)))))</f>
        <v/>
      </c>
      <c r="AU35" s="97" t="str">
        <f t="shared" si="5"/>
        <v/>
      </c>
    </row>
    <row r="36" spans="1:47">
      <c r="A36" s="97">
        <f>список!A34</f>
        <v>33</v>
      </c>
      <c r="B36" s="97" t="str">
        <f>IF(список!B34="","",список!B34)</f>
        <v/>
      </c>
      <c r="C36" s="97">
        <f>IF(список!C34="","",список!C34)</f>
        <v>0</v>
      </c>
      <c r="D36" s="97" t="str">
        <f>IF('Социально-коммуникативное разви'!G36="","",IF('Социально-коммуникативное разви'!G36&gt;1.5,"сформирован",IF('Социально-коммуникативное разви'!G36&lt;0.5,"не сформирован", "в стадии формирования")))</f>
        <v/>
      </c>
      <c r="E36" s="97" t="str">
        <f>IF('Социально-коммуникативное разви'!I36="","",IF('Социально-коммуникативное разви'!I36&gt;1.5,"сформирован",IF('Социально-коммуникативное разви'!I36&lt;0.5,"не сформирован","в стадии формирования")))</f>
        <v/>
      </c>
      <c r="F36" s="97" t="str">
        <f>IF('познавательное развитие'!M37="","",IF('познавательное развитие'!M37&gt;1.5,"сформирован",IF('познавательное развитие'!M37&lt;0.5,"не сформирован", "в стадии формирования")))</f>
        <v/>
      </c>
      <c r="G36" s="97" t="str">
        <f>IF('познавательное развитие'!K37="","",IF('познавательное развитие'!K37&gt;1.5,"сформирован",IF('познавательное развитие'!K37&lt;0.5,"не сформирован", "в стадии формирования")))</f>
        <v/>
      </c>
      <c r="H36" s="220" t="str">
        <f>IF('Социально-коммуникативное разви'!G36="","",IF('Социально-коммуникативное разви'!I36="","",IF('познавательное развитие'!M37="","",IF('познавательное развитие'!K37="","",('Социально-коммуникативное разви'!G36+'Социально-коммуникативное разви'!I36+'познавательное развитие'!M37+'познавательное развитие'!K37)/4))))</f>
        <v/>
      </c>
      <c r="I36" s="97" t="str">
        <f t="shared" si="0"/>
        <v/>
      </c>
      <c r="J36" s="97" t="str">
        <f>IF('познавательное развитие'!E37="","",IF('познавательное развитие'!E37&gt;1.5,"сформирован",IF('познавательное развитие'!E37&lt;0.5,"не сформирован", "в стадии формирования")))</f>
        <v/>
      </c>
      <c r="K36" s="97" t="str">
        <f>IF('познавательное развитие'!F37="","",IF('познавательное развитие'!F37&gt;1.5,"сформирован",IF('познавательное развитие'!F37&lt;0.5,"не сформирован", "в стадии формирования")))</f>
        <v/>
      </c>
      <c r="L36" s="97" t="str">
        <f>IF('познавательное развитие'!L37="","",IF('познавательное развитие'!L37&gt;1.5,"сформирован",IF('познавательное развитие'!L37&lt;0.5,"не сформирован", "в стадии формирования")))</f>
        <v/>
      </c>
      <c r="M36" s="97" t="str">
        <f>IF('Физическое развитие'!N36="","",IF('Физическое развитие'!N36&gt;1.5,"сформирован",IF('Физическое развитие'!N36&lt;0.5,"не сформирован", "в стадии формирования")))</f>
        <v/>
      </c>
      <c r="N36" s="97" t="str">
        <f>IF('Физическое развитие'!O36="","",IF('Физическое развитие'!O36&gt;1.5,"сформирован",IF('Физическое развитие'!O36&lt;0.5,"не сформирован", "в стадии формирования")))</f>
        <v/>
      </c>
      <c r="O36" s="97" t="str">
        <f>IF('Социально-коммуникативное разви'!M36="","",IF('Социально-коммуникативное разви'!M36&gt;1.5,"сформирован",IF('Социально-коммуникативное разви'!M36&lt;0.5,"не сформирован", "в стадии формирования")))</f>
        <v/>
      </c>
      <c r="P36" s="97" t="str">
        <f>IF('Социально-коммуникативное разви'!Q36="","",IF('Социально-коммуникативное разви'!Q36&gt;1.5,"сформирован",IF('Социально-коммуникативное разви'!Q36&lt;0.5,"не сформирован", "в стадии формирования")))</f>
        <v/>
      </c>
      <c r="Q36" s="97" t="str">
        <f>IF('Физическое развитие'!M36="","",IF('Физическое развитие'!M36&gt;1.5,"сформирован",IF('Физическое развитие'!M36&lt;0.5,"не сформирован", "в стадии формирования")))</f>
        <v/>
      </c>
      <c r="R36" s="220" t="str">
        <f>IF('познавательное развитие'!E37="","",IF('познавательное развитие'!F37="","",IF('познавательное развитие'!L37="","",IF('Физическое развитие'!N36="","",IF('Физическое развитие'!O36="","",IF('Социально-коммуникативное разви'!M36="","",IF('Социально-коммуникативное разви'!Q36="","",IF('Физическое развитие'!M36="","",('познавательное развитие'!E37+'познавательное развитие'!F37+'познавательное развитие'!L37+'Физическое развитие'!N36+'Физическое развитие'!O36+'Социально-коммуникативное разви'!M36+'Социально-коммуникативное разви'!Q36+'Физическое развитие'!M36)/8))))))))</f>
        <v/>
      </c>
      <c r="S36" s="97" t="str">
        <f t="shared" si="1"/>
        <v/>
      </c>
      <c r="T36" s="97" t="str">
        <f>IF('Социально-коммуникативное разви'!H36="","",IF('Социально-коммуникативное разви'!H36&gt;1.5,"сформирован",IF('Социально-коммуникативное разви'!H36&lt;0.5,"не сформирован", "в стадии формирования")))</f>
        <v/>
      </c>
      <c r="U36" s="97" t="str">
        <f>IF('Речевое развитие'!D36="","",IF('Речевое развитие'!D36&gt;1.5,"сформирован",IF('Речевое развитие'!D36&lt;0.5,"не сформирован", "в стадии формирования")))</f>
        <v/>
      </c>
      <c r="V36" s="97" t="str">
        <f>IF('Речевое развитие'!E36="","",IF('Речевое развитие'!E36&gt;1.5,"сформирован",IF('Речевое развитие'!E36&lt;0.5,"не сформирован", "в стадии формирования")))</f>
        <v/>
      </c>
      <c r="W36" s="220" t="str">
        <f>IF('Социально-коммуникативное разви'!H36="","",IF('Речевое развитие'!D36="","",IF('Речевое развитие'!E36="","",('Социально-коммуникативное разви'!H36+'Речевое развитие'!D36+'Речевое развитие'!E36)/3)))</f>
        <v/>
      </c>
      <c r="X36" s="97" t="str">
        <f t="shared" si="2"/>
        <v/>
      </c>
      <c r="Y36" s="97" t="str">
        <f>IF('Социально-коммуникативное разви'!N36="","",IF('Социально-коммуникативное разви'!N36&gt;1.5,"сформирован",IF('Социально-коммуникативное разви'!N36&lt;0.5,"не сформирован", "в стадии формирования")))</f>
        <v/>
      </c>
      <c r="Z36" s="97" t="str">
        <f>IF('Социально-коммуникативное разви'!Q36="","",IF('Социально-коммуникативное разви'!Q36&gt;1.5,"сформирован",IF('Социально-коммуникативное разви'!Q36&lt;0.5,"не сформирован", "в стадии формирования")))</f>
        <v/>
      </c>
      <c r="AA36" s="97" t="str">
        <f>IF('Социально-коммуникативное разви'!E36="","",IF('Социально-коммуникативное разви'!E36&gt;1.5,"сформирован",IF('Социально-коммуникативное разви'!E36&lt;0.5,"не сформирован", "в стадии формирования")))</f>
        <v/>
      </c>
      <c r="AB36" s="97" t="str">
        <f>IF('Социально-коммуникативное разви'!F36="","",IF('Социально-коммуникативное разви'!F36&gt;1.5,"сформирован",IF('Социально-коммуникативное разви'!F36&lt;0.5,"не сформирован", "в стадии формирования")))</f>
        <v/>
      </c>
      <c r="AC36" s="97" t="str">
        <f>IF('Физическое развитие'!E36="","",IF('Физическое развитие'!E36&gt;1.5,"сформирован",IF('Физическое развитие'!E36&lt;0.5,"не сформирован", "в стадии формирования")))</f>
        <v/>
      </c>
      <c r="AD36" s="97" t="str">
        <f>IF('Социально-коммуникативное разви'!N36="","",IF('Социально-коммуникативное разви'!Q36="","",IF('Социально-коммуникативное разви'!E36="","",IF('Социально-коммуникативное разви'!F36="","",IF('Физическое развитие'!E36="","",('Социально-коммуникативное разви'!N36+'Социально-коммуникативное разви'!Q36+'Социально-коммуникативное разви'!E36+'Социально-коммуникативное разви'!F36+'Физическое развитие'!E36)/5)))))</f>
        <v/>
      </c>
      <c r="AE36" s="97" t="str">
        <f t="shared" si="3"/>
        <v/>
      </c>
      <c r="AF36" s="97" t="str">
        <f>IF('Социально-коммуникативное разви'!D36="","",IF('Социально-коммуникативное разви'!D36&gt;1.5,"сформирован",IF('Социально-коммуникативное разви'!D36&lt;0.5,"не сформирован", "в стадии формирования")))</f>
        <v/>
      </c>
      <c r="AG36" s="97" t="str">
        <f>IF('Речевое развитие'!F36="","",IF('Речевое развитие'!F36&gt;1.5,"сформирован",IF('Речевое развитие'!F36&lt;0.5,"не сформирован", "в стадии формирования")))</f>
        <v/>
      </c>
      <c r="AH36" s="97" t="str">
        <f>IF('Речевое развитие'!J36="","",IF('Речевое развитие'!J36&gt;1.5,"сформирован",IF('Речевое развитие'!J36&lt;0.5,"не сформирован", "в стадии формирования")))</f>
        <v/>
      </c>
      <c r="AI36" s="97" t="str">
        <f>IF('Художественно-эстетическое разв'!K37="","",IF('Художественно-эстетическое разв'!K37&gt;1.5,"сформирован",IF('Художественно-эстетическое разв'!K37&lt;0.5,"не сформирован", "в стадии формирования")))</f>
        <v/>
      </c>
      <c r="AJ36" s="97" t="str">
        <f>IF('Художественно-эстетическое разв'!L37="","",IF('Художественно-эстетическое разв'!L37&gt;1.5,"сформирован",IF('Художественно-эстетическое разв'!L37&lt;0.5,"не сформирован", "в стадии формирования")))</f>
        <v/>
      </c>
      <c r="AK36" s="97" t="str">
        <f>IF('Социально-коммуникативное разви'!J36="","",IF('Социально-коммуникативное разви'!J36&gt;1.5,"сформирован",IF('Социально-коммуникативное разви'!J36&lt;0.5,"не сформирован", "в стадии формирования")))</f>
        <v/>
      </c>
      <c r="AL36" s="97" t="str">
        <f>IF('Художественно-эстетическое разв'!J37="","",IF('Художественно-эстетическое разв'!J37&gt;1.5,"сформирован",IF('Художественно-эстетическое разв'!J37&lt;0.5,"не сформирован", "в стадии формирования")))</f>
        <v/>
      </c>
      <c r="AM36" s="220" t="str">
        <f>IF('Речевое развитие'!F36="","",IF('Речевое развитие'!J36="","",IF('Художественно-эстетическое разв'!K37="","",IF('Художественно-эстетическое разв'!L37="","",IF('Социально-коммуникативное разви'!J36="","",IF('Художественно-эстетическое разв'!J37="","",('Речевое развитие'!F36+'Речевое развитие'!J36+'Художественно-эстетическое разв'!K37+'Художественно-эстетическое разв'!L37+'Социально-коммуникативное разви'!J36+'Художественно-эстетическое разв'!J37)/6))))))</f>
        <v/>
      </c>
      <c r="AN36" s="97" t="str">
        <f t="shared" si="4"/>
        <v/>
      </c>
      <c r="AO36" s="97" t="str">
        <f>IF('Физическое развитие'!J36="","",IF('Физическое развитие'!J36&gt;1.5,"сформирован",IF('Физическое развитие'!J36&lt;0.5,"не сформирован", "в стадии формирования")))</f>
        <v/>
      </c>
      <c r="AP36" s="97" t="str">
        <f>IF('Физическое развитие'!I36="","",IF('Физическое развитие'!I36&gt;1.5,"сформирован",IF('Физическое развитие'!I36&lt;0.5,"не сформирован", "в стадии формирования")))</f>
        <v/>
      </c>
      <c r="AQ36" s="97" t="str">
        <f>IF('Физическое развитие'!H36="","",IF('Физическое развитие'!H36&gt;1.5,"сформирован",IF('Физическое развитие'!H36&lt;0.5,"не сформирован", "в стадии формирования")))</f>
        <v/>
      </c>
      <c r="AR36" s="97" t="str">
        <f>IF('Физическое развитие'!G36="","",IF('Физическое развитие'!G36&gt;1.5,"сформирован",IF('Физическое развитие'!G36&lt;0.5,"не сформирован", "в стадии формирования")))</f>
        <v/>
      </c>
      <c r="AS36" s="97" t="str">
        <f>IF('Физическое развитие'!D36="","",IF('Физическое развитие'!D36&gt;1.5,"сформирован",IF('Физическое развитие'!D36&lt;0.5,"не сформирован", "в стадии формирования")))</f>
        <v/>
      </c>
      <c r="AT36" s="97" t="str">
        <f>IF('Физическое развитие'!J36="","",IF('Физическое развитие'!I36="","",IF('Физическое развитие'!H36="","",IF('Физическое развитие'!G36="","",IF('Физическое развитие'!D36="","",('Физическое развитие'!J36+'Физическое развитие'!I36+'Физическое развитие'!H36+'Физическое развитие'!G36+'Физическое развитие'!D36)/5)))))</f>
        <v/>
      </c>
      <c r="AU36" s="97" t="str">
        <f t="shared" si="5"/>
        <v/>
      </c>
    </row>
    <row r="37" spans="1:47">
      <c r="A37" s="97">
        <f>список!A35</f>
        <v>34</v>
      </c>
      <c r="B37" s="97" t="str">
        <f>IF(список!B35="","",список!B35)</f>
        <v/>
      </c>
      <c r="C37" s="97">
        <f>IF(список!C35="","",список!C35)</f>
        <v>0</v>
      </c>
      <c r="D37" s="97" t="str">
        <f>IF('Социально-коммуникативное разви'!G37="","",IF('Социально-коммуникативное разви'!G37&gt;1.5,"сформирован",IF('Социально-коммуникативное разви'!G37&lt;0.5,"не сформирован", "в стадии формирования")))</f>
        <v/>
      </c>
      <c r="E37" s="97" t="str">
        <f>IF('Социально-коммуникативное разви'!I37="","",IF('Социально-коммуникативное разви'!I37&gt;1.5,"сформирован",IF('Социально-коммуникативное разви'!I37&lt;0.5,"не сформирован","в стадии формирования")))</f>
        <v/>
      </c>
      <c r="F37" s="97" t="str">
        <f>IF('познавательное развитие'!M38="","",IF('познавательное развитие'!M38&gt;1.5,"сформирован",IF('познавательное развитие'!M38&lt;0.5,"не сформирован", "в стадии формирования")))</f>
        <v/>
      </c>
      <c r="G37" s="97" t="str">
        <f>IF('познавательное развитие'!K38="","",IF('познавательное развитие'!K38&gt;1.5,"сформирован",IF('познавательное развитие'!K38&lt;0.5,"не сформирован", "в стадии формирования")))</f>
        <v/>
      </c>
      <c r="H37" s="220" t="str">
        <f>IF('Социально-коммуникативное разви'!G37="","",IF('Социально-коммуникативное разви'!I37="","",IF('познавательное развитие'!M38="","",IF('познавательное развитие'!K38="","",('Социально-коммуникативное разви'!G37+'Социально-коммуникативное разви'!I37+'познавательное развитие'!M38+'познавательное развитие'!K38)/4))))</f>
        <v/>
      </c>
      <c r="I37" s="97" t="str">
        <f t="shared" si="0"/>
        <v/>
      </c>
      <c r="J37" s="97" t="str">
        <f>IF('познавательное развитие'!E38="","",IF('познавательное развитие'!E38&gt;1.5,"сформирован",IF('познавательное развитие'!E38&lt;0.5,"не сформирован", "в стадии формирования")))</f>
        <v/>
      </c>
      <c r="K37" s="97" t="str">
        <f>IF('познавательное развитие'!F38="","",IF('познавательное развитие'!F38&gt;1.5,"сформирован",IF('познавательное развитие'!F38&lt;0.5,"не сформирован", "в стадии формирования")))</f>
        <v/>
      </c>
      <c r="L37" s="97" t="str">
        <f>IF('познавательное развитие'!L38="","",IF('познавательное развитие'!L38&gt;1.5,"сформирован",IF('познавательное развитие'!L38&lt;0.5,"не сформирован", "в стадии формирования")))</f>
        <v/>
      </c>
      <c r="M37" s="97" t="str">
        <f>IF('Физическое развитие'!N37="","",IF('Физическое развитие'!N37&gt;1.5,"сформирован",IF('Физическое развитие'!N37&lt;0.5,"не сформирован", "в стадии формирования")))</f>
        <v/>
      </c>
      <c r="N37" s="97" t="str">
        <f>IF('Физическое развитие'!O37="","",IF('Физическое развитие'!O37&gt;1.5,"сформирован",IF('Физическое развитие'!O37&lt;0.5,"не сформирован", "в стадии формирования")))</f>
        <v/>
      </c>
      <c r="O37" s="97" t="str">
        <f>IF('Социально-коммуникативное разви'!M37="","",IF('Социально-коммуникативное разви'!M37&gt;1.5,"сформирован",IF('Социально-коммуникативное разви'!M37&lt;0.5,"не сформирован", "в стадии формирования")))</f>
        <v/>
      </c>
      <c r="P37" s="97" t="str">
        <f>IF('Социально-коммуникативное разви'!Q37="","",IF('Социально-коммуникативное разви'!Q37&gt;1.5,"сформирован",IF('Социально-коммуникативное разви'!Q37&lt;0.5,"не сформирован", "в стадии формирования")))</f>
        <v/>
      </c>
      <c r="Q37" s="97" t="str">
        <f>IF('Физическое развитие'!M37="","",IF('Физическое развитие'!M37&gt;1.5,"сформирован",IF('Физическое развитие'!M37&lt;0.5,"не сформирован", "в стадии формирования")))</f>
        <v/>
      </c>
      <c r="R37" s="220" t="str">
        <f>IF('познавательное развитие'!E38="","",IF('познавательное развитие'!F38="","",IF('познавательное развитие'!L38="","",IF('Физическое развитие'!N37="","",IF('Физическое развитие'!O37="","",IF('Социально-коммуникативное разви'!M37="","",IF('Социально-коммуникативное разви'!Q37="","",IF('Физическое развитие'!M37="","",('познавательное развитие'!E38+'познавательное развитие'!F38+'познавательное развитие'!L38+'Физическое развитие'!N37+'Физическое развитие'!O37+'Социально-коммуникативное разви'!M37+'Социально-коммуникативное разви'!Q37+'Физическое развитие'!M37)/8))))))))</f>
        <v/>
      </c>
      <c r="S37" s="97" t="str">
        <f t="shared" si="1"/>
        <v/>
      </c>
      <c r="T37" s="97" t="str">
        <f>IF('Социально-коммуникативное разви'!H37="","",IF('Социально-коммуникативное разви'!H37&gt;1.5,"сформирован",IF('Социально-коммуникативное разви'!H37&lt;0.5,"не сформирован", "в стадии формирования")))</f>
        <v/>
      </c>
      <c r="U37" s="97" t="str">
        <f>IF('Речевое развитие'!D37="","",IF('Речевое развитие'!D37&gt;1.5,"сформирован",IF('Речевое развитие'!D37&lt;0.5,"не сформирован", "в стадии формирования")))</f>
        <v/>
      </c>
      <c r="V37" s="97" t="str">
        <f>IF('Речевое развитие'!E37="","",IF('Речевое развитие'!E37&gt;1.5,"сформирован",IF('Речевое развитие'!E37&lt;0.5,"не сформирован", "в стадии формирования")))</f>
        <v/>
      </c>
      <c r="W37" s="220" t="str">
        <f>IF('Социально-коммуникативное разви'!H37="","",IF('Речевое развитие'!D37="","",IF('Речевое развитие'!E37="","",('Социально-коммуникативное разви'!H37+'Речевое развитие'!D37+'Речевое развитие'!E37)/3)))</f>
        <v/>
      </c>
      <c r="X37" s="97" t="str">
        <f t="shared" si="2"/>
        <v/>
      </c>
      <c r="Y37" s="97" t="str">
        <f>IF('Социально-коммуникативное разви'!N37="","",IF('Социально-коммуникативное разви'!N37&gt;1.5,"сформирован",IF('Социально-коммуникативное разви'!N37&lt;0.5,"не сформирован", "в стадии формирования")))</f>
        <v/>
      </c>
      <c r="Z37" s="97" t="str">
        <f>IF('Социально-коммуникативное разви'!Q37="","",IF('Социально-коммуникативное разви'!Q37&gt;1.5,"сформирован",IF('Социально-коммуникативное разви'!Q37&lt;0.5,"не сформирован", "в стадии формирования")))</f>
        <v/>
      </c>
      <c r="AA37" s="97" t="str">
        <f>IF('Социально-коммуникативное разви'!E37="","",IF('Социально-коммуникативное разви'!E37&gt;1.5,"сформирован",IF('Социально-коммуникативное разви'!E37&lt;0.5,"не сформирован", "в стадии формирования")))</f>
        <v/>
      </c>
      <c r="AB37" s="97" t="str">
        <f>IF('Социально-коммуникативное разви'!F37="","",IF('Социально-коммуникативное разви'!F37&gt;1.5,"сформирован",IF('Социально-коммуникативное разви'!F37&lt;0.5,"не сформирован", "в стадии формирования")))</f>
        <v/>
      </c>
      <c r="AC37" s="97" t="str">
        <f>IF('Физическое развитие'!E37="","",IF('Физическое развитие'!E37&gt;1.5,"сформирован",IF('Физическое развитие'!E37&lt;0.5,"не сформирован", "в стадии формирования")))</f>
        <v/>
      </c>
      <c r="AD37" s="97" t="str">
        <f>IF('Социально-коммуникативное разви'!N37="","",IF('Социально-коммуникативное разви'!Q37="","",IF('Социально-коммуникативное разви'!E37="","",IF('Социально-коммуникативное разви'!F37="","",IF('Физическое развитие'!E37="","",('Социально-коммуникативное разви'!N37+'Социально-коммуникативное разви'!Q37+'Социально-коммуникативное разви'!E37+'Социально-коммуникативное разви'!F37+'Физическое развитие'!E37)/5)))))</f>
        <v/>
      </c>
      <c r="AE37" s="97" t="str">
        <f t="shared" si="3"/>
        <v/>
      </c>
      <c r="AF37" s="97" t="str">
        <f>IF('Социально-коммуникативное разви'!D37="","",IF('Социально-коммуникативное разви'!D37&gt;1.5,"сформирован",IF('Социально-коммуникативное разви'!D37&lt;0.5,"не сформирован", "в стадии формирования")))</f>
        <v/>
      </c>
      <c r="AG37" s="97" t="str">
        <f>IF('Речевое развитие'!F37="","",IF('Речевое развитие'!F37&gt;1.5,"сформирован",IF('Речевое развитие'!F37&lt;0.5,"не сформирован", "в стадии формирования")))</f>
        <v/>
      </c>
      <c r="AH37" s="97" t="str">
        <f>IF('Речевое развитие'!J37="","",IF('Речевое развитие'!J37&gt;1.5,"сформирован",IF('Речевое развитие'!J37&lt;0.5,"не сформирован", "в стадии формирования")))</f>
        <v/>
      </c>
      <c r="AI37" s="97" t="str">
        <f>IF('Художественно-эстетическое разв'!K38="","",IF('Художественно-эстетическое разв'!K38&gt;1.5,"сформирован",IF('Художественно-эстетическое разв'!K38&lt;0.5,"не сформирован", "в стадии формирования")))</f>
        <v/>
      </c>
      <c r="AJ37" s="97" t="str">
        <f>IF('Художественно-эстетическое разв'!L38="","",IF('Художественно-эстетическое разв'!L38&gt;1.5,"сформирован",IF('Художественно-эстетическое разв'!L38&lt;0.5,"не сформирован", "в стадии формирования")))</f>
        <v/>
      </c>
      <c r="AK37" s="97" t="str">
        <f>IF('Социально-коммуникативное разви'!J37="","",IF('Социально-коммуникативное разви'!J37&gt;1.5,"сформирован",IF('Социально-коммуникативное разви'!J37&lt;0.5,"не сформирован", "в стадии формирования")))</f>
        <v/>
      </c>
      <c r="AL37" s="97" t="str">
        <f>IF('Художественно-эстетическое разв'!J38="","",IF('Художественно-эстетическое разв'!J38&gt;1.5,"сформирован",IF('Художественно-эстетическое разв'!J38&lt;0.5,"не сформирован", "в стадии формирования")))</f>
        <v/>
      </c>
      <c r="AM37" s="220" t="str">
        <f>IF('Речевое развитие'!F37="","",IF('Речевое развитие'!J37="","",IF('Художественно-эстетическое разв'!K38="","",IF('Художественно-эстетическое разв'!L38="","",IF('Социально-коммуникативное разви'!J37="","",IF('Художественно-эстетическое разв'!J38="","",('Речевое развитие'!F37+'Речевое развитие'!J37+'Художественно-эстетическое разв'!K38+'Художественно-эстетическое разв'!L38+'Социально-коммуникативное разви'!J37+'Художественно-эстетическое разв'!J38)/6))))))</f>
        <v/>
      </c>
      <c r="AN37" s="97" t="str">
        <f t="shared" si="4"/>
        <v/>
      </c>
      <c r="AO37" s="97" t="str">
        <f>IF('Физическое развитие'!J37="","",IF('Физическое развитие'!J37&gt;1.5,"сформирован",IF('Физическое развитие'!J37&lt;0.5,"не сформирован", "в стадии формирования")))</f>
        <v/>
      </c>
      <c r="AP37" s="97" t="str">
        <f>IF('Физическое развитие'!I37="","",IF('Физическое развитие'!I37&gt;1.5,"сформирован",IF('Физическое развитие'!I37&lt;0.5,"не сформирован", "в стадии формирования")))</f>
        <v/>
      </c>
      <c r="AQ37" s="97" t="str">
        <f>IF('Физическое развитие'!H37="","",IF('Физическое развитие'!H37&gt;1.5,"сформирован",IF('Физическое развитие'!H37&lt;0.5,"не сформирован", "в стадии формирования")))</f>
        <v/>
      </c>
      <c r="AR37" s="97" t="str">
        <f>IF('Физическое развитие'!G37="","",IF('Физическое развитие'!G37&gt;1.5,"сформирован",IF('Физическое развитие'!G37&lt;0.5,"не сформирован", "в стадии формирования")))</f>
        <v/>
      </c>
      <c r="AS37" s="97" t="str">
        <f>IF('Физическое развитие'!D37="","",IF('Физическое развитие'!D37&gt;1.5,"сформирован",IF('Физическое развитие'!D37&lt;0.5,"не сформирован", "в стадии формирования")))</f>
        <v/>
      </c>
      <c r="AT37" s="97" t="str">
        <f>IF('Физическое развитие'!J37="","",IF('Физическое развитие'!I37="","",IF('Физическое развитие'!H37="","",IF('Физическое развитие'!G37="","",IF('Физическое развитие'!D37="","",('Физическое развитие'!J37+'Физическое развитие'!I37+'Физическое развитие'!H37+'Физическое развитие'!G37+'Физическое развитие'!D37)/5)))))</f>
        <v/>
      </c>
      <c r="AU37" s="97" t="str">
        <f t="shared" si="5"/>
        <v/>
      </c>
    </row>
    <row r="38" spans="1:47">
      <c r="A38" s="97">
        <f>список!A36</f>
        <v>35</v>
      </c>
      <c r="B38" s="97" t="str">
        <f>IF(список!B36="","",список!B36)</f>
        <v/>
      </c>
      <c r="C38" s="97">
        <f>IF(список!C36="","",список!C36)</f>
        <v>0</v>
      </c>
      <c r="D38" s="97" t="str">
        <f>IF('Социально-коммуникативное разви'!G38="","",IF('Социально-коммуникативное разви'!G38&gt;1.5,"сформирован",IF('Социально-коммуникативное разви'!G38&lt;0.5,"не сформирован", "в стадии формирования")))</f>
        <v/>
      </c>
      <c r="E38" s="97" t="str">
        <f>IF('Социально-коммуникативное разви'!I38="","",IF('Социально-коммуникативное разви'!I38&gt;1.5,"сформирован",IF('Социально-коммуникативное разви'!I38&lt;0.5,"не сформирован","в стадии формирования")))</f>
        <v/>
      </c>
      <c r="F38" s="97" t="str">
        <f>IF('познавательное развитие'!M39="","",IF('познавательное развитие'!M39&gt;1.5,"сформирован",IF('познавательное развитие'!M39&lt;0.5,"не сформирован", "в стадии формирования")))</f>
        <v/>
      </c>
      <c r="G38" s="97" t="str">
        <f>IF('познавательное развитие'!K39="","",IF('познавательное развитие'!K39&gt;1.5,"сформирован",IF('познавательное развитие'!K39&lt;0.5,"не сформирован", "в стадии формирования")))</f>
        <v/>
      </c>
      <c r="H38" s="220" t="str">
        <f>IF('Социально-коммуникативное разви'!G38="","",IF('Социально-коммуникативное разви'!I38="","",IF('познавательное развитие'!M39="","",IF('познавательное развитие'!K39="","",('Социально-коммуникативное разви'!G38+'Социально-коммуникативное разви'!I38+'познавательное развитие'!M39+'познавательное развитие'!K39)/4))))</f>
        <v/>
      </c>
      <c r="I38" s="97" t="str">
        <f t="shared" si="0"/>
        <v/>
      </c>
      <c r="J38" s="97" t="str">
        <f>IF('познавательное развитие'!E39="","",IF('познавательное развитие'!E39&gt;1.5,"сформирован",IF('познавательное развитие'!E39&lt;0.5,"не сформирован", "в стадии формирования")))</f>
        <v/>
      </c>
      <c r="K38" s="97" t="str">
        <f>IF('познавательное развитие'!F39="","",IF('познавательное развитие'!F39&gt;1.5,"сформирован",IF('познавательное развитие'!F39&lt;0.5,"не сформирован", "в стадии формирования")))</f>
        <v/>
      </c>
      <c r="L38" s="97" t="str">
        <f>IF('познавательное развитие'!L39="","",IF('познавательное развитие'!L39&gt;1.5,"сформирован",IF('познавательное развитие'!L39&lt;0.5,"не сформирован", "в стадии формирования")))</f>
        <v/>
      </c>
      <c r="M38" s="97" t="str">
        <f>IF('Физическое развитие'!N38="","",IF('Физическое развитие'!N38&gt;1.5,"сформирован",IF('Физическое развитие'!N38&lt;0.5,"не сформирован", "в стадии формирования")))</f>
        <v/>
      </c>
      <c r="N38" s="97" t="str">
        <f>IF('Физическое развитие'!O38="","",IF('Физическое развитие'!O38&gt;1.5,"сформирован",IF('Физическое развитие'!O38&lt;0.5,"не сформирован", "в стадии формирования")))</f>
        <v/>
      </c>
      <c r="O38" s="97" t="str">
        <f>IF('Социально-коммуникативное разви'!M38="","",IF('Социально-коммуникативное разви'!M38&gt;1.5,"сформирован",IF('Социально-коммуникативное разви'!M38&lt;0.5,"не сформирован", "в стадии формирования")))</f>
        <v/>
      </c>
      <c r="P38" s="97" t="str">
        <f>IF('Социально-коммуникативное разви'!Q38="","",IF('Социально-коммуникативное разви'!Q38&gt;1.5,"сформирован",IF('Социально-коммуникативное разви'!Q38&lt;0.5,"не сформирован", "в стадии формирования")))</f>
        <v/>
      </c>
      <c r="Q38" s="97" t="str">
        <f>IF('Физическое развитие'!M38="","",IF('Физическое развитие'!M38&gt;1.5,"сформирован",IF('Физическое развитие'!M38&lt;0.5,"не сформирован", "в стадии формирования")))</f>
        <v/>
      </c>
      <c r="R38" s="220" t="str">
        <f>IF('познавательное развитие'!E39="","",IF('познавательное развитие'!F39="","",IF('познавательное развитие'!L39="","",IF('Физическое развитие'!N38="","",IF('Физическое развитие'!O38="","",IF('Социально-коммуникативное разви'!M38="","",IF('Социально-коммуникативное разви'!Q38="","",IF('Физическое развитие'!M38="","",('познавательное развитие'!E39+'познавательное развитие'!F39+'познавательное развитие'!L39+'Физическое развитие'!N38+'Физическое развитие'!O38+'Социально-коммуникативное разви'!M38+'Социально-коммуникативное разви'!Q38+'Физическое развитие'!M38)/8))))))))</f>
        <v/>
      </c>
      <c r="S38" s="97" t="str">
        <f t="shared" si="1"/>
        <v/>
      </c>
      <c r="T38" s="97" t="str">
        <f>IF('Социально-коммуникативное разви'!H38="","",IF('Социально-коммуникативное разви'!H38&gt;1.5,"сформирован",IF('Социально-коммуникативное разви'!H38&lt;0.5,"не сформирован", "в стадии формирования")))</f>
        <v/>
      </c>
      <c r="U38" s="97" t="str">
        <f>IF('Речевое развитие'!D38="","",IF('Речевое развитие'!D38&gt;1.5,"сформирован",IF('Речевое развитие'!D38&lt;0.5,"не сформирован", "в стадии формирования")))</f>
        <v/>
      </c>
      <c r="V38" s="97" t="str">
        <f>IF('Речевое развитие'!E38="","",IF('Речевое развитие'!E38&gt;1.5,"сформирован",IF('Речевое развитие'!E38&lt;0.5,"не сформирован", "в стадии формирования")))</f>
        <v/>
      </c>
      <c r="W38" s="220" t="str">
        <f>IF('Социально-коммуникативное разви'!H38="","",IF('Речевое развитие'!D38="","",IF('Речевое развитие'!E38="","",('Социально-коммуникативное разви'!H38+'Речевое развитие'!D38+'Речевое развитие'!E38)/3)))</f>
        <v/>
      </c>
      <c r="X38" s="97" t="str">
        <f t="shared" si="2"/>
        <v/>
      </c>
      <c r="Y38" s="97" t="str">
        <f>IF('Социально-коммуникативное разви'!N38="","",IF('Социально-коммуникативное разви'!N38&gt;1.5,"сформирован",IF('Социально-коммуникативное разви'!N38&lt;0.5,"не сформирован", "в стадии формирования")))</f>
        <v/>
      </c>
      <c r="Z38" s="97" t="str">
        <f>IF('Социально-коммуникативное разви'!Q38="","",IF('Социально-коммуникативное разви'!Q38&gt;1.5,"сформирован",IF('Социально-коммуникативное разви'!Q38&lt;0.5,"не сформирован", "в стадии формирования")))</f>
        <v/>
      </c>
      <c r="AA38" s="97" t="str">
        <f>IF('Социально-коммуникативное разви'!E38="","",IF('Социально-коммуникативное разви'!E38&gt;1.5,"сформирован",IF('Социально-коммуникативное разви'!E38&lt;0.5,"не сформирован", "в стадии формирования")))</f>
        <v/>
      </c>
      <c r="AB38" s="97" t="str">
        <f>IF('Социально-коммуникативное разви'!F38="","",IF('Социально-коммуникативное разви'!F38&gt;1.5,"сформирован",IF('Социально-коммуникативное разви'!F38&lt;0.5,"не сформирован", "в стадии формирования")))</f>
        <v/>
      </c>
      <c r="AC38" s="97" t="str">
        <f>IF('Физическое развитие'!E38="","",IF('Физическое развитие'!E38&gt;1.5,"сформирован",IF('Физическое развитие'!E38&lt;0.5,"не сформирован", "в стадии формирования")))</f>
        <v/>
      </c>
      <c r="AD38" s="97" t="str">
        <f>IF('Социально-коммуникативное разви'!N38="","",IF('Социально-коммуникативное разви'!Q38="","",IF('Социально-коммуникативное разви'!E38="","",IF('Социально-коммуникативное разви'!F38="","",IF('Физическое развитие'!E38="","",('Социально-коммуникативное разви'!N38+'Социально-коммуникативное разви'!Q38+'Социально-коммуникативное разви'!E38+'Социально-коммуникативное разви'!F38+'Физическое развитие'!E38)/5)))))</f>
        <v/>
      </c>
      <c r="AE38" s="97" t="str">
        <f t="shared" si="3"/>
        <v/>
      </c>
      <c r="AF38" s="97" t="str">
        <f>IF('Социально-коммуникативное разви'!D38="","",IF('Социально-коммуникативное разви'!D38&gt;1.5,"сформирован",IF('Социально-коммуникативное разви'!D38&lt;0.5,"не сформирован", "в стадии формирования")))</f>
        <v/>
      </c>
      <c r="AG38" s="97" t="str">
        <f>IF('Речевое развитие'!F38="","",IF('Речевое развитие'!F38&gt;1.5,"сформирован",IF('Речевое развитие'!F38&lt;0.5,"не сформирован", "в стадии формирования")))</f>
        <v/>
      </c>
      <c r="AH38" s="97" t="str">
        <f>IF('Речевое развитие'!J38="","",IF('Речевое развитие'!J38&gt;1.5,"сформирован",IF('Речевое развитие'!J38&lt;0.5,"не сформирован", "в стадии формирования")))</f>
        <v/>
      </c>
      <c r="AI38" s="97" t="str">
        <f>IF('Художественно-эстетическое разв'!K39="","",IF('Художественно-эстетическое разв'!K39&gt;1.5,"сформирован",IF('Художественно-эстетическое разв'!K39&lt;0.5,"не сформирован", "в стадии формирования")))</f>
        <v/>
      </c>
      <c r="AJ38" s="97" t="str">
        <f>IF('Художественно-эстетическое разв'!L39="","",IF('Художественно-эстетическое разв'!L39&gt;1.5,"сформирован",IF('Художественно-эстетическое разв'!L39&lt;0.5,"не сформирован", "в стадии формирования")))</f>
        <v/>
      </c>
      <c r="AK38" s="97" t="str">
        <f>IF('Социально-коммуникативное разви'!J38="","",IF('Социально-коммуникативное разви'!J38&gt;1.5,"сформирован",IF('Социально-коммуникативное разви'!J38&lt;0.5,"не сформирован", "в стадии формирования")))</f>
        <v/>
      </c>
      <c r="AL38" s="97" t="str">
        <f>IF('Художественно-эстетическое разв'!J39="","",IF('Художественно-эстетическое разв'!J39&gt;1.5,"сформирован",IF('Художественно-эстетическое разв'!J39&lt;0.5,"не сформирован", "в стадии формирования")))</f>
        <v/>
      </c>
      <c r="AM38" s="220" t="str">
        <f>IF('Речевое развитие'!F38="","",IF('Речевое развитие'!J38="","",IF('Художественно-эстетическое разв'!K39="","",IF('Художественно-эстетическое разв'!L39="","",IF('Социально-коммуникативное разви'!J38="","",IF('Художественно-эстетическое разв'!J39="","",('Речевое развитие'!F38+'Речевое развитие'!J38+'Художественно-эстетическое разв'!K39+'Художественно-эстетическое разв'!L39+'Социально-коммуникативное разви'!J38+'Художественно-эстетическое разв'!J39)/6))))))</f>
        <v/>
      </c>
      <c r="AN38" s="97" t="str">
        <f t="shared" si="4"/>
        <v/>
      </c>
      <c r="AO38" s="97" t="str">
        <f>IF('Физическое развитие'!J38="","",IF('Физическое развитие'!J38&gt;1.5,"сформирован",IF('Физическое развитие'!J38&lt;0.5,"не сформирован", "в стадии формирования")))</f>
        <v/>
      </c>
      <c r="AP38" s="97" t="str">
        <f>IF('Физическое развитие'!I38="","",IF('Физическое развитие'!I38&gt;1.5,"сформирован",IF('Физическое развитие'!I38&lt;0.5,"не сформирован", "в стадии формирования")))</f>
        <v/>
      </c>
      <c r="AQ38" s="97" t="str">
        <f>IF('Физическое развитие'!H38="","",IF('Физическое развитие'!H38&gt;1.5,"сформирован",IF('Физическое развитие'!H38&lt;0.5,"не сформирован", "в стадии формирования")))</f>
        <v/>
      </c>
      <c r="AR38" s="97" t="str">
        <f>IF('Физическое развитие'!G38="","",IF('Физическое развитие'!G38&gt;1.5,"сформирован",IF('Физическое развитие'!G38&lt;0.5,"не сформирован", "в стадии формирования")))</f>
        <v/>
      </c>
      <c r="AS38" s="97" t="str">
        <f>IF('Физическое развитие'!D38="","",IF('Физическое развитие'!D38&gt;1.5,"сформирован",IF('Физическое развитие'!D38&lt;0.5,"не сформирован", "в стадии формирования")))</f>
        <v/>
      </c>
      <c r="AT38" s="97" t="str">
        <f>IF('Физическое развитие'!J38="","",IF('Физическое развитие'!I38="","",IF('Физическое развитие'!H38="","",IF('Физическое развитие'!G38="","",IF('Физическое развитие'!D38="","",('Физическое развитие'!J38+'Физическое развитие'!I38+'Физическое развитие'!H38+'Физическое развитие'!G38+'Физическое развитие'!D38)/5)))))</f>
        <v/>
      </c>
      <c r="AU38" s="97" t="str">
        <f t="shared" si="5"/>
        <v/>
      </c>
    </row>
  </sheetData>
  <sheetProtection password="CC6F" sheet="1" objects="1" scenarios="1" selectLockedCells="1"/>
  <mergeCells count="6">
    <mergeCell ref="D2:I2"/>
    <mergeCell ref="AO2:AU2"/>
    <mergeCell ref="AG2:AN2"/>
    <mergeCell ref="Y2:AE2"/>
    <mergeCell ref="T2:X2"/>
    <mergeCell ref="J2:S2"/>
  </mergeCells>
  <conditionalFormatting sqref="D4:D38">
    <cfRule type="containsText" dxfId="93" priority="41" operator="containsText" text="сформирован">
      <formula>NOT(ISERROR(SEARCH("сформирован",D4)))</formula>
    </cfRule>
    <cfRule type="containsText" dxfId="92" priority="42" operator="containsText" text="в стадии формирования">
      <formula>NOT(ISERROR(SEARCH("в стадии формирования",D4)))</formula>
    </cfRule>
    <cfRule type="containsText" dxfId="91" priority="43" operator="containsText" text="не сформирован">
      <formula>NOT(ISERROR(SEARCH("не сформирован",D4)))</formula>
    </cfRule>
  </conditionalFormatting>
  <conditionalFormatting sqref="E4:G38">
    <cfRule type="containsText" dxfId="90" priority="38" operator="containsText" text="сформирован">
      <formula>NOT(ISERROR(SEARCH("сформирован",E4)))</formula>
    </cfRule>
    <cfRule type="containsText" dxfId="89" priority="39" operator="containsText" text="в стадии формирования">
      <formula>NOT(ISERROR(SEARCH("в стадии формирования",E4)))</formula>
    </cfRule>
    <cfRule type="containsText" dxfId="88" priority="40" operator="containsText" text="не сформирован">
      <formula>NOT(ISERROR(SEARCH("не сформирован",E4)))</formula>
    </cfRule>
  </conditionalFormatting>
  <conditionalFormatting sqref="D5:D29">
    <cfRule type="containsText" dxfId="87" priority="35" operator="containsText" text="сформирован">
      <formula>NOT(ISERROR(SEARCH("сформирован",D5)))</formula>
    </cfRule>
    <cfRule type="containsText" dxfId="86" priority="36" operator="containsText" text="в стадии формирования">
      <formula>NOT(ISERROR(SEARCH("в стадии формирования",D5)))</formula>
    </cfRule>
    <cfRule type="containsText" dxfId="85" priority="37" operator="containsText" text="не сформирован">
      <formula>NOT(ISERROR(SEARCH("не сформирован",D5)))</formula>
    </cfRule>
  </conditionalFormatting>
  <conditionalFormatting sqref="I4:Q38">
    <cfRule type="containsText" dxfId="84" priority="22" operator="containsText" text="не сформирован">
      <formula>NOT(ISERROR(SEARCH("не сформирован",I4)))</formula>
    </cfRule>
    <cfRule type="containsText" dxfId="83" priority="23" operator="containsText" text="сформирован">
      <formula>NOT(ISERROR(SEARCH("сформирован",I4)))</formula>
    </cfRule>
    <cfRule type="containsText" dxfId="82" priority="32" operator="containsText" text="сформирован">
      <formula>NOT(ISERROR(SEARCH("сформирован",I4)))</formula>
    </cfRule>
    <cfRule type="containsText" dxfId="81" priority="33" operator="containsText" text="в стадии формирования">
      <formula>NOT(ISERROR(SEARCH("в стадии формирования",I4)))</formula>
    </cfRule>
    <cfRule type="containsText" dxfId="80" priority="34" operator="containsText" text="не сформирован">
      <formula>NOT(ISERROR(SEARCH("не сформирован",I4)))</formula>
    </cfRule>
  </conditionalFormatting>
  <conditionalFormatting sqref="S4:V38">
    <cfRule type="containsText" dxfId="79" priority="20" operator="containsText" text="не сформирован">
      <formula>NOT(ISERROR(SEARCH("не сформирован",S4)))</formula>
    </cfRule>
    <cfRule type="containsText" dxfId="78" priority="21" operator="containsText" text="сформирован">
      <formula>NOT(ISERROR(SEARCH("сформирован",S4)))</formula>
    </cfRule>
    <cfRule type="containsText" dxfId="77" priority="29" operator="containsText" text="сформирован">
      <formula>NOT(ISERROR(SEARCH("сформирован",S4)))</formula>
    </cfRule>
    <cfRule type="containsText" dxfId="76" priority="30" operator="containsText" text="в стадии формирования">
      <formula>NOT(ISERROR(SEARCH("в стадии формирования",S4)))</formula>
    </cfRule>
    <cfRule type="containsText" dxfId="75" priority="31" operator="containsText" text="не сформирован">
      <formula>NOT(ISERROR(SEARCH("не сформирован",S4)))</formula>
    </cfRule>
  </conditionalFormatting>
  <conditionalFormatting sqref="X4:AC38">
    <cfRule type="containsText" dxfId="74" priority="18" operator="containsText" text="не сформирован">
      <formula>NOT(ISERROR(SEARCH("не сформирован",X4)))</formula>
    </cfRule>
    <cfRule type="containsText" dxfId="73" priority="19" operator="containsText" text="сформирован">
      <formula>NOT(ISERROR(SEARCH("сформирован",X4)))</formula>
    </cfRule>
    <cfRule type="containsText" dxfId="72" priority="26" operator="containsText" text="сформирован">
      <formula>NOT(ISERROR(SEARCH("сформирован",X4)))</formula>
    </cfRule>
    <cfRule type="containsText" dxfId="71" priority="27" operator="containsText" text="в стадии формирования">
      <formula>NOT(ISERROR(SEARCH("в стадии формирования",X4)))</formula>
    </cfRule>
    <cfRule type="containsText" dxfId="70" priority="28" operator="containsText" text="не сформирован">
      <formula>NOT(ISERROR(SEARCH("не сформирован",X4)))</formula>
    </cfRule>
  </conditionalFormatting>
  <conditionalFormatting sqref="D4:G38">
    <cfRule type="containsText" dxfId="69" priority="24" operator="containsText" text="не сформирован">
      <formula>NOT(ISERROR(SEARCH("не сформирован",D4)))</formula>
    </cfRule>
    <cfRule type="containsText" dxfId="68" priority="25" operator="containsText" text="сформирован">
      <formula>NOT(ISERROR(SEARCH("сформирован",D4)))</formula>
    </cfRule>
  </conditionalFormatting>
  <conditionalFormatting sqref="AE4:AE38">
    <cfRule type="containsText" dxfId="67" priority="15" operator="containsText" text="в стадии формирования">
      <formula>NOT(ISERROR(SEARCH("в стадии формирования",AE4)))</formula>
    </cfRule>
    <cfRule type="containsText" dxfId="66" priority="16" operator="containsText" text="сформирован">
      <formula>NOT(ISERROR(SEARCH("сформирован",AE4)))</formula>
    </cfRule>
    <cfRule type="containsText" dxfId="65" priority="17" operator="containsText" text="не сформирован">
      <formula>NOT(ISERROR(SEARCH("не сформирован",AE4)))</formula>
    </cfRule>
  </conditionalFormatting>
  <conditionalFormatting sqref="AF4:AF38">
    <cfRule type="containsText" dxfId="64" priority="12" operator="containsText" text="в стадии формирования">
      <formula>NOT(ISERROR(SEARCH("в стадии формирования",AF4)))</formula>
    </cfRule>
    <cfRule type="containsText" dxfId="63" priority="13" operator="containsText" text="сформирован">
      <formula>NOT(ISERROR(SEARCH("сформирован",AF4)))</formula>
    </cfRule>
    <cfRule type="containsText" dxfId="62" priority="14" operator="containsText" text="не сформирован">
      <formula>NOT(ISERROR(SEARCH("не сформирован",AF4)))</formula>
    </cfRule>
  </conditionalFormatting>
  <conditionalFormatting sqref="AG4:AL38">
    <cfRule type="containsText" dxfId="61" priority="9" operator="containsText" text="в стадии формирования">
      <formula>NOT(ISERROR(SEARCH("в стадии формирования",AG4)))</formula>
    </cfRule>
    <cfRule type="containsText" dxfId="60" priority="10" operator="containsText" text="сформирован">
      <formula>NOT(ISERROR(SEARCH("сформирован",AG4)))</formula>
    </cfRule>
    <cfRule type="containsText" dxfId="59" priority="11" operator="containsText" text="не сформирован">
      <formula>NOT(ISERROR(SEARCH("не сформирован",AG4)))</formula>
    </cfRule>
  </conditionalFormatting>
  <conditionalFormatting sqref="AN4:AS38">
    <cfRule type="containsText" dxfId="58" priority="5" operator="containsText" text="не сформирован">
      <formula>NOT(ISERROR(SEARCH("не сформирован",AN4)))</formula>
    </cfRule>
    <cfRule type="containsText" dxfId="57" priority="6" operator="containsText" text="в стадии формирования">
      <formula>NOT(ISERROR(SEARCH("в стадии формирования",AN4)))</formula>
    </cfRule>
    <cfRule type="containsText" dxfId="56" priority="7" operator="containsText" text="сформирован">
      <formula>NOT(ISERROR(SEARCH("сформирован",AN4)))</formula>
    </cfRule>
    <cfRule type="containsText" dxfId="55" priority="8" operator="containsText" text="не сформирован">
      <formula>NOT(ISERROR(SEARCH("не сформирован",AN4)))</formula>
    </cfRule>
  </conditionalFormatting>
  <conditionalFormatting sqref="AU4:AU38">
    <cfRule type="containsText" dxfId="54" priority="1" operator="containsText" text="не сформирован">
      <formula>NOT(ISERROR(SEARCH("не сформирован",AU4)))</formula>
    </cfRule>
    <cfRule type="containsText" dxfId="53" priority="2" operator="containsText" text="в стадии формирования">
      <formula>NOT(ISERROR(SEARCH("в стадии формирования",AU4)))</formula>
    </cfRule>
    <cfRule type="containsText" dxfId="52" priority="3" operator="containsText" text="сформирован">
      <formula>NOT(ISERROR(SEARCH("сформирован",AU4)))</formula>
    </cfRule>
    <cfRule type="containsText" dxfId="51" priority="4" operator="containsText" text="не сформирован">
      <formula>NOT(ISERROR(SEARCH("не сформирован",AU4)))</formula>
    </cfRule>
  </conditionalFormatting>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dimension ref="A2:DO59"/>
  <sheetViews>
    <sheetView topLeftCell="A16" zoomScale="70" zoomScaleNormal="70" workbookViewId="0">
      <selection activeCell="O53" sqref="O53"/>
    </sheetView>
  </sheetViews>
  <sheetFormatPr defaultColWidth="9.140625" defaultRowHeight="15"/>
  <cols>
    <col min="1" max="1" width="9.140625" style="105"/>
    <col min="2" max="2" width="36.140625" style="105" customWidth="1"/>
    <col min="3" max="3" width="12.85546875" style="105" customWidth="1"/>
    <col min="4" max="4" width="34.7109375" style="105" customWidth="1"/>
    <col min="5" max="5" width="0.140625" style="105" customWidth="1"/>
    <col min="6" max="7" width="9.140625" style="105" hidden="1" customWidth="1"/>
    <col min="8" max="8" width="41.5703125" style="105" customWidth="1"/>
    <col min="9" max="9" width="39" style="105" customWidth="1"/>
    <col min="10" max="10" width="41.42578125" style="105" customWidth="1"/>
    <col min="11" max="11" width="36.85546875" style="105" customWidth="1"/>
    <col min="12" max="12" width="46.140625" style="105" customWidth="1"/>
    <col min="13" max="13" width="40" style="105" customWidth="1"/>
    <col min="14" max="16384" width="9.140625" style="105"/>
  </cols>
  <sheetData>
    <row r="2" spans="1:13" ht="164.25" customHeight="1">
      <c r="A2" s="212" t="str">
        <f>список!A1</f>
        <v>№</v>
      </c>
      <c r="B2" s="211" t="str">
        <f>список!B1</f>
        <v>Фамилия, имя воспитанника</v>
      </c>
      <c r="C2" s="105" t="str">
        <f>список!C1</f>
        <v xml:space="preserve">дата </v>
      </c>
      <c r="D2" s="218" t="s">
        <v>203</v>
      </c>
      <c r="E2" s="219"/>
      <c r="F2" s="219"/>
      <c r="G2" s="219"/>
      <c r="H2" s="218" t="s">
        <v>213</v>
      </c>
      <c r="I2" s="218" t="s">
        <v>206</v>
      </c>
      <c r="J2" s="218" t="s">
        <v>207</v>
      </c>
      <c r="K2" s="218" t="s">
        <v>209</v>
      </c>
      <c r="L2" s="218" t="s">
        <v>210</v>
      </c>
      <c r="M2" s="218" t="s">
        <v>212</v>
      </c>
    </row>
    <row r="3" spans="1:13">
      <c r="A3" s="97">
        <f>список!A2</f>
        <v>1</v>
      </c>
      <c r="B3" s="97" t="str">
        <f>IF(список!B2="","",список!B2)</f>
        <v/>
      </c>
      <c r="C3" s="97" t="str">
        <f>IF(список!C2="","",список!C2)</f>
        <v/>
      </c>
      <c r="D3" s="97" t="str">
        <f>'Целевые ориентиры'!I4</f>
        <v/>
      </c>
      <c r="E3" s="97"/>
      <c r="F3" s="97"/>
      <c r="G3" s="97"/>
      <c r="H3" s="97" t="str">
        <f>'Целевые ориентиры'!S4</f>
        <v/>
      </c>
      <c r="I3" s="97" t="str">
        <f>'Целевые ориентиры'!X4</f>
        <v/>
      </c>
      <c r="J3" s="97" t="str">
        <f>'Целевые ориентиры'!AE4</f>
        <v/>
      </c>
      <c r="K3" s="97" t="str">
        <f>'Целевые ориентиры'!AF4</f>
        <v/>
      </c>
      <c r="L3" s="97" t="str">
        <f>'Целевые ориентиры'!AN4</f>
        <v/>
      </c>
      <c r="M3" s="97" t="str">
        <f>'Целевые ориентиры'!AU4</f>
        <v/>
      </c>
    </row>
    <row r="4" spans="1:13">
      <c r="A4" s="97">
        <f>список!A3</f>
        <v>2</v>
      </c>
      <c r="B4" s="97" t="str">
        <f>IF(список!B3="","",список!B3)</f>
        <v/>
      </c>
      <c r="C4" s="97">
        <f>IF(список!C3="","",список!C3)</f>
        <v>0</v>
      </c>
      <c r="D4" s="97" t="str">
        <f>'Целевые ориентиры'!I5</f>
        <v/>
      </c>
      <c r="E4" s="97"/>
      <c r="F4" s="97"/>
      <c r="G4" s="97"/>
      <c r="H4" s="97" t="str">
        <f>'Целевые ориентиры'!S5</f>
        <v/>
      </c>
      <c r="I4" s="97" t="str">
        <f>'Целевые ориентиры'!X5</f>
        <v/>
      </c>
      <c r="J4" s="97" t="str">
        <f>'Целевые ориентиры'!AE5</f>
        <v/>
      </c>
      <c r="K4" s="97" t="str">
        <f>'Целевые ориентиры'!AF5</f>
        <v/>
      </c>
      <c r="L4" s="97" t="str">
        <f>'Целевые ориентиры'!AN5</f>
        <v/>
      </c>
      <c r="M4" s="97" t="str">
        <f>'Целевые ориентиры'!AU5</f>
        <v/>
      </c>
    </row>
    <row r="5" spans="1:13">
      <c r="A5" s="97">
        <f>список!A4</f>
        <v>3</v>
      </c>
      <c r="B5" s="97" t="str">
        <f>IF(список!B4="","",список!B4)</f>
        <v/>
      </c>
      <c r="C5" s="97">
        <f>IF(список!C4="","",список!C4)</f>
        <v>0</v>
      </c>
      <c r="D5" s="97" t="str">
        <f>'Целевые ориентиры'!I6</f>
        <v/>
      </c>
      <c r="E5" s="97"/>
      <c r="F5" s="220"/>
      <c r="G5" s="97"/>
      <c r="H5" s="97" t="str">
        <f>'Целевые ориентиры'!S6</f>
        <v/>
      </c>
      <c r="I5" s="97" t="str">
        <f>'Целевые ориентиры'!X6</f>
        <v/>
      </c>
      <c r="J5" s="97" t="str">
        <f>'Целевые ориентиры'!AE6</f>
        <v/>
      </c>
      <c r="K5" s="97" t="str">
        <f>'Целевые ориентиры'!AF6</f>
        <v/>
      </c>
      <c r="L5" s="97" t="str">
        <f>'Целевые ориентиры'!AN6</f>
        <v/>
      </c>
      <c r="M5" s="97" t="str">
        <f>'Целевые ориентиры'!AU6</f>
        <v/>
      </c>
    </row>
    <row r="6" spans="1:13">
      <c r="A6" s="97">
        <f>список!A5</f>
        <v>4</v>
      </c>
      <c r="B6" s="97" t="str">
        <f>IF(список!B5="","",список!B5)</f>
        <v/>
      </c>
      <c r="C6" s="97">
        <f>IF(список!C5="","",список!C5)</f>
        <v>0</v>
      </c>
      <c r="D6" s="97" t="str">
        <f>'Целевые ориентиры'!I7</f>
        <v/>
      </c>
      <c r="E6" s="97"/>
      <c r="F6" s="220"/>
      <c r="G6" s="97"/>
      <c r="H6" s="97" t="str">
        <f>'Целевые ориентиры'!S7</f>
        <v/>
      </c>
      <c r="I6" s="97" t="str">
        <f>'Целевые ориентиры'!X7</f>
        <v/>
      </c>
      <c r="J6" s="97" t="str">
        <f>'Целевые ориентиры'!AE7</f>
        <v/>
      </c>
      <c r="K6" s="97" t="str">
        <f>'Целевые ориентиры'!AF7</f>
        <v/>
      </c>
      <c r="L6" s="97" t="str">
        <f>'Целевые ориентиры'!AN7</f>
        <v/>
      </c>
      <c r="M6" s="97" t="str">
        <f>'Целевые ориентиры'!AU7</f>
        <v/>
      </c>
    </row>
    <row r="7" spans="1:13">
      <c r="A7" s="97">
        <f>список!A6</f>
        <v>5</v>
      </c>
      <c r="B7" s="97" t="str">
        <f>IF(список!B6="","",список!B6)</f>
        <v/>
      </c>
      <c r="C7" s="97">
        <f>IF(список!C6="","",список!C6)</f>
        <v>0</v>
      </c>
      <c r="D7" s="97" t="str">
        <f>'Целевые ориентиры'!I8</f>
        <v/>
      </c>
      <c r="E7" s="97"/>
      <c r="F7" s="220"/>
      <c r="G7" s="97"/>
      <c r="H7" s="97" t="str">
        <f>'Целевые ориентиры'!S8</f>
        <v/>
      </c>
      <c r="I7" s="97" t="str">
        <f>'Целевые ориентиры'!X8</f>
        <v/>
      </c>
      <c r="J7" s="97" t="str">
        <f>'Целевые ориентиры'!AE8</f>
        <v/>
      </c>
      <c r="K7" s="97" t="str">
        <f>'Целевые ориентиры'!AF8</f>
        <v/>
      </c>
      <c r="L7" s="97" t="str">
        <f>'Целевые ориентиры'!AN8</f>
        <v/>
      </c>
      <c r="M7" s="97" t="str">
        <f>'Целевые ориентиры'!AU8</f>
        <v/>
      </c>
    </row>
    <row r="8" spans="1:13">
      <c r="A8" s="97">
        <f>список!A7</f>
        <v>6</v>
      </c>
      <c r="B8" s="97" t="str">
        <f>IF(список!B7="","",список!B7)</f>
        <v/>
      </c>
      <c r="C8" s="97">
        <f>IF(список!C7="","",список!C7)</f>
        <v>0</v>
      </c>
      <c r="D8" s="97" t="str">
        <f>'Целевые ориентиры'!I9</f>
        <v/>
      </c>
      <c r="E8" s="97"/>
      <c r="F8" s="97"/>
      <c r="G8" s="97"/>
      <c r="H8" s="97" t="str">
        <f>'Целевые ориентиры'!S9</f>
        <v/>
      </c>
      <c r="I8" s="97" t="str">
        <f>'Целевые ориентиры'!X9</f>
        <v/>
      </c>
      <c r="J8" s="97" t="str">
        <f>'Целевые ориентиры'!AE9</f>
        <v/>
      </c>
      <c r="K8" s="97" t="str">
        <f>'Целевые ориентиры'!AF9</f>
        <v/>
      </c>
      <c r="L8" s="97" t="str">
        <f>'Целевые ориентиры'!AN9</f>
        <v/>
      </c>
      <c r="M8" s="97" t="str">
        <f>'Целевые ориентиры'!AU9</f>
        <v/>
      </c>
    </row>
    <row r="9" spans="1:13">
      <c r="A9" s="97">
        <f>список!A8</f>
        <v>7</v>
      </c>
      <c r="B9" s="97" t="str">
        <f>IF(список!B8="","",список!B8)</f>
        <v/>
      </c>
      <c r="C9" s="97">
        <f>IF(список!C8="","",список!C8)</f>
        <v>0</v>
      </c>
      <c r="D9" s="97" t="str">
        <f>'Целевые ориентиры'!I10</f>
        <v/>
      </c>
      <c r="E9" s="97"/>
      <c r="F9" s="220"/>
      <c r="G9" s="97"/>
      <c r="H9" s="97" t="str">
        <f>'Целевые ориентиры'!S10</f>
        <v/>
      </c>
      <c r="I9" s="97" t="str">
        <f>'Целевые ориентиры'!X10</f>
        <v/>
      </c>
      <c r="J9" s="97" t="str">
        <f>'Целевые ориентиры'!AE10</f>
        <v/>
      </c>
      <c r="K9" s="97" t="str">
        <f>'Целевые ориентиры'!AF10</f>
        <v/>
      </c>
      <c r="L9" s="97" t="str">
        <f>'Целевые ориентиры'!AN10</f>
        <v/>
      </c>
      <c r="M9" s="97" t="str">
        <f>'Целевые ориентиры'!AU10</f>
        <v/>
      </c>
    </row>
    <row r="10" spans="1:13">
      <c r="A10" s="97">
        <f>список!A9</f>
        <v>8</v>
      </c>
      <c r="B10" s="97" t="str">
        <f>IF(список!B9="","",список!B9)</f>
        <v/>
      </c>
      <c r="C10" s="97">
        <f>IF(список!C9="","",список!C9)</f>
        <v>0</v>
      </c>
      <c r="D10" s="97" t="str">
        <f>'Целевые ориентиры'!I11</f>
        <v/>
      </c>
      <c r="E10" s="97"/>
      <c r="F10" s="220"/>
      <c r="G10" s="97"/>
      <c r="H10" s="97" t="str">
        <f>'Целевые ориентиры'!S11</f>
        <v/>
      </c>
      <c r="I10" s="97" t="str">
        <f>'Целевые ориентиры'!X11</f>
        <v/>
      </c>
      <c r="J10" s="97" t="str">
        <f>'Целевые ориентиры'!AE11</f>
        <v/>
      </c>
      <c r="K10" s="97" t="str">
        <f>'Целевые ориентиры'!AF11</f>
        <v/>
      </c>
      <c r="L10" s="97" t="str">
        <f>'Целевые ориентиры'!AN11</f>
        <v/>
      </c>
      <c r="M10" s="97" t="str">
        <f>'Целевые ориентиры'!AU11</f>
        <v/>
      </c>
    </row>
    <row r="11" spans="1:13">
      <c r="A11" s="97">
        <f>список!A10</f>
        <v>9</v>
      </c>
      <c r="B11" s="97" t="str">
        <f>IF(список!B10="","",список!B10)</f>
        <v/>
      </c>
      <c r="C11" s="97">
        <f>IF(список!C10="","",список!C10)</f>
        <v>0</v>
      </c>
      <c r="D11" s="97" t="str">
        <f>'Целевые ориентиры'!I12</f>
        <v/>
      </c>
      <c r="E11" s="97"/>
      <c r="F11" s="97"/>
      <c r="G11" s="97"/>
      <c r="H11" s="97" t="str">
        <f>'Целевые ориентиры'!S12</f>
        <v/>
      </c>
      <c r="I11" s="97" t="str">
        <f>'Целевые ориентиры'!X12</f>
        <v/>
      </c>
      <c r="J11" s="97" t="str">
        <f>'Целевые ориентиры'!AE12</f>
        <v/>
      </c>
      <c r="K11" s="97" t="str">
        <f>'Целевые ориентиры'!AF12</f>
        <v/>
      </c>
      <c r="L11" s="97" t="str">
        <f>'Целевые ориентиры'!AN12</f>
        <v/>
      </c>
      <c r="M11" s="97" t="str">
        <f>'Целевые ориентиры'!AU12</f>
        <v/>
      </c>
    </row>
    <row r="12" spans="1:13">
      <c r="A12" s="97">
        <f>список!A11</f>
        <v>10</v>
      </c>
      <c r="B12" s="97" t="str">
        <f>IF(список!B11="","",список!B11)</f>
        <v/>
      </c>
      <c r="C12" s="97">
        <f>IF(список!C11="","",список!C11)</f>
        <v>0</v>
      </c>
      <c r="D12" s="97" t="str">
        <f>'Целевые ориентиры'!I13</f>
        <v/>
      </c>
      <c r="E12" s="97"/>
      <c r="F12" s="97"/>
      <c r="G12" s="97"/>
      <c r="H12" s="97" t="str">
        <f>'Целевые ориентиры'!S13</f>
        <v/>
      </c>
      <c r="I12" s="97" t="str">
        <f>'Целевые ориентиры'!X13</f>
        <v/>
      </c>
      <c r="J12" s="97" t="str">
        <f>'Целевые ориентиры'!AE13</f>
        <v/>
      </c>
      <c r="K12" s="97" t="str">
        <f>'Целевые ориентиры'!AF13</f>
        <v/>
      </c>
      <c r="L12" s="97" t="str">
        <f>'Целевые ориентиры'!AN13</f>
        <v/>
      </c>
      <c r="M12" s="97" t="str">
        <f>'Целевые ориентиры'!AU13</f>
        <v/>
      </c>
    </row>
    <row r="13" spans="1:13">
      <c r="A13" s="97">
        <f>список!A12</f>
        <v>11</v>
      </c>
      <c r="B13" s="97" t="str">
        <f>IF(список!B12="","",список!B12)</f>
        <v/>
      </c>
      <c r="C13" s="97">
        <f>IF(список!C12="","",список!C12)</f>
        <v>0</v>
      </c>
      <c r="D13" s="97" t="str">
        <f>'Целевые ориентиры'!I14</f>
        <v/>
      </c>
      <c r="E13" s="97"/>
      <c r="F13" s="220"/>
      <c r="G13" s="97"/>
      <c r="H13" s="97" t="str">
        <f>'Целевые ориентиры'!S14</f>
        <v/>
      </c>
      <c r="I13" s="97" t="str">
        <f>'Целевые ориентиры'!X14</f>
        <v/>
      </c>
      <c r="J13" s="97" t="str">
        <f>'Целевые ориентиры'!AE14</f>
        <v/>
      </c>
      <c r="K13" s="97" t="str">
        <f>'Целевые ориентиры'!AF14</f>
        <v/>
      </c>
      <c r="L13" s="97" t="str">
        <f>'Целевые ориентиры'!AN14</f>
        <v/>
      </c>
      <c r="M13" s="97" t="str">
        <f>'Целевые ориентиры'!AU14</f>
        <v/>
      </c>
    </row>
    <row r="14" spans="1:13">
      <c r="A14" s="97">
        <f>список!A13</f>
        <v>12</v>
      </c>
      <c r="B14" s="97" t="str">
        <f>IF(список!B13="","",список!B13)</f>
        <v/>
      </c>
      <c r="C14" s="97">
        <f>IF(список!C13="","",список!C13)</f>
        <v>0</v>
      </c>
      <c r="D14" s="97" t="str">
        <f>'Целевые ориентиры'!I15</f>
        <v/>
      </c>
      <c r="E14" s="97"/>
      <c r="F14" s="220"/>
      <c r="G14" s="97"/>
      <c r="H14" s="97" t="str">
        <f>'Целевые ориентиры'!S15</f>
        <v/>
      </c>
      <c r="I14" s="97" t="str">
        <f>'Целевые ориентиры'!X15</f>
        <v/>
      </c>
      <c r="J14" s="97" t="str">
        <f>'Целевые ориентиры'!AE15</f>
        <v/>
      </c>
      <c r="K14" s="97" t="str">
        <f>'Целевые ориентиры'!AF15</f>
        <v/>
      </c>
      <c r="L14" s="97" t="str">
        <f>'Целевые ориентиры'!AN15</f>
        <v/>
      </c>
      <c r="M14" s="97" t="str">
        <f>'Целевые ориентиры'!AU15</f>
        <v/>
      </c>
    </row>
    <row r="15" spans="1:13">
      <c r="A15" s="97">
        <f>список!A14</f>
        <v>13</v>
      </c>
      <c r="B15" s="97" t="str">
        <f>IF(список!B14="","",список!B14)</f>
        <v/>
      </c>
      <c r="C15" s="97">
        <f>IF(список!C14="","",список!C14)</f>
        <v>0</v>
      </c>
      <c r="D15" s="97" t="str">
        <f>'Целевые ориентиры'!I16</f>
        <v/>
      </c>
      <c r="E15" s="97"/>
      <c r="F15" s="220"/>
      <c r="G15" s="97"/>
      <c r="H15" s="97" t="str">
        <f>'Целевые ориентиры'!S16</f>
        <v/>
      </c>
      <c r="I15" s="97" t="str">
        <f>'Целевые ориентиры'!X16</f>
        <v/>
      </c>
      <c r="J15" s="97" t="str">
        <f>'Целевые ориентиры'!AE16</f>
        <v/>
      </c>
      <c r="K15" s="97" t="str">
        <f>'Целевые ориентиры'!AF16</f>
        <v/>
      </c>
      <c r="L15" s="97" t="str">
        <f>'Целевые ориентиры'!AN16</f>
        <v/>
      </c>
      <c r="M15" s="97" t="str">
        <f>'Целевые ориентиры'!AU16</f>
        <v/>
      </c>
    </row>
    <row r="16" spans="1:13">
      <c r="A16" s="97">
        <f>список!A15</f>
        <v>14</v>
      </c>
      <c r="B16" s="97" t="str">
        <f>IF(список!B15="","",список!B15)</f>
        <v/>
      </c>
      <c r="C16" s="97">
        <f>IF(список!C15="","",список!C15)</f>
        <v>0</v>
      </c>
      <c r="D16" s="97" t="str">
        <f>'Целевые ориентиры'!I17</f>
        <v/>
      </c>
      <c r="E16" s="97"/>
      <c r="F16" s="220"/>
      <c r="G16" s="97"/>
      <c r="H16" s="97" t="str">
        <f>'Целевые ориентиры'!S17</f>
        <v/>
      </c>
      <c r="I16" s="97" t="str">
        <f>'Целевые ориентиры'!X17</f>
        <v/>
      </c>
      <c r="J16" s="97" t="str">
        <f>'Целевые ориентиры'!AE17</f>
        <v/>
      </c>
      <c r="K16" s="97" t="str">
        <f>'Целевые ориентиры'!AF17</f>
        <v/>
      </c>
      <c r="L16" s="97" t="str">
        <f>'Целевые ориентиры'!AN17</f>
        <v/>
      </c>
      <c r="M16" s="97" t="str">
        <f>'Целевые ориентиры'!AU17</f>
        <v/>
      </c>
    </row>
    <row r="17" spans="1:13">
      <c r="A17" s="97">
        <f>список!A16</f>
        <v>15</v>
      </c>
      <c r="B17" s="97" t="str">
        <f>IF(список!B16="","",список!B16)</f>
        <v/>
      </c>
      <c r="C17" s="97">
        <f>IF(список!C16="","",список!C16)</f>
        <v>0</v>
      </c>
      <c r="D17" s="97" t="str">
        <f>'Целевые ориентиры'!I18</f>
        <v/>
      </c>
      <c r="E17" s="97"/>
      <c r="F17" s="97"/>
      <c r="G17" s="97"/>
      <c r="H17" s="97" t="str">
        <f>'Целевые ориентиры'!S18</f>
        <v/>
      </c>
      <c r="I17" s="97" t="str">
        <f>'Целевые ориентиры'!X18</f>
        <v/>
      </c>
      <c r="J17" s="97" t="str">
        <f>'Целевые ориентиры'!AE18</f>
        <v/>
      </c>
      <c r="K17" s="97" t="str">
        <f>'Целевые ориентиры'!AF18</f>
        <v/>
      </c>
      <c r="L17" s="97" t="str">
        <f>'Целевые ориентиры'!AN18</f>
        <v/>
      </c>
      <c r="M17" s="97" t="str">
        <f>'Целевые ориентиры'!AU18</f>
        <v/>
      </c>
    </row>
    <row r="18" spans="1:13">
      <c r="A18" s="97">
        <f>список!A17</f>
        <v>16</v>
      </c>
      <c r="B18" s="97" t="str">
        <f>IF(список!B17="","",список!B17)</f>
        <v/>
      </c>
      <c r="C18" s="97">
        <f>IF(список!C17="","",список!C17)</f>
        <v>0</v>
      </c>
      <c r="D18" s="97" t="str">
        <f>'Целевые ориентиры'!I19</f>
        <v/>
      </c>
      <c r="E18" s="97"/>
      <c r="F18" s="97"/>
      <c r="G18" s="97"/>
      <c r="H18" s="97" t="str">
        <f>'Целевые ориентиры'!S19</f>
        <v/>
      </c>
      <c r="I18" s="97" t="str">
        <f>'Целевые ориентиры'!X19</f>
        <v/>
      </c>
      <c r="J18" s="97" t="str">
        <f>'Целевые ориентиры'!AE19</f>
        <v/>
      </c>
      <c r="K18" s="97" t="str">
        <f>'Целевые ориентиры'!AF19</f>
        <v/>
      </c>
      <c r="L18" s="97" t="str">
        <f>'Целевые ориентиры'!AN19</f>
        <v/>
      </c>
      <c r="M18" s="97" t="str">
        <f>'Целевые ориентиры'!AU19</f>
        <v/>
      </c>
    </row>
    <row r="19" spans="1:13">
      <c r="A19" s="97">
        <f>список!A18</f>
        <v>17</v>
      </c>
      <c r="B19" s="97" t="str">
        <f>IF(список!B18="","",список!B18)</f>
        <v/>
      </c>
      <c r="C19" s="97">
        <f>IF(список!C18="","",список!C18)</f>
        <v>0</v>
      </c>
      <c r="D19" s="97" t="str">
        <f>'Целевые ориентиры'!I20</f>
        <v/>
      </c>
      <c r="E19" s="97"/>
      <c r="F19" s="220"/>
      <c r="G19" s="97"/>
      <c r="H19" s="97" t="str">
        <f>'Целевые ориентиры'!S20</f>
        <v/>
      </c>
      <c r="I19" s="97" t="str">
        <f>'Целевые ориентиры'!X20</f>
        <v/>
      </c>
      <c r="J19" s="97" t="str">
        <f>'Целевые ориентиры'!AE20</f>
        <v/>
      </c>
      <c r="K19" s="97" t="str">
        <f>'Целевые ориентиры'!AF20</f>
        <v/>
      </c>
      <c r="L19" s="97" t="str">
        <f>'Целевые ориентиры'!AN20</f>
        <v/>
      </c>
      <c r="M19" s="97" t="str">
        <f>'Целевые ориентиры'!AU20</f>
        <v/>
      </c>
    </row>
    <row r="20" spans="1:13">
      <c r="A20" s="97">
        <f>список!A19</f>
        <v>18</v>
      </c>
      <c r="B20" s="97" t="str">
        <f>IF(список!B19="","",список!B19)</f>
        <v/>
      </c>
      <c r="C20" s="97">
        <f>IF(список!C19="","",список!C19)</f>
        <v>0</v>
      </c>
      <c r="D20" s="97" t="str">
        <f>'Целевые ориентиры'!I21</f>
        <v/>
      </c>
      <c r="E20" s="97"/>
      <c r="F20" s="220"/>
      <c r="G20" s="97"/>
      <c r="H20" s="97" t="str">
        <f>'Целевые ориентиры'!S21</f>
        <v/>
      </c>
      <c r="I20" s="97" t="str">
        <f>'Целевые ориентиры'!X21</f>
        <v/>
      </c>
      <c r="J20" s="97" t="str">
        <f>'Целевые ориентиры'!AE21</f>
        <v/>
      </c>
      <c r="K20" s="97" t="str">
        <f>'Целевые ориентиры'!AF21</f>
        <v/>
      </c>
      <c r="L20" s="97" t="str">
        <f>'Целевые ориентиры'!AN21</f>
        <v/>
      </c>
      <c r="M20" s="97" t="str">
        <f>'Целевые ориентиры'!AU21</f>
        <v/>
      </c>
    </row>
    <row r="21" spans="1:13">
      <c r="A21" s="97">
        <f>список!A20</f>
        <v>19</v>
      </c>
      <c r="B21" s="97" t="str">
        <f>IF(список!B20="","",список!B20)</f>
        <v/>
      </c>
      <c r="C21" s="97">
        <f>IF(список!C20="","",список!C20)</f>
        <v>0</v>
      </c>
      <c r="D21" s="97" t="str">
        <f>'Целевые ориентиры'!I22</f>
        <v/>
      </c>
      <c r="E21" s="97"/>
      <c r="F21" s="97"/>
      <c r="G21" s="97"/>
      <c r="H21" s="97" t="str">
        <f>'Целевые ориентиры'!S22</f>
        <v/>
      </c>
      <c r="I21" s="97" t="str">
        <f>'Целевые ориентиры'!X22</f>
        <v/>
      </c>
      <c r="J21" s="97" t="str">
        <f>'Целевые ориентиры'!AE22</f>
        <v/>
      </c>
      <c r="K21" s="97" t="str">
        <f>'Целевые ориентиры'!AF22</f>
        <v/>
      </c>
      <c r="L21" s="97" t="str">
        <f>'Целевые ориентиры'!AN22</f>
        <v/>
      </c>
      <c r="M21" s="97" t="str">
        <f>'Целевые ориентиры'!AU22</f>
        <v/>
      </c>
    </row>
    <row r="22" spans="1:13">
      <c r="A22" s="97">
        <f>список!A21</f>
        <v>20</v>
      </c>
      <c r="B22" s="97" t="str">
        <f>IF(список!B21="","",список!B21)</f>
        <v/>
      </c>
      <c r="C22" s="97">
        <f>IF(список!C21="","",список!C21)</f>
        <v>0</v>
      </c>
      <c r="D22" s="97" t="str">
        <f>'Целевые ориентиры'!I23</f>
        <v/>
      </c>
      <c r="E22" s="97"/>
      <c r="F22" s="220"/>
      <c r="G22" s="97"/>
      <c r="H22" s="97" t="str">
        <f>'Целевые ориентиры'!S23</f>
        <v/>
      </c>
      <c r="I22" s="97" t="str">
        <f>'Целевые ориентиры'!X23</f>
        <v/>
      </c>
      <c r="J22" s="97" t="str">
        <f>'Целевые ориентиры'!AE23</f>
        <v/>
      </c>
      <c r="K22" s="97" t="str">
        <f>'Целевые ориентиры'!AF23</f>
        <v/>
      </c>
      <c r="L22" s="97" t="str">
        <f>'Целевые ориентиры'!AN23</f>
        <v/>
      </c>
      <c r="M22" s="97" t="str">
        <f>'Целевые ориентиры'!AU23</f>
        <v/>
      </c>
    </row>
    <row r="23" spans="1:13">
      <c r="A23" s="97">
        <f>список!A22</f>
        <v>21</v>
      </c>
      <c r="B23" s="97" t="str">
        <f>IF(список!B22="","",список!B22)</f>
        <v/>
      </c>
      <c r="C23" s="97">
        <f>IF(список!C22="","",список!C22)</f>
        <v>0</v>
      </c>
      <c r="D23" s="97" t="str">
        <f>'Целевые ориентиры'!I24</f>
        <v/>
      </c>
      <c r="E23" s="97"/>
      <c r="F23" s="220"/>
      <c r="G23" s="97"/>
      <c r="H23" s="97" t="str">
        <f>'Целевые ориентиры'!S24</f>
        <v/>
      </c>
      <c r="I23" s="97" t="str">
        <f>'Целевые ориентиры'!X24</f>
        <v/>
      </c>
      <c r="J23" s="97" t="str">
        <f>'Целевые ориентиры'!AE24</f>
        <v/>
      </c>
      <c r="K23" s="97" t="str">
        <f>'Целевые ориентиры'!AF24</f>
        <v/>
      </c>
      <c r="L23" s="97" t="str">
        <f>'Целевые ориентиры'!AN24</f>
        <v/>
      </c>
      <c r="M23" s="97" t="str">
        <f>'Целевые ориентиры'!AU24</f>
        <v/>
      </c>
    </row>
    <row r="24" spans="1:13">
      <c r="A24" s="97">
        <f>список!A23</f>
        <v>22</v>
      </c>
      <c r="B24" s="97" t="str">
        <f>IF(список!B23="","",список!B23)</f>
        <v/>
      </c>
      <c r="C24" s="97">
        <f>IF(список!C23="","",список!C23)</f>
        <v>0</v>
      </c>
      <c r="D24" s="97" t="str">
        <f>'Целевые ориентиры'!I25</f>
        <v/>
      </c>
      <c r="E24" s="97"/>
      <c r="F24" s="97"/>
      <c r="G24" s="97"/>
      <c r="H24" s="97" t="str">
        <f>'Целевые ориентиры'!S25</f>
        <v/>
      </c>
      <c r="I24" s="97" t="str">
        <f>'Целевые ориентиры'!X25</f>
        <v/>
      </c>
      <c r="J24" s="97" t="str">
        <f>'Целевые ориентиры'!AE25</f>
        <v/>
      </c>
      <c r="K24" s="97" t="str">
        <f>'Целевые ориентиры'!AF25</f>
        <v/>
      </c>
      <c r="L24" s="97" t="str">
        <f>'Целевые ориентиры'!AN25</f>
        <v/>
      </c>
      <c r="M24" s="97" t="str">
        <f>'Целевые ориентиры'!AU25</f>
        <v/>
      </c>
    </row>
    <row r="25" spans="1:13">
      <c r="A25" s="97">
        <f>список!A24</f>
        <v>23</v>
      </c>
      <c r="B25" s="97" t="str">
        <f>IF(список!B24="","",список!B24)</f>
        <v/>
      </c>
      <c r="C25" s="97">
        <f>IF(список!C24="","",список!C24)</f>
        <v>0</v>
      </c>
      <c r="D25" s="97" t="str">
        <f>'Целевые ориентиры'!I26</f>
        <v/>
      </c>
      <c r="E25" s="97"/>
      <c r="F25" s="97"/>
      <c r="G25" s="97"/>
      <c r="H25" s="97" t="str">
        <f>'Целевые ориентиры'!S26</f>
        <v/>
      </c>
      <c r="I25" s="97" t="str">
        <f>'Целевые ориентиры'!X26</f>
        <v/>
      </c>
      <c r="J25" s="97" t="str">
        <f>'Целевые ориентиры'!AE26</f>
        <v/>
      </c>
      <c r="K25" s="97" t="str">
        <f>'Целевые ориентиры'!AF26</f>
        <v/>
      </c>
      <c r="L25" s="97" t="str">
        <f>'Целевые ориентиры'!AN26</f>
        <v/>
      </c>
      <c r="M25" s="97" t="str">
        <f>'Целевые ориентиры'!AU26</f>
        <v/>
      </c>
    </row>
    <row r="26" spans="1:13">
      <c r="A26" s="97">
        <f>список!A25</f>
        <v>24</v>
      </c>
      <c r="B26" s="97" t="str">
        <f>IF(список!B25="","",список!B25)</f>
        <v/>
      </c>
      <c r="C26" s="97">
        <f>IF(список!C25="","",список!C25)</f>
        <v>0</v>
      </c>
      <c r="D26" s="97" t="str">
        <f>'Целевые ориентиры'!I27</f>
        <v/>
      </c>
      <c r="E26" s="97"/>
      <c r="F26" s="97"/>
      <c r="G26" s="97"/>
      <c r="H26" s="97" t="str">
        <f>'Целевые ориентиры'!S27</f>
        <v/>
      </c>
      <c r="I26" s="97" t="str">
        <f>'Целевые ориентиры'!X27</f>
        <v/>
      </c>
      <c r="J26" s="97" t="str">
        <f>'Целевые ориентиры'!AE27</f>
        <v/>
      </c>
      <c r="K26" s="97" t="str">
        <f>'Целевые ориентиры'!AF27</f>
        <v/>
      </c>
      <c r="L26" s="97" t="str">
        <f>'Целевые ориентиры'!AN27</f>
        <v/>
      </c>
      <c r="M26" s="97" t="str">
        <f>'Целевые ориентиры'!AU27</f>
        <v/>
      </c>
    </row>
    <row r="27" spans="1:13">
      <c r="A27" s="97">
        <f>список!A26</f>
        <v>25</v>
      </c>
      <c r="B27" s="97" t="str">
        <f>IF(список!B26="","",список!B26)</f>
        <v/>
      </c>
      <c r="C27" s="97">
        <f>IF(список!C26="","",список!C26)</f>
        <v>0</v>
      </c>
      <c r="D27" s="97" t="str">
        <f>'Целевые ориентиры'!I28</f>
        <v/>
      </c>
      <c r="E27" s="97"/>
      <c r="F27" s="97"/>
      <c r="G27" s="97"/>
      <c r="H27" s="97" t="str">
        <f>'Целевые ориентиры'!S28</f>
        <v/>
      </c>
      <c r="I27" s="97" t="str">
        <f>'Целевые ориентиры'!X28</f>
        <v/>
      </c>
      <c r="J27" s="97" t="str">
        <f>'Целевые ориентиры'!AE28</f>
        <v/>
      </c>
      <c r="K27" s="97" t="str">
        <f>'Целевые ориентиры'!AF28</f>
        <v/>
      </c>
      <c r="L27" s="97" t="str">
        <f>'Целевые ориентиры'!AN28</f>
        <v/>
      </c>
      <c r="M27" s="97" t="str">
        <f>'Целевые ориентиры'!AU28</f>
        <v/>
      </c>
    </row>
    <row r="28" spans="1:13">
      <c r="A28" s="97">
        <f>список!A27</f>
        <v>26</v>
      </c>
      <c r="B28" s="97" t="str">
        <f>IF(список!B27="","",список!B27)</f>
        <v/>
      </c>
      <c r="C28" s="97">
        <f>IF(список!C27="","",список!C27)</f>
        <v>0</v>
      </c>
      <c r="D28" s="97" t="str">
        <f>'Целевые ориентиры'!I29</f>
        <v/>
      </c>
      <c r="E28" s="97"/>
      <c r="F28" s="97"/>
      <c r="G28" s="97"/>
      <c r="H28" s="97" t="str">
        <f>'Целевые ориентиры'!S29</f>
        <v/>
      </c>
      <c r="I28" s="97" t="str">
        <f>'Целевые ориентиры'!X29</f>
        <v/>
      </c>
      <c r="J28" s="97" t="str">
        <f>'Целевые ориентиры'!AE29</f>
        <v/>
      </c>
      <c r="K28" s="97" t="str">
        <f>'Целевые ориентиры'!AF29</f>
        <v/>
      </c>
      <c r="L28" s="97" t="str">
        <f>'Целевые ориентиры'!AN29</f>
        <v/>
      </c>
      <c r="M28" s="97" t="str">
        <f>'Целевые ориентиры'!AU29</f>
        <v/>
      </c>
    </row>
    <row r="29" spans="1:13">
      <c r="A29" s="97">
        <f>список!A28</f>
        <v>27</v>
      </c>
      <c r="B29" s="97" t="str">
        <f>IF(список!B28="","",список!B28)</f>
        <v/>
      </c>
      <c r="C29" s="97">
        <f>IF(список!C28="","",список!C28)</f>
        <v>0</v>
      </c>
      <c r="D29" s="97" t="str">
        <f>'Целевые ориентиры'!I30</f>
        <v/>
      </c>
      <c r="E29" s="97"/>
      <c r="F29" s="97"/>
      <c r="G29" s="97"/>
      <c r="H29" s="97" t="str">
        <f>'Целевые ориентиры'!S30</f>
        <v/>
      </c>
      <c r="I29" s="97" t="str">
        <f>'Целевые ориентиры'!X30</f>
        <v/>
      </c>
      <c r="J29" s="97" t="str">
        <f>'Целевые ориентиры'!AE30</f>
        <v/>
      </c>
      <c r="K29" s="97" t="str">
        <f>'Целевые ориентиры'!AF30</f>
        <v/>
      </c>
      <c r="L29" s="97" t="str">
        <f>'Целевые ориентиры'!AN30</f>
        <v/>
      </c>
      <c r="M29" s="97" t="str">
        <f>'Целевые ориентиры'!AU30</f>
        <v/>
      </c>
    </row>
    <row r="30" spans="1:13">
      <c r="A30" s="97">
        <f>список!A29</f>
        <v>28</v>
      </c>
      <c r="B30" s="97" t="str">
        <f>IF(список!B29="","",список!B29)</f>
        <v/>
      </c>
      <c r="C30" s="97">
        <f>IF(список!C29="","",список!C29)</f>
        <v>0</v>
      </c>
      <c r="D30" s="97" t="str">
        <f>'Целевые ориентиры'!I31</f>
        <v/>
      </c>
      <c r="E30" s="97"/>
      <c r="F30" s="97"/>
      <c r="G30" s="97"/>
      <c r="H30" s="97" t="str">
        <f>'Целевые ориентиры'!S31</f>
        <v/>
      </c>
      <c r="I30" s="97" t="str">
        <f>'Целевые ориентиры'!X31</f>
        <v/>
      </c>
      <c r="J30" s="97" t="str">
        <f>'Целевые ориентиры'!AE31</f>
        <v/>
      </c>
      <c r="K30" s="97" t="str">
        <f>'Целевые ориентиры'!AF31</f>
        <v/>
      </c>
      <c r="L30" s="97" t="str">
        <f>'Целевые ориентиры'!AN31</f>
        <v/>
      </c>
      <c r="M30" s="97" t="str">
        <f>'Целевые ориентиры'!AU31</f>
        <v/>
      </c>
    </row>
    <row r="31" spans="1:13">
      <c r="A31" s="97">
        <f>список!A30</f>
        <v>29</v>
      </c>
      <c r="B31" s="97" t="str">
        <f>IF(список!B30="","",список!B30)</f>
        <v/>
      </c>
      <c r="C31" s="97">
        <f>IF(список!C30="","",список!C30)</f>
        <v>0</v>
      </c>
      <c r="D31" s="97" t="str">
        <f>'Целевые ориентиры'!I32</f>
        <v/>
      </c>
      <c r="E31" s="97"/>
      <c r="F31" s="97"/>
      <c r="G31" s="97"/>
      <c r="H31" s="97" t="str">
        <f>'Целевые ориентиры'!S32</f>
        <v/>
      </c>
      <c r="I31" s="97" t="str">
        <f>'Целевые ориентиры'!X32</f>
        <v/>
      </c>
      <c r="J31" s="97" t="str">
        <f>'Целевые ориентиры'!AE32</f>
        <v/>
      </c>
      <c r="K31" s="97" t="str">
        <f>'Целевые ориентиры'!AF32</f>
        <v/>
      </c>
      <c r="L31" s="97" t="str">
        <f>'Целевые ориентиры'!AN32</f>
        <v/>
      </c>
      <c r="M31" s="97" t="str">
        <f>'Целевые ориентиры'!AU32</f>
        <v/>
      </c>
    </row>
    <row r="32" spans="1:13">
      <c r="A32" s="97">
        <f>список!A31</f>
        <v>30</v>
      </c>
      <c r="B32" s="97" t="str">
        <f>IF(список!B31="","",список!B31)</f>
        <v/>
      </c>
      <c r="C32" s="97">
        <f>IF(список!C31="","",список!C31)</f>
        <v>0</v>
      </c>
      <c r="D32" s="97" t="str">
        <f>'Целевые ориентиры'!I33</f>
        <v/>
      </c>
      <c r="E32" s="97"/>
      <c r="F32" s="97"/>
      <c r="G32" s="97"/>
      <c r="H32" s="97" t="str">
        <f>'Целевые ориентиры'!S33</f>
        <v/>
      </c>
      <c r="I32" s="97" t="str">
        <f>'Целевые ориентиры'!X33</f>
        <v/>
      </c>
      <c r="J32" s="97" t="str">
        <f>'Целевые ориентиры'!AE33</f>
        <v/>
      </c>
      <c r="K32" s="97" t="str">
        <f>'Целевые ориентиры'!AF33</f>
        <v/>
      </c>
      <c r="L32" s="97" t="str">
        <f>'Целевые ориентиры'!AN33</f>
        <v/>
      </c>
      <c r="M32" s="97" t="str">
        <f>'Целевые ориентиры'!AU33</f>
        <v/>
      </c>
    </row>
    <row r="33" spans="1:13">
      <c r="A33" s="97">
        <f>список!A32</f>
        <v>31</v>
      </c>
      <c r="B33" s="97" t="str">
        <f>IF(список!B32="","",список!B32)</f>
        <v/>
      </c>
      <c r="C33" s="97">
        <f>IF(список!C32="","",список!C32)</f>
        <v>0</v>
      </c>
      <c r="D33" s="97" t="str">
        <f>'Целевые ориентиры'!I34</f>
        <v/>
      </c>
      <c r="E33" s="97"/>
      <c r="F33" s="97"/>
      <c r="G33" s="97"/>
      <c r="H33" s="97" t="str">
        <f>'Целевые ориентиры'!S34</f>
        <v/>
      </c>
      <c r="I33" s="97" t="str">
        <f>'Целевые ориентиры'!X34</f>
        <v/>
      </c>
      <c r="J33" s="97" t="str">
        <f>'Целевые ориентиры'!AE34</f>
        <v/>
      </c>
      <c r="K33" s="97" t="str">
        <f>'Целевые ориентиры'!AF34</f>
        <v/>
      </c>
      <c r="L33" s="97" t="str">
        <f>'Целевые ориентиры'!AN34</f>
        <v/>
      </c>
      <c r="M33" s="97" t="str">
        <f>'Целевые ориентиры'!AU34</f>
        <v/>
      </c>
    </row>
    <row r="34" spans="1:13">
      <c r="A34" s="97">
        <f>список!A33</f>
        <v>32</v>
      </c>
      <c r="B34" s="97" t="str">
        <f>IF(список!B33="","",список!B33)</f>
        <v/>
      </c>
      <c r="C34" s="97">
        <f>IF(список!C33="","",список!C33)</f>
        <v>0</v>
      </c>
      <c r="D34" s="97" t="str">
        <f>'Целевые ориентиры'!I35</f>
        <v/>
      </c>
      <c r="E34" s="97"/>
      <c r="F34" s="97"/>
      <c r="G34" s="97"/>
      <c r="H34" s="97" t="str">
        <f>'Целевые ориентиры'!S35</f>
        <v/>
      </c>
      <c r="I34" s="97" t="str">
        <f>'Целевые ориентиры'!X35</f>
        <v/>
      </c>
      <c r="J34" s="97" t="str">
        <f>'Целевые ориентиры'!AE35</f>
        <v/>
      </c>
      <c r="K34" s="97" t="str">
        <f>'Целевые ориентиры'!AF35</f>
        <v/>
      </c>
      <c r="L34" s="97" t="str">
        <f>'Целевые ориентиры'!AN35</f>
        <v/>
      </c>
      <c r="M34" s="97" t="str">
        <f>'Целевые ориентиры'!AU35</f>
        <v/>
      </c>
    </row>
    <row r="35" spans="1:13">
      <c r="A35" s="97">
        <f>список!A34</f>
        <v>33</v>
      </c>
      <c r="B35" s="97" t="str">
        <f>IF(список!B34="","",список!B34)</f>
        <v/>
      </c>
      <c r="C35" s="97">
        <f>IF(список!C34="","",список!C34)</f>
        <v>0</v>
      </c>
      <c r="D35" s="97" t="str">
        <f>'Целевые ориентиры'!I36</f>
        <v/>
      </c>
      <c r="E35" s="97"/>
      <c r="F35" s="97"/>
      <c r="G35" s="97"/>
      <c r="H35" s="97" t="str">
        <f>'Целевые ориентиры'!S36</f>
        <v/>
      </c>
      <c r="I35" s="97" t="str">
        <f>'Целевые ориентиры'!X36</f>
        <v/>
      </c>
      <c r="J35" s="97" t="str">
        <f>'Целевые ориентиры'!AE36</f>
        <v/>
      </c>
      <c r="K35" s="97" t="str">
        <f>'Целевые ориентиры'!AF36</f>
        <v/>
      </c>
      <c r="L35" s="97" t="str">
        <f>'Целевые ориентиры'!AN36</f>
        <v/>
      </c>
      <c r="M35" s="97" t="str">
        <f>'Целевые ориентиры'!AU36</f>
        <v/>
      </c>
    </row>
    <row r="36" spans="1:13">
      <c r="A36" s="97">
        <f>список!A35</f>
        <v>34</v>
      </c>
      <c r="B36" s="97" t="str">
        <f>IF(список!B35="","",список!B35)</f>
        <v/>
      </c>
      <c r="C36" s="97">
        <f>IF(список!C35="","",список!C35)</f>
        <v>0</v>
      </c>
      <c r="D36" s="97" t="str">
        <f>'Целевые ориентиры'!I37</f>
        <v/>
      </c>
      <c r="E36" s="97"/>
      <c r="F36" s="97"/>
      <c r="G36" s="97"/>
      <c r="H36" s="97" t="str">
        <f>'Целевые ориентиры'!S37</f>
        <v/>
      </c>
      <c r="I36" s="97" t="str">
        <f>'Целевые ориентиры'!X37</f>
        <v/>
      </c>
      <c r="J36" s="97" t="str">
        <f>'Целевые ориентиры'!AE37</f>
        <v/>
      </c>
      <c r="K36" s="97" t="str">
        <f>'Целевые ориентиры'!AF37</f>
        <v/>
      </c>
      <c r="L36" s="97" t="str">
        <f>'Целевые ориентиры'!AN37</f>
        <v/>
      </c>
      <c r="M36" s="97" t="str">
        <f>'Целевые ориентиры'!AU37</f>
        <v/>
      </c>
    </row>
    <row r="37" spans="1:13">
      <c r="A37" s="97">
        <f>список!A36</f>
        <v>35</v>
      </c>
      <c r="B37" s="97" t="str">
        <f>IF(список!B36="","",список!B36)</f>
        <v/>
      </c>
      <c r="C37" s="97">
        <f>IF(список!C36="","",список!C36)</f>
        <v>0</v>
      </c>
      <c r="D37" s="97" t="str">
        <f>'Целевые ориентиры'!I38</f>
        <v/>
      </c>
      <c r="E37" s="97"/>
      <c r="F37" s="220"/>
      <c r="G37" s="97"/>
      <c r="H37" s="97" t="str">
        <f>'Целевые ориентиры'!S38</f>
        <v/>
      </c>
      <c r="I37" s="97" t="str">
        <f>'Целевые ориентиры'!X38</f>
        <v/>
      </c>
      <c r="J37" s="97" t="str">
        <f>'Целевые ориентиры'!AE38</f>
        <v/>
      </c>
      <c r="K37" s="97" t="str">
        <f>'Целевые ориентиры'!AF38</f>
        <v/>
      </c>
      <c r="L37" s="97" t="str">
        <f>'Целевые ориентиры'!AN38</f>
        <v/>
      </c>
      <c r="M37" s="97" t="str">
        <f>'Целевые ориентиры'!AU38</f>
        <v/>
      </c>
    </row>
    <row r="38" spans="1:13" hidden="1">
      <c r="A38" s="97">
        <f>список!A25</f>
        <v>24</v>
      </c>
      <c r="B38" s="97" t="str">
        <f>IF(список!B37="","",список!B37)</f>
        <v/>
      </c>
      <c r="C38" s="97">
        <f>IF(список!C25="","",список!C25)</f>
        <v>0</v>
      </c>
      <c r="D38" s="97" t="str">
        <f>'Целевые ориентиры'!I27</f>
        <v/>
      </c>
      <c r="E38" s="97"/>
      <c r="F38" s="220"/>
      <c r="G38" s="97"/>
      <c r="H38" s="97">
        <f>'Целевые ориентиры'!S39</f>
        <v>0</v>
      </c>
      <c r="I38" s="97">
        <f>'Целевые ориентиры'!X39</f>
        <v>0</v>
      </c>
      <c r="J38" s="97">
        <f>'Целевые ориентиры'!AE39</f>
        <v>0</v>
      </c>
      <c r="K38" s="97" t="str">
        <f>'Целевые ориентиры'!AF27</f>
        <v/>
      </c>
      <c r="L38" s="97" t="str">
        <f>'Целевые ориентиры'!AN27</f>
        <v/>
      </c>
      <c r="M38" s="97">
        <f>'Целевые ориентиры'!AU39</f>
        <v>0</v>
      </c>
    </row>
    <row r="39" spans="1:13" hidden="1">
      <c r="A39" s="97">
        <f>список!A26</f>
        <v>25</v>
      </c>
      <c r="B39" s="97" t="str">
        <f>IF(список!B38="","",список!B38)</f>
        <v/>
      </c>
      <c r="C39" s="97">
        <f>IF(список!C26="","",список!C26)</f>
        <v>0</v>
      </c>
      <c r="D39" s="97" t="str">
        <f>'Целевые ориентиры'!I28</f>
        <v/>
      </c>
      <c r="E39" s="97"/>
      <c r="F39" s="220"/>
      <c r="G39" s="97"/>
      <c r="H39" s="97">
        <f>'Целевые ориентиры'!S40</f>
        <v>0</v>
      </c>
      <c r="I39" s="97">
        <f>'Целевые ориентиры'!X40</f>
        <v>0</v>
      </c>
      <c r="J39" s="97">
        <f>'Целевые ориентиры'!AE40</f>
        <v>0</v>
      </c>
      <c r="K39" s="97" t="str">
        <f>'Целевые ориентиры'!AF28</f>
        <v/>
      </c>
      <c r="L39" s="97" t="str">
        <f>'Целевые ориентиры'!AN28</f>
        <v/>
      </c>
      <c r="M39" s="97">
        <f>'Целевые ориентиры'!AU40</f>
        <v>0</v>
      </c>
    </row>
    <row r="40" spans="1:13" hidden="1">
      <c r="A40" s="97">
        <f>список!A27</f>
        <v>26</v>
      </c>
      <c r="B40" s="97" t="str">
        <f>IF(список!B39="","",список!B39)</f>
        <v/>
      </c>
      <c r="C40" s="97">
        <f>IF(список!C27="","",список!C27)</f>
        <v>0</v>
      </c>
      <c r="D40" s="97" t="str">
        <f>'Целевые ориентиры'!I29</f>
        <v/>
      </c>
      <c r="E40" s="97"/>
      <c r="F40" s="220"/>
      <c r="G40" s="97"/>
      <c r="H40" s="97">
        <f>'Целевые ориентиры'!S41</f>
        <v>0</v>
      </c>
      <c r="I40" s="97">
        <f>'Целевые ориентиры'!X41</f>
        <v>0</v>
      </c>
      <c r="J40" s="97">
        <f>'Целевые ориентиры'!AE41</f>
        <v>0</v>
      </c>
      <c r="K40" s="97" t="str">
        <f>'Целевые ориентиры'!AF29</f>
        <v/>
      </c>
      <c r="L40" s="97" t="str">
        <f>'Целевые ориентиры'!AN29</f>
        <v/>
      </c>
      <c r="M40" s="97">
        <f>'Целевые ориентиры'!AU41</f>
        <v>0</v>
      </c>
    </row>
    <row r="41" spans="1:13" hidden="1">
      <c r="A41" s="97">
        <f>список!A28</f>
        <v>27</v>
      </c>
      <c r="B41" s="97" t="str">
        <f>IF(список!B40="","",список!B40)</f>
        <v/>
      </c>
      <c r="C41" s="97">
        <f>IF(список!C28="","",список!C28)</f>
        <v>0</v>
      </c>
      <c r="D41" s="97" t="str">
        <f>'Целевые ориентиры'!I30</f>
        <v/>
      </c>
      <c r="E41" s="216" t="str">
        <f>IF('познавательное развитие'!K31="","",IF('познавательное развитие'!K31=2,"сформирован",IF('познавательное развитие'!K31=0,"не сформирован", "в стадии формирования")))</f>
        <v/>
      </c>
      <c r="F41" s="216" t="str">
        <f>IF('Социально-коммуникативное разви'!G30="","",IF('Социально-коммуникативное разви'!I30="","",IF('познавательное развитие'!M31="","",IF('познавательное развитие'!K31="","",('Социально-коммуникативное разви'!G30+'Социально-коммуникативное разви'!I30+'познавательное развитие'!M31+'познавательное развитие'!K31)/4))))</f>
        <v/>
      </c>
      <c r="G41" s="217" t="str">
        <f t="shared" ref="G41:G47" si="0">IF(F41="","",IF(F41=2,"сформирован",IF(F41=0,"не сформирован","в стадии формирования")))</f>
        <v/>
      </c>
      <c r="H41" s="97">
        <f>'Целевые ориентиры'!S42</f>
        <v>0</v>
      </c>
      <c r="I41" s="97">
        <f>'Целевые ориентиры'!X42</f>
        <v>0</v>
      </c>
      <c r="J41" s="97">
        <f>'Целевые ориентиры'!AE42</f>
        <v>0</v>
      </c>
      <c r="K41" s="97" t="str">
        <f>'Целевые ориентиры'!AF30</f>
        <v/>
      </c>
      <c r="L41" s="97" t="str">
        <f>'Целевые ориентиры'!AN30</f>
        <v/>
      </c>
      <c r="M41" s="97">
        <f>'Целевые ориентиры'!AU42</f>
        <v>0</v>
      </c>
    </row>
    <row r="42" spans="1:13" hidden="1">
      <c r="A42" s="97">
        <f>список!A29</f>
        <v>28</v>
      </c>
      <c r="B42" s="97" t="str">
        <f>IF(список!B41="","",список!B41)</f>
        <v/>
      </c>
      <c r="C42" s="97">
        <f>IF(список!C29="","",список!C29)</f>
        <v>0</v>
      </c>
      <c r="D42" s="97" t="str">
        <f>'Целевые ориентиры'!I31</f>
        <v/>
      </c>
      <c r="E42" s="216" t="str">
        <f>IF('познавательное развитие'!K32="","",IF('познавательное развитие'!K32=2,"сформирован",IF('познавательное развитие'!K32=0,"не сформирован", "в стадии формирования")))</f>
        <v/>
      </c>
      <c r="F42" s="216" t="str">
        <f>IF('Социально-коммуникативное разви'!G31="","",IF('Социально-коммуникативное разви'!I31="","",IF('познавательное развитие'!M32="","",IF('познавательное развитие'!K32="","",('Социально-коммуникативное разви'!G31+'Социально-коммуникативное разви'!I31+'познавательное развитие'!M32+'познавательное развитие'!K32)/4))))</f>
        <v/>
      </c>
      <c r="G42" s="217" t="str">
        <f t="shared" si="0"/>
        <v/>
      </c>
      <c r="H42" s="97">
        <f>'Целевые ориентиры'!S43</f>
        <v>0</v>
      </c>
      <c r="I42" s="97">
        <f>'Целевые ориентиры'!X43</f>
        <v>0</v>
      </c>
      <c r="J42" s="97">
        <f>'Целевые ориентиры'!AE43</f>
        <v>0</v>
      </c>
      <c r="K42" s="97" t="str">
        <f>'Целевые ориентиры'!AF31</f>
        <v/>
      </c>
      <c r="L42" s="97" t="str">
        <f>'Целевые ориентиры'!AN31</f>
        <v/>
      </c>
      <c r="M42" s="97">
        <f>'Целевые ориентиры'!AU43</f>
        <v>0</v>
      </c>
    </row>
    <row r="43" spans="1:13" hidden="1">
      <c r="A43" s="97">
        <f>список!A30</f>
        <v>29</v>
      </c>
      <c r="B43" s="97" t="str">
        <f>IF(список!B42="","",список!B42)</f>
        <v/>
      </c>
      <c r="C43" s="97">
        <f>IF(список!C30="","",список!C30)</f>
        <v>0</v>
      </c>
      <c r="D43" s="97" t="str">
        <f>'Целевые ориентиры'!I32</f>
        <v/>
      </c>
      <c r="E43" s="216" t="str">
        <f>IF('познавательное развитие'!K33="","",IF('познавательное развитие'!K33=2,"сформирован",IF('познавательное развитие'!K33=0,"не сформирован", "в стадии формирования")))</f>
        <v/>
      </c>
      <c r="F43" s="216" t="str">
        <f>IF('Социально-коммуникативное разви'!G32="","",IF('Социально-коммуникативное разви'!I32="","",IF('познавательное развитие'!M33="","",IF('познавательное развитие'!K33="","",('Социально-коммуникативное разви'!G32+'Социально-коммуникативное разви'!I32+'познавательное развитие'!M33+'познавательное развитие'!K33)/4))))</f>
        <v/>
      </c>
      <c r="G43" s="217" t="str">
        <f t="shared" si="0"/>
        <v/>
      </c>
      <c r="H43" s="97">
        <f>'Целевые ориентиры'!S44</f>
        <v>0</v>
      </c>
      <c r="I43" s="97">
        <f>'Целевые ориентиры'!X44</f>
        <v>0</v>
      </c>
      <c r="J43" s="97">
        <f>'Целевые ориентиры'!AE44</f>
        <v>0</v>
      </c>
      <c r="K43" s="97" t="str">
        <f>'Целевые ориентиры'!AF32</f>
        <v/>
      </c>
      <c r="L43" s="97" t="str">
        <f>'Целевые ориентиры'!AN32</f>
        <v/>
      </c>
      <c r="M43" s="97">
        <f>'Целевые ориентиры'!AU44</f>
        <v>0</v>
      </c>
    </row>
    <row r="44" spans="1:13" hidden="1">
      <c r="A44" s="97">
        <f>список!A31</f>
        <v>30</v>
      </c>
      <c r="B44" s="97" t="str">
        <f>IF(список!B43="","",список!B43)</f>
        <v/>
      </c>
      <c r="C44" s="97">
        <f>IF(список!C31="","",список!C31)</f>
        <v>0</v>
      </c>
      <c r="D44" s="97" t="str">
        <f>'Целевые ориентиры'!I33</f>
        <v/>
      </c>
      <c r="E44" s="216" t="str">
        <f>IF('познавательное развитие'!K34="","",IF('познавательное развитие'!K34=2,"сформирован",IF('познавательное развитие'!K34=0,"не сформирован", "в стадии формирования")))</f>
        <v/>
      </c>
      <c r="F44" s="216" t="str">
        <f>IF('Социально-коммуникативное разви'!G33="","",IF('Социально-коммуникативное разви'!I33="","",IF('познавательное развитие'!M34="","",IF('познавательное развитие'!K34="","",('Социально-коммуникативное разви'!G33+'Социально-коммуникативное разви'!I33+'познавательное развитие'!M34+'познавательное развитие'!K34)/4))))</f>
        <v/>
      </c>
      <c r="G44" s="217" t="str">
        <f t="shared" si="0"/>
        <v/>
      </c>
      <c r="H44" s="97">
        <f>'Целевые ориентиры'!S45</f>
        <v>0</v>
      </c>
      <c r="I44" s="97">
        <f>'Целевые ориентиры'!X45</f>
        <v>0</v>
      </c>
      <c r="J44" s="97">
        <f>'Целевые ориентиры'!AE45</f>
        <v>0</v>
      </c>
      <c r="K44" s="97" t="str">
        <f>'Целевые ориентиры'!AF33</f>
        <v/>
      </c>
      <c r="L44" s="97" t="str">
        <f>'Целевые ориентиры'!AN33</f>
        <v/>
      </c>
      <c r="M44" s="97">
        <f>'Целевые ориентиры'!AU45</f>
        <v>0</v>
      </c>
    </row>
    <row r="45" spans="1:13" hidden="1">
      <c r="A45" s="97">
        <f>список!A32</f>
        <v>31</v>
      </c>
      <c r="B45" s="97" t="str">
        <f>IF(список!B44="","",список!B44)</f>
        <v/>
      </c>
      <c r="C45" s="97">
        <f>IF(список!C32="","",список!C32)</f>
        <v>0</v>
      </c>
      <c r="D45" s="97" t="str">
        <f>'Целевые ориентиры'!I34</f>
        <v/>
      </c>
      <c r="E45" s="216" t="str">
        <f>IF('познавательное развитие'!K35="","",IF('познавательное развитие'!K35=2,"сформирован",IF('познавательное развитие'!K35=0,"не сформирован", "в стадии формирования")))</f>
        <v/>
      </c>
      <c r="F45" s="216" t="str">
        <f>IF('Социально-коммуникативное разви'!G34="","",IF('Социально-коммуникативное разви'!I34="","",IF('познавательное развитие'!M35="","",IF('познавательное развитие'!K35="","",('Социально-коммуникативное разви'!G34+'Социально-коммуникативное разви'!I34+'познавательное развитие'!M35+'познавательное развитие'!K35)/4))))</f>
        <v/>
      </c>
      <c r="G45" s="217" t="str">
        <f t="shared" si="0"/>
        <v/>
      </c>
      <c r="H45" s="97">
        <f>'Целевые ориентиры'!S46</f>
        <v>0</v>
      </c>
      <c r="I45" s="97">
        <f>'Целевые ориентиры'!X46</f>
        <v>0</v>
      </c>
      <c r="J45" s="97">
        <f>'Целевые ориентиры'!AE46</f>
        <v>0</v>
      </c>
      <c r="K45" s="97" t="str">
        <f>'Целевые ориентиры'!AF34</f>
        <v/>
      </c>
      <c r="L45" s="97" t="str">
        <f>'Целевые ориентиры'!AN34</f>
        <v/>
      </c>
      <c r="M45" s="97">
        <f>'Целевые ориентиры'!AU46</f>
        <v>0</v>
      </c>
    </row>
    <row r="46" spans="1:13" hidden="1">
      <c r="A46" s="97">
        <f>список!A33</f>
        <v>32</v>
      </c>
      <c r="B46" s="97" t="str">
        <f>IF(список!B45="","",список!B45)</f>
        <v/>
      </c>
      <c r="C46" s="97">
        <f>IF(список!C33="","",список!C33)</f>
        <v>0</v>
      </c>
      <c r="D46" s="97" t="str">
        <f>'Целевые ориентиры'!I35</f>
        <v/>
      </c>
      <c r="E46" s="216" t="str">
        <f>IF('познавательное развитие'!K36="","",IF('познавательное развитие'!K36=2,"сформирован",IF('познавательное развитие'!K36=0,"не сформирован", "в стадии формирования")))</f>
        <v/>
      </c>
      <c r="F46" s="216" t="str">
        <f>IF('Социально-коммуникативное разви'!G35="","",IF('Социально-коммуникативное разви'!I35="","",IF('познавательное развитие'!M36="","",IF('познавательное развитие'!K36="","",('Социально-коммуникативное разви'!G35+'Социально-коммуникативное разви'!I35+'познавательное развитие'!M36+'познавательное развитие'!K36)/4))))</f>
        <v/>
      </c>
      <c r="G46" s="217" t="str">
        <f t="shared" si="0"/>
        <v/>
      </c>
      <c r="H46" s="97">
        <f>'Целевые ориентиры'!S47</f>
        <v>0</v>
      </c>
      <c r="I46" s="97">
        <f>'Целевые ориентиры'!X47</f>
        <v>0</v>
      </c>
      <c r="J46" s="97">
        <f>'Целевые ориентиры'!AE47</f>
        <v>0</v>
      </c>
      <c r="K46" s="97" t="str">
        <f>'Целевые ориентиры'!AF35</f>
        <v/>
      </c>
      <c r="L46" s="97" t="str">
        <f>'Целевые ориентиры'!AN35</f>
        <v/>
      </c>
      <c r="M46" s="97">
        <f>'Целевые ориентиры'!AU47</f>
        <v>0</v>
      </c>
    </row>
    <row r="47" spans="1:13" hidden="1">
      <c r="A47" s="97">
        <f>список!A34</f>
        <v>33</v>
      </c>
      <c r="B47" s="97" t="str">
        <f>IF(список!B46="","",список!B46)</f>
        <v/>
      </c>
      <c r="C47" s="97">
        <f>IF(список!C34="","",список!C34)</f>
        <v>0</v>
      </c>
      <c r="D47" s="224" t="str">
        <f>'Целевые ориентиры'!I36</f>
        <v/>
      </c>
      <c r="E47" s="216" t="str">
        <f>IF('познавательное развитие'!K37="","",IF('познавательное развитие'!K37=2,"сформирован",IF('познавательное развитие'!K37=0,"не сформирован", "в стадии формирования")))</f>
        <v/>
      </c>
      <c r="F47" s="216" t="str">
        <f>IF('Социально-коммуникативное разви'!G36="","",IF('Социально-коммуникативное разви'!I36="","",IF('познавательное развитие'!M37="","",IF('познавательное развитие'!K37="","",('Социально-коммуникативное разви'!G36+'Социально-коммуникативное разви'!I36+'познавательное развитие'!M37+'познавательное развитие'!K37)/4))))</f>
        <v/>
      </c>
      <c r="G47" s="217" t="str">
        <f t="shared" si="0"/>
        <v/>
      </c>
      <c r="H47" s="97">
        <f>'Целевые ориентиры'!S48</f>
        <v>0</v>
      </c>
      <c r="I47" s="97">
        <f>'Целевые ориентиры'!X48</f>
        <v>0</v>
      </c>
      <c r="J47" s="97">
        <f>'Целевые ориентиры'!AE48</f>
        <v>0</v>
      </c>
      <c r="K47" s="224" t="str">
        <f>'Целевые ориентиры'!AF36</f>
        <v/>
      </c>
      <c r="L47" s="224" t="str">
        <f>'Целевые ориентиры'!AN36</f>
        <v/>
      </c>
      <c r="M47" s="97">
        <f>'Целевые ориентиры'!AU48</f>
        <v>0</v>
      </c>
    </row>
    <row r="48" spans="1:13" hidden="1">
      <c r="A48" s="97">
        <f>список!A35</f>
        <v>34</v>
      </c>
      <c r="B48" s="97" t="str">
        <f>IF(список!B47="","",список!B47)</f>
        <v/>
      </c>
      <c r="C48" s="97">
        <f>IF(список!C35="","",список!C35)</f>
        <v>0</v>
      </c>
      <c r="D48" s="224" t="str">
        <f>'Целевые ориентиры'!I37</f>
        <v/>
      </c>
      <c r="E48" s="216"/>
      <c r="F48" s="216"/>
      <c r="G48" s="217"/>
      <c r="H48" s="97">
        <f>'Целевые ориентиры'!S49</f>
        <v>0</v>
      </c>
      <c r="I48" s="97">
        <f>'Целевые ориентиры'!X49</f>
        <v>0</v>
      </c>
      <c r="J48" s="97">
        <f>'Целевые ориентиры'!AE49</f>
        <v>0</v>
      </c>
      <c r="K48" s="224" t="str">
        <f>'Целевые ориентиры'!AF37</f>
        <v/>
      </c>
      <c r="L48" s="224" t="str">
        <f>'Целевые ориентиры'!AN37</f>
        <v/>
      </c>
      <c r="M48" s="97">
        <f>'Целевые ориентиры'!AU49</f>
        <v>0</v>
      </c>
    </row>
    <row r="49" spans="1:119" hidden="1">
      <c r="A49" s="97">
        <f>список!A36</f>
        <v>35</v>
      </c>
      <c r="B49" s="97" t="str">
        <f>IF(список!B48="","",список!B48)</f>
        <v/>
      </c>
      <c r="C49" s="97">
        <f>IF(список!C36="","",список!C36)</f>
        <v>0</v>
      </c>
      <c r="D49" s="224" t="str">
        <f>'Целевые ориентиры'!I38</f>
        <v/>
      </c>
      <c r="E49" s="216"/>
      <c r="F49" s="216"/>
      <c r="G49" s="217"/>
      <c r="H49" s="97">
        <f>'Целевые ориентиры'!S50</f>
        <v>0</v>
      </c>
      <c r="I49" s="97">
        <f>'Целевые ориентиры'!X50</f>
        <v>0</v>
      </c>
      <c r="J49" s="97">
        <f>'Целевые ориентиры'!AE50</f>
        <v>0</v>
      </c>
      <c r="K49" s="224" t="str">
        <f>'Целевые ориентиры'!AF38</f>
        <v/>
      </c>
      <c r="L49" s="224" t="str">
        <f>'Целевые ориентиры'!AN38</f>
        <v/>
      </c>
      <c r="M49" s="97">
        <f>'Целевые ориентиры'!AU50</f>
        <v>0</v>
      </c>
    </row>
    <row r="50" spans="1:119" s="97" customFormat="1" ht="28.5" customHeight="1">
      <c r="B50" s="221" t="s">
        <v>196</v>
      </c>
      <c r="C50" s="222">
        <f>'сводная по группе'!C39</f>
        <v>0</v>
      </c>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6"/>
      <c r="BR50" s="216"/>
      <c r="BS50" s="216"/>
      <c r="BT50" s="216"/>
      <c r="BU50" s="216"/>
      <c r="BV50" s="216"/>
      <c r="BW50" s="216"/>
      <c r="BX50" s="216"/>
      <c r="BY50" s="216"/>
      <c r="BZ50" s="216"/>
      <c r="CA50" s="216"/>
      <c r="CB50" s="216"/>
      <c r="CC50" s="216"/>
      <c r="CD50" s="216"/>
      <c r="CE50" s="216"/>
      <c r="CF50" s="216"/>
      <c r="CG50" s="216"/>
      <c r="CH50" s="216"/>
      <c r="CI50" s="216"/>
      <c r="CJ50" s="216"/>
      <c r="CK50" s="216"/>
      <c r="CL50" s="216"/>
      <c r="CM50" s="216"/>
      <c r="CN50" s="216"/>
      <c r="CO50" s="216"/>
      <c r="CP50" s="216"/>
      <c r="CQ50" s="216"/>
      <c r="CR50" s="216"/>
      <c r="CS50" s="216"/>
      <c r="CT50" s="216"/>
      <c r="CU50" s="216"/>
      <c r="CV50" s="216"/>
      <c r="CW50" s="216"/>
      <c r="CX50" s="216"/>
      <c r="CY50" s="216"/>
      <c r="CZ50" s="216"/>
      <c r="DA50" s="216"/>
      <c r="DB50" s="216"/>
      <c r="DC50" s="216"/>
      <c r="DD50" s="216"/>
      <c r="DE50" s="216"/>
      <c r="DF50" s="216"/>
      <c r="DG50" s="216"/>
      <c r="DH50" s="216"/>
      <c r="DI50" s="216"/>
      <c r="DJ50" s="216"/>
      <c r="DK50" s="216"/>
      <c r="DL50" s="216"/>
      <c r="DM50" s="216"/>
      <c r="DN50" s="216"/>
      <c r="DO50" s="216"/>
    </row>
    <row r="51" spans="1:119" s="97" customFormat="1">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6"/>
      <c r="BR51" s="216"/>
      <c r="BS51" s="216"/>
      <c r="BT51" s="216"/>
      <c r="BU51" s="216"/>
      <c r="BV51" s="216"/>
      <c r="BW51" s="216"/>
      <c r="BX51" s="216"/>
      <c r="BY51" s="216"/>
      <c r="BZ51" s="216"/>
      <c r="CA51" s="216"/>
      <c r="CB51" s="216"/>
      <c r="CC51" s="216"/>
      <c r="CD51" s="216"/>
      <c r="CE51" s="216"/>
      <c r="CF51" s="216"/>
      <c r="CG51" s="216"/>
      <c r="CH51" s="216"/>
      <c r="CI51" s="216"/>
      <c r="CJ51" s="216"/>
      <c r="CK51" s="216"/>
      <c r="CL51" s="216"/>
      <c r="CM51" s="216"/>
      <c r="CN51" s="216"/>
      <c r="CO51" s="216"/>
      <c r="CP51" s="216"/>
      <c r="CQ51" s="216"/>
      <c r="CR51" s="216"/>
      <c r="CS51" s="216"/>
      <c r="CT51" s="216"/>
      <c r="CU51" s="216"/>
      <c r="CV51" s="216"/>
      <c r="CW51" s="216"/>
      <c r="CX51" s="216"/>
      <c r="CY51" s="216"/>
      <c r="CZ51" s="216"/>
      <c r="DA51" s="216"/>
      <c r="DB51" s="216"/>
      <c r="DC51" s="216"/>
      <c r="DD51" s="216"/>
      <c r="DE51" s="216"/>
      <c r="DF51" s="216"/>
      <c r="DG51" s="216"/>
      <c r="DH51" s="216"/>
      <c r="DI51" s="216"/>
      <c r="DJ51" s="216"/>
      <c r="DK51" s="216"/>
      <c r="DL51" s="216"/>
      <c r="DM51" s="216"/>
      <c r="DN51" s="216"/>
      <c r="DO51" s="216"/>
    </row>
    <row r="52" spans="1:119" s="97" customFormat="1">
      <c r="B52" s="223" t="s">
        <v>153</v>
      </c>
      <c r="D52" s="97">
        <f>COUNTIF(D$3:D$37,$B$52)</f>
        <v>0</v>
      </c>
      <c r="E52" s="97">
        <f t="shared" ref="E52:M52" si="1">COUNTIF(E$3:E$37,$B$52)</f>
        <v>0</v>
      </c>
      <c r="F52" s="97">
        <f t="shared" si="1"/>
        <v>0</v>
      </c>
      <c r="G52" s="97">
        <f t="shared" si="1"/>
        <v>0</v>
      </c>
      <c r="H52" s="97">
        <f t="shared" si="1"/>
        <v>0</v>
      </c>
      <c r="I52" s="97">
        <f t="shared" si="1"/>
        <v>0</v>
      </c>
      <c r="J52" s="97">
        <f t="shared" si="1"/>
        <v>0</v>
      </c>
      <c r="K52" s="97">
        <f t="shared" si="1"/>
        <v>0</v>
      </c>
      <c r="L52" s="97">
        <f t="shared" si="1"/>
        <v>0</v>
      </c>
      <c r="M52" s="97">
        <f t="shared" si="1"/>
        <v>0</v>
      </c>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6"/>
      <c r="BR52" s="216"/>
      <c r="BS52" s="216"/>
      <c r="BT52" s="216"/>
      <c r="BU52" s="216"/>
      <c r="BV52" s="216"/>
      <c r="BW52" s="216"/>
      <c r="BX52" s="216"/>
      <c r="BY52" s="216"/>
      <c r="BZ52" s="216"/>
      <c r="CA52" s="216"/>
      <c r="CB52" s="216"/>
      <c r="CC52" s="216"/>
      <c r="CD52" s="216"/>
      <c r="CE52" s="216"/>
      <c r="CF52" s="216"/>
      <c r="CG52" s="216"/>
      <c r="CH52" s="216"/>
      <c r="CI52" s="216"/>
      <c r="CJ52" s="216"/>
      <c r="CK52" s="216"/>
      <c r="CL52" s="216"/>
      <c r="CM52" s="216"/>
      <c r="CN52" s="216"/>
      <c r="CO52" s="216"/>
      <c r="CP52" s="216"/>
      <c r="CQ52" s="216"/>
      <c r="CR52" s="216"/>
      <c r="CS52" s="216"/>
      <c r="CT52" s="216"/>
      <c r="CU52" s="216"/>
      <c r="CV52" s="216"/>
      <c r="CW52" s="216"/>
      <c r="CX52" s="216"/>
      <c r="CY52" s="216"/>
      <c r="CZ52" s="216"/>
      <c r="DA52" s="216"/>
      <c r="DB52" s="216"/>
      <c r="DC52" s="216"/>
      <c r="DD52" s="216"/>
      <c r="DE52" s="216"/>
      <c r="DF52" s="216"/>
      <c r="DG52" s="216"/>
      <c r="DH52" s="216"/>
      <c r="DI52" s="216"/>
      <c r="DJ52" s="216"/>
      <c r="DK52" s="216"/>
      <c r="DL52" s="216"/>
      <c r="DM52" s="216"/>
      <c r="DN52" s="216"/>
      <c r="DO52" s="216"/>
    </row>
    <row r="53" spans="1:119" s="97" customFormat="1">
      <c r="B53" s="223" t="s">
        <v>154</v>
      </c>
      <c r="D53" s="97">
        <f>COUNTIF(D$3:D$37,$B$53)</f>
        <v>0</v>
      </c>
      <c r="E53" s="97">
        <f t="shared" ref="E53:M53" si="2">COUNTIF(E$3:E$37,$B$53)</f>
        <v>0</v>
      </c>
      <c r="F53" s="97">
        <f t="shared" si="2"/>
        <v>0</v>
      </c>
      <c r="G53" s="97">
        <f t="shared" si="2"/>
        <v>0</v>
      </c>
      <c r="H53" s="97">
        <f t="shared" si="2"/>
        <v>0</v>
      </c>
      <c r="I53" s="97">
        <f t="shared" si="2"/>
        <v>0</v>
      </c>
      <c r="J53" s="97">
        <f t="shared" si="2"/>
        <v>0</v>
      </c>
      <c r="K53" s="97">
        <f t="shared" si="2"/>
        <v>0</v>
      </c>
      <c r="L53" s="97">
        <f t="shared" si="2"/>
        <v>0</v>
      </c>
      <c r="M53" s="97">
        <f t="shared" si="2"/>
        <v>0</v>
      </c>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6"/>
      <c r="BR53" s="216"/>
      <c r="BS53" s="216"/>
      <c r="BT53" s="216"/>
      <c r="BU53" s="216"/>
      <c r="BV53" s="216"/>
      <c r="BW53" s="216"/>
      <c r="BX53" s="216"/>
      <c r="BY53" s="216"/>
      <c r="BZ53" s="216"/>
      <c r="CA53" s="216"/>
      <c r="CB53" s="216"/>
      <c r="CC53" s="216"/>
      <c r="CD53" s="216"/>
      <c r="CE53" s="216"/>
      <c r="CF53" s="216"/>
      <c r="CG53" s="216"/>
      <c r="CH53" s="216"/>
      <c r="CI53" s="216"/>
      <c r="CJ53" s="216"/>
      <c r="CK53" s="216"/>
      <c r="CL53" s="216"/>
      <c r="CM53" s="216"/>
      <c r="CN53" s="216"/>
      <c r="CO53" s="216"/>
      <c r="CP53" s="216"/>
      <c r="CQ53" s="216"/>
      <c r="CR53" s="216"/>
      <c r="CS53" s="216"/>
      <c r="CT53" s="216"/>
      <c r="CU53" s="216"/>
      <c r="CV53" s="216"/>
      <c r="CW53" s="216"/>
      <c r="CX53" s="216"/>
      <c r="CY53" s="216"/>
      <c r="CZ53" s="216"/>
      <c r="DA53" s="216"/>
      <c r="DB53" s="216"/>
      <c r="DC53" s="216"/>
      <c r="DD53" s="216"/>
      <c r="DE53" s="216"/>
      <c r="DF53" s="216"/>
      <c r="DG53" s="216"/>
      <c r="DH53" s="216"/>
      <c r="DI53" s="216"/>
      <c r="DJ53" s="216"/>
      <c r="DK53" s="216"/>
      <c r="DL53" s="216"/>
      <c r="DM53" s="216"/>
      <c r="DN53" s="216"/>
      <c r="DO53" s="216"/>
    </row>
    <row r="54" spans="1:119" s="97" customFormat="1">
      <c r="B54" s="223" t="s">
        <v>155</v>
      </c>
      <c r="D54" s="97">
        <f>COUNTIF(D$3:D$37,$B$54)</f>
        <v>0</v>
      </c>
      <c r="E54" s="97">
        <f t="shared" ref="E54:M54" si="3">COUNTIF(E$3:E$37,$B$54)</f>
        <v>0</v>
      </c>
      <c r="F54" s="97">
        <f t="shared" si="3"/>
        <v>0</v>
      </c>
      <c r="G54" s="97">
        <f t="shared" si="3"/>
        <v>0</v>
      </c>
      <c r="H54" s="97">
        <f t="shared" si="3"/>
        <v>0</v>
      </c>
      <c r="I54" s="97">
        <f t="shared" si="3"/>
        <v>0</v>
      </c>
      <c r="J54" s="97">
        <f t="shared" si="3"/>
        <v>0</v>
      </c>
      <c r="K54" s="97">
        <f t="shared" si="3"/>
        <v>0</v>
      </c>
      <c r="L54" s="97">
        <f t="shared" si="3"/>
        <v>0</v>
      </c>
      <c r="M54" s="97">
        <f t="shared" si="3"/>
        <v>0</v>
      </c>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216"/>
      <c r="BS54" s="216"/>
      <c r="BT54" s="216"/>
      <c r="BU54" s="216"/>
      <c r="BV54" s="216"/>
      <c r="BW54" s="216"/>
      <c r="BX54" s="216"/>
      <c r="BY54" s="216"/>
      <c r="BZ54" s="216"/>
      <c r="CA54" s="216"/>
      <c r="CB54" s="216"/>
      <c r="CC54" s="216"/>
      <c r="CD54" s="216"/>
      <c r="CE54" s="216"/>
      <c r="CF54" s="216"/>
      <c r="CG54" s="216"/>
      <c r="CH54" s="216"/>
      <c r="CI54" s="216"/>
      <c r="CJ54" s="216"/>
      <c r="CK54" s="216"/>
      <c r="CL54" s="216"/>
      <c r="CM54" s="216"/>
      <c r="CN54" s="216"/>
      <c r="CO54" s="216"/>
      <c r="CP54" s="216"/>
      <c r="CQ54" s="216"/>
      <c r="CR54" s="216"/>
      <c r="CS54" s="216"/>
      <c r="CT54" s="216"/>
      <c r="CU54" s="216"/>
      <c r="CV54" s="216"/>
      <c r="CW54" s="216"/>
      <c r="CX54" s="216"/>
      <c r="CY54" s="216"/>
      <c r="CZ54" s="216"/>
      <c r="DA54" s="216"/>
      <c r="DB54" s="216"/>
      <c r="DC54" s="216"/>
      <c r="DD54" s="216"/>
      <c r="DE54" s="216"/>
      <c r="DF54" s="216"/>
      <c r="DG54" s="216"/>
      <c r="DH54" s="216"/>
      <c r="DI54" s="216"/>
      <c r="DJ54" s="216"/>
      <c r="DK54" s="216"/>
      <c r="DL54" s="216"/>
      <c r="DM54" s="216"/>
      <c r="DN54" s="216"/>
      <c r="DO54" s="216"/>
    </row>
    <row r="55" spans="1:119" s="97" customFormat="1">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c r="BP55" s="216"/>
      <c r="BQ55" s="216"/>
      <c r="BR55" s="216"/>
      <c r="BS55" s="216"/>
      <c r="BT55" s="216"/>
      <c r="BU55" s="216"/>
      <c r="BV55" s="216"/>
      <c r="BW55" s="216"/>
      <c r="BX55" s="216"/>
      <c r="BY55" s="216"/>
      <c r="BZ55" s="216"/>
      <c r="CA55" s="216"/>
      <c r="CB55" s="216"/>
      <c r="CC55" s="216"/>
      <c r="CD55" s="216"/>
      <c r="CE55" s="216"/>
      <c r="CF55" s="216"/>
      <c r="CG55" s="216"/>
      <c r="CH55" s="216"/>
      <c r="CI55" s="216"/>
      <c r="CJ55" s="216"/>
      <c r="CK55" s="216"/>
      <c r="CL55" s="216"/>
      <c r="CM55" s="216"/>
      <c r="CN55" s="216"/>
      <c r="CO55" s="216"/>
      <c r="CP55" s="216"/>
      <c r="CQ55" s="216"/>
      <c r="CR55" s="216"/>
      <c r="CS55" s="216"/>
      <c r="CT55" s="216"/>
      <c r="CU55" s="216"/>
      <c r="CV55" s="216"/>
      <c r="CW55" s="216"/>
      <c r="CX55" s="216"/>
      <c r="CY55" s="216"/>
      <c r="CZ55" s="216"/>
      <c r="DA55" s="216"/>
      <c r="DB55" s="216"/>
      <c r="DC55" s="216"/>
      <c r="DD55" s="216"/>
      <c r="DE55" s="216"/>
      <c r="DF55" s="216"/>
      <c r="DG55" s="216"/>
      <c r="DH55" s="216"/>
      <c r="DI55" s="216"/>
      <c r="DJ55" s="216"/>
      <c r="DK55" s="216"/>
      <c r="DL55" s="216"/>
      <c r="DM55" s="216"/>
      <c r="DN55" s="216"/>
      <c r="DO55" s="216"/>
    </row>
    <row r="56" spans="1:119" s="97" customFormat="1">
      <c r="B56" s="223" t="s">
        <v>153</v>
      </c>
      <c r="D56" s="202" t="e">
        <f>D52/$C$50</f>
        <v>#DIV/0!</v>
      </c>
      <c r="E56" s="202" t="e">
        <f t="shared" ref="E56:M56" si="4">E52/$C$50</f>
        <v>#DIV/0!</v>
      </c>
      <c r="F56" s="202" t="e">
        <f t="shared" si="4"/>
        <v>#DIV/0!</v>
      </c>
      <c r="G56" s="202" t="e">
        <f t="shared" si="4"/>
        <v>#DIV/0!</v>
      </c>
      <c r="H56" s="202" t="e">
        <f t="shared" si="4"/>
        <v>#DIV/0!</v>
      </c>
      <c r="I56" s="202" t="e">
        <f t="shared" si="4"/>
        <v>#DIV/0!</v>
      </c>
      <c r="J56" s="202" t="e">
        <f t="shared" si="4"/>
        <v>#DIV/0!</v>
      </c>
      <c r="K56" s="202" t="e">
        <f t="shared" si="4"/>
        <v>#DIV/0!</v>
      </c>
      <c r="L56" s="202" t="e">
        <f t="shared" si="4"/>
        <v>#DIV/0!</v>
      </c>
      <c r="M56" s="202" t="e">
        <f t="shared" si="4"/>
        <v>#DIV/0!</v>
      </c>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6"/>
      <c r="BR56" s="216"/>
      <c r="BS56" s="216"/>
      <c r="BT56" s="216"/>
      <c r="BU56" s="216"/>
      <c r="BV56" s="216"/>
      <c r="BW56" s="216"/>
      <c r="BX56" s="216"/>
      <c r="BY56" s="216"/>
      <c r="BZ56" s="216"/>
      <c r="CA56" s="216"/>
      <c r="CB56" s="216"/>
      <c r="CC56" s="216"/>
      <c r="CD56" s="216"/>
      <c r="CE56" s="216"/>
      <c r="CF56" s="216"/>
      <c r="CG56" s="216"/>
      <c r="CH56" s="216"/>
      <c r="CI56" s="216"/>
      <c r="CJ56" s="216"/>
      <c r="CK56" s="216"/>
      <c r="CL56" s="216"/>
      <c r="CM56" s="216"/>
      <c r="CN56" s="216"/>
      <c r="CO56" s="216"/>
      <c r="CP56" s="216"/>
      <c r="CQ56" s="216"/>
      <c r="CR56" s="216"/>
      <c r="CS56" s="216"/>
      <c r="CT56" s="216"/>
      <c r="CU56" s="216"/>
      <c r="CV56" s="216"/>
      <c r="CW56" s="216"/>
      <c r="CX56" s="216"/>
      <c r="CY56" s="216"/>
      <c r="CZ56" s="216"/>
      <c r="DA56" s="216"/>
      <c r="DB56" s="216"/>
      <c r="DC56" s="216"/>
      <c r="DD56" s="216"/>
      <c r="DE56" s="216"/>
      <c r="DF56" s="216"/>
      <c r="DG56" s="216"/>
      <c r="DH56" s="216"/>
      <c r="DI56" s="216"/>
      <c r="DJ56" s="216"/>
      <c r="DK56" s="216"/>
      <c r="DL56" s="216"/>
      <c r="DM56" s="216"/>
      <c r="DN56" s="216"/>
      <c r="DO56" s="216"/>
    </row>
    <row r="57" spans="1:119" s="97" customFormat="1">
      <c r="B57" s="223" t="s">
        <v>154</v>
      </c>
      <c r="D57" s="202" t="e">
        <f>D53/$C$50</f>
        <v>#DIV/0!</v>
      </c>
      <c r="E57" s="202" t="e">
        <f t="shared" ref="E57:M57" si="5">E53/$C$50</f>
        <v>#DIV/0!</v>
      </c>
      <c r="F57" s="202" t="e">
        <f t="shared" si="5"/>
        <v>#DIV/0!</v>
      </c>
      <c r="G57" s="202" t="e">
        <f t="shared" si="5"/>
        <v>#DIV/0!</v>
      </c>
      <c r="H57" s="202" t="e">
        <f t="shared" si="5"/>
        <v>#DIV/0!</v>
      </c>
      <c r="I57" s="202" t="e">
        <f t="shared" si="5"/>
        <v>#DIV/0!</v>
      </c>
      <c r="J57" s="202" t="e">
        <f t="shared" si="5"/>
        <v>#DIV/0!</v>
      </c>
      <c r="K57" s="202" t="e">
        <f t="shared" si="5"/>
        <v>#DIV/0!</v>
      </c>
      <c r="L57" s="202" t="e">
        <f t="shared" si="5"/>
        <v>#DIV/0!</v>
      </c>
      <c r="M57" s="202" t="e">
        <f t="shared" si="5"/>
        <v>#DIV/0!</v>
      </c>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6"/>
      <c r="BR57" s="216"/>
      <c r="BS57" s="216"/>
      <c r="BT57" s="216"/>
      <c r="BU57" s="216"/>
      <c r="BV57" s="216"/>
      <c r="BW57" s="216"/>
      <c r="BX57" s="216"/>
      <c r="BY57" s="216"/>
      <c r="BZ57" s="216"/>
      <c r="CA57" s="216"/>
      <c r="CB57" s="216"/>
      <c r="CC57" s="216"/>
      <c r="CD57" s="216"/>
      <c r="CE57" s="216"/>
      <c r="CF57" s="216"/>
      <c r="CG57" s="216"/>
      <c r="CH57" s="216"/>
      <c r="CI57" s="216"/>
      <c r="CJ57" s="216"/>
      <c r="CK57" s="216"/>
      <c r="CL57" s="216"/>
      <c r="CM57" s="216"/>
      <c r="CN57" s="216"/>
      <c r="CO57" s="216"/>
      <c r="CP57" s="216"/>
      <c r="CQ57" s="216"/>
      <c r="CR57" s="216"/>
      <c r="CS57" s="216"/>
      <c r="CT57" s="216"/>
      <c r="CU57" s="216"/>
      <c r="CV57" s="216"/>
      <c r="CW57" s="216"/>
      <c r="CX57" s="216"/>
      <c r="CY57" s="216"/>
      <c r="CZ57" s="216"/>
      <c r="DA57" s="216"/>
      <c r="DB57" s="216"/>
      <c r="DC57" s="216"/>
      <c r="DD57" s="216"/>
      <c r="DE57" s="216"/>
      <c r="DF57" s="216"/>
      <c r="DG57" s="216"/>
      <c r="DH57" s="216"/>
      <c r="DI57" s="216"/>
      <c r="DJ57" s="216"/>
      <c r="DK57" s="216"/>
      <c r="DL57" s="216"/>
      <c r="DM57" s="216"/>
      <c r="DN57" s="216"/>
      <c r="DO57" s="216"/>
    </row>
    <row r="58" spans="1:119" s="97" customFormat="1">
      <c r="B58" s="223" t="s">
        <v>155</v>
      </c>
      <c r="D58" s="202" t="e">
        <f>D54/$C$50</f>
        <v>#DIV/0!</v>
      </c>
      <c r="E58" s="202" t="e">
        <f t="shared" ref="E58:M58" si="6">E54/$C$50</f>
        <v>#DIV/0!</v>
      </c>
      <c r="F58" s="202" t="e">
        <f t="shared" si="6"/>
        <v>#DIV/0!</v>
      </c>
      <c r="G58" s="202" t="e">
        <f t="shared" si="6"/>
        <v>#DIV/0!</v>
      </c>
      <c r="H58" s="202" t="e">
        <f t="shared" si="6"/>
        <v>#DIV/0!</v>
      </c>
      <c r="I58" s="202" t="e">
        <f t="shared" si="6"/>
        <v>#DIV/0!</v>
      </c>
      <c r="J58" s="202" t="e">
        <f t="shared" si="6"/>
        <v>#DIV/0!</v>
      </c>
      <c r="K58" s="202" t="e">
        <f t="shared" si="6"/>
        <v>#DIV/0!</v>
      </c>
      <c r="L58" s="202" t="e">
        <f t="shared" si="6"/>
        <v>#DIV/0!</v>
      </c>
      <c r="M58" s="202" t="e">
        <f t="shared" si="6"/>
        <v>#DIV/0!</v>
      </c>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6"/>
      <c r="BR58" s="216"/>
      <c r="BS58" s="216"/>
      <c r="BT58" s="216"/>
      <c r="BU58" s="216"/>
      <c r="BV58" s="216"/>
      <c r="BW58" s="216"/>
      <c r="BX58" s="216"/>
      <c r="BY58" s="216"/>
      <c r="BZ58" s="216"/>
      <c r="CA58" s="216"/>
      <c r="CB58" s="216"/>
      <c r="CC58" s="216"/>
      <c r="CD58" s="216"/>
      <c r="CE58" s="216"/>
      <c r="CF58" s="216"/>
      <c r="CG58" s="216"/>
      <c r="CH58" s="216"/>
      <c r="CI58" s="216"/>
      <c r="CJ58" s="216"/>
      <c r="CK58" s="216"/>
      <c r="CL58" s="216"/>
      <c r="CM58" s="216"/>
      <c r="CN58" s="216"/>
      <c r="CO58" s="216"/>
      <c r="CP58" s="216"/>
      <c r="CQ58" s="216"/>
      <c r="CR58" s="216"/>
      <c r="CS58" s="216"/>
      <c r="CT58" s="216"/>
      <c r="CU58" s="216"/>
      <c r="CV58" s="216"/>
      <c r="CW58" s="216"/>
      <c r="CX58" s="216"/>
      <c r="CY58" s="216"/>
      <c r="CZ58" s="216"/>
      <c r="DA58" s="216"/>
      <c r="DB58" s="216"/>
      <c r="DC58" s="216"/>
      <c r="DD58" s="216"/>
      <c r="DE58" s="216"/>
      <c r="DF58" s="216"/>
      <c r="DG58" s="216"/>
      <c r="DH58" s="216"/>
      <c r="DI58" s="216"/>
      <c r="DJ58" s="216"/>
      <c r="DK58" s="216"/>
      <c r="DL58" s="216"/>
      <c r="DM58" s="216"/>
      <c r="DN58" s="216"/>
      <c r="DO58" s="216"/>
    </row>
    <row r="59" spans="1:119" s="97" customFormat="1">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216"/>
      <c r="CH59" s="216"/>
      <c r="CI59" s="216"/>
      <c r="CJ59" s="216"/>
      <c r="CK59" s="216"/>
      <c r="CL59" s="216"/>
      <c r="CM59" s="216"/>
      <c r="CN59" s="216"/>
      <c r="CO59" s="216"/>
      <c r="CP59" s="216"/>
      <c r="CQ59" s="216"/>
      <c r="CR59" s="216"/>
      <c r="CS59" s="216"/>
      <c r="CT59" s="216"/>
      <c r="CU59" s="216"/>
      <c r="CV59" s="216"/>
      <c r="CW59" s="216"/>
      <c r="CX59" s="216"/>
      <c r="CY59" s="216"/>
      <c r="CZ59" s="216"/>
      <c r="DA59" s="216"/>
      <c r="DB59" s="216"/>
      <c r="DC59" s="216"/>
      <c r="DD59" s="216"/>
      <c r="DE59" s="216"/>
      <c r="DF59" s="216"/>
      <c r="DG59" s="216"/>
      <c r="DH59" s="216"/>
      <c r="DI59" s="216"/>
      <c r="DJ59" s="216"/>
      <c r="DK59" s="216"/>
      <c r="DL59" s="216"/>
      <c r="DM59" s="216"/>
      <c r="DN59" s="216"/>
      <c r="DO59" s="216"/>
    </row>
  </sheetData>
  <conditionalFormatting sqref="E3:E40 D3:D49">
    <cfRule type="containsText" dxfId="50" priority="41" operator="containsText" text="сформирован">
      <formula>NOT(ISERROR(SEARCH("сформирован",D3)))</formula>
    </cfRule>
    <cfRule type="containsText" dxfId="49" priority="42" operator="containsText" text="в стадии формирования">
      <formula>NOT(ISERROR(SEARCH("в стадии формирования",D3)))</formula>
    </cfRule>
    <cfRule type="containsText" dxfId="48" priority="43" operator="containsText" text="не сформирован">
      <formula>NOT(ISERROR(SEARCH("не сформирован",D3)))</formula>
    </cfRule>
  </conditionalFormatting>
  <conditionalFormatting sqref="G3:J3 G4:G40 H4:J49">
    <cfRule type="containsText" dxfId="47" priority="22" operator="containsText" text="не сформирован">
      <formula>NOT(ISERROR(SEARCH("не сформирован",G3)))</formula>
    </cfRule>
    <cfRule type="containsText" dxfId="46" priority="23" operator="containsText" text="сформирован">
      <formula>NOT(ISERROR(SEARCH("сформирован",G3)))</formula>
    </cfRule>
    <cfRule type="containsText" dxfId="45" priority="32" operator="containsText" text="сформирован">
      <formula>NOT(ISERROR(SEARCH("сформирован",G3)))</formula>
    </cfRule>
    <cfRule type="containsText" dxfId="44" priority="33" operator="containsText" text="в стадии формирования">
      <formula>NOT(ISERROR(SEARCH("в стадии формирования",G3)))</formula>
    </cfRule>
    <cfRule type="containsText" dxfId="43" priority="34" operator="containsText" text="не сформирован">
      <formula>NOT(ISERROR(SEARCH("не сформирован",G3)))</formula>
    </cfRule>
  </conditionalFormatting>
  <conditionalFormatting sqref="D3:E3 E4:E40 D4:D49">
    <cfRule type="containsText" dxfId="42" priority="24" operator="containsText" text="не сформирован">
      <formula>NOT(ISERROR(SEARCH("не сформирован",D3)))</formula>
    </cfRule>
    <cfRule type="containsText" dxfId="41" priority="25" operator="containsText" text="сформирован">
      <formula>NOT(ISERROR(SEARCH("сформирован",D3)))</formula>
    </cfRule>
  </conditionalFormatting>
  <conditionalFormatting sqref="K3:K49">
    <cfRule type="containsText" dxfId="40" priority="12" operator="containsText" text="в стадии формирования">
      <formula>NOT(ISERROR(SEARCH("в стадии формирования",K3)))</formula>
    </cfRule>
    <cfRule type="containsText" dxfId="39" priority="13" operator="containsText" text="сформирован">
      <formula>NOT(ISERROR(SEARCH("сформирован",K3)))</formula>
    </cfRule>
    <cfRule type="containsText" dxfId="38" priority="14" operator="containsText" text="не сформирован">
      <formula>NOT(ISERROR(SEARCH("не сформирован",K3)))</formula>
    </cfRule>
  </conditionalFormatting>
  <conditionalFormatting sqref="L3:L49">
    <cfRule type="containsText" dxfId="37" priority="9" operator="containsText" text="в стадии формирования">
      <formula>NOT(ISERROR(SEARCH("в стадии формирования",L3)))</formula>
    </cfRule>
    <cfRule type="containsText" dxfId="36" priority="10" operator="containsText" text="сформирован">
      <formula>NOT(ISERROR(SEARCH("сформирован",L3)))</formula>
    </cfRule>
    <cfRule type="containsText" dxfId="35" priority="11" operator="containsText" text="не сформирован">
      <formula>NOT(ISERROR(SEARCH("не сформирован",L3)))</formula>
    </cfRule>
  </conditionalFormatting>
  <conditionalFormatting sqref="M3:M49">
    <cfRule type="containsText" dxfId="34" priority="5" operator="containsText" text="не сформирован">
      <formula>NOT(ISERROR(SEARCH("не сформирован",M3)))</formula>
    </cfRule>
    <cfRule type="containsText" dxfId="33" priority="6" operator="containsText" text="в стадии формирования">
      <formula>NOT(ISERROR(SEARCH("в стадии формирования",M3)))</formula>
    </cfRule>
    <cfRule type="containsText" dxfId="32" priority="7" operator="containsText" text="сформирован">
      <formula>NOT(ISERROR(SEARCH("сформирован",M3)))</formula>
    </cfRule>
    <cfRule type="containsText" dxfId="31" priority="8" operator="containsText" text="не сформирован">
      <formula>NOT(ISERROR(SEARCH("не сформирован",M3)))</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dimension ref="A5:D21"/>
  <sheetViews>
    <sheetView workbookViewId="0">
      <selection activeCell="D10" sqref="D10"/>
    </sheetView>
  </sheetViews>
  <sheetFormatPr defaultRowHeight="15"/>
  <cols>
    <col min="3" max="3" width="32.28515625" customWidth="1"/>
    <col min="4" max="4" width="19.28515625" customWidth="1"/>
  </cols>
  <sheetData>
    <row r="5" spans="1:4">
      <c r="C5" s="433" t="s">
        <v>214</v>
      </c>
      <c r="D5" s="433"/>
    </row>
    <row r="10" spans="1:4">
      <c r="D10" s="266">
        <v>1</v>
      </c>
    </row>
    <row r="11" spans="1:4">
      <c r="C11" s="433">
        <f>INDEX(список!B2:B36,D10,1)</f>
        <v>0</v>
      </c>
      <c r="D11" s="433"/>
    </row>
    <row r="12" spans="1:4">
      <c r="C12" s="433" t="str">
        <f>список!D2</f>
        <v>1 младшая группа</v>
      </c>
      <c r="D12" s="433"/>
    </row>
    <row r="13" spans="1:4">
      <c r="C13" s="433"/>
      <c r="D13" s="433"/>
    </row>
    <row r="14" spans="1:4">
      <c r="C14" s="437">
        <f>список!C2</f>
        <v>0</v>
      </c>
      <c r="D14" s="437"/>
    </row>
    <row r="15" spans="1:4" ht="101.25" customHeight="1">
      <c r="A15" s="427" t="s">
        <v>203</v>
      </c>
      <c r="B15" s="428"/>
      <c r="C15" s="429"/>
      <c r="D15" s="225" t="str">
        <f>INDEX('Целевые ориентиры_сводная'!D3:D49,D10,1)</f>
        <v/>
      </c>
    </row>
    <row r="16" spans="1:4" ht="96" customHeight="1">
      <c r="A16" s="434" t="s">
        <v>215</v>
      </c>
      <c r="B16" s="435"/>
      <c r="C16" s="436"/>
      <c r="D16" s="225" t="str">
        <f>INDEX('Целевые ориентиры_сводная'!H3:H49,D10,1)</f>
        <v/>
      </c>
    </row>
    <row r="17" spans="1:4" ht="69.75" customHeight="1">
      <c r="A17" s="427" t="s">
        <v>206</v>
      </c>
      <c r="B17" s="428"/>
      <c r="C17" s="429"/>
      <c r="D17" s="225" t="str">
        <f>INDEX('Целевые ориентиры_сводная'!I3:I49,D10,1)</f>
        <v/>
      </c>
    </row>
    <row r="18" spans="1:4" ht="72" customHeight="1">
      <c r="A18" s="424" t="s">
        <v>207</v>
      </c>
      <c r="B18" s="425"/>
      <c r="C18" s="426"/>
      <c r="D18" s="225" t="str">
        <f>INDEX('Целевые ориентиры_сводная'!J3:J49,D10,1)</f>
        <v/>
      </c>
    </row>
    <row r="19" spans="1:4" ht="44.25" customHeight="1">
      <c r="A19" s="427" t="s">
        <v>209</v>
      </c>
      <c r="B19" s="428"/>
      <c r="C19" s="429"/>
      <c r="D19" s="225" t="str">
        <f>INDEX('Целевые ориентиры_сводная'!K3:K49,D10,1)</f>
        <v/>
      </c>
    </row>
    <row r="20" spans="1:4" ht="63.75" customHeight="1">
      <c r="A20" s="427" t="s">
        <v>210</v>
      </c>
      <c r="B20" s="428"/>
      <c r="C20" s="429"/>
      <c r="D20" s="225" t="str">
        <f>INDEX('Целевые ориентиры_сводная'!L3:L49,D10,1)</f>
        <v/>
      </c>
    </row>
    <row r="21" spans="1:4" ht="61.5" customHeight="1">
      <c r="A21" s="430" t="s">
        <v>212</v>
      </c>
      <c r="B21" s="431"/>
      <c r="C21" s="432"/>
      <c r="D21" s="225" t="str">
        <f>INDEX('Целевые ориентиры_сводная'!M3:M49,D10,1)</f>
        <v/>
      </c>
    </row>
  </sheetData>
  <sheetProtection password="CC6F" sheet="1" objects="1" scenarios="1" selectLockedCells="1"/>
  <mergeCells count="12">
    <mergeCell ref="A18:C18"/>
    <mergeCell ref="A19:C19"/>
    <mergeCell ref="A20:C20"/>
    <mergeCell ref="A21:C21"/>
    <mergeCell ref="C5:D5"/>
    <mergeCell ref="C12:D12"/>
    <mergeCell ref="C13:D13"/>
    <mergeCell ref="A16:C16"/>
    <mergeCell ref="A15:C15"/>
    <mergeCell ref="A17:C17"/>
    <mergeCell ref="C14:D14"/>
    <mergeCell ref="C11:D11"/>
  </mergeCells>
  <conditionalFormatting sqref="D15:D17">
    <cfRule type="containsText" dxfId="30" priority="10" operator="containsText" text="высокий">
      <formula>NOT(ISERROR(SEARCH("высокий",D15)))</formula>
    </cfRule>
    <cfRule type="containsText" dxfId="29" priority="11" operator="containsText" text="норма">
      <formula>NOT(ISERROR(SEARCH("норма",D15)))</formula>
    </cfRule>
    <cfRule type="containsText" dxfId="28" priority="12" operator="containsText" text="низкий">
      <formula>NOT(ISERROR(SEARCH("низкий",D15)))</formula>
    </cfRule>
    <cfRule type="containsText" dxfId="27" priority="13" stopIfTrue="1" operator="containsText" text="норма">
      <formula>NOT(ISERROR(SEARCH("норма",D15)))</formula>
    </cfRule>
    <cfRule type="containsText" dxfId="26" priority="14" stopIfTrue="1" operator="containsText" text="низкий">
      <formula>NOT(ISERROR(SEARCH("низкий",D15)))</formula>
    </cfRule>
    <cfRule type="containsText" dxfId="25" priority="15" stopIfTrue="1" operator="containsText" text="норма">
      <formula>NOT(ISERROR(SEARCH("норма",D15)))</formula>
    </cfRule>
  </conditionalFormatting>
  <conditionalFormatting sqref="D18:D21">
    <cfRule type="containsText" dxfId="24" priority="23" operator="containsText" text="сниженный">
      <formula>NOT(ISERROR(SEARCH("сниженный",D18)))</formula>
    </cfRule>
    <cfRule type="containsText" dxfId="23" priority="24" operator="containsText" text="высокий">
      <formula>NOT(ISERROR(SEARCH("высокий",D18)))</formula>
    </cfRule>
    <cfRule type="containsText" dxfId="22" priority="25" operator="containsText" text="норма">
      <formula>NOT(ISERROR(SEARCH("норма",D18)))</formula>
    </cfRule>
    <cfRule type="containsText" dxfId="21" priority="26" operator="containsText" text="низкий">
      <formula>NOT(ISERROR(SEARCH("низкий",D18)))</formula>
    </cfRule>
    <cfRule type="containsText" dxfId="20" priority="27" stopIfTrue="1" operator="containsText" text="ниже среднего">
      <formula>NOT(ISERROR(SEARCH("ниже среднего",D18)))</formula>
    </cfRule>
    <cfRule type="containsText" dxfId="19" priority="28" operator="containsText" text="низкий">
      <formula>NOT(ISERROR(SEARCH("низкий",D18)))</formula>
    </cfRule>
    <cfRule type="containsText" dxfId="18" priority="29" operator="containsText" text="норма">
      <formula>NOT(ISERROR(SEARCH("норма",D18)))</formula>
    </cfRule>
    <cfRule type="containsText" dxfId="17" priority="30" operator="containsText" text="высокий">
      <formula>NOT(ISERROR(SEARCH("высокий",D18)))</formula>
    </cfRule>
    <cfRule type="containsText" dxfId="16" priority="31" operator="containsText" text="норма">
      <formula>NOT(ISERROR(SEARCH("норма",D18)))</formula>
    </cfRule>
  </conditionalFormatting>
  <conditionalFormatting sqref="D18:D21">
    <cfRule type="containsText" dxfId="15" priority="19" operator="containsText" text="низкий">
      <formula>NOT(ISERROR(SEARCH("низкий",D18)))</formula>
    </cfRule>
    <cfRule type="containsText" dxfId="14" priority="20" operator="containsText" text="низкий">
      <formula>NOT(ISERROR(SEARCH("низкий",D18)))</formula>
    </cfRule>
    <cfRule type="containsText" dxfId="13" priority="21" operator="containsText" text="норма">
      <formula>NOT(ISERROR(SEARCH("норма",D18)))</formula>
    </cfRule>
    <cfRule type="containsText" dxfId="12" priority="22" operator="containsText" text="высокий">
      <formula>NOT(ISERROR(SEARCH("высокий",D18)))</formula>
    </cfRule>
  </conditionalFormatting>
  <conditionalFormatting sqref="A15:A17 D15:D21 A19:A20">
    <cfRule type="containsText" dxfId="11" priority="16" stopIfTrue="1" operator="containsText" text="низкий">
      <formula>NOT(ISERROR(SEARCH("низкий",A15)))</formula>
    </cfRule>
    <cfRule type="containsText" dxfId="10" priority="17" stopIfTrue="1" operator="containsText" text="средний">
      <formula>NOT(ISERROR(SEARCH("средний",A15)))</formula>
    </cfRule>
    <cfRule type="containsText" dxfId="9" priority="18" stopIfTrue="1" operator="containsText" text="высокий">
      <formula>NOT(ISERROR(SEARCH("высокий",A15)))</formula>
    </cfRule>
  </conditionalFormatting>
  <conditionalFormatting sqref="D15:D21">
    <cfRule type="containsText" dxfId="8" priority="1" operator="containsText" text="не сформирован">
      <formula>NOT(ISERROR(SEARCH("не сформирован",D15)))</formula>
    </cfRule>
    <cfRule type="containsText" dxfId="7" priority="2" operator="containsText" text="в стадии формирования">
      <formula>NOT(ISERROR(SEARCH("в стадии формирования",D15)))</formula>
    </cfRule>
    <cfRule type="containsText" dxfId="6" priority="3" operator="containsText" text="сформирован">
      <formula>NOT(ISERROR(SEARCH("сформирован",D15)))</formula>
    </cfRule>
    <cfRule type="containsText" dxfId="5" priority="4" operator="containsText" text="не сформирован">
      <formula>NOT(ISERROR(SEARCH("не сформирован",D15)))</formula>
    </cfRule>
    <cfRule type="containsText" dxfId="4" priority="5" operator="containsText" text="в стадии формирования">
      <formula>NOT(ISERROR(SEARCH("в стадии формирования",D15)))</formula>
    </cfRule>
    <cfRule type="containsText" dxfId="3" priority="6" operator="containsText" text="сформирован">
      <formula>NOT(ISERROR(SEARCH("сформирован",D15)))</formula>
    </cfRule>
    <cfRule type="containsText" dxfId="2" priority="7" operator="containsText" text="сформирован">
      <formula>NOT(ISERROR(SEARCH("сформирован",D15)))</formula>
    </cfRule>
    <cfRule type="containsText" dxfId="1" priority="8" operator="containsText" text="в стадии формирования">
      <formula>NOT(ISERROR(SEARCH("в стадии формирования",D15)))</formula>
    </cfRule>
    <cfRule type="containsText" dxfId="0" priority="9" operator="containsText" text="не сформирован">
      <formula>NOT(ISERROR(SEARCH("не сформирован",D15)))</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tabColor theme="4" tint="0.39997558519241921"/>
  </sheetPr>
  <dimension ref="A1:V40"/>
  <sheetViews>
    <sheetView topLeftCell="B5" zoomScale="80" zoomScaleNormal="80" workbookViewId="0">
      <selection activeCell="J5" sqref="J5:M35"/>
    </sheetView>
  </sheetViews>
  <sheetFormatPr defaultColWidth="9.140625" defaultRowHeight="15"/>
  <cols>
    <col min="1" max="1" width="9.140625" style="1"/>
    <col min="2" max="2" width="27.28515625" style="1" customWidth="1"/>
    <col min="3" max="16384" width="9.140625" style="1"/>
  </cols>
  <sheetData>
    <row r="1" spans="1:22">
      <c r="A1" s="291" t="s">
        <v>122</v>
      </c>
      <c r="B1" s="291"/>
      <c r="C1" s="291"/>
      <c r="D1" s="291"/>
      <c r="E1" s="291"/>
      <c r="F1" s="291"/>
      <c r="G1" s="291"/>
      <c r="H1" s="291"/>
      <c r="I1" s="291"/>
      <c r="J1" s="291"/>
      <c r="K1" s="291"/>
      <c r="L1" s="291"/>
      <c r="M1" s="291"/>
      <c r="N1" s="291"/>
      <c r="O1" s="291"/>
      <c r="P1" s="291"/>
      <c r="Q1" s="291"/>
      <c r="R1" s="291"/>
      <c r="S1" s="291"/>
      <c r="T1" s="291"/>
      <c r="U1" s="291"/>
    </row>
    <row r="2" spans="1:22">
      <c r="A2" s="292" t="s">
        <v>124</v>
      </c>
      <c r="B2" s="292"/>
      <c r="C2" s="292"/>
      <c r="D2" s="292"/>
      <c r="E2" s="292"/>
      <c r="F2" s="292"/>
      <c r="G2" s="292"/>
      <c r="H2" s="292"/>
      <c r="I2" s="292"/>
      <c r="J2" s="292"/>
      <c r="K2" s="292"/>
      <c r="L2" s="292"/>
      <c r="M2" s="292"/>
      <c r="N2" s="292"/>
      <c r="O2" s="292"/>
      <c r="P2" s="292"/>
      <c r="Q2" s="292"/>
      <c r="R2" s="292"/>
      <c r="S2" s="292"/>
      <c r="T2" s="292"/>
      <c r="U2" s="292"/>
    </row>
    <row r="3" spans="1:22" ht="45" customHeight="1" thickBot="1">
      <c r="A3" s="295" t="s">
        <v>3</v>
      </c>
      <c r="B3" s="296" t="s">
        <v>140</v>
      </c>
      <c r="C3" s="291" t="s">
        <v>111</v>
      </c>
      <c r="D3" s="293" t="s">
        <v>123</v>
      </c>
      <c r="E3" s="293"/>
      <c r="F3" s="293"/>
      <c r="G3" s="293"/>
      <c r="H3" s="294"/>
      <c r="I3" s="294"/>
      <c r="J3" s="299" t="s">
        <v>168</v>
      </c>
      <c r="K3" s="299"/>
      <c r="L3" s="299"/>
      <c r="M3" s="299"/>
      <c r="N3" s="299"/>
      <c r="O3" s="300"/>
      <c r="P3" s="293" t="s">
        <v>169</v>
      </c>
      <c r="Q3" s="293"/>
      <c r="R3" s="293"/>
      <c r="S3" s="293"/>
      <c r="T3" s="294"/>
      <c r="U3" s="294"/>
    </row>
    <row r="4" spans="1:22" ht="212.25" customHeight="1" thickBot="1">
      <c r="A4" s="295"/>
      <c r="B4" s="296"/>
      <c r="C4" s="291"/>
      <c r="D4" s="147" t="s">
        <v>166</v>
      </c>
      <c r="E4" s="147" t="s">
        <v>204</v>
      </c>
      <c r="F4" s="147" t="s">
        <v>205</v>
      </c>
      <c r="G4" s="147" t="s">
        <v>167</v>
      </c>
      <c r="H4" s="297" t="s">
        <v>0</v>
      </c>
      <c r="I4" s="298"/>
      <c r="J4" s="147" t="s">
        <v>174</v>
      </c>
      <c r="K4" s="147" t="s">
        <v>175</v>
      </c>
      <c r="L4" s="147" t="s">
        <v>197</v>
      </c>
      <c r="M4" s="147" t="s">
        <v>176</v>
      </c>
      <c r="N4" s="297" t="s">
        <v>0</v>
      </c>
      <c r="O4" s="298"/>
      <c r="P4" s="147" t="s">
        <v>170</v>
      </c>
      <c r="Q4" s="147" t="s">
        <v>171</v>
      </c>
      <c r="R4" s="147" t="s">
        <v>172</v>
      </c>
      <c r="S4" s="147" t="s">
        <v>173</v>
      </c>
      <c r="T4" s="297" t="s">
        <v>0</v>
      </c>
      <c r="U4" s="298"/>
      <c r="V4" s="5"/>
    </row>
    <row r="5" spans="1:22">
      <c r="A5" s="97">
        <f>список!A2</f>
        <v>1</v>
      </c>
      <c r="B5" s="97" t="str">
        <f>IF(список!B2="","",список!B2)</f>
        <v/>
      </c>
      <c r="C5" s="97" t="str">
        <f>IF(список!C2="","",список!C2)</f>
        <v/>
      </c>
      <c r="D5" s="438"/>
      <c r="E5" s="197"/>
      <c r="F5" s="197"/>
      <c r="G5" s="439"/>
      <c r="H5" s="159" t="str">
        <f>IF(D5="","",IF(E5="","",IF(F5="","",IF(G5="","",SUM(D5:G5)/4))))</f>
        <v/>
      </c>
      <c r="I5" s="155" t="str">
        <f>IF(H5="","",IF(H5&gt;1.5,"сформирован",IF(H5&lt;0.5,"не сформирован", "в стадии формирования")))</f>
        <v/>
      </c>
      <c r="J5" s="438"/>
      <c r="K5" s="197"/>
      <c r="L5" s="197"/>
      <c r="M5" s="439"/>
      <c r="N5" s="252" t="str">
        <f>IF(J5="","",IF(K5="","",IF(L5="","",IF(M5="","",SUM(J5:M5)/4))))</f>
        <v/>
      </c>
      <c r="O5" s="155" t="str">
        <f>IF(N5="","",IF(N5&gt;1.5,"сформирован",IF(N5&lt;0.5,"не сформирован", "в стадии формирования")))</f>
        <v/>
      </c>
      <c r="P5" s="197"/>
      <c r="Q5" s="197"/>
      <c r="R5" s="197"/>
      <c r="S5" s="197"/>
      <c r="T5" s="159" t="str">
        <f>IF(P5="","",IF(Q5="","",IF(R5="","",IF(S5="","",(SUM(P5:S5)/4)))))</f>
        <v/>
      </c>
      <c r="U5" s="155" t="str">
        <f>IF(T5="","",IF(T5&gt;1.5,"сформирован",IF(T5&lt;0.5,"не сформирован", "в стадии формирования")))</f>
        <v/>
      </c>
      <c r="V5" s="5"/>
    </row>
    <row r="6" spans="1:22">
      <c r="A6" s="97">
        <f>список!A3</f>
        <v>2</v>
      </c>
      <c r="B6" s="97" t="str">
        <f>IF(список!B3="","",список!B3)</f>
        <v/>
      </c>
      <c r="C6" s="97">
        <f>IF(список!C3="","",список!C3)</f>
        <v>0</v>
      </c>
      <c r="D6" s="270"/>
      <c r="E6" s="198"/>
      <c r="F6" s="198"/>
      <c r="G6" s="271"/>
      <c r="H6" s="160" t="str">
        <f t="shared" ref="H6:H39" si="0">IF(D6="","",IF(E6="","",IF(F6="","",IF(G6="","",SUM(D6:G6)/4))))</f>
        <v/>
      </c>
      <c r="I6" s="149" t="str">
        <f t="shared" ref="I6:I39" si="1">IF(H6="","",IF(H6&gt;1.5,"сформирован",IF(H6&lt;0.5,"не сформирован", "в стадии формирования")))</f>
        <v/>
      </c>
      <c r="J6" s="270"/>
      <c r="K6" s="198"/>
      <c r="L6" s="198"/>
      <c r="M6" s="271"/>
      <c r="N6" s="253" t="str">
        <f t="shared" ref="N6:N39" si="2">IF(J6="","",IF(K6="","",IF(L6="","",IF(M6="","",SUM(J6:M6)/4))))</f>
        <v/>
      </c>
      <c r="O6" s="149" t="str">
        <f t="shared" ref="O6:O39" si="3">IF(N6="","",IF(N6&gt;1.5,"сформирован",IF(N6&lt;0.5,"не сформирован", "в стадии формирования")))</f>
        <v/>
      </c>
      <c r="P6" s="198"/>
      <c r="Q6" s="198"/>
      <c r="R6" s="198"/>
      <c r="S6" s="198"/>
      <c r="T6" s="160" t="str">
        <f t="shared" ref="T6:T39" si="4">IF(P6="","",IF(Q6="","",IF(R6="","",IF(S6="","",(SUM(P6:S6)/4)))))</f>
        <v/>
      </c>
      <c r="U6" s="149" t="str">
        <f t="shared" ref="U6:U39" si="5">IF(T6="","",IF(T6&gt;1.5,"сформирован",IF(T6&lt;0.5,"не сформирован", "в стадии формирования")))</f>
        <v/>
      </c>
      <c r="V6" s="5"/>
    </row>
    <row r="7" spans="1:22">
      <c r="A7" s="97">
        <f>список!A4</f>
        <v>3</v>
      </c>
      <c r="B7" s="97" t="str">
        <f>IF(список!B4="","",список!B4)</f>
        <v/>
      </c>
      <c r="C7" s="97">
        <f>IF(список!C4="","",список!C4)</f>
        <v>0</v>
      </c>
      <c r="D7" s="270"/>
      <c r="E7" s="198"/>
      <c r="F7" s="198"/>
      <c r="G7" s="271"/>
      <c r="H7" s="160" t="str">
        <f t="shared" si="0"/>
        <v/>
      </c>
      <c r="I7" s="149" t="str">
        <f t="shared" si="1"/>
        <v/>
      </c>
      <c r="J7" s="270"/>
      <c r="K7" s="198"/>
      <c r="L7" s="198"/>
      <c r="M7" s="271"/>
      <c r="N7" s="253" t="str">
        <f t="shared" si="2"/>
        <v/>
      </c>
      <c r="O7" s="149" t="str">
        <f t="shared" si="3"/>
        <v/>
      </c>
      <c r="P7" s="198"/>
      <c r="Q7" s="198"/>
      <c r="R7" s="198"/>
      <c r="S7" s="198"/>
      <c r="T7" s="160" t="str">
        <f t="shared" si="4"/>
        <v/>
      </c>
      <c r="U7" s="149" t="str">
        <f t="shared" si="5"/>
        <v/>
      </c>
      <c r="V7" s="5"/>
    </row>
    <row r="8" spans="1:22">
      <c r="A8" s="97">
        <f>список!A5</f>
        <v>4</v>
      </c>
      <c r="B8" s="97" t="str">
        <f>IF(список!B5="","",список!B5)</f>
        <v/>
      </c>
      <c r="C8" s="97">
        <f>IF(список!C5="","",список!C5)</f>
        <v>0</v>
      </c>
      <c r="D8" s="270"/>
      <c r="E8" s="198"/>
      <c r="F8" s="198"/>
      <c r="G8" s="271"/>
      <c r="H8" s="160" t="str">
        <f t="shared" si="0"/>
        <v/>
      </c>
      <c r="I8" s="149" t="str">
        <f t="shared" si="1"/>
        <v/>
      </c>
      <c r="J8" s="270"/>
      <c r="K8" s="198"/>
      <c r="L8" s="198"/>
      <c r="M8" s="271"/>
      <c r="N8" s="253" t="str">
        <f t="shared" si="2"/>
        <v/>
      </c>
      <c r="O8" s="149" t="str">
        <f t="shared" si="3"/>
        <v/>
      </c>
      <c r="P8" s="198"/>
      <c r="Q8" s="198"/>
      <c r="R8" s="198"/>
      <c r="S8" s="198"/>
      <c r="T8" s="160" t="str">
        <f t="shared" si="4"/>
        <v/>
      </c>
      <c r="U8" s="149" t="str">
        <f t="shared" si="5"/>
        <v/>
      </c>
      <c r="V8" s="5"/>
    </row>
    <row r="9" spans="1:22">
      <c r="A9" s="97">
        <f>список!A6</f>
        <v>5</v>
      </c>
      <c r="B9" s="97" t="str">
        <f>IF(список!B6="","",список!B6)</f>
        <v/>
      </c>
      <c r="C9" s="97">
        <f>IF(список!C6="","",список!C6)</f>
        <v>0</v>
      </c>
      <c r="D9" s="270"/>
      <c r="E9" s="198"/>
      <c r="F9" s="198"/>
      <c r="G9" s="271"/>
      <c r="H9" s="160" t="str">
        <f t="shared" si="0"/>
        <v/>
      </c>
      <c r="I9" s="149" t="str">
        <f t="shared" si="1"/>
        <v/>
      </c>
      <c r="J9" s="270"/>
      <c r="K9" s="198"/>
      <c r="L9" s="198"/>
      <c r="M9" s="271"/>
      <c r="N9" s="253" t="str">
        <f t="shared" si="2"/>
        <v/>
      </c>
      <c r="O9" s="149" t="str">
        <f t="shared" si="3"/>
        <v/>
      </c>
      <c r="P9" s="198"/>
      <c r="Q9" s="198"/>
      <c r="R9" s="198"/>
      <c r="S9" s="198"/>
      <c r="T9" s="160" t="str">
        <f t="shared" si="4"/>
        <v/>
      </c>
      <c r="U9" s="149" t="str">
        <f t="shared" si="5"/>
        <v/>
      </c>
      <c r="V9" s="5"/>
    </row>
    <row r="10" spans="1:22">
      <c r="A10" s="97">
        <f>список!A7</f>
        <v>6</v>
      </c>
      <c r="B10" s="97" t="str">
        <f>IF(список!B7="","",список!B7)</f>
        <v/>
      </c>
      <c r="C10" s="97">
        <f>IF(список!C7="","",список!C7)</f>
        <v>0</v>
      </c>
      <c r="D10" s="270"/>
      <c r="E10" s="198"/>
      <c r="F10" s="198"/>
      <c r="G10" s="271"/>
      <c r="H10" s="160" t="str">
        <f t="shared" si="0"/>
        <v/>
      </c>
      <c r="I10" s="149" t="str">
        <f t="shared" si="1"/>
        <v/>
      </c>
      <c r="J10" s="270"/>
      <c r="K10" s="198"/>
      <c r="L10" s="198"/>
      <c r="M10" s="271"/>
      <c r="N10" s="253" t="str">
        <f t="shared" si="2"/>
        <v/>
      </c>
      <c r="O10" s="149" t="str">
        <f t="shared" si="3"/>
        <v/>
      </c>
      <c r="P10" s="198"/>
      <c r="Q10" s="198"/>
      <c r="R10" s="198"/>
      <c r="S10" s="198"/>
      <c r="T10" s="160" t="str">
        <f t="shared" si="4"/>
        <v/>
      </c>
      <c r="U10" s="149" t="str">
        <f t="shared" si="5"/>
        <v/>
      </c>
      <c r="V10" s="5"/>
    </row>
    <row r="11" spans="1:22">
      <c r="A11" s="97">
        <f>список!A8</f>
        <v>7</v>
      </c>
      <c r="B11" s="97" t="str">
        <f>IF(список!B8="","",список!B8)</f>
        <v/>
      </c>
      <c r="C11" s="97">
        <f>IF(список!C8="","",список!C8)</f>
        <v>0</v>
      </c>
      <c r="D11" s="270"/>
      <c r="E11" s="198"/>
      <c r="F11" s="198"/>
      <c r="G11" s="271"/>
      <c r="H11" s="160" t="str">
        <f t="shared" si="0"/>
        <v/>
      </c>
      <c r="I11" s="149" t="str">
        <f t="shared" si="1"/>
        <v/>
      </c>
      <c r="J11" s="270"/>
      <c r="K11" s="198"/>
      <c r="L11" s="198"/>
      <c r="M11" s="271"/>
      <c r="N11" s="253" t="str">
        <f t="shared" si="2"/>
        <v/>
      </c>
      <c r="O11" s="149" t="str">
        <f t="shared" si="3"/>
        <v/>
      </c>
      <c r="P11" s="198"/>
      <c r="Q11" s="198"/>
      <c r="R11" s="198"/>
      <c r="S11" s="198"/>
      <c r="T11" s="160" t="str">
        <f t="shared" si="4"/>
        <v/>
      </c>
      <c r="U11" s="149" t="str">
        <f t="shared" si="5"/>
        <v/>
      </c>
      <c r="V11" s="5"/>
    </row>
    <row r="12" spans="1:22">
      <c r="A12" s="97">
        <f>список!A9</f>
        <v>8</v>
      </c>
      <c r="B12" s="97" t="str">
        <f>IF(список!B9="","",список!B9)</f>
        <v/>
      </c>
      <c r="C12" s="97">
        <f>IF(список!C9="","",список!C9)</f>
        <v>0</v>
      </c>
      <c r="D12" s="270"/>
      <c r="E12" s="198"/>
      <c r="F12" s="198"/>
      <c r="G12" s="271"/>
      <c r="H12" s="160" t="str">
        <f t="shared" si="0"/>
        <v/>
      </c>
      <c r="I12" s="149" t="str">
        <f t="shared" si="1"/>
        <v/>
      </c>
      <c r="J12" s="270"/>
      <c r="K12" s="198"/>
      <c r="L12" s="198"/>
      <c r="M12" s="271"/>
      <c r="N12" s="253" t="str">
        <f t="shared" si="2"/>
        <v/>
      </c>
      <c r="O12" s="149" t="str">
        <f t="shared" si="3"/>
        <v/>
      </c>
      <c r="P12" s="198"/>
      <c r="Q12" s="198"/>
      <c r="R12" s="198"/>
      <c r="S12" s="198"/>
      <c r="T12" s="160" t="str">
        <f t="shared" si="4"/>
        <v/>
      </c>
      <c r="U12" s="149" t="str">
        <f t="shared" si="5"/>
        <v/>
      </c>
      <c r="V12" s="5"/>
    </row>
    <row r="13" spans="1:22">
      <c r="A13" s="97">
        <f>список!A10</f>
        <v>9</v>
      </c>
      <c r="B13" s="97" t="str">
        <f>IF(список!B10="","",список!B10)</f>
        <v/>
      </c>
      <c r="C13" s="97">
        <f>IF(список!C10="","",список!C10)</f>
        <v>0</v>
      </c>
      <c r="D13" s="270"/>
      <c r="E13" s="198"/>
      <c r="F13" s="198"/>
      <c r="G13" s="271"/>
      <c r="H13" s="160" t="str">
        <f t="shared" si="0"/>
        <v/>
      </c>
      <c r="I13" s="149" t="str">
        <f t="shared" si="1"/>
        <v/>
      </c>
      <c r="J13" s="270"/>
      <c r="K13" s="198"/>
      <c r="L13" s="198"/>
      <c r="M13" s="271"/>
      <c r="N13" s="253" t="str">
        <f t="shared" si="2"/>
        <v/>
      </c>
      <c r="O13" s="149" t="str">
        <f t="shared" si="3"/>
        <v/>
      </c>
      <c r="P13" s="198"/>
      <c r="Q13" s="198"/>
      <c r="R13" s="198"/>
      <c r="S13" s="198"/>
      <c r="T13" s="160" t="str">
        <f t="shared" si="4"/>
        <v/>
      </c>
      <c r="U13" s="149" t="str">
        <f t="shared" si="5"/>
        <v/>
      </c>
      <c r="V13" s="5"/>
    </row>
    <row r="14" spans="1:22">
      <c r="A14" s="97">
        <f>список!A11</f>
        <v>10</v>
      </c>
      <c r="B14" s="97" t="str">
        <f>IF(список!B11="","",список!B11)</f>
        <v/>
      </c>
      <c r="C14" s="97">
        <f>IF(список!C11="","",список!C11)</f>
        <v>0</v>
      </c>
      <c r="D14" s="270"/>
      <c r="E14" s="198"/>
      <c r="F14" s="198"/>
      <c r="G14" s="271"/>
      <c r="H14" s="160" t="str">
        <f t="shared" si="0"/>
        <v/>
      </c>
      <c r="I14" s="149" t="str">
        <f t="shared" si="1"/>
        <v/>
      </c>
      <c r="J14" s="270"/>
      <c r="K14" s="198"/>
      <c r="L14" s="198"/>
      <c r="M14" s="271"/>
      <c r="N14" s="253" t="str">
        <f t="shared" si="2"/>
        <v/>
      </c>
      <c r="O14" s="149" t="str">
        <f t="shared" si="3"/>
        <v/>
      </c>
      <c r="P14" s="198"/>
      <c r="Q14" s="198"/>
      <c r="R14" s="198"/>
      <c r="S14" s="198"/>
      <c r="T14" s="160" t="str">
        <f t="shared" si="4"/>
        <v/>
      </c>
      <c r="U14" s="149" t="str">
        <f t="shared" si="5"/>
        <v/>
      </c>
      <c r="V14" s="5"/>
    </row>
    <row r="15" spans="1:22">
      <c r="A15" s="97">
        <f>список!A12</f>
        <v>11</v>
      </c>
      <c r="B15" s="97" t="str">
        <f>IF(список!B12="","",список!B12)</f>
        <v/>
      </c>
      <c r="C15" s="97">
        <f>IF(список!C12="","",список!C12)</f>
        <v>0</v>
      </c>
      <c r="D15" s="270"/>
      <c r="E15" s="198"/>
      <c r="F15" s="198"/>
      <c r="G15" s="271"/>
      <c r="H15" s="160" t="str">
        <f t="shared" si="0"/>
        <v/>
      </c>
      <c r="I15" s="149" t="str">
        <f t="shared" si="1"/>
        <v/>
      </c>
      <c r="J15" s="270"/>
      <c r="K15" s="198"/>
      <c r="L15" s="198"/>
      <c r="M15" s="271"/>
      <c r="N15" s="253" t="str">
        <f t="shared" si="2"/>
        <v/>
      </c>
      <c r="O15" s="149" t="str">
        <f t="shared" si="3"/>
        <v/>
      </c>
      <c r="P15" s="198"/>
      <c r="Q15" s="198"/>
      <c r="R15" s="198"/>
      <c r="S15" s="198"/>
      <c r="T15" s="160" t="str">
        <f t="shared" si="4"/>
        <v/>
      </c>
      <c r="U15" s="149" t="str">
        <f t="shared" si="5"/>
        <v/>
      </c>
      <c r="V15" s="5"/>
    </row>
    <row r="16" spans="1:22">
      <c r="A16" s="97">
        <f>список!A13</f>
        <v>12</v>
      </c>
      <c r="B16" s="97" t="str">
        <f>IF(список!B13="","",список!B13)</f>
        <v/>
      </c>
      <c r="C16" s="97">
        <f>IF(список!C13="","",список!C13)</f>
        <v>0</v>
      </c>
      <c r="D16" s="270"/>
      <c r="E16" s="198"/>
      <c r="F16" s="198"/>
      <c r="G16" s="271"/>
      <c r="H16" s="160" t="str">
        <f t="shared" si="0"/>
        <v/>
      </c>
      <c r="I16" s="149" t="str">
        <f t="shared" si="1"/>
        <v/>
      </c>
      <c r="J16" s="270"/>
      <c r="K16" s="198"/>
      <c r="L16" s="198"/>
      <c r="M16" s="271"/>
      <c r="N16" s="253" t="str">
        <f t="shared" si="2"/>
        <v/>
      </c>
      <c r="O16" s="149" t="str">
        <f t="shared" si="3"/>
        <v/>
      </c>
      <c r="P16" s="198"/>
      <c r="Q16" s="198"/>
      <c r="R16" s="198"/>
      <c r="S16" s="198"/>
      <c r="T16" s="160" t="str">
        <f t="shared" si="4"/>
        <v/>
      </c>
      <c r="U16" s="149" t="str">
        <f t="shared" si="5"/>
        <v/>
      </c>
      <c r="V16" s="5"/>
    </row>
    <row r="17" spans="1:22">
      <c r="A17" s="97">
        <f>список!A14</f>
        <v>13</v>
      </c>
      <c r="B17" s="97" t="str">
        <f>IF(список!B14="","",список!B14)</f>
        <v/>
      </c>
      <c r="C17" s="97">
        <f>IF(список!C14="","",список!C14)</f>
        <v>0</v>
      </c>
      <c r="D17" s="270"/>
      <c r="E17" s="198"/>
      <c r="F17" s="198"/>
      <c r="G17" s="271"/>
      <c r="H17" s="160" t="str">
        <f t="shared" si="0"/>
        <v/>
      </c>
      <c r="I17" s="149" t="str">
        <f t="shared" si="1"/>
        <v/>
      </c>
      <c r="J17" s="270"/>
      <c r="K17" s="198"/>
      <c r="L17" s="198"/>
      <c r="M17" s="271"/>
      <c r="N17" s="253" t="str">
        <f t="shared" si="2"/>
        <v/>
      </c>
      <c r="O17" s="149" t="str">
        <f t="shared" si="3"/>
        <v/>
      </c>
      <c r="P17" s="198"/>
      <c r="Q17" s="198"/>
      <c r="R17" s="198"/>
      <c r="S17" s="198"/>
      <c r="T17" s="160" t="str">
        <f t="shared" si="4"/>
        <v/>
      </c>
      <c r="U17" s="149" t="str">
        <f t="shared" si="5"/>
        <v/>
      </c>
      <c r="V17" s="5"/>
    </row>
    <row r="18" spans="1:22">
      <c r="A18" s="97">
        <f>список!A15</f>
        <v>14</v>
      </c>
      <c r="B18" s="97" t="str">
        <f>IF(список!B15="","",список!B15)</f>
        <v/>
      </c>
      <c r="C18" s="97">
        <f>IF(список!C15="","",список!C15)</f>
        <v>0</v>
      </c>
      <c r="D18" s="270"/>
      <c r="E18" s="198"/>
      <c r="F18" s="198"/>
      <c r="G18" s="271"/>
      <c r="H18" s="160" t="str">
        <f t="shared" si="0"/>
        <v/>
      </c>
      <c r="I18" s="149" t="str">
        <f t="shared" si="1"/>
        <v/>
      </c>
      <c r="J18" s="270"/>
      <c r="K18" s="198"/>
      <c r="L18" s="198"/>
      <c r="M18" s="271"/>
      <c r="N18" s="253" t="str">
        <f t="shared" si="2"/>
        <v/>
      </c>
      <c r="O18" s="149" t="str">
        <f t="shared" si="3"/>
        <v/>
      </c>
      <c r="P18" s="198"/>
      <c r="Q18" s="198"/>
      <c r="R18" s="198"/>
      <c r="S18" s="198"/>
      <c r="T18" s="160" t="str">
        <f t="shared" si="4"/>
        <v/>
      </c>
      <c r="U18" s="149" t="str">
        <f t="shared" si="5"/>
        <v/>
      </c>
      <c r="V18" s="5"/>
    </row>
    <row r="19" spans="1:22">
      <c r="A19" s="97">
        <f>список!A16</f>
        <v>15</v>
      </c>
      <c r="B19" s="97" t="str">
        <f>IF(список!B16="","",список!B16)</f>
        <v/>
      </c>
      <c r="C19" s="97">
        <f>IF(список!C16="","",список!C16)</f>
        <v>0</v>
      </c>
      <c r="D19" s="270"/>
      <c r="E19" s="198"/>
      <c r="F19" s="198"/>
      <c r="G19" s="271"/>
      <c r="H19" s="160" t="str">
        <f t="shared" si="0"/>
        <v/>
      </c>
      <c r="I19" s="149" t="str">
        <f t="shared" si="1"/>
        <v/>
      </c>
      <c r="J19" s="270"/>
      <c r="K19" s="198"/>
      <c r="L19" s="198"/>
      <c r="M19" s="271"/>
      <c r="N19" s="253" t="str">
        <f t="shared" si="2"/>
        <v/>
      </c>
      <c r="O19" s="149" t="str">
        <f t="shared" si="3"/>
        <v/>
      </c>
      <c r="P19" s="198"/>
      <c r="Q19" s="198"/>
      <c r="R19" s="198"/>
      <c r="S19" s="198"/>
      <c r="T19" s="160" t="str">
        <f t="shared" si="4"/>
        <v/>
      </c>
      <c r="U19" s="149" t="str">
        <f t="shared" si="5"/>
        <v/>
      </c>
      <c r="V19" s="5"/>
    </row>
    <row r="20" spans="1:22">
      <c r="A20" s="97">
        <f>список!A17</f>
        <v>16</v>
      </c>
      <c r="B20" s="97" t="str">
        <f>IF(список!B17="","",список!B17)</f>
        <v/>
      </c>
      <c r="C20" s="97">
        <f>IF(список!C17="","",список!C17)</f>
        <v>0</v>
      </c>
      <c r="D20" s="270"/>
      <c r="E20" s="198"/>
      <c r="F20" s="198"/>
      <c r="G20" s="271"/>
      <c r="H20" s="160" t="str">
        <f t="shared" si="0"/>
        <v/>
      </c>
      <c r="I20" s="149" t="str">
        <f t="shared" si="1"/>
        <v/>
      </c>
      <c r="J20" s="270"/>
      <c r="K20" s="198"/>
      <c r="L20" s="198"/>
      <c r="M20" s="271"/>
      <c r="N20" s="253" t="str">
        <f t="shared" si="2"/>
        <v/>
      </c>
      <c r="O20" s="149" t="str">
        <f t="shared" si="3"/>
        <v/>
      </c>
      <c r="P20" s="198"/>
      <c r="Q20" s="198"/>
      <c r="R20" s="198"/>
      <c r="S20" s="198"/>
      <c r="T20" s="160" t="str">
        <f t="shared" si="4"/>
        <v/>
      </c>
      <c r="U20" s="149" t="str">
        <f t="shared" si="5"/>
        <v/>
      </c>
      <c r="V20" s="5"/>
    </row>
    <row r="21" spans="1:22">
      <c r="A21" s="97">
        <f>список!A18</f>
        <v>17</v>
      </c>
      <c r="B21" s="97" t="str">
        <f>IF(список!B18="","",список!B18)</f>
        <v/>
      </c>
      <c r="C21" s="97">
        <f>IF(список!C18="","",список!C18)</f>
        <v>0</v>
      </c>
      <c r="D21" s="270"/>
      <c r="E21" s="198"/>
      <c r="F21" s="198"/>
      <c r="G21" s="271"/>
      <c r="H21" s="160" t="str">
        <f t="shared" si="0"/>
        <v/>
      </c>
      <c r="I21" s="149" t="str">
        <f t="shared" si="1"/>
        <v/>
      </c>
      <c r="J21" s="270"/>
      <c r="K21" s="198"/>
      <c r="L21" s="198"/>
      <c r="M21" s="271"/>
      <c r="N21" s="253" t="str">
        <f t="shared" si="2"/>
        <v/>
      </c>
      <c r="O21" s="149" t="str">
        <f t="shared" si="3"/>
        <v/>
      </c>
      <c r="P21" s="198"/>
      <c r="Q21" s="198"/>
      <c r="R21" s="198"/>
      <c r="S21" s="198"/>
      <c r="T21" s="160" t="str">
        <f t="shared" si="4"/>
        <v/>
      </c>
      <c r="U21" s="149" t="str">
        <f t="shared" si="5"/>
        <v/>
      </c>
      <c r="V21" s="5"/>
    </row>
    <row r="22" spans="1:22">
      <c r="A22" s="97">
        <f>список!A19</f>
        <v>18</v>
      </c>
      <c r="B22" s="97" t="str">
        <f>IF(список!B19="","",список!B19)</f>
        <v/>
      </c>
      <c r="C22" s="97">
        <f>IF(список!C19="","",список!C19)</f>
        <v>0</v>
      </c>
      <c r="D22" s="270"/>
      <c r="E22" s="198"/>
      <c r="F22" s="198"/>
      <c r="G22" s="271"/>
      <c r="H22" s="160" t="str">
        <f t="shared" si="0"/>
        <v/>
      </c>
      <c r="I22" s="149" t="str">
        <f t="shared" si="1"/>
        <v/>
      </c>
      <c r="J22" s="270"/>
      <c r="K22" s="198"/>
      <c r="L22" s="198"/>
      <c r="M22" s="271"/>
      <c r="N22" s="253" t="str">
        <f t="shared" si="2"/>
        <v/>
      </c>
      <c r="O22" s="149" t="str">
        <f t="shared" si="3"/>
        <v/>
      </c>
      <c r="P22" s="198"/>
      <c r="Q22" s="198"/>
      <c r="R22" s="198"/>
      <c r="S22" s="198"/>
      <c r="T22" s="160" t="str">
        <f t="shared" si="4"/>
        <v/>
      </c>
      <c r="U22" s="149" t="str">
        <f t="shared" si="5"/>
        <v/>
      </c>
      <c r="V22" s="5"/>
    </row>
    <row r="23" spans="1:22">
      <c r="A23" s="97">
        <f>список!A20</f>
        <v>19</v>
      </c>
      <c r="B23" s="97" t="str">
        <f>IF(список!B20="","",список!B20)</f>
        <v/>
      </c>
      <c r="C23" s="97">
        <f>IF(список!C20="","",список!C20)</f>
        <v>0</v>
      </c>
      <c r="D23" s="270"/>
      <c r="E23" s="198"/>
      <c r="F23" s="198"/>
      <c r="G23" s="271"/>
      <c r="H23" s="160" t="str">
        <f t="shared" si="0"/>
        <v/>
      </c>
      <c r="I23" s="149" t="str">
        <f t="shared" si="1"/>
        <v/>
      </c>
      <c r="J23" s="270"/>
      <c r="K23" s="198"/>
      <c r="L23" s="198"/>
      <c r="M23" s="271"/>
      <c r="N23" s="253" t="str">
        <f t="shared" si="2"/>
        <v/>
      </c>
      <c r="O23" s="149" t="str">
        <f t="shared" si="3"/>
        <v/>
      </c>
      <c r="P23" s="198"/>
      <c r="Q23" s="198"/>
      <c r="R23" s="198"/>
      <c r="S23" s="198"/>
      <c r="T23" s="160" t="str">
        <f t="shared" si="4"/>
        <v/>
      </c>
      <c r="U23" s="149" t="str">
        <f t="shared" si="5"/>
        <v/>
      </c>
      <c r="V23" s="5"/>
    </row>
    <row r="24" spans="1:22">
      <c r="A24" s="97">
        <f>список!A21</f>
        <v>20</v>
      </c>
      <c r="B24" s="97" t="str">
        <f>IF(список!B21="","",список!B21)</f>
        <v/>
      </c>
      <c r="C24" s="97">
        <f>IF(список!C21="","",список!C21)</f>
        <v>0</v>
      </c>
      <c r="D24" s="270"/>
      <c r="E24" s="198"/>
      <c r="F24" s="198"/>
      <c r="G24" s="271"/>
      <c r="H24" s="160" t="str">
        <f t="shared" si="0"/>
        <v/>
      </c>
      <c r="I24" s="149" t="str">
        <f t="shared" si="1"/>
        <v/>
      </c>
      <c r="J24" s="270"/>
      <c r="K24" s="198"/>
      <c r="L24" s="198"/>
      <c r="M24" s="271"/>
      <c r="N24" s="253" t="str">
        <f t="shared" si="2"/>
        <v/>
      </c>
      <c r="O24" s="149" t="str">
        <f t="shared" si="3"/>
        <v/>
      </c>
      <c r="P24" s="198"/>
      <c r="Q24" s="198"/>
      <c r="R24" s="198"/>
      <c r="S24" s="198"/>
      <c r="T24" s="160" t="str">
        <f t="shared" si="4"/>
        <v/>
      </c>
      <c r="U24" s="149" t="str">
        <f t="shared" si="5"/>
        <v/>
      </c>
      <c r="V24" s="5"/>
    </row>
    <row r="25" spans="1:22">
      <c r="A25" s="97">
        <f>список!A22</f>
        <v>21</v>
      </c>
      <c r="B25" s="97" t="str">
        <f>IF(список!B22="","",список!B22)</f>
        <v/>
      </c>
      <c r="C25" s="97">
        <f>IF(список!C22="","",список!C22)</f>
        <v>0</v>
      </c>
      <c r="D25" s="270"/>
      <c r="E25" s="198"/>
      <c r="F25" s="198"/>
      <c r="G25" s="271"/>
      <c r="H25" s="160" t="str">
        <f t="shared" si="0"/>
        <v/>
      </c>
      <c r="I25" s="149" t="str">
        <f t="shared" si="1"/>
        <v/>
      </c>
      <c r="J25" s="270"/>
      <c r="K25" s="198"/>
      <c r="L25" s="198"/>
      <c r="M25" s="271"/>
      <c r="N25" s="253" t="str">
        <f t="shared" si="2"/>
        <v/>
      </c>
      <c r="O25" s="149" t="str">
        <f t="shared" si="3"/>
        <v/>
      </c>
      <c r="P25" s="198"/>
      <c r="Q25" s="198"/>
      <c r="R25" s="198"/>
      <c r="S25" s="198"/>
      <c r="T25" s="160" t="str">
        <f t="shared" si="4"/>
        <v/>
      </c>
      <c r="U25" s="149" t="str">
        <f t="shared" si="5"/>
        <v/>
      </c>
      <c r="V25" s="5"/>
    </row>
    <row r="26" spans="1:22">
      <c r="A26" s="97">
        <f>список!A23</f>
        <v>22</v>
      </c>
      <c r="B26" s="97" t="str">
        <f>IF(список!B23="","",список!B23)</f>
        <v/>
      </c>
      <c r="C26" s="97">
        <f>IF(список!C23="","",список!C23)</f>
        <v>0</v>
      </c>
      <c r="D26" s="270"/>
      <c r="E26" s="198"/>
      <c r="F26" s="198"/>
      <c r="G26" s="271"/>
      <c r="H26" s="160" t="str">
        <f t="shared" si="0"/>
        <v/>
      </c>
      <c r="I26" s="149" t="str">
        <f t="shared" si="1"/>
        <v/>
      </c>
      <c r="J26" s="270"/>
      <c r="K26" s="198"/>
      <c r="L26" s="198"/>
      <c r="M26" s="271"/>
      <c r="N26" s="253" t="str">
        <f t="shared" si="2"/>
        <v/>
      </c>
      <c r="O26" s="149" t="str">
        <f t="shared" si="3"/>
        <v/>
      </c>
      <c r="P26" s="198"/>
      <c r="Q26" s="198"/>
      <c r="R26" s="198"/>
      <c r="S26" s="198"/>
      <c r="T26" s="160" t="str">
        <f t="shared" si="4"/>
        <v/>
      </c>
      <c r="U26" s="149" t="str">
        <f t="shared" si="5"/>
        <v/>
      </c>
      <c r="V26" s="5"/>
    </row>
    <row r="27" spans="1:22">
      <c r="A27" s="97">
        <f>список!A24</f>
        <v>23</v>
      </c>
      <c r="B27" s="97" t="str">
        <f>IF(список!B24="","",список!B24)</f>
        <v/>
      </c>
      <c r="C27" s="97">
        <f>IF(список!C24="","",список!C24)</f>
        <v>0</v>
      </c>
      <c r="D27" s="270"/>
      <c r="E27" s="198"/>
      <c r="F27" s="198"/>
      <c r="G27" s="271"/>
      <c r="H27" s="160" t="str">
        <f t="shared" si="0"/>
        <v/>
      </c>
      <c r="I27" s="149" t="str">
        <f t="shared" si="1"/>
        <v/>
      </c>
      <c r="J27" s="270"/>
      <c r="K27" s="198"/>
      <c r="L27" s="198"/>
      <c r="M27" s="271"/>
      <c r="N27" s="253" t="str">
        <f t="shared" si="2"/>
        <v/>
      </c>
      <c r="O27" s="149" t="str">
        <f t="shared" si="3"/>
        <v/>
      </c>
      <c r="P27" s="198"/>
      <c r="Q27" s="198"/>
      <c r="R27" s="198"/>
      <c r="S27" s="198"/>
      <c r="T27" s="160" t="str">
        <f t="shared" si="4"/>
        <v/>
      </c>
      <c r="U27" s="149" t="str">
        <f t="shared" si="5"/>
        <v/>
      </c>
      <c r="V27" s="5"/>
    </row>
    <row r="28" spans="1:22">
      <c r="A28" s="97">
        <f>список!A25</f>
        <v>24</v>
      </c>
      <c r="B28" s="97" t="str">
        <f>IF(список!B25="","",список!B25)</f>
        <v/>
      </c>
      <c r="C28" s="97">
        <f>IF(список!C25="","",список!C25)</f>
        <v>0</v>
      </c>
      <c r="D28" s="270"/>
      <c r="E28" s="198"/>
      <c r="F28" s="198"/>
      <c r="G28" s="271"/>
      <c r="H28" s="160" t="str">
        <f t="shared" si="0"/>
        <v/>
      </c>
      <c r="I28" s="149" t="str">
        <f t="shared" si="1"/>
        <v/>
      </c>
      <c r="J28" s="270"/>
      <c r="K28" s="198"/>
      <c r="L28" s="198"/>
      <c r="M28" s="271"/>
      <c r="N28" s="253" t="str">
        <f t="shared" si="2"/>
        <v/>
      </c>
      <c r="O28" s="149" t="str">
        <f t="shared" si="3"/>
        <v/>
      </c>
      <c r="P28" s="198"/>
      <c r="Q28" s="198"/>
      <c r="R28" s="198"/>
      <c r="S28" s="198"/>
      <c r="T28" s="160" t="str">
        <f t="shared" si="4"/>
        <v/>
      </c>
      <c r="U28" s="149" t="str">
        <f t="shared" si="5"/>
        <v/>
      </c>
      <c r="V28" s="5"/>
    </row>
    <row r="29" spans="1:22">
      <c r="A29" s="97">
        <f>список!A26</f>
        <v>25</v>
      </c>
      <c r="B29" s="97" t="str">
        <f>IF(список!B26="","",список!B26)</f>
        <v/>
      </c>
      <c r="C29" s="97">
        <f>IF(список!C26="","",список!C26)</f>
        <v>0</v>
      </c>
      <c r="D29" s="270"/>
      <c r="E29" s="198"/>
      <c r="F29" s="198"/>
      <c r="G29" s="271"/>
      <c r="H29" s="160" t="str">
        <f t="shared" si="0"/>
        <v/>
      </c>
      <c r="I29" s="149" t="str">
        <f t="shared" si="1"/>
        <v/>
      </c>
      <c r="J29" s="270"/>
      <c r="K29" s="198"/>
      <c r="L29" s="198"/>
      <c r="M29" s="271"/>
      <c r="N29" s="253" t="str">
        <f t="shared" si="2"/>
        <v/>
      </c>
      <c r="O29" s="149" t="str">
        <f t="shared" si="3"/>
        <v/>
      </c>
      <c r="P29" s="198"/>
      <c r="Q29" s="198"/>
      <c r="R29" s="198"/>
      <c r="S29" s="198"/>
      <c r="T29" s="160" t="str">
        <f t="shared" si="4"/>
        <v/>
      </c>
      <c r="U29" s="149" t="str">
        <f t="shared" si="5"/>
        <v/>
      </c>
      <c r="V29" s="5"/>
    </row>
    <row r="30" spans="1:22">
      <c r="A30" s="97">
        <f>список!A27</f>
        <v>26</v>
      </c>
      <c r="B30" s="97" t="str">
        <f>IF(список!B27="","",список!B27)</f>
        <v/>
      </c>
      <c r="C30" s="97">
        <f>IF(список!C27="","",список!C27)</f>
        <v>0</v>
      </c>
      <c r="D30" s="270"/>
      <c r="E30" s="198"/>
      <c r="F30" s="198"/>
      <c r="G30" s="271"/>
      <c r="H30" s="160" t="str">
        <f t="shared" si="0"/>
        <v/>
      </c>
      <c r="I30" s="149" t="str">
        <f t="shared" si="1"/>
        <v/>
      </c>
      <c r="J30" s="270"/>
      <c r="K30" s="198"/>
      <c r="L30" s="198"/>
      <c r="M30" s="271"/>
      <c r="N30" s="253" t="str">
        <f t="shared" si="2"/>
        <v/>
      </c>
      <c r="O30" s="149" t="str">
        <f t="shared" si="3"/>
        <v/>
      </c>
      <c r="P30" s="198"/>
      <c r="Q30" s="198"/>
      <c r="R30" s="198"/>
      <c r="S30" s="198"/>
      <c r="T30" s="160" t="str">
        <f t="shared" si="4"/>
        <v/>
      </c>
      <c r="U30" s="149" t="str">
        <f t="shared" si="5"/>
        <v/>
      </c>
      <c r="V30" s="5"/>
    </row>
    <row r="31" spans="1:22">
      <c r="A31" s="97">
        <f>список!A28</f>
        <v>27</v>
      </c>
      <c r="B31" s="97" t="str">
        <f>IF(список!B28="","",список!B28)</f>
        <v/>
      </c>
      <c r="C31" s="97">
        <f>IF(список!C28="","",список!C28)</f>
        <v>0</v>
      </c>
      <c r="D31" s="270"/>
      <c r="E31" s="198"/>
      <c r="F31" s="198"/>
      <c r="G31" s="271"/>
      <c r="H31" s="160" t="str">
        <f t="shared" si="0"/>
        <v/>
      </c>
      <c r="I31" s="149" t="str">
        <f t="shared" si="1"/>
        <v/>
      </c>
      <c r="J31" s="270"/>
      <c r="K31" s="198"/>
      <c r="L31" s="198"/>
      <c r="M31" s="271"/>
      <c r="N31" s="253" t="str">
        <f t="shared" si="2"/>
        <v/>
      </c>
      <c r="O31" s="149" t="str">
        <f t="shared" si="3"/>
        <v/>
      </c>
      <c r="P31" s="198"/>
      <c r="Q31" s="198"/>
      <c r="R31" s="198"/>
      <c r="S31" s="198"/>
      <c r="T31" s="160" t="str">
        <f t="shared" si="4"/>
        <v/>
      </c>
      <c r="U31" s="149" t="str">
        <f t="shared" si="5"/>
        <v/>
      </c>
      <c r="V31" s="5"/>
    </row>
    <row r="32" spans="1:22">
      <c r="A32" s="97">
        <f>список!A29</f>
        <v>28</v>
      </c>
      <c r="B32" s="97" t="str">
        <f>IF(список!B29="","",список!B29)</f>
        <v/>
      </c>
      <c r="C32" s="97">
        <f>IF(список!C29="","",список!C29)</f>
        <v>0</v>
      </c>
      <c r="D32" s="270"/>
      <c r="E32" s="198"/>
      <c r="F32" s="198"/>
      <c r="G32" s="271"/>
      <c r="H32" s="160" t="str">
        <f t="shared" si="0"/>
        <v/>
      </c>
      <c r="I32" s="149" t="str">
        <f t="shared" si="1"/>
        <v/>
      </c>
      <c r="J32" s="270"/>
      <c r="K32" s="198"/>
      <c r="L32" s="198"/>
      <c r="M32" s="271"/>
      <c r="N32" s="253" t="str">
        <f t="shared" si="2"/>
        <v/>
      </c>
      <c r="O32" s="149" t="str">
        <f t="shared" si="3"/>
        <v/>
      </c>
      <c r="P32" s="198"/>
      <c r="Q32" s="198"/>
      <c r="R32" s="198"/>
      <c r="S32" s="271"/>
      <c r="T32" s="160" t="str">
        <f t="shared" si="4"/>
        <v/>
      </c>
      <c r="U32" s="149" t="str">
        <f t="shared" si="5"/>
        <v/>
      </c>
      <c r="V32" s="5"/>
    </row>
    <row r="33" spans="1:22">
      <c r="A33" s="97">
        <f>список!A30</f>
        <v>29</v>
      </c>
      <c r="B33" s="97" t="str">
        <f>IF(список!B30="","",список!B30)</f>
        <v/>
      </c>
      <c r="C33" s="97">
        <f>IF(список!C30="","",список!C30)</f>
        <v>0</v>
      </c>
      <c r="D33" s="270"/>
      <c r="E33" s="198"/>
      <c r="F33" s="198"/>
      <c r="G33" s="271"/>
      <c r="H33" s="160" t="str">
        <f t="shared" si="0"/>
        <v/>
      </c>
      <c r="I33" s="149" t="str">
        <f t="shared" si="1"/>
        <v/>
      </c>
      <c r="J33" s="270"/>
      <c r="K33" s="198"/>
      <c r="L33" s="198"/>
      <c r="M33" s="271"/>
      <c r="N33" s="253" t="str">
        <f t="shared" si="2"/>
        <v/>
      </c>
      <c r="O33" s="149" t="str">
        <f t="shared" si="3"/>
        <v/>
      </c>
      <c r="P33" s="198"/>
      <c r="Q33" s="198"/>
      <c r="R33" s="198"/>
      <c r="S33" s="271"/>
      <c r="T33" s="160" t="str">
        <f t="shared" si="4"/>
        <v/>
      </c>
      <c r="U33" s="149" t="str">
        <f t="shared" si="5"/>
        <v/>
      </c>
      <c r="V33" s="5"/>
    </row>
    <row r="34" spans="1:22">
      <c r="A34" s="97">
        <f>список!A31</f>
        <v>30</v>
      </c>
      <c r="B34" s="97" t="str">
        <f>IF(список!B31="","",список!B31)</f>
        <v/>
      </c>
      <c r="C34" s="97">
        <f>IF(список!C31="","",список!C31)</f>
        <v>0</v>
      </c>
      <c r="D34" s="195"/>
      <c r="E34" s="196"/>
      <c r="F34" s="201"/>
      <c r="G34" s="201"/>
      <c r="H34" s="160" t="str">
        <f t="shared" si="0"/>
        <v/>
      </c>
      <c r="I34" s="149" t="str">
        <f t="shared" si="1"/>
        <v/>
      </c>
      <c r="J34" s="270"/>
      <c r="K34" s="198"/>
      <c r="L34" s="198"/>
      <c r="M34" s="271"/>
      <c r="N34" s="253" t="str">
        <f t="shared" si="2"/>
        <v/>
      </c>
      <c r="O34" s="149" t="str">
        <f t="shared" si="3"/>
        <v/>
      </c>
      <c r="P34" s="198"/>
      <c r="Q34" s="198"/>
      <c r="R34" s="198"/>
      <c r="S34" s="271"/>
      <c r="T34" s="160" t="str">
        <f t="shared" si="4"/>
        <v/>
      </c>
      <c r="U34" s="149" t="str">
        <f t="shared" si="5"/>
        <v/>
      </c>
      <c r="V34" s="5"/>
    </row>
    <row r="35" spans="1:22">
      <c r="A35" s="97">
        <f>список!A32</f>
        <v>31</v>
      </c>
      <c r="B35" s="97" t="str">
        <f>IF(список!B32="","",список!B32)</f>
        <v/>
      </c>
      <c r="C35" s="97">
        <f>IF(список!C32="","",список!C32)</f>
        <v>0</v>
      </c>
      <c r="D35" s="195"/>
      <c r="E35" s="196"/>
      <c r="F35" s="201"/>
      <c r="G35" s="201"/>
      <c r="H35" s="160" t="str">
        <f t="shared" si="0"/>
        <v/>
      </c>
      <c r="I35" s="149" t="str">
        <f t="shared" si="1"/>
        <v/>
      </c>
      <c r="J35" s="270"/>
      <c r="K35" s="198"/>
      <c r="L35" s="198"/>
      <c r="M35" s="271"/>
      <c r="N35" s="253" t="str">
        <f t="shared" si="2"/>
        <v/>
      </c>
      <c r="O35" s="149" t="str">
        <f t="shared" si="3"/>
        <v/>
      </c>
      <c r="P35" s="198"/>
      <c r="Q35" s="198"/>
      <c r="R35" s="198"/>
      <c r="S35" s="271"/>
      <c r="T35" s="160" t="str">
        <f t="shared" si="4"/>
        <v/>
      </c>
      <c r="U35" s="149" t="str">
        <f t="shared" si="5"/>
        <v/>
      </c>
      <c r="V35" s="5"/>
    </row>
    <row r="36" spans="1:22">
      <c r="A36" s="97">
        <f>список!A33</f>
        <v>32</v>
      </c>
      <c r="B36" s="97" t="str">
        <f>IF(список!B33="","",список!B33)</f>
        <v/>
      </c>
      <c r="C36" s="97">
        <f>IF(список!C33="","",список!C33)</f>
        <v>0</v>
      </c>
      <c r="D36" s="270"/>
      <c r="E36" s="198"/>
      <c r="F36" s="198"/>
      <c r="G36" s="271"/>
      <c r="H36" s="160" t="str">
        <f t="shared" si="0"/>
        <v/>
      </c>
      <c r="I36" s="149" t="str">
        <f t="shared" si="1"/>
        <v/>
      </c>
      <c r="J36" s="270"/>
      <c r="K36" s="198"/>
      <c r="L36" s="198"/>
      <c r="M36" s="271"/>
      <c r="N36" s="253" t="str">
        <f t="shared" si="2"/>
        <v/>
      </c>
      <c r="O36" s="149" t="str">
        <f t="shared" si="3"/>
        <v/>
      </c>
      <c r="P36" s="198"/>
      <c r="Q36" s="198"/>
      <c r="R36" s="198"/>
      <c r="S36" s="271"/>
      <c r="T36" s="160" t="str">
        <f t="shared" si="4"/>
        <v/>
      </c>
      <c r="U36" s="149" t="str">
        <f t="shared" si="5"/>
        <v/>
      </c>
      <c r="V36" s="5"/>
    </row>
    <row r="37" spans="1:22">
      <c r="A37" s="97">
        <f>список!A34</f>
        <v>33</v>
      </c>
      <c r="B37" s="97" t="str">
        <f>IF(список!B34="","",список!B34)</f>
        <v/>
      </c>
      <c r="C37" s="97">
        <f>IF(список!C34="","",список!C34)</f>
        <v>0</v>
      </c>
      <c r="D37" s="65"/>
      <c r="E37" s="65"/>
      <c r="F37" s="65"/>
      <c r="G37" s="229"/>
      <c r="H37" s="160" t="str">
        <f t="shared" si="0"/>
        <v/>
      </c>
      <c r="I37" s="149" t="str">
        <f t="shared" si="1"/>
        <v/>
      </c>
      <c r="J37" s="154"/>
      <c r="K37" s="153"/>
      <c r="L37" s="153"/>
      <c r="M37" s="153"/>
      <c r="N37" s="253" t="str">
        <f t="shared" si="2"/>
        <v/>
      </c>
      <c r="O37" s="149" t="str">
        <f t="shared" si="3"/>
        <v/>
      </c>
      <c r="P37" s="198"/>
      <c r="Q37" s="198"/>
      <c r="R37" s="198"/>
      <c r="S37" s="271"/>
      <c r="T37" s="160" t="str">
        <f t="shared" si="4"/>
        <v/>
      </c>
      <c r="U37" s="149" t="str">
        <f t="shared" si="5"/>
        <v/>
      </c>
      <c r="V37" s="5"/>
    </row>
    <row r="38" spans="1:22">
      <c r="A38" s="97">
        <f>список!A35</f>
        <v>34</v>
      </c>
      <c r="B38" s="97" t="str">
        <f>IF(список!B35="","",список!B35)</f>
        <v/>
      </c>
      <c r="C38" s="97">
        <f>IF(список!C35="","",список!C35)</f>
        <v>0</v>
      </c>
      <c r="D38" s="65"/>
      <c r="E38" s="65"/>
      <c r="F38" s="65"/>
      <c r="G38" s="229"/>
      <c r="H38" s="160" t="str">
        <f t="shared" si="0"/>
        <v/>
      </c>
      <c r="I38" s="149" t="str">
        <f t="shared" si="1"/>
        <v/>
      </c>
      <c r="J38" s="148"/>
      <c r="K38" s="65"/>
      <c r="L38" s="65"/>
      <c r="M38" s="229"/>
      <c r="N38" s="253" t="str">
        <f t="shared" si="2"/>
        <v/>
      </c>
      <c r="O38" s="149" t="str">
        <f t="shared" si="3"/>
        <v/>
      </c>
      <c r="P38" s="148"/>
      <c r="Q38" s="65"/>
      <c r="R38" s="65"/>
      <c r="S38" s="229"/>
      <c r="T38" s="160" t="str">
        <f t="shared" si="4"/>
        <v/>
      </c>
      <c r="U38" s="149" t="str">
        <f t="shared" si="5"/>
        <v/>
      </c>
      <c r="V38" s="5"/>
    </row>
    <row r="39" spans="1:22" ht="15.75" thickBot="1">
      <c r="A39" s="97">
        <f>список!A36</f>
        <v>35</v>
      </c>
      <c r="B39" s="97" t="str">
        <f>IF(список!B36="","",список!B36)</f>
        <v/>
      </c>
      <c r="C39" s="97">
        <f>IF(список!C36="","",список!C36)</f>
        <v>0</v>
      </c>
      <c r="D39" s="65"/>
      <c r="E39" s="65"/>
      <c r="F39" s="65"/>
      <c r="G39" s="229"/>
      <c r="H39" s="226" t="str">
        <f t="shared" si="0"/>
        <v/>
      </c>
      <c r="I39" s="150" t="str">
        <f t="shared" si="1"/>
        <v/>
      </c>
      <c r="J39" s="148"/>
      <c r="K39" s="65"/>
      <c r="L39" s="65"/>
      <c r="M39" s="229"/>
      <c r="N39" s="254" t="str">
        <f t="shared" si="2"/>
        <v/>
      </c>
      <c r="O39" s="150" t="str">
        <f t="shared" si="3"/>
        <v/>
      </c>
      <c r="P39" s="148"/>
      <c r="Q39" s="65"/>
      <c r="R39" s="65"/>
      <c r="S39" s="229"/>
      <c r="T39" s="226" t="str">
        <f t="shared" si="4"/>
        <v/>
      </c>
      <c r="U39" s="150" t="str">
        <f t="shared" si="5"/>
        <v/>
      </c>
      <c r="V39" s="5"/>
    </row>
    <row r="40" spans="1:22">
      <c r="H40" s="6"/>
      <c r="I40" s="6"/>
      <c r="L40" s="65"/>
      <c r="M40" s="65"/>
      <c r="N40" s="6"/>
      <c r="O40" s="6"/>
      <c r="T40" s="6"/>
      <c r="U40" s="6"/>
    </row>
  </sheetData>
  <sheetProtection password="CC6F" sheet="1" objects="1" scenarios="1" selectLockedCells="1"/>
  <mergeCells count="11">
    <mergeCell ref="A1:U1"/>
    <mergeCell ref="A2:U2"/>
    <mergeCell ref="D3:I3"/>
    <mergeCell ref="P3:U3"/>
    <mergeCell ref="A3:A4"/>
    <mergeCell ref="B3:B4"/>
    <mergeCell ref="C3:C4"/>
    <mergeCell ref="H4:I4"/>
    <mergeCell ref="N4:O4"/>
    <mergeCell ref="T4:U4"/>
    <mergeCell ref="J3:O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N33"/>
  <sheetViews>
    <sheetView workbookViewId="0">
      <selection activeCell="K4" sqref="K4"/>
    </sheetView>
  </sheetViews>
  <sheetFormatPr defaultColWidth="9.140625" defaultRowHeight="15"/>
  <cols>
    <col min="1" max="1" width="9.140625" style="1"/>
    <col min="2" max="2" width="34.140625" style="1" customWidth="1"/>
    <col min="3" max="11" width="9.140625" style="1"/>
    <col min="12" max="12" width="12.85546875" style="1" customWidth="1"/>
    <col min="13" max="13" width="35.85546875" style="1" customWidth="1"/>
    <col min="14" max="16384" width="9.140625" style="1"/>
  </cols>
  <sheetData>
    <row r="1" spans="1:14" ht="15.75">
      <c r="A1" s="301"/>
      <c r="B1" s="301"/>
      <c r="C1" s="301"/>
      <c r="D1" s="301"/>
      <c r="E1" s="301"/>
      <c r="F1" s="301"/>
      <c r="G1" s="301"/>
      <c r="H1" s="301"/>
      <c r="I1" s="301"/>
      <c r="J1" s="301"/>
      <c r="K1" s="301"/>
      <c r="L1" s="301"/>
      <c r="M1" s="301"/>
      <c r="N1" s="301"/>
    </row>
    <row r="2" spans="1:14" ht="15.75">
      <c r="A2" s="1" t="str">
        <f>список!A1</f>
        <v>№</v>
      </c>
      <c r="B2" s="1" t="str">
        <f>список!B1</f>
        <v>Фамилия, имя воспитанника</v>
      </c>
      <c r="C2" s="302">
        <v>1</v>
      </c>
      <c r="D2" s="302"/>
      <c r="E2" s="302">
        <v>2</v>
      </c>
      <c r="F2" s="302"/>
      <c r="G2" s="302">
        <v>3</v>
      </c>
      <c r="H2" s="302"/>
      <c r="I2" s="302">
        <v>4</v>
      </c>
      <c r="J2" s="302"/>
      <c r="K2" s="1" t="s">
        <v>1</v>
      </c>
      <c r="L2" s="1" t="s">
        <v>2</v>
      </c>
    </row>
    <row r="3" spans="1:14" ht="15" customHeight="1">
      <c r="A3" s="1">
        <f>список!A2</f>
        <v>1</v>
      </c>
      <c r="B3" s="1" t="str">
        <f>IF(список!B2="","",список!B2)</f>
        <v/>
      </c>
      <c r="C3" s="1" t="e">
        <f>IF(#REF!="","",#REF!)</f>
        <v>#REF!</v>
      </c>
      <c r="D3" s="1" t="e">
        <f>IF(C3="","",IF(C3="а",0,IF(C3="в",3,IF(C3="г",2,IF(C3="б",5,IF(C3="д",4,1))))))</f>
        <v>#REF!</v>
      </c>
      <c r="E3" s="1" t="e">
        <f>IF(#REF!="","",#REF!)</f>
        <v>#REF!</v>
      </c>
      <c r="F3" s="1" t="e">
        <f>IF(E3="","",IF(E3="г",0,IF(E3="д",5,IF(E3="е",4,IF(E3="в",3,IF(E3="а",1,2))))))</f>
        <v>#REF!</v>
      </c>
      <c r="G3" s="1" t="e">
        <f>IF(#REF!="","",#REF!)</f>
        <v>#REF!</v>
      </c>
      <c r="H3" s="1" t="e">
        <f>IF(G3="","",IF(I3="а",5,IF(I3="б",2,IF(I3="в",3,IF(I3="г",0,IF(I3="д",1,4))))))</f>
        <v>#REF!</v>
      </c>
      <c r="I3" s="1" t="e">
        <f>IF(#REF!="","",#REF!)</f>
        <v>#REF!</v>
      </c>
      <c r="J3" s="1" t="e">
        <f>IF(I3="","",IF(I3="а",5,IF(I3="б",2,IF(I3="в",3,IF(I3="г",0,IF(I3="д",1,4))))))</f>
        <v>#REF!</v>
      </c>
      <c r="K3" s="1" t="e">
        <f>SUM(D3,F3,H3,J3,)</f>
        <v>#REF!</v>
      </c>
      <c r="L3" s="1" t="e">
        <f>IF(K3=0,"",IF(AND(K3&lt;=4),"низкий",IF(AND(K3&gt;4,K3&lt;=8),"сниженный",IF(AND(K3&gt;=9,K3&lt;13),"норма",IF(AND(K3&gt;=13,K3&lt;17),"высокий","очень высокий")))))</f>
        <v>#REF!</v>
      </c>
      <c r="M3" s="4" t="e">
        <f>IF(L3="","",IF(AND(L3="очень высокий"),"преобладает учебная и социальная мотивация",IF(AND(L4="высокий"),"преобладает социально-позиционная мотивация возможно наличие учебной",IF(AND(L3="норма"),"преобладает позиционная мотивация возможно наличие социальных и оценочных мотивов",IF(AND(L3="низкий"),"преобладают оценочные и игровые мотивы возможно наличие внешних","преобладают внешние мотивы возможно наличие игровых и оценочных")))))</f>
        <v>#REF!</v>
      </c>
    </row>
    <row r="4" spans="1:14">
      <c r="A4" s="1">
        <f>список!A3</f>
        <v>2</v>
      </c>
      <c r="B4" s="1" t="str">
        <f>IF(список!B3="","",список!B3)</f>
        <v/>
      </c>
      <c r="C4" s="1" t="e">
        <f>IF(#REF!="","",#REF!)</f>
        <v>#REF!</v>
      </c>
      <c r="D4" s="1" t="e">
        <f>IF(C4="","",IF(C4="а",0,IF(C4="в",3,IF(C4="г",2,IF(C4="б",5,IF(C4="д",4,1))))))</f>
        <v>#REF!</v>
      </c>
      <c r="E4" s="1" t="e">
        <f>IF(#REF!="","",#REF!)</f>
        <v>#REF!</v>
      </c>
      <c r="F4" s="1" t="e">
        <f t="shared" ref="F4:F33" si="0">IF(E4="","",IF(E4="г",0,IF(E4="д",5,IF(E4="е",4,IF(E4="в",3,IF(E4="а",1,2))))))</f>
        <v>#REF!</v>
      </c>
      <c r="G4" s="1" t="e">
        <f>IF(#REF!="","",#REF!)</f>
        <v>#REF!</v>
      </c>
      <c r="H4" s="1" t="e">
        <f t="shared" ref="H4:H33" si="1">IF(G4="","",IF(I4="а",5,IF(I4="б",2,IF(I4="в",3,IF(I4="г",0,IF(I4="д",1,4))))))</f>
        <v>#REF!</v>
      </c>
      <c r="I4" s="1" t="e">
        <f>IF(#REF!="","",#REF!)</f>
        <v>#REF!</v>
      </c>
      <c r="J4" s="1" t="e">
        <f t="shared" ref="J4:J33" si="2">IF(I4="","",IF(I4="а",5,IF(I4="б",2,IF(I4="в",3,IF(I4="г",0,IF(I4="д",1,4))))))</f>
        <v>#REF!</v>
      </c>
      <c r="K4" s="1" t="e">
        <f t="shared" ref="K4:K33" si="3">SUM(D4,F4,H4,J4,)</f>
        <v>#REF!</v>
      </c>
      <c r="L4" s="1" t="e">
        <f t="shared" ref="L4:L32" si="4">IF(K4=0,"",IF(AND(K4&lt;=4),"низкий",IF(AND(K4&gt;4,K4&lt;=8),"сниженный",IF(AND(K4&gt;=9,K4&lt;13),"норма",IF(AND(K4&gt;=13,K4&lt;17),"высокий","очень высокий")))))</f>
        <v>#REF!</v>
      </c>
      <c r="M4" s="4" t="e">
        <f t="shared" ref="M4:M32" si="5">IF(L4="","",IF(AND(L4="очень высокий"),"преобладает учебная и социальная мотивация",IF(AND(L5="высокий"),"преобладает социально-позиционная мотивация возможно наличие учебной",IF(AND(L4="норма"),"преобладает позиционная мотивация возможно наличие социальных и оценочных мотивов",IF(AND(L4="низкий"),"преобладают оценочные и игровые мотивы возможно наличие внешних","преобладают внешние мотивы возможно наличие игровых и оценочных")))))</f>
        <v>#REF!</v>
      </c>
    </row>
    <row r="5" spans="1:14">
      <c r="A5" s="1">
        <f>список!A4</f>
        <v>3</v>
      </c>
      <c r="B5" s="1" t="str">
        <f>IF(список!B4="","",список!B4)</f>
        <v/>
      </c>
      <c r="C5" s="1" t="e">
        <f>IF(#REF!="","",#REF!)</f>
        <v>#REF!</v>
      </c>
      <c r="D5" s="1" t="e">
        <f t="shared" ref="D5:D33" si="6">IF(C5="","",IF(C5="а",0,IF(C5="в",3,IF(C5="г",2,IF(C5="б",5,IF(C5="д",4,1))))))</f>
        <v>#REF!</v>
      </c>
      <c r="E5" s="1" t="e">
        <f>IF(#REF!="","",#REF!)</f>
        <v>#REF!</v>
      </c>
      <c r="F5" s="1" t="e">
        <f t="shared" si="0"/>
        <v>#REF!</v>
      </c>
      <c r="G5" s="1" t="e">
        <f>IF(#REF!="","",#REF!)</f>
        <v>#REF!</v>
      </c>
      <c r="H5" s="1" t="e">
        <f t="shared" si="1"/>
        <v>#REF!</v>
      </c>
      <c r="I5" s="1" t="e">
        <f>IF(#REF!="","",#REF!)</f>
        <v>#REF!</v>
      </c>
      <c r="J5" s="1" t="e">
        <f t="shared" si="2"/>
        <v>#REF!</v>
      </c>
      <c r="K5" s="1" t="e">
        <f t="shared" si="3"/>
        <v>#REF!</v>
      </c>
      <c r="L5" s="1" t="e">
        <f t="shared" si="4"/>
        <v>#REF!</v>
      </c>
      <c r="M5" s="4" t="e">
        <f t="shared" si="5"/>
        <v>#REF!</v>
      </c>
    </row>
    <row r="6" spans="1:14">
      <c r="A6" s="1">
        <f>список!A5</f>
        <v>4</v>
      </c>
      <c r="B6" s="1" t="str">
        <f>IF(список!B5="","",список!B5)</f>
        <v/>
      </c>
      <c r="C6" s="1" t="e">
        <f>IF(#REF!="","",#REF!)</f>
        <v>#REF!</v>
      </c>
      <c r="D6" s="1" t="e">
        <f t="shared" si="6"/>
        <v>#REF!</v>
      </c>
      <c r="E6" s="1" t="e">
        <f>IF(#REF!="","",#REF!)</f>
        <v>#REF!</v>
      </c>
      <c r="F6" s="1" t="e">
        <f t="shared" si="0"/>
        <v>#REF!</v>
      </c>
      <c r="G6" s="1" t="e">
        <f>IF(#REF!="","",#REF!)</f>
        <v>#REF!</v>
      </c>
      <c r="H6" s="1" t="e">
        <f t="shared" si="1"/>
        <v>#REF!</v>
      </c>
      <c r="I6" s="1" t="e">
        <f>IF(#REF!="","",#REF!)</f>
        <v>#REF!</v>
      </c>
      <c r="J6" s="1" t="e">
        <f t="shared" si="2"/>
        <v>#REF!</v>
      </c>
      <c r="K6" s="1" t="e">
        <f t="shared" si="3"/>
        <v>#REF!</v>
      </c>
      <c r="L6" s="1" t="e">
        <f t="shared" si="4"/>
        <v>#REF!</v>
      </c>
      <c r="M6" s="4" t="e">
        <f t="shared" si="5"/>
        <v>#REF!</v>
      </c>
    </row>
    <row r="7" spans="1:14">
      <c r="A7" s="1">
        <f>список!A6</f>
        <v>5</v>
      </c>
      <c r="B7" s="1" t="str">
        <f>IF(список!B6="","",список!B6)</f>
        <v/>
      </c>
      <c r="C7" s="1" t="e">
        <f>IF(#REF!="","",#REF!)</f>
        <v>#REF!</v>
      </c>
      <c r="D7" s="1" t="e">
        <f t="shared" si="6"/>
        <v>#REF!</v>
      </c>
      <c r="E7" s="1" t="e">
        <f>IF(#REF!="","",#REF!)</f>
        <v>#REF!</v>
      </c>
      <c r="F7" s="1" t="e">
        <f t="shared" si="0"/>
        <v>#REF!</v>
      </c>
      <c r="G7" s="1" t="e">
        <f>IF(#REF!="","",#REF!)</f>
        <v>#REF!</v>
      </c>
      <c r="H7" s="1" t="e">
        <f t="shared" si="1"/>
        <v>#REF!</v>
      </c>
      <c r="I7" s="1" t="e">
        <f>IF(#REF!="","",#REF!)</f>
        <v>#REF!</v>
      </c>
      <c r="J7" s="1" t="e">
        <f t="shared" si="2"/>
        <v>#REF!</v>
      </c>
      <c r="K7" s="1" t="e">
        <f t="shared" si="3"/>
        <v>#REF!</v>
      </c>
      <c r="L7" s="1" t="e">
        <f t="shared" si="4"/>
        <v>#REF!</v>
      </c>
      <c r="M7" s="4" t="e">
        <f t="shared" si="5"/>
        <v>#REF!</v>
      </c>
    </row>
    <row r="8" spans="1:14">
      <c r="A8" s="1">
        <f>список!A7</f>
        <v>6</v>
      </c>
      <c r="B8" s="1" t="str">
        <f>IF(список!B7="","",список!B7)</f>
        <v/>
      </c>
      <c r="C8" s="1" t="e">
        <f>IF(#REF!="","",#REF!)</f>
        <v>#REF!</v>
      </c>
      <c r="D8" s="1" t="e">
        <f t="shared" si="6"/>
        <v>#REF!</v>
      </c>
      <c r="E8" s="1" t="e">
        <f>IF(#REF!="","",#REF!)</f>
        <v>#REF!</v>
      </c>
      <c r="F8" s="1" t="e">
        <f t="shared" si="0"/>
        <v>#REF!</v>
      </c>
      <c r="G8" s="1" t="e">
        <f>IF(#REF!="","",#REF!)</f>
        <v>#REF!</v>
      </c>
      <c r="H8" s="1" t="e">
        <f t="shared" si="1"/>
        <v>#REF!</v>
      </c>
      <c r="I8" s="1" t="e">
        <f>IF(#REF!="","",#REF!)</f>
        <v>#REF!</v>
      </c>
      <c r="J8" s="1" t="e">
        <f t="shared" si="2"/>
        <v>#REF!</v>
      </c>
      <c r="K8" s="1" t="e">
        <f t="shared" si="3"/>
        <v>#REF!</v>
      </c>
      <c r="L8" s="1" t="e">
        <f t="shared" si="4"/>
        <v>#REF!</v>
      </c>
      <c r="M8" s="4" t="e">
        <f t="shared" si="5"/>
        <v>#REF!</v>
      </c>
    </row>
    <row r="9" spans="1:14">
      <c r="A9" s="1">
        <f>список!A8</f>
        <v>7</v>
      </c>
      <c r="B9" s="1" t="str">
        <f>IF(список!B8="","",список!B8)</f>
        <v/>
      </c>
      <c r="C9" s="1" t="e">
        <f>IF(#REF!="","",#REF!)</f>
        <v>#REF!</v>
      </c>
      <c r="D9" s="1" t="e">
        <f t="shared" si="6"/>
        <v>#REF!</v>
      </c>
      <c r="E9" s="1" t="e">
        <f>IF(#REF!="","",#REF!)</f>
        <v>#REF!</v>
      </c>
      <c r="F9" s="1" t="e">
        <f t="shared" si="0"/>
        <v>#REF!</v>
      </c>
      <c r="G9" s="1" t="e">
        <f>IF(#REF!="","",#REF!)</f>
        <v>#REF!</v>
      </c>
      <c r="H9" s="1" t="e">
        <f t="shared" si="1"/>
        <v>#REF!</v>
      </c>
      <c r="I9" s="1" t="e">
        <f>IF(#REF!="","",#REF!)</f>
        <v>#REF!</v>
      </c>
      <c r="J9" s="1" t="e">
        <f t="shared" si="2"/>
        <v>#REF!</v>
      </c>
      <c r="K9" s="1" t="e">
        <f t="shared" si="3"/>
        <v>#REF!</v>
      </c>
      <c r="L9" s="1" t="e">
        <f t="shared" si="4"/>
        <v>#REF!</v>
      </c>
      <c r="M9" s="4" t="e">
        <f t="shared" si="5"/>
        <v>#REF!</v>
      </c>
    </row>
    <row r="10" spans="1:14">
      <c r="A10" s="1">
        <f>список!A9</f>
        <v>8</v>
      </c>
      <c r="B10" s="1" t="str">
        <f>IF(список!B9="","",список!B9)</f>
        <v/>
      </c>
      <c r="C10" s="1" t="e">
        <f>IF(#REF!="","",#REF!)</f>
        <v>#REF!</v>
      </c>
      <c r="D10" s="1" t="e">
        <f t="shared" si="6"/>
        <v>#REF!</v>
      </c>
      <c r="E10" s="1" t="e">
        <f>IF(#REF!="","",#REF!)</f>
        <v>#REF!</v>
      </c>
      <c r="F10" s="1" t="e">
        <f t="shared" si="0"/>
        <v>#REF!</v>
      </c>
      <c r="G10" s="1" t="e">
        <f>IF(#REF!="","",#REF!)</f>
        <v>#REF!</v>
      </c>
      <c r="H10" s="1" t="e">
        <f t="shared" si="1"/>
        <v>#REF!</v>
      </c>
      <c r="I10" s="1" t="e">
        <f>IF(#REF!="","",#REF!)</f>
        <v>#REF!</v>
      </c>
      <c r="J10" s="1" t="e">
        <f t="shared" si="2"/>
        <v>#REF!</v>
      </c>
      <c r="K10" s="1" t="e">
        <f t="shared" si="3"/>
        <v>#REF!</v>
      </c>
      <c r="L10" s="1" t="e">
        <f t="shared" si="4"/>
        <v>#REF!</v>
      </c>
      <c r="M10" s="4" t="e">
        <f t="shared" si="5"/>
        <v>#REF!</v>
      </c>
    </row>
    <row r="11" spans="1:14">
      <c r="A11" s="1">
        <f>список!A10</f>
        <v>9</v>
      </c>
      <c r="B11" s="1" t="str">
        <f>IF(список!B10="","",список!B10)</f>
        <v/>
      </c>
      <c r="C11" s="1" t="e">
        <f>IF(#REF!="","",#REF!)</f>
        <v>#REF!</v>
      </c>
      <c r="D11" s="1" t="e">
        <f t="shared" si="6"/>
        <v>#REF!</v>
      </c>
      <c r="E11" s="1" t="e">
        <f>IF(#REF!="","",#REF!)</f>
        <v>#REF!</v>
      </c>
      <c r="F11" s="1" t="e">
        <f t="shared" si="0"/>
        <v>#REF!</v>
      </c>
      <c r="G11" s="1" t="e">
        <f>IF(#REF!="","",#REF!)</f>
        <v>#REF!</v>
      </c>
      <c r="H11" s="1" t="e">
        <f t="shared" si="1"/>
        <v>#REF!</v>
      </c>
      <c r="I11" s="1" t="e">
        <f>IF(#REF!="","",#REF!)</f>
        <v>#REF!</v>
      </c>
      <c r="J11" s="1" t="e">
        <f t="shared" si="2"/>
        <v>#REF!</v>
      </c>
      <c r="K11" s="1" t="e">
        <f t="shared" si="3"/>
        <v>#REF!</v>
      </c>
      <c r="L11" s="1" t="e">
        <f t="shared" si="4"/>
        <v>#REF!</v>
      </c>
      <c r="M11" s="4" t="e">
        <f t="shared" si="5"/>
        <v>#REF!</v>
      </c>
    </row>
    <row r="12" spans="1:14">
      <c r="A12" s="1">
        <f>список!A11</f>
        <v>10</v>
      </c>
      <c r="B12" s="1" t="str">
        <f>IF(список!B11="","",список!B11)</f>
        <v/>
      </c>
      <c r="C12" s="1" t="e">
        <f>IF(#REF!="","",#REF!)</f>
        <v>#REF!</v>
      </c>
      <c r="D12" s="1" t="e">
        <f t="shared" si="6"/>
        <v>#REF!</v>
      </c>
      <c r="E12" s="1" t="e">
        <f>IF(#REF!="","",#REF!)</f>
        <v>#REF!</v>
      </c>
      <c r="F12" s="1" t="e">
        <f t="shared" si="0"/>
        <v>#REF!</v>
      </c>
      <c r="G12" s="1" t="e">
        <f>IF(#REF!="","",#REF!)</f>
        <v>#REF!</v>
      </c>
      <c r="H12" s="1" t="e">
        <f t="shared" si="1"/>
        <v>#REF!</v>
      </c>
      <c r="I12" s="1" t="e">
        <f>IF(#REF!="","",#REF!)</f>
        <v>#REF!</v>
      </c>
      <c r="J12" s="1" t="e">
        <f t="shared" si="2"/>
        <v>#REF!</v>
      </c>
      <c r="K12" s="1" t="e">
        <f t="shared" si="3"/>
        <v>#REF!</v>
      </c>
      <c r="L12" s="1" t="e">
        <f t="shared" si="4"/>
        <v>#REF!</v>
      </c>
      <c r="M12" s="4" t="e">
        <f t="shared" si="5"/>
        <v>#REF!</v>
      </c>
    </row>
    <row r="13" spans="1:14">
      <c r="A13" s="1">
        <f>список!A12</f>
        <v>11</v>
      </c>
      <c r="B13" s="1" t="str">
        <f>IF(список!B12="","",список!B12)</f>
        <v/>
      </c>
      <c r="C13" s="1" t="e">
        <f>IF(#REF!="","",#REF!)</f>
        <v>#REF!</v>
      </c>
      <c r="D13" s="1" t="e">
        <f t="shared" si="6"/>
        <v>#REF!</v>
      </c>
      <c r="E13" s="1" t="e">
        <f>IF(#REF!="","",#REF!)</f>
        <v>#REF!</v>
      </c>
      <c r="F13" s="1" t="e">
        <f t="shared" si="0"/>
        <v>#REF!</v>
      </c>
      <c r="G13" s="1" t="e">
        <f>IF(#REF!="","",#REF!)</f>
        <v>#REF!</v>
      </c>
      <c r="H13" s="1" t="e">
        <f t="shared" si="1"/>
        <v>#REF!</v>
      </c>
      <c r="I13" s="1" t="e">
        <f>IF(#REF!="","",#REF!)</f>
        <v>#REF!</v>
      </c>
      <c r="J13" s="1" t="e">
        <f t="shared" si="2"/>
        <v>#REF!</v>
      </c>
      <c r="K13" s="1" t="e">
        <f t="shared" si="3"/>
        <v>#REF!</v>
      </c>
      <c r="L13" s="1" t="e">
        <f t="shared" si="4"/>
        <v>#REF!</v>
      </c>
      <c r="M13" s="4" t="e">
        <f t="shared" si="5"/>
        <v>#REF!</v>
      </c>
    </row>
    <row r="14" spans="1:14">
      <c r="A14" s="1">
        <f>список!A13</f>
        <v>12</v>
      </c>
      <c r="B14" s="1" t="str">
        <f>IF(список!B13="","",список!B13)</f>
        <v/>
      </c>
      <c r="C14" s="1" t="e">
        <f>IF(#REF!="","",#REF!)</f>
        <v>#REF!</v>
      </c>
      <c r="D14" s="1" t="e">
        <f t="shared" si="6"/>
        <v>#REF!</v>
      </c>
      <c r="E14" s="1" t="e">
        <f>IF(#REF!="","",#REF!)</f>
        <v>#REF!</v>
      </c>
      <c r="F14" s="1" t="e">
        <f t="shared" si="0"/>
        <v>#REF!</v>
      </c>
      <c r="G14" s="1" t="e">
        <f>IF(#REF!="","",#REF!)</f>
        <v>#REF!</v>
      </c>
      <c r="H14" s="1" t="e">
        <f t="shared" si="1"/>
        <v>#REF!</v>
      </c>
      <c r="I14" s="1" t="e">
        <f>IF(#REF!="","",#REF!)</f>
        <v>#REF!</v>
      </c>
      <c r="J14" s="1" t="e">
        <f t="shared" si="2"/>
        <v>#REF!</v>
      </c>
      <c r="K14" s="1" t="e">
        <f t="shared" si="3"/>
        <v>#REF!</v>
      </c>
      <c r="L14" s="1" t="e">
        <f t="shared" si="4"/>
        <v>#REF!</v>
      </c>
      <c r="M14" s="4" t="e">
        <f t="shared" si="5"/>
        <v>#REF!</v>
      </c>
    </row>
    <row r="15" spans="1:14">
      <c r="A15" s="1">
        <f>список!A14</f>
        <v>13</v>
      </c>
      <c r="B15" s="1" t="str">
        <f>IF(список!B14="","",список!B14)</f>
        <v/>
      </c>
      <c r="C15" s="1" t="e">
        <f>IF(#REF!="","",#REF!)</f>
        <v>#REF!</v>
      </c>
      <c r="D15" s="1" t="e">
        <f t="shared" si="6"/>
        <v>#REF!</v>
      </c>
      <c r="E15" s="1" t="e">
        <f>IF(#REF!="","",#REF!)</f>
        <v>#REF!</v>
      </c>
      <c r="F15" s="1" t="e">
        <f t="shared" si="0"/>
        <v>#REF!</v>
      </c>
      <c r="G15" s="1" t="e">
        <f>IF(#REF!="","",#REF!)</f>
        <v>#REF!</v>
      </c>
      <c r="H15" s="1" t="e">
        <f t="shared" si="1"/>
        <v>#REF!</v>
      </c>
      <c r="I15" s="1" t="e">
        <f>IF(#REF!="","",#REF!)</f>
        <v>#REF!</v>
      </c>
      <c r="J15" s="1" t="e">
        <f t="shared" si="2"/>
        <v>#REF!</v>
      </c>
      <c r="K15" s="1" t="e">
        <f t="shared" si="3"/>
        <v>#REF!</v>
      </c>
      <c r="L15" s="1" t="e">
        <f t="shared" si="4"/>
        <v>#REF!</v>
      </c>
      <c r="M15" s="4" t="e">
        <f t="shared" si="5"/>
        <v>#REF!</v>
      </c>
    </row>
    <row r="16" spans="1:14">
      <c r="A16" s="1">
        <f>список!A15</f>
        <v>14</v>
      </c>
      <c r="B16" s="1" t="str">
        <f>IF(список!B15="","",список!B15)</f>
        <v/>
      </c>
      <c r="C16" s="1" t="e">
        <f>IF(#REF!="","",#REF!)</f>
        <v>#REF!</v>
      </c>
      <c r="D16" s="1" t="e">
        <f t="shared" si="6"/>
        <v>#REF!</v>
      </c>
      <c r="E16" s="1" t="e">
        <f>IF(#REF!="","",#REF!)</f>
        <v>#REF!</v>
      </c>
      <c r="F16" s="1" t="e">
        <f t="shared" si="0"/>
        <v>#REF!</v>
      </c>
      <c r="G16" s="1" t="e">
        <f>IF(#REF!="","",#REF!)</f>
        <v>#REF!</v>
      </c>
      <c r="H16" s="1" t="e">
        <f t="shared" si="1"/>
        <v>#REF!</v>
      </c>
      <c r="I16" s="1" t="e">
        <f>IF(#REF!="","",#REF!)</f>
        <v>#REF!</v>
      </c>
      <c r="J16" s="1" t="e">
        <f t="shared" si="2"/>
        <v>#REF!</v>
      </c>
      <c r="K16" s="1" t="e">
        <f t="shared" si="3"/>
        <v>#REF!</v>
      </c>
      <c r="L16" s="1" t="e">
        <f t="shared" si="4"/>
        <v>#REF!</v>
      </c>
      <c r="M16" s="4" t="e">
        <f t="shared" si="5"/>
        <v>#REF!</v>
      </c>
    </row>
    <row r="17" spans="1:13">
      <c r="A17" s="1">
        <f>список!A16</f>
        <v>15</v>
      </c>
      <c r="B17" s="1" t="str">
        <f>IF(список!B16="","",список!B16)</f>
        <v/>
      </c>
      <c r="C17" s="1" t="e">
        <f>IF(#REF!="","",#REF!)</f>
        <v>#REF!</v>
      </c>
      <c r="D17" s="1" t="e">
        <f t="shared" si="6"/>
        <v>#REF!</v>
      </c>
      <c r="E17" s="1" t="e">
        <f>IF(#REF!="","",#REF!)</f>
        <v>#REF!</v>
      </c>
      <c r="F17" s="1" t="e">
        <f t="shared" si="0"/>
        <v>#REF!</v>
      </c>
      <c r="G17" s="1" t="e">
        <f>IF(#REF!="","",#REF!)</f>
        <v>#REF!</v>
      </c>
      <c r="H17" s="1" t="e">
        <f t="shared" si="1"/>
        <v>#REF!</v>
      </c>
      <c r="I17" s="1" t="e">
        <f>IF(#REF!="","",#REF!)</f>
        <v>#REF!</v>
      </c>
      <c r="J17" s="1" t="e">
        <f t="shared" si="2"/>
        <v>#REF!</v>
      </c>
      <c r="K17" s="1" t="e">
        <f t="shared" si="3"/>
        <v>#REF!</v>
      </c>
      <c r="L17" s="1" t="e">
        <f t="shared" si="4"/>
        <v>#REF!</v>
      </c>
      <c r="M17" s="4" t="e">
        <f t="shared" si="5"/>
        <v>#REF!</v>
      </c>
    </row>
    <row r="18" spans="1:13">
      <c r="A18" s="1">
        <f>список!A17</f>
        <v>16</v>
      </c>
      <c r="B18" s="1" t="str">
        <f>IF(список!B17="","",список!B17)</f>
        <v/>
      </c>
      <c r="C18" s="1" t="e">
        <f>IF(#REF!="","",#REF!)</f>
        <v>#REF!</v>
      </c>
      <c r="D18" s="1" t="e">
        <f t="shared" si="6"/>
        <v>#REF!</v>
      </c>
      <c r="E18" s="1" t="e">
        <f>IF(#REF!="","",#REF!)</f>
        <v>#REF!</v>
      </c>
      <c r="F18" s="1" t="e">
        <f t="shared" si="0"/>
        <v>#REF!</v>
      </c>
      <c r="G18" s="1" t="e">
        <f>IF(#REF!="","",#REF!)</f>
        <v>#REF!</v>
      </c>
      <c r="H18" s="1" t="e">
        <f t="shared" si="1"/>
        <v>#REF!</v>
      </c>
      <c r="I18" s="1" t="e">
        <f>IF(#REF!="","",#REF!)</f>
        <v>#REF!</v>
      </c>
      <c r="J18" s="1" t="e">
        <f t="shared" si="2"/>
        <v>#REF!</v>
      </c>
      <c r="K18" s="1" t="e">
        <f t="shared" si="3"/>
        <v>#REF!</v>
      </c>
      <c r="L18" s="1" t="e">
        <f t="shared" si="4"/>
        <v>#REF!</v>
      </c>
      <c r="M18" s="4" t="e">
        <f t="shared" si="5"/>
        <v>#REF!</v>
      </c>
    </row>
    <row r="19" spans="1:13">
      <c r="A19" s="1">
        <f>список!A18</f>
        <v>17</v>
      </c>
      <c r="B19" s="1" t="str">
        <f>IF(список!B18="","",список!B18)</f>
        <v/>
      </c>
      <c r="C19" s="1" t="e">
        <f>IF(#REF!="","",#REF!)</f>
        <v>#REF!</v>
      </c>
      <c r="D19" s="1" t="e">
        <f t="shared" si="6"/>
        <v>#REF!</v>
      </c>
      <c r="E19" s="1" t="e">
        <f>IF(#REF!="","",#REF!)</f>
        <v>#REF!</v>
      </c>
      <c r="F19" s="1" t="e">
        <f t="shared" si="0"/>
        <v>#REF!</v>
      </c>
      <c r="G19" s="1" t="e">
        <f>IF(#REF!="","",#REF!)</f>
        <v>#REF!</v>
      </c>
      <c r="H19" s="1" t="e">
        <f t="shared" si="1"/>
        <v>#REF!</v>
      </c>
      <c r="I19" s="1" t="e">
        <f>IF(#REF!="","",#REF!)</f>
        <v>#REF!</v>
      </c>
      <c r="J19" s="1" t="e">
        <f t="shared" si="2"/>
        <v>#REF!</v>
      </c>
      <c r="K19" s="1" t="e">
        <f t="shared" si="3"/>
        <v>#REF!</v>
      </c>
      <c r="L19" s="1" t="e">
        <f t="shared" si="4"/>
        <v>#REF!</v>
      </c>
      <c r="M19" s="4" t="e">
        <f t="shared" si="5"/>
        <v>#REF!</v>
      </c>
    </row>
    <row r="20" spans="1:13">
      <c r="A20" s="1">
        <f>список!A19</f>
        <v>18</v>
      </c>
      <c r="B20" s="1" t="str">
        <f>IF(список!B19="","",список!B19)</f>
        <v/>
      </c>
      <c r="C20" s="1" t="e">
        <f>IF(#REF!="","",#REF!)</f>
        <v>#REF!</v>
      </c>
      <c r="D20" s="1" t="e">
        <f t="shared" si="6"/>
        <v>#REF!</v>
      </c>
      <c r="E20" s="1" t="e">
        <f>IF(#REF!="","",#REF!)</f>
        <v>#REF!</v>
      </c>
      <c r="F20" s="1" t="e">
        <f t="shared" si="0"/>
        <v>#REF!</v>
      </c>
      <c r="G20" s="1" t="e">
        <f>IF(#REF!="","",#REF!)</f>
        <v>#REF!</v>
      </c>
      <c r="H20" s="1" t="e">
        <f t="shared" si="1"/>
        <v>#REF!</v>
      </c>
      <c r="I20" s="1" t="e">
        <f>IF(#REF!="","",#REF!)</f>
        <v>#REF!</v>
      </c>
      <c r="J20" s="1" t="e">
        <f t="shared" si="2"/>
        <v>#REF!</v>
      </c>
      <c r="K20" s="1" t="e">
        <f t="shared" si="3"/>
        <v>#REF!</v>
      </c>
      <c r="L20" s="1" t="e">
        <f t="shared" si="4"/>
        <v>#REF!</v>
      </c>
      <c r="M20" s="4" t="e">
        <f t="shared" si="5"/>
        <v>#REF!</v>
      </c>
    </row>
    <row r="21" spans="1:13">
      <c r="A21" s="1">
        <f>список!A20</f>
        <v>19</v>
      </c>
      <c r="B21" s="1" t="str">
        <f>IF(список!B20="","",список!B20)</f>
        <v/>
      </c>
      <c r="C21" s="1" t="e">
        <f>IF(#REF!="","",#REF!)</f>
        <v>#REF!</v>
      </c>
      <c r="D21" s="1" t="e">
        <f t="shared" si="6"/>
        <v>#REF!</v>
      </c>
      <c r="E21" s="1" t="e">
        <f>IF(#REF!="","",#REF!)</f>
        <v>#REF!</v>
      </c>
      <c r="F21" s="1" t="e">
        <f t="shared" si="0"/>
        <v>#REF!</v>
      </c>
      <c r="G21" s="1" t="e">
        <f>IF(#REF!="","",#REF!)</f>
        <v>#REF!</v>
      </c>
      <c r="H21" s="1" t="e">
        <f t="shared" si="1"/>
        <v>#REF!</v>
      </c>
      <c r="I21" s="1" t="e">
        <f>IF(#REF!="","",#REF!)</f>
        <v>#REF!</v>
      </c>
      <c r="J21" s="1" t="e">
        <f t="shared" si="2"/>
        <v>#REF!</v>
      </c>
      <c r="K21" s="1" t="e">
        <f t="shared" si="3"/>
        <v>#REF!</v>
      </c>
      <c r="L21" s="1" t="e">
        <f t="shared" si="4"/>
        <v>#REF!</v>
      </c>
      <c r="M21" s="4" t="e">
        <f t="shared" si="5"/>
        <v>#REF!</v>
      </c>
    </row>
    <row r="22" spans="1:13">
      <c r="A22" s="1">
        <f>список!A21</f>
        <v>20</v>
      </c>
      <c r="B22" s="1" t="str">
        <f>IF(список!B21="","",список!B21)</f>
        <v/>
      </c>
      <c r="C22" s="1" t="e">
        <f>IF(#REF!="","",#REF!)</f>
        <v>#REF!</v>
      </c>
      <c r="D22" s="1" t="e">
        <f t="shared" si="6"/>
        <v>#REF!</v>
      </c>
      <c r="E22" s="1" t="e">
        <f>IF(#REF!="","",#REF!)</f>
        <v>#REF!</v>
      </c>
      <c r="F22" s="1" t="e">
        <f t="shared" si="0"/>
        <v>#REF!</v>
      </c>
      <c r="G22" s="1" t="e">
        <f>IF(#REF!="","",#REF!)</f>
        <v>#REF!</v>
      </c>
      <c r="H22" s="1" t="e">
        <f t="shared" si="1"/>
        <v>#REF!</v>
      </c>
      <c r="I22" s="1" t="e">
        <f>IF(#REF!="","",#REF!)</f>
        <v>#REF!</v>
      </c>
      <c r="J22" s="1" t="e">
        <f t="shared" si="2"/>
        <v>#REF!</v>
      </c>
      <c r="K22" s="1" t="e">
        <f t="shared" si="3"/>
        <v>#REF!</v>
      </c>
      <c r="L22" s="1" t="e">
        <f t="shared" si="4"/>
        <v>#REF!</v>
      </c>
      <c r="M22" s="4" t="e">
        <f t="shared" si="5"/>
        <v>#REF!</v>
      </c>
    </row>
    <row r="23" spans="1:13">
      <c r="A23" s="1">
        <f>список!A22</f>
        <v>21</v>
      </c>
      <c r="B23" s="1" t="str">
        <f>IF(список!B22="","",список!B22)</f>
        <v/>
      </c>
      <c r="C23" s="1" t="e">
        <f>IF(#REF!="","",#REF!)</f>
        <v>#REF!</v>
      </c>
      <c r="D23" s="1" t="e">
        <f t="shared" si="6"/>
        <v>#REF!</v>
      </c>
      <c r="E23" s="1" t="e">
        <f>IF(#REF!="","",#REF!)</f>
        <v>#REF!</v>
      </c>
      <c r="F23" s="1" t="e">
        <f t="shared" si="0"/>
        <v>#REF!</v>
      </c>
      <c r="G23" s="1" t="e">
        <f>IF(#REF!="","",#REF!)</f>
        <v>#REF!</v>
      </c>
      <c r="H23" s="1" t="e">
        <f t="shared" si="1"/>
        <v>#REF!</v>
      </c>
      <c r="I23" s="1" t="e">
        <f>IF(#REF!="","",#REF!)</f>
        <v>#REF!</v>
      </c>
      <c r="J23" s="1" t="e">
        <f t="shared" si="2"/>
        <v>#REF!</v>
      </c>
      <c r="K23" s="1" t="e">
        <f t="shared" si="3"/>
        <v>#REF!</v>
      </c>
      <c r="L23" s="1" t="e">
        <f t="shared" si="4"/>
        <v>#REF!</v>
      </c>
      <c r="M23" s="4" t="e">
        <f t="shared" si="5"/>
        <v>#REF!</v>
      </c>
    </row>
    <row r="24" spans="1:13">
      <c r="A24" s="1">
        <f>список!A23</f>
        <v>22</v>
      </c>
      <c r="B24" s="1" t="str">
        <f>IF(список!B23="","",список!B23)</f>
        <v/>
      </c>
      <c r="C24" s="1" t="e">
        <f>IF(#REF!="","",#REF!)</f>
        <v>#REF!</v>
      </c>
      <c r="D24" s="1" t="e">
        <f t="shared" si="6"/>
        <v>#REF!</v>
      </c>
      <c r="E24" s="1" t="e">
        <f>IF(#REF!="","",#REF!)</f>
        <v>#REF!</v>
      </c>
      <c r="F24" s="1" t="e">
        <f t="shared" si="0"/>
        <v>#REF!</v>
      </c>
      <c r="G24" s="1" t="e">
        <f>IF(#REF!="","",#REF!)</f>
        <v>#REF!</v>
      </c>
      <c r="H24" s="1" t="e">
        <f t="shared" si="1"/>
        <v>#REF!</v>
      </c>
      <c r="I24" s="1" t="e">
        <f>IF(#REF!="","",#REF!)</f>
        <v>#REF!</v>
      </c>
      <c r="J24" s="1" t="e">
        <f t="shared" si="2"/>
        <v>#REF!</v>
      </c>
      <c r="K24" s="1" t="e">
        <f t="shared" si="3"/>
        <v>#REF!</v>
      </c>
      <c r="L24" s="1" t="e">
        <f t="shared" si="4"/>
        <v>#REF!</v>
      </c>
      <c r="M24" s="4" t="e">
        <f t="shared" si="5"/>
        <v>#REF!</v>
      </c>
    </row>
    <row r="25" spans="1:13">
      <c r="A25" s="1">
        <f>список!A24</f>
        <v>23</v>
      </c>
      <c r="B25" s="1" t="str">
        <f>IF(список!B24="","",список!B24)</f>
        <v/>
      </c>
      <c r="C25" s="1" t="e">
        <f>IF(#REF!="","",#REF!)</f>
        <v>#REF!</v>
      </c>
      <c r="D25" s="1" t="e">
        <f t="shared" si="6"/>
        <v>#REF!</v>
      </c>
      <c r="E25" s="1" t="e">
        <f>IF(#REF!="","",#REF!)</f>
        <v>#REF!</v>
      </c>
      <c r="F25" s="1" t="e">
        <f t="shared" si="0"/>
        <v>#REF!</v>
      </c>
      <c r="G25" s="1" t="e">
        <f>IF(#REF!="","",#REF!)</f>
        <v>#REF!</v>
      </c>
      <c r="H25" s="1" t="e">
        <f t="shared" si="1"/>
        <v>#REF!</v>
      </c>
      <c r="I25" s="1" t="e">
        <f>IF(#REF!="","",#REF!)</f>
        <v>#REF!</v>
      </c>
      <c r="J25" s="1" t="e">
        <f t="shared" si="2"/>
        <v>#REF!</v>
      </c>
      <c r="K25" s="1" t="e">
        <f t="shared" si="3"/>
        <v>#REF!</v>
      </c>
      <c r="L25" s="1" t="e">
        <f t="shared" si="4"/>
        <v>#REF!</v>
      </c>
      <c r="M25" s="4" t="e">
        <f t="shared" si="5"/>
        <v>#REF!</v>
      </c>
    </row>
    <row r="26" spans="1:13">
      <c r="A26" s="1">
        <f>список!A25</f>
        <v>24</v>
      </c>
      <c r="B26" s="1" t="str">
        <f>IF(список!B25="","",список!B25)</f>
        <v/>
      </c>
      <c r="C26" s="1" t="e">
        <f>IF(#REF!="","",#REF!)</f>
        <v>#REF!</v>
      </c>
      <c r="D26" s="1" t="e">
        <f t="shared" si="6"/>
        <v>#REF!</v>
      </c>
      <c r="E26" s="1" t="e">
        <f>IF(#REF!="","",#REF!)</f>
        <v>#REF!</v>
      </c>
      <c r="F26" s="1" t="e">
        <f t="shared" si="0"/>
        <v>#REF!</v>
      </c>
      <c r="G26" s="1" t="e">
        <f>IF(#REF!="","",#REF!)</f>
        <v>#REF!</v>
      </c>
      <c r="H26" s="1" t="e">
        <f t="shared" si="1"/>
        <v>#REF!</v>
      </c>
      <c r="I26" s="1" t="e">
        <f>IF(#REF!="","",#REF!)</f>
        <v>#REF!</v>
      </c>
      <c r="J26" s="1" t="e">
        <f t="shared" si="2"/>
        <v>#REF!</v>
      </c>
      <c r="K26" s="1" t="e">
        <f t="shared" si="3"/>
        <v>#REF!</v>
      </c>
      <c r="L26" s="1" t="e">
        <f t="shared" si="4"/>
        <v>#REF!</v>
      </c>
      <c r="M26" s="4" t="e">
        <f t="shared" si="5"/>
        <v>#REF!</v>
      </c>
    </row>
    <row r="27" spans="1:13">
      <c r="A27" s="1">
        <f>список!A26</f>
        <v>25</v>
      </c>
      <c r="B27" s="1" t="str">
        <f>IF(список!B26="","",список!B26)</f>
        <v/>
      </c>
      <c r="C27" s="1" t="e">
        <f>IF(#REF!="","",#REF!)</f>
        <v>#REF!</v>
      </c>
      <c r="D27" s="1" t="e">
        <f t="shared" si="6"/>
        <v>#REF!</v>
      </c>
      <c r="E27" s="1" t="e">
        <f>IF(#REF!="","",#REF!)</f>
        <v>#REF!</v>
      </c>
      <c r="F27" s="1" t="e">
        <f t="shared" si="0"/>
        <v>#REF!</v>
      </c>
      <c r="G27" s="1" t="e">
        <f>IF(#REF!="","",#REF!)</f>
        <v>#REF!</v>
      </c>
      <c r="H27" s="1" t="e">
        <f t="shared" si="1"/>
        <v>#REF!</v>
      </c>
      <c r="I27" s="1" t="e">
        <f>IF(#REF!="","",#REF!)</f>
        <v>#REF!</v>
      </c>
      <c r="J27" s="1" t="e">
        <f t="shared" si="2"/>
        <v>#REF!</v>
      </c>
      <c r="K27" s="1" t="e">
        <f t="shared" si="3"/>
        <v>#REF!</v>
      </c>
      <c r="L27" s="1" t="e">
        <f t="shared" si="4"/>
        <v>#REF!</v>
      </c>
      <c r="M27" s="4" t="e">
        <f t="shared" si="5"/>
        <v>#REF!</v>
      </c>
    </row>
    <row r="28" spans="1:13">
      <c r="A28" s="1">
        <f>список!A27</f>
        <v>26</v>
      </c>
      <c r="B28" s="1" t="str">
        <f>IF(список!B27="","",список!B27)</f>
        <v/>
      </c>
      <c r="C28" s="1" t="e">
        <f>IF(#REF!="","",#REF!)</f>
        <v>#REF!</v>
      </c>
      <c r="D28" s="1" t="e">
        <f t="shared" si="6"/>
        <v>#REF!</v>
      </c>
      <c r="E28" s="1" t="e">
        <f>IF(#REF!="","",#REF!)</f>
        <v>#REF!</v>
      </c>
      <c r="F28" s="1" t="e">
        <f t="shared" si="0"/>
        <v>#REF!</v>
      </c>
      <c r="G28" s="1" t="e">
        <f>IF(#REF!="","",#REF!)</f>
        <v>#REF!</v>
      </c>
      <c r="H28" s="1" t="e">
        <f t="shared" si="1"/>
        <v>#REF!</v>
      </c>
      <c r="I28" s="1" t="e">
        <f>IF(#REF!="","",#REF!)</f>
        <v>#REF!</v>
      </c>
      <c r="J28" s="1" t="e">
        <f t="shared" si="2"/>
        <v>#REF!</v>
      </c>
      <c r="K28" s="1" t="e">
        <f t="shared" si="3"/>
        <v>#REF!</v>
      </c>
      <c r="L28" s="1" t="e">
        <f t="shared" si="4"/>
        <v>#REF!</v>
      </c>
      <c r="M28" s="4" t="e">
        <f t="shared" si="5"/>
        <v>#REF!</v>
      </c>
    </row>
    <row r="29" spans="1:13">
      <c r="A29" s="1">
        <f>список!A28</f>
        <v>27</v>
      </c>
      <c r="B29" s="1" t="str">
        <f>IF(список!B28="","",список!B28)</f>
        <v/>
      </c>
      <c r="C29" s="1" t="e">
        <f>IF(#REF!="","",#REF!)</f>
        <v>#REF!</v>
      </c>
      <c r="D29" s="1" t="e">
        <f t="shared" si="6"/>
        <v>#REF!</v>
      </c>
      <c r="E29" s="1" t="e">
        <f>IF(#REF!="","",#REF!)</f>
        <v>#REF!</v>
      </c>
      <c r="F29" s="1" t="e">
        <f t="shared" si="0"/>
        <v>#REF!</v>
      </c>
      <c r="G29" s="1" t="e">
        <f>IF(#REF!="","",#REF!)</f>
        <v>#REF!</v>
      </c>
      <c r="H29" s="1" t="e">
        <f t="shared" si="1"/>
        <v>#REF!</v>
      </c>
      <c r="I29" s="1" t="e">
        <f>IF(#REF!="","",#REF!)</f>
        <v>#REF!</v>
      </c>
      <c r="J29" s="1" t="e">
        <f t="shared" si="2"/>
        <v>#REF!</v>
      </c>
      <c r="K29" s="1" t="e">
        <f t="shared" si="3"/>
        <v>#REF!</v>
      </c>
      <c r="L29" s="1" t="e">
        <f t="shared" si="4"/>
        <v>#REF!</v>
      </c>
      <c r="M29" s="4" t="e">
        <f t="shared" si="5"/>
        <v>#REF!</v>
      </c>
    </row>
    <row r="30" spans="1:13">
      <c r="A30" s="1">
        <f>список!A29</f>
        <v>28</v>
      </c>
      <c r="B30" s="1" t="str">
        <f>IF(список!B29="","",список!B29)</f>
        <v/>
      </c>
      <c r="C30" s="1" t="e">
        <f>IF(#REF!="","",#REF!)</f>
        <v>#REF!</v>
      </c>
      <c r="D30" s="1" t="e">
        <f t="shared" si="6"/>
        <v>#REF!</v>
      </c>
      <c r="E30" s="1" t="e">
        <f>IF(#REF!="","",#REF!)</f>
        <v>#REF!</v>
      </c>
      <c r="F30" s="1" t="e">
        <f t="shared" si="0"/>
        <v>#REF!</v>
      </c>
      <c r="G30" s="1" t="e">
        <f>IF(#REF!="","",#REF!)</f>
        <v>#REF!</v>
      </c>
      <c r="H30" s="1" t="e">
        <f t="shared" si="1"/>
        <v>#REF!</v>
      </c>
      <c r="I30" s="1" t="e">
        <f>IF(#REF!="","",#REF!)</f>
        <v>#REF!</v>
      </c>
      <c r="J30" s="1" t="e">
        <f t="shared" si="2"/>
        <v>#REF!</v>
      </c>
      <c r="K30" s="1" t="e">
        <f t="shared" si="3"/>
        <v>#REF!</v>
      </c>
      <c r="L30" s="1" t="e">
        <f t="shared" si="4"/>
        <v>#REF!</v>
      </c>
      <c r="M30" s="4" t="e">
        <f t="shared" si="5"/>
        <v>#REF!</v>
      </c>
    </row>
    <row r="31" spans="1:13">
      <c r="A31" s="1">
        <f>список!A30</f>
        <v>29</v>
      </c>
      <c r="B31" s="1">
        <f>IF(список!C8="","",список!C8)</f>
        <v>0</v>
      </c>
      <c r="C31" s="1" t="e">
        <f>IF(#REF!="","",#REF!)</f>
        <v>#REF!</v>
      </c>
      <c r="D31" s="1" t="e">
        <f t="shared" si="6"/>
        <v>#REF!</v>
      </c>
      <c r="E31" s="1" t="e">
        <f>IF(#REF!="","",#REF!)</f>
        <v>#REF!</v>
      </c>
      <c r="F31" s="1" t="e">
        <f t="shared" si="0"/>
        <v>#REF!</v>
      </c>
      <c r="G31" s="1" t="e">
        <f>IF(#REF!="","",#REF!)</f>
        <v>#REF!</v>
      </c>
      <c r="H31" s="1" t="e">
        <f t="shared" si="1"/>
        <v>#REF!</v>
      </c>
      <c r="I31" s="1" t="e">
        <f>IF(#REF!="","",#REF!)</f>
        <v>#REF!</v>
      </c>
      <c r="J31" s="1" t="e">
        <f t="shared" si="2"/>
        <v>#REF!</v>
      </c>
      <c r="K31" s="1" t="e">
        <f t="shared" si="3"/>
        <v>#REF!</v>
      </c>
      <c r="L31" s="1" t="e">
        <f t="shared" si="4"/>
        <v>#REF!</v>
      </c>
      <c r="M31" s="4" t="e">
        <f t="shared" si="5"/>
        <v>#REF!</v>
      </c>
    </row>
    <row r="32" spans="1:13">
      <c r="A32" s="1">
        <f>список!A31</f>
        <v>30</v>
      </c>
      <c r="B32" s="1" t="str">
        <f>IF(список!B31="","",список!B31)</f>
        <v/>
      </c>
      <c r="C32" s="1" t="e">
        <f>IF(#REF!="","",#REF!)</f>
        <v>#REF!</v>
      </c>
      <c r="D32" s="1" t="e">
        <f t="shared" si="6"/>
        <v>#REF!</v>
      </c>
      <c r="E32" s="1" t="e">
        <f>IF(#REF!="","",#REF!)</f>
        <v>#REF!</v>
      </c>
      <c r="F32" s="1" t="e">
        <f t="shared" si="0"/>
        <v>#REF!</v>
      </c>
      <c r="G32" s="1" t="e">
        <f>IF(#REF!="","",#REF!)</f>
        <v>#REF!</v>
      </c>
      <c r="H32" s="1" t="e">
        <f t="shared" si="1"/>
        <v>#REF!</v>
      </c>
      <c r="I32" s="1" t="e">
        <f>IF(#REF!="","",#REF!)</f>
        <v>#REF!</v>
      </c>
      <c r="J32" s="1" t="e">
        <f t="shared" si="2"/>
        <v>#REF!</v>
      </c>
      <c r="K32" s="1" t="e">
        <f t="shared" si="3"/>
        <v>#REF!</v>
      </c>
      <c r="L32" s="1" t="e">
        <f t="shared" si="4"/>
        <v>#REF!</v>
      </c>
      <c r="M32" s="4" t="e">
        <f t="shared" si="5"/>
        <v>#REF!</v>
      </c>
    </row>
    <row r="33" spans="1:11">
      <c r="A33" s="1">
        <f>список!A32</f>
        <v>31</v>
      </c>
      <c r="B33" s="1" t="str">
        <f>IF(список!B32="","",список!B32)</f>
        <v/>
      </c>
      <c r="C33" s="1" t="e">
        <f>IF(#REF!="","",#REF!)</f>
        <v>#REF!</v>
      </c>
      <c r="D33" s="1" t="e">
        <f t="shared" si="6"/>
        <v>#REF!</v>
      </c>
      <c r="E33" s="1" t="e">
        <f>IF(#REF!="","",#REF!)</f>
        <v>#REF!</v>
      </c>
      <c r="F33" s="1" t="e">
        <f t="shared" si="0"/>
        <v>#REF!</v>
      </c>
      <c r="G33" s="1" t="e">
        <f>IF(#REF!="","",#REF!)</f>
        <v>#REF!</v>
      </c>
      <c r="H33" s="1" t="e">
        <f t="shared" si="1"/>
        <v>#REF!</v>
      </c>
      <c r="I33" s="1" t="e">
        <f>IF(#REF!="","",#REF!)</f>
        <v>#REF!</v>
      </c>
      <c r="J33" s="1" t="e">
        <f t="shared" si="2"/>
        <v>#REF!</v>
      </c>
      <c r="K33" s="1" t="e">
        <f t="shared" si="3"/>
        <v>#REF!</v>
      </c>
    </row>
  </sheetData>
  <mergeCells count="5">
    <mergeCell ref="A1:N1"/>
    <mergeCell ref="C2:D2"/>
    <mergeCell ref="E2:F2"/>
    <mergeCell ref="G2:H2"/>
    <mergeCell ref="I2:J2"/>
  </mergeCells>
  <phoneticPr fontId="0" type="noConversion"/>
  <conditionalFormatting sqref="S3:S32 L3:L32">
    <cfRule type="cellIs" dxfId="203" priority="6" stopIfTrue="1" operator="equal">
      <formula>"очень высокий"</formula>
    </cfRule>
    <cfRule type="cellIs" dxfId="202" priority="7" stopIfTrue="1" operator="equal">
      <formula>"сниженный"</formula>
    </cfRule>
    <cfRule type="cellIs" dxfId="201" priority="8" stopIfTrue="1" operator="equal">
      <formula>"низкий"</formula>
    </cfRule>
  </conditionalFormatting>
  <conditionalFormatting sqref="L20:L31">
    <cfRule type="containsText" dxfId="200" priority="2" operator="containsText" text="н">
      <formula>NOT(ISERROR(SEARCH("н",L20)))</formula>
    </cfRule>
  </conditionalFormatting>
  <conditionalFormatting sqref="L3:L32">
    <cfRule type="containsText" priority="1" operator="containsText" text="о">
      <formula>NOT(ISERROR(SEARCH("о",L3)))</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DA34"/>
  <sheetViews>
    <sheetView topLeftCell="X1" workbookViewId="0">
      <selection activeCell="BF6" sqref="BF6"/>
    </sheetView>
  </sheetViews>
  <sheetFormatPr defaultColWidth="9.140625" defaultRowHeight="15"/>
  <cols>
    <col min="1" max="1" width="9.140625" style="1"/>
    <col min="2" max="2" width="28.28515625" style="1" customWidth="1"/>
    <col min="3" max="3" width="9.140625" style="1"/>
    <col min="4" max="4" width="15.42578125" style="1" customWidth="1"/>
    <col min="5" max="5" width="7.5703125" style="1" customWidth="1"/>
    <col min="6" max="56" width="3.28515625" style="1" customWidth="1"/>
    <col min="57" max="57" width="5.28515625" style="1" customWidth="1"/>
    <col min="58" max="58" width="16.7109375" style="1" customWidth="1"/>
    <col min="59" max="104" width="3.28515625" style="1" customWidth="1"/>
    <col min="105" max="16384" width="9.140625" style="1"/>
  </cols>
  <sheetData>
    <row r="1" spans="1:105" ht="16.5" thickBot="1">
      <c r="A1" s="304" t="str">
        <f>'[1]сырые баллы'!A1:Y1</f>
        <v>оценка уровня сформированности компонентов учебной деятельности</v>
      </c>
      <c r="B1" s="304"/>
      <c r="C1" s="304"/>
      <c r="D1" s="304"/>
      <c r="E1" s="305"/>
      <c r="F1" s="305"/>
      <c r="G1" s="305"/>
      <c r="H1" s="305"/>
      <c r="I1" s="305"/>
      <c r="J1" s="305"/>
      <c r="K1" s="305"/>
      <c r="L1" s="305"/>
      <c r="M1" s="305"/>
      <c r="N1" s="305"/>
      <c r="O1" s="305"/>
      <c r="P1" s="305"/>
      <c r="Q1" s="305"/>
      <c r="R1" s="305"/>
      <c r="S1" s="305"/>
      <c r="T1" s="305"/>
      <c r="U1" s="305"/>
      <c r="V1" s="305"/>
      <c r="W1" s="305"/>
      <c r="X1" s="305"/>
      <c r="Y1" s="306" t="s">
        <v>8</v>
      </c>
      <c r="Z1" s="307"/>
      <c r="AA1" s="307"/>
      <c r="AB1" s="307"/>
      <c r="AC1" s="307"/>
      <c r="AD1" s="307"/>
      <c r="AE1" s="307"/>
      <c r="AF1" s="307"/>
      <c r="AG1" s="307"/>
      <c r="AH1" s="307"/>
      <c r="AI1" s="307"/>
      <c r="AJ1" s="307"/>
      <c r="AK1" s="308"/>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row>
    <row r="2" spans="1:105" ht="12.75" customHeight="1" thickBot="1">
      <c r="A2" s="309" t="str">
        <f>список!A1</f>
        <v>№</v>
      </c>
      <c r="B2" s="309" t="str">
        <f>'[1]сырые баллы'!B2:B3</f>
        <v>Ф.И.</v>
      </c>
      <c r="C2" s="309" t="str">
        <f>'[1]сырые баллы'!C2:C3</f>
        <v>Класс</v>
      </c>
      <c r="D2" s="310" t="str">
        <f>'[1]сырые баллы'!D2:D2</f>
        <v>дата заполнения</v>
      </c>
      <c r="E2" s="313" t="str">
        <f>'[1]сырые баллы'!E2:AO2</f>
        <v>часть А</v>
      </c>
      <c r="F2" s="314"/>
      <c r="G2" s="314"/>
      <c r="H2" s="314"/>
      <c r="I2" s="314"/>
      <c r="J2" s="314"/>
      <c r="K2" s="314"/>
      <c r="L2" s="314"/>
      <c r="M2" s="314"/>
      <c r="N2" s="314"/>
      <c r="O2" s="314"/>
      <c r="P2" s="314"/>
      <c r="Q2" s="314"/>
      <c r="R2" s="314"/>
      <c r="S2" s="314"/>
      <c r="T2" s="314"/>
      <c r="U2" s="314"/>
      <c r="V2" s="314"/>
      <c r="W2" s="314"/>
      <c r="X2" s="314"/>
      <c r="Y2" s="314"/>
      <c r="Z2" s="314"/>
      <c r="AA2" s="314"/>
      <c r="AB2" s="314"/>
      <c r="AC2" s="314"/>
      <c r="AD2" s="315"/>
      <c r="AE2" s="313" t="s">
        <v>7</v>
      </c>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1"/>
      <c r="DA2" s="5"/>
    </row>
    <row r="3" spans="1:105" ht="50.25" customHeight="1">
      <c r="A3" s="309"/>
      <c r="B3" s="309"/>
      <c r="C3" s="309"/>
      <c r="D3" s="311"/>
      <c r="E3" s="312">
        <v>1</v>
      </c>
      <c r="F3" s="312"/>
      <c r="G3" s="312">
        <v>2</v>
      </c>
      <c r="H3" s="312"/>
      <c r="I3" s="312">
        <f>'[1]сырые баллы'!G3</f>
        <v>3</v>
      </c>
      <c r="J3" s="312"/>
      <c r="K3" s="312">
        <v>4</v>
      </c>
      <c r="L3" s="312"/>
      <c r="M3" s="312">
        <v>5</v>
      </c>
      <c r="N3" s="312"/>
      <c r="O3" s="312">
        <v>6</v>
      </c>
      <c r="P3" s="312"/>
      <c r="Q3" s="312">
        <v>7</v>
      </c>
      <c r="R3" s="312"/>
      <c r="S3" s="312">
        <v>8</v>
      </c>
      <c r="T3" s="312"/>
      <c r="U3" s="312">
        <v>9</v>
      </c>
      <c r="V3" s="312"/>
      <c r="W3" s="312">
        <v>10</v>
      </c>
      <c r="X3" s="312"/>
      <c r="Y3" s="312">
        <v>11</v>
      </c>
      <c r="Z3" s="312"/>
      <c r="AA3" s="312">
        <v>12</v>
      </c>
      <c r="AB3" s="312"/>
      <c r="AC3" s="312">
        <v>13</v>
      </c>
      <c r="AD3" s="312"/>
      <c r="AE3" s="303">
        <v>1</v>
      </c>
      <c r="AF3" s="303"/>
      <c r="AG3" s="303">
        <v>2</v>
      </c>
      <c r="AH3" s="303"/>
      <c r="AI3" s="303">
        <v>3</v>
      </c>
      <c r="AJ3" s="303"/>
      <c r="AK3" s="303">
        <v>4</v>
      </c>
      <c r="AL3" s="303"/>
      <c r="AM3" s="303">
        <v>5</v>
      </c>
      <c r="AN3" s="303"/>
      <c r="AO3" s="303">
        <v>6</v>
      </c>
      <c r="AP3" s="303"/>
      <c r="AQ3" s="303">
        <v>7</v>
      </c>
      <c r="AR3" s="303"/>
      <c r="AS3" s="303">
        <v>8</v>
      </c>
      <c r="AT3" s="303"/>
      <c r="AU3" s="303">
        <v>9</v>
      </c>
      <c r="AV3" s="303"/>
      <c r="AW3" s="303">
        <v>10</v>
      </c>
      <c r="AX3" s="303"/>
      <c r="AY3" s="303">
        <v>11</v>
      </c>
      <c r="AZ3" s="303"/>
      <c r="BA3" s="303">
        <v>12</v>
      </c>
      <c r="BB3" s="303"/>
      <c r="BC3" s="303">
        <v>13</v>
      </c>
      <c r="BD3" s="303"/>
      <c r="BE3" s="12" t="s">
        <v>0</v>
      </c>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row>
    <row r="4" spans="1:105">
      <c r="A4" s="1">
        <f>'[1]сырые баллы'!A4:A5</f>
        <v>1</v>
      </c>
      <c r="B4" s="1" t="str">
        <f>IF(список!B2="","",список!B2)</f>
        <v/>
      </c>
      <c r="C4" s="1" t="str">
        <f>IF(список!C2="","",список!C2)</f>
        <v/>
      </c>
      <c r="D4" s="13" t="str">
        <f>IF(список!D2="","",список!D2)</f>
        <v>1 младшая группа</v>
      </c>
      <c r="E4" s="16" t="e">
        <f>#REF!</f>
        <v>#REF!</v>
      </c>
      <c r="F4" s="1" t="e">
        <f>IF(E4=0,"",IF(E4="а",1,2))</f>
        <v>#REF!</v>
      </c>
      <c r="G4" s="1" t="e">
        <f>#REF!</f>
        <v>#REF!</v>
      </c>
      <c r="H4" s="1" t="e">
        <f>IF(G4=0,"",IF(G4="а",1,2))</f>
        <v>#REF!</v>
      </c>
      <c r="I4" s="1" t="e">
        <f>#REF!</f>
        <v>#REF!</v>
      </c>
      <c r="J4" s="1" t="e">
        <f>IF(I4=0,"",IF(I4="а",5,4))</f>
        <v>#REF!</v>
      </c>
      <c r="K4" s="1" t="e">
        <f>#REF!</f>
        <v>#REF!</v>
      </c>
      <c r="L4" s="1" t="e">
        <f>IF(K4=0,"",IF(K4="а",1,2))</f>
        <v>#REF!</v>
      </c>
      <c r="M4" s="1" t="e">
        <f>#REF!</f>
        <v>#REF!</v>
      </c>
      <c r="N4" s="1" t="e">
        <f>IF(M4=0,"",IF(M4="а",2,4))</f>
        <v>#REF!</v>
      </c>
      <c r="O4" s="1" t="e">
        <f>#REF!</f>
        <v>#REF!</v>
      </c>
      <c r="P4" s="1" t="e">
        <f>IF(O4=0,"",IF(O4="а",3,4))</f>
        <v>#REF!</v>
      </c>
      <c r="Q4" s="1" t="e">
        <f>#REF!</f>
        <v>#REF!</v>
      </c>
      <c r="R4" s="1" t="e">
        <f>IF(Q4=0,"",IF(Q4="б",3,1))</f>
        <v>#REF!</v>
      </c>
      <c r="S4" s="1" t="e">
        <f>#REF!</f>
        <v>#REF!</v>
      </c>
      <c r="T4" s="1" t="e">
        <f>IF(S4=0,"",IF(S4="а",3,4))</f>
        <v>#REF!</v>
      </c>
      <c r="U4" s="1" t="e">
        <f>#REF!</f>
        <v>#REF!</v>
      </c>
      <c r="V4" s="1" t="e">
        <f>IF(U4=0,"",IF(U4="б",4,2))</f>
        <v>#REF!</v>
      </c>
      <c r="W4" s="1" t="e">
        <f>#REF!</f>
        <v>#REF!</v>
      </c>
      <c r="X4" s="1" t="e">
        <f>IF(W4=0,"",IF(W4="б",5,2))</f>
        <v>#REF!</v>
      </c>
      <c r="Y4" s="1" t="e">
        <f>#REF!</f>
        <v>#REF!</v>
      </c>
      <c r="Z4" s="1" t="e">
        <f>IF(Y4=0,"",IF(Y4="б",5,3))</f>
        <v>#REF!</v>
      </c>
      <c r="AA4" s="1" t="e">
        <f>#REF!</f>
        <v>#REF!</v>
      </c>
      <c r="AB4" s="1" t="e">
        <f>IF(AA4=0,"",IF(AA4="а",5,6))</f>
        <v>#REF!</v>
      </c>
      <c r="AC4" s="1" t="e">
        <f>#REF!</f>
        <v>#REF!</v>
      </c>
      <c r="AD4" s="1" t="e">
        <f>IF(AC4=0,"",IF(AC4="а",5,6))</f>
        <v>#REF!</v>
      </c>
      <c r="AE4" s="1" t="e">
        <f>#REF!</f>
        <v>#REF!</v>
      </c>
      <c r="AF4" s="1" t="e">
        <f>IF(AE4=0,"",IF(AE4="а",1,2))</f>
        <v>#REF!</v>
      </c>
      <c r="AG4" s="1" t="e">
        <f>#REF!</f>
        <v>#REF!</v>
      </c>
      <c r="AH4" s="1" t="e">
        <f>IF(AG4=0,"",IF(AG4="а",1,2))</f>
        <v>#REF!</v>
      </c>
      <c r="AI4" s="1" t="e">
        <f>#REF!</f>
        <v>#REF!</v>
      </c>
      <c r="AJ4" s="1" t="e">
        <f>IF(AI4=0,"",IF(AI4="б",4,2))</f>
        <v>#REF!</v>
      </c>
      <c r="AK4" s="1" t="e">
        <f>#REF!</f>
        <v>#REF!</v>
      </c>
      <c r="AL4" s="1" t="e">
        <f>IF(AK4=0,"",IF(AK4="а",1,2))</f>
        <v>#REF!</v>
      </c>
      <c r="AM4" s="1" t="e">
        <f>#REF!</f>
        <v>#REF!</v>
      </c>
      <c r="AN4" s="1" t="e">
        <f>IF(AM4=0,"",IF(AM4="а",2,4))</f>
        <v>#REF!</v>
      </c>
      <c r="AO4" s="1" t="e">
        <f>#REF!</f>
        <v>#REF!</v>
      </c>
      <c r="AP4" s="1" t="e">
        <f>IF(AO4=0,"",IF(AO4="б",4,3))</f>
        <v>#REF!</v>
      </c>
      <c r="AQ4" s="1" t="e">
        <f>#REF!</f>
        <v>#REF!</v>
      </c>
      <c r="AR4" s="1" t="e">
        <f>IF(AQ4=0,"",IF(AQ4="б",3,1))</f>
        <v>#REF!</v>
      </c>
      <c r="AS4" s="1" t="e">
        <f>#REF!</f>
        <v>#REF!</v>
      </c>
      <c r="AT4" s="1" t="e">
        <f>IF(AS4=0,"",IF(AS4="б",3,1))</f>
        <v>#REF!</v>
      </c>
      <c r="AU4" s="1" t="e">
        <f>#REF!</f>
        <v>#REF!</v>
      </c>
      <c r="AV4" s="1" t="e">
        <f>IF(AU4=0,"",IF(AU4="б",4,2))</f>
        <v>#REF!</v>
      </c>
      <c r="AW4" s="1" t="e">
        <f>#REF!</f>
        <v>#REF!</v>
      </c>
      <c r="AX4" s="1" t="e">
        <f>IF(AW4=0,"",IF(AW4="б",5,3))</f>
        <v>#REF!</v>
      </c>
      <c r="AY4" s="1" t="e">
        <f>#REF!</f>
        <v>#REF!</v>
      </c>
      <c r="AZ4" s="1" t="e">
        <f>IF(AY4=0,"",IF(AY4="а",5,3))</f>
        <v>#REF!</v>
      </c>
      <c r="BA4" s="1" t="e">
        <f>#REF!</f>
        <v>#REF!</v>
      </c>
      <c r="BB4" s="1" t="e">
        <f>IF(BA4=0,"",IF(BA4="а",5,6))</f>
        <v>#REF!</v>
      </c>
      <c r="BC4" s="1" t="e">
        <f>#REF!</f>
        <v>#REF!</v>
      </c>
      <c r="BD4" s="1" t="e">
        <f>IF(BC4=0,"",IF(BC4="а",5,6))</f>
        <v>#REF!</v>
      </c>
      <c r="BE4" s="2" t="e">
        <f>SUM(F4:BD4)</f>
        <v>#REF!</v>
      </c>
      <c r="BF4" s="3" t="e">
        <f>IF(BE4=0,"",IF(BE4&gt;=98,"6 уровень",IF(AND(BE4&gt;=74,BE4&lt;98),"5 уровень",IF(AND(BE4&gt;=49,BE4&lt;74),"4 уровень",IF(AND(BE4&gt;=17,BE4&lt;49),"3 уровень",IF(AND(BE4&gt;=5,BE4&lt;17),"2 уровень","1 уровень"))))))</f>
        <v>#REF!</v>
      </c>
    </row>
    <row r="5" spans="1:105">
      <c r="A5" s="1">
        <f>'[1]сырые баллы'!A5:A6</f>
        <v>2</v>
      </c>
      <c r="B5" s="1" t="str">
        <f>IF(список!B3="","",список!B3)</f>
        <v/>
      </c>
      <c r="C5" s="1">
        <f>IF(список!C3="","",список!C3)</f>
        <v>0</v>
      </c>
      <c r="D5" s="13" t="str">
        <f>IF(список!D3="","",список!D3)</f>
        <v>1 младшая группа</v>
      </c>
      <c r="E5" s="16" t="e">
        <f>#REF!</f>
        <v>#REF!</v>
      </c>
      <c r="F5" s="1" t="e">
        <f t="shared" ref="F5:F34" si="0">IF(E5=0,"",IF(E5="а",1,2))</f>
        <v>#REF!</v>
      </c>
      <c r="G5" s="1" t="e">
        <f>#REF!</f>
        <v>#REF!</v>
      </c>
      <c r="H5" s="1" t="e">
        <f t="shared" ref="H5:H34" si="1">IF(G5=0,"",IF(G5="а",1,2))</f>
        <v>#REF!</v>
      </c>
      <c r="I5" s="1" t="e">
        <f>#REF!</f>
        <v>#REF!</v>
      </c>
      <c r="J5" s="1" t="e">
        <f t="shared" ref="J5:J34" si="2">IF(I5=0,"",IF(I5="а",5,4))</f>
        <v>#REF!</v>
      </c>
      <c r="K5" s="1" t="e">
        <f>#REF!</f>
        <v>#REF!</v>
      </c>
      <c r="L5" s="1" t="e">
        <f t="shared" ref="L5:L34" si="3">IF(K5=0,"",IF(K5="а",1,2))</f>
        <v>#REF!</v>
      </c>
      <c r="M5" s="1" t="e">
        <f>#REF!</f>
        <v>#REF!</v>
      </c>
      <c r="N5" s="1" t="e">
        <f t="shared" ref="N5:N34" si="4">IF(M5=0,"",IF(M5="а",2,4))</f>
        <v>#REF!</v>
      </c>
      <c r="O5" s="1" t="e">
        <f>#REF!</f>
        <v>#REF!</v>
      </c>
      <c r="P5" s="1" t="e">
        <f t="shared" ref="P5:P34" si="5">IF(O5=0,"",IF(O5="а",3,4))</f>
        <v>#REF!</v>
      </c>
      <c r="Q5" s="1" t="e">
        <f>#REF!</f>
        <v>#REF!</v>
      </c>
      <c r="R5" s="1" t="e">
        <f t="shared" ref="R5:R34" si="6">IF(Q5=0,"",IF(Q5="б",3,1))</f>
        <v>#REF!</v>
      </c>
      <c r="S5" s="1" t="e">
        <f>#REF!</f>
        <v>#REF!</v>
      </c>
      <c r="T5" s="1" t="e">
        <f t="shared" ref="T5:T34" si="7">IF(S5=0,"",IF(S5="а",3,4))</f>
        <v>#REF!</v>
      </c>
      <c r="U5" s="1" t="e">
        <f>#REF!</f>
        <v>#REF!</v>
      </c>
      <c r="V5" s="1" t="e">
        <f t="shared" ref="V5:V34" si="8">IF(U5=0,"",IF(U5="б",4,2))</f>
        <v>#REF!</v>
      </c>
      <c r="W5" s="1" t="e">
        <f>#REF!</f>
        <v>#REF!</v>
      </c>
      <c r="X5" s="1" t="e">
        <f t="shared" ref="X5:X34" si="9">IF(W5=0,"",IF(W5="б",5,2))</f>
        <v>#REF!</v>
      </c>
      <c r="Y5" s="1" t="e">
        <f>#REF!</f>
        <v>#REF!</v>
      </c>
      <c r="Z5" s="1" t="e">
        <f t="shared" ref="Z5:Z34" si="10">IF(Y5=0,"",IF(Y5="б",5,3))</f>
        <v>#REF!</v>
      </c>
      <c r="AA5" s="1" t="e">
        <f>#REF!</f>
        <v>#REF!</v>
      </c>
      <c r="AB5" s="1" t="e">
        <f t="shared" ref="AB5:AB34" si="11">IF(AA5=0,"",IF(AA5="а",5,6))</f>
        <v>#REF!</v>
      </c>
      <c r="AC5" s="1" t="e">
        <f>#REF!</f>
        <v>#REF!</v>
      </c>
      <c r="AD5" s="1" t="e">
        <f t="shared" ref="AD5:AD34" si="12">IF(AC5=0,"",IF(AC5="а",5,6))</f>
        <v>#REF!</v>
      </c>
      <c r="AE5" s="1" t="e">
        <f>#REF!</f>
        <v>#REF!</v>
      </c>
      <c r="AF5" s="1" t="e">
        <f t="shared" ref="AF5:AF34" si="13">IF(AE5=0,"",IF(AE5="а",1,2))</f>
        <v>#REF!</v>
      </c>
      <c r="AG5" s="1" t="e">
        <f>#REF!</f>
        <v>#REF!</v>
      </c>
      <c r="AH5" s="1" t="e">
        <f t="shared" ref="AH5:AH34" si="14">IF(AG5=0,"",IF(AG5="а",1,2))</f>
        <v>#REF!</v>
      </c>
      <c r="AI5" s="1" t="e">
        <f>#REF!</f>
        <v>#REF!</v>
      </c>
      <c r="AJ5" s="1" t="e">
        <f t="shared" ref="AJ5:AJ34" si="15">IF(AI5=0,"",IF(AI5="б",4,2))</f>
        <v>#REF!</v>
      </c>
      <c r="AK5" s="1" t="e">
        <f>#REF!</f>
        <v>#REF!</v>
      </c>
      <c r="AL5" s="1" t="e">
        <f t="shared" ref="AL5:AL34" si="16">IF(AK5=0,"",IF(AK5="а",1,2))</f>
        <v>#REF!</v>
      </c>
      <c r="AM5" s="1" t="e">
        <f>#REF!</f>
        <v>#REF!</v>
      </c>
      <c r="AN5" s="1" t="e">
        <f t="shared" ref="AN5:AN34" si="17">IF(AM5=0,"",IF(AM5="а",2,4))</f>
        <v>#REF!</v>
      </c>
      <c r="AO5" s="1" t="e">
        <f>#REF!</f>
        <v>#REF!</v>
      </c>
      <c r="AP5" s="1" t="e">
        <f t="shared" ref="AP5:AP34" si="18">IF(AO5=0,"",IF(AO5="б",4,3))</f>
        <v>#REF!</v>
      </c>
      <c r="AQ5" s="1" t="e">
        <f>#REF!</f>
        <v>#REF!</v>
      </c>
      <c r="AR5" s="1" t="e">
        <f t="shared" ref="AR5:AR34" si="19">IF(AQ5=0,"",IF(AQ5="б",3,1))</f>
        <v>#REF!</v>
      </c>
      <c r="AS5" s="1" t="e">
        <f>#REF!</f>
        <v>#REF!</v>
      </c>
      <c r="AT5" s="1" t="e">
        <f t="shared" ref="AT5:AT34" si="20">IF(AS5=0,"",IF(AS5="б",3,1))</f>
        <v>#REF!</v>
      </c>
      <c r="AU5" s="1" t="e">
        <f>#REF!</f>
        <v>#REF!</v>
      </c>
      <c r="AV5" s="1" t="e">
        <f t="shared" ref="AV5:AV34" si="21">IF(AU5=0,"",IF(AU5="б",4,2))</f>
        <v>#REF!</v>
      </c>
      <c r="AW5" s="1" t="e">
        <f>#REF!</f>
        <v>#REF!</v>
      </c>
      <c r="AX5" s="1" t="e">
        <f t="shared" ref="AX5:AX34" si="22">IF(AW5=0,"",IF(AW5="б",5,3))</f>
        <v>#REF!</v>
      </c>
      <c r="AY5" s="1" t="e">
        <f>#REF!</f>
        <v>#REF!</v>
      </c>
      <c r="AZ5" s="1" t="e">
        <f t="shared" ref="AZ5:AZ34" si="23">IF(AY5=0,"",IF(AY5="а",5,3))</f>
        <v>#REF!</v>
      </c>
      <c r="BA5" s="1" t="e">
        <f>#REF!</f>
        <v>#REF!</v>
      </c>
      <c r="BB5" s="1" t="e">
        <f t="shared" ref="BB5:BB34" si="24">IF(BA5=0,"",IF(BA5="а",5,6))</f>
        <v>#REF!</v>
      </c>
      <c r="BC5" s="1" t="e">
        <f>#REF!</f>
        <v>#REF!</v>
      </c>
      <c r="BD5" s="1" t="e">
        <f t="shared" ref="BD5:BD34" si="25">IF(BC5=0,"",IF(BC5="а",5,6))</f>
        <v>#REF!</v>
      </c>
      <c r="BE5" s="2" t="e">
        <f t="shared" ref="BE5:BE34" si="26">SUM(F5:BD5)</f>
        <v>#REF!</v>
      </c>
      <c r="BF5" s="3" t="e">
        <f t="shared" ref="BF5:BF34" si="27">IF(BE5=0,"",IF(BE5&gt;=98,"6 уровень",IF(AND(BE5&gt;=74,BE5&lt;98),"5 уровень",IF(AND(BE5&gt;=49,BE5&lt;74),"4 уровень",IF(AND(BE5&gt;=17,BE5&lt;49),"3 уровень",IF(AND(BE5&gt;=5,BE5&lt;17),"2 уровень","1 уровень"))))))</f>
        <v>#REF!</v>
      </c>
    </row>
    <row r="6" spans="1:105">
      <c r="A6" s="1">
        <f>'[1]сырые баллы'!A6:A7</f>
        <v>3</v>
      </c>
      <c r="B6" s="1" t="str">
        <f>IF(список!B4="","",список!B4)</f>
        <v/>
      </c>
      <c r="C6" s="1">
        <f>IF(список!C4="","",список!C4)</f>
        <v>0</v>
      </c>
      <c r="D6" s="13" t="str">
        <f>IF(список!D4="","",список!D4)</f>
        <v>1 младшая группа</v>
      </c>
      <c r="E6" s="16"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1" t="e">
        <f t="shared" si="18"/>
        <v>#REF!</v>
      </c>
      <c r="AQ6" s="1" t="e">
        <f>#REF!</f>
        <v>#REF!</v>
      </c>
      <c r="AR6" s="1" t="e">
        <f t="shared" si="19"/>
        <v>#REF!</v>
      </c>
      <c r="AS6" s="1" t="e">
        <f>#REF!</f>
        <v>#REF!</v>
      </c>
      <c r="AT6" s="1" t="e">
        <f t="shared" si="20"/>
        <v>#REF!</v>
      </c>
      <c r="AU6" s="1" t="e">
        <f>#REF!</f>
        <v>#REF!</v>
      </c>
      <c r="AV6" s="1" t="e">
        <f t="shared" si="21"/>
        <v>#REF!</v>
      </c>
      <c r="AW6" s="1" t="e">
        <f>#REF!</f>
        <v>#REF!</v>
      </c>
      <c r="AX6" s="1" t="e">
        <f t="shared" si="22"/>
        <v>#REF!</v>
      </c>
      <c r="AY6" s="1" t="e">
        <f>#REF!</f>
        <v>#REF!</v>
      </c>
      <c r="AZ6" s="1" t="e">
        <f t="shared" si="23"/>
        <v>#REF!</v>
      </c>
      <c r="BA6" s="1" t="e">
        <f>#REF!</f>
        <v>#REF!</v>
      </c>
      <c r="BB6" s="1" t="e">
        <f t="shared" si="24"/>
        <v>#REF!</v>
      </c>
      <c r="BC6" s="1" t="e">
        <f>#REF!</f>
        <v>#REF!</v>
      </c>
      <c r="BD6" s="1" t="e">
        <f t="shared" si="25"/>
        <v>#REF!</v>
      </c>
      <c r="BE6" s="2" t="e">
        <f t="shared" si="26"/>
        <v>#REF!</v>
      </c>
      <c r="BF6" s="3" t="e">
        <f t="shared" si="27"/>
        <v>#REF!</v>
      </c>
    </row>
    <row r="7" spans="1:105">
      <c r="A7" s="1">
        <f>'[1]сырые баллы'!A7:A8</f>
        <v>4</v>
      </c>
      <c r="B7" s="1" t="str">
        <f>IF(список!B5="","",список!B5)</f>
        <v/>
      </c>
      <c r="C7" s="1">
        <f>IF(список!C5="","",список!C5)</f>
        <v>0</v>
      </c>
      <c r="D7" s="13" t="str">
        <f>IF(список!D5="","",список!D5)</f>
        <v>1 младшая группа</v>
      </c>
      <c r="E7" s="16"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1" t="e">
        <f t="shared" si="18"/>
        <v>#REF!</v>
      </c>
      <c r="AQ7" s="1" t="e">
        <f>#REF!</f>
        <v>#REF!</v>
      </c>
      <c r="AR7" s="1" t="e">
        <f t="shared" si="19"/>
        <v>#REF!</v>
      </c>
      <c r="AS7" s="1" t="e">
        <f>#REF!</f>
        <v>#REF!</v>
      </c>
      <c r="AT7" s="1" t="e">
        <f t="shared" si="20"/>
        <v>#REF!</v>
      </c>
      <c r="AU7" s="1" t="e">
        <f>#REF!</f>
        <v>#REF!</v>
      </c>
      <c r="AV7" s="1" t="e">
        <f t="shared" si="21"/>
        <v>#REF!</v>
      </c>
      <c r="AW7" s="1" t="e">
        <f>#REF!</f>
        <v>#REF!</v>
      </c>
      <c r="AX7" s="1" t="e">
        <f t="shared" si="22"/>
        <v>#REF!</v>
      </c>
      <c r="AY7" s="1" t="e">
        <f>#REF!</f>
        <v>#REF!</v>
      </c>
      <c r="AZ7" s="1" t="e">
        <f t="shared" si="23"/>
        <v>#REF!</v>
      </c>
      <c r="BA7" s="1" t="e">
        <f>#REF!</f>
        <v>#REF!</v>
      </c>
      <c r="BB7" s="1" t="e">
        <f t="shared" si="24"/>
        <v>#REF!</v>
      </c>
      <c r="BC7" s="1" t="e">
        <f>#REF!</f>
        <v>#REF!</v>
      </c>
      <c r="BD7" s="1" t="e">
        <f t="shared" si="25"/>
        <v>#REF!</v>
      </c>
      <c r="BE7" s="2" t="e">
        <f t="shared" si="26"/>
        <v>#REF!</v>
      </c>
      <c r="BF7" s="3" t="e">
        <f t="shared" si="27"/>
        <v>#REF!</v>
      </c>
    </row>
    <row r="8" spans="1:105">
      <c r="A8" s="1">
        <f>'[1]сырые баллы'!A8:A9</f>
        <v>5</v>
      </c>
      <c r="B8" s="1" t="str">
        <f>IF(список!B6="","",список!B6)</f>
        <v/>
      </c>
      <c r="C8" s="1">
        <f>IF(список!C6="","",список!C6)</f>
        <v>0</v>
      </c>
      <c r="D8" s="13" t="str">
        <f>IF(список!D6="","",список!D6)</f>
        <v>1 младшая группа</v>
      </c>
      <c r="E8" s="16"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1" t="e">
        <f t="shared" si="18"/>
        <v>#REF!</v>
      </c>
      <c r="AQ8" s="1" t="e">
        <f>#REF!</f>
        <v>#REF!</v>
      </c>
      <c r="AR8" s="1" t="e">
        <f t="shared" si="19"/>
        <v>#REF!</v>
      </c>
      <c r="AS8" s="1" t="e">
        <f>#REF!</f>
        <v>#REF!</v>
      </c>
      <c r="AT8" s="1" t="e">
        <f t="shared" si="20"/>
        <v>#REF!</v>
      </c>
      <c r="AU8" s="1" t="e">
        <f>#REF!</f>
        <v>#REF!</v>
      </c>
      <c r="AV8" s="1" t="e">
        <f t="shared" si="21"/>
        <v>#REF!</v>
      </c>
      <c r="AW8" s="1" t="e">
        <f>#REF!</f>
        <v>#REF!</v>
      </c>
      <c r="AX8" s="1" t="e">
        <f t="shared" si="22"/>
        <v>#REF!</v>
      </c>
      <c r="AY8" s="1" t="e">
        <f>#REF!</f>
        <v>#REF!</v>
      </c>
      <c r="AZ8" s="1" t="e">
        <f t="shared" si="23"/>
        <v>#REF!</v>
      </c>
      <c r="BA8" s="1" t="e">
        <f>#REF!</f>
        <v>#REF!</v>
      </c>
      <c r="BB8" s="1" t="e">
        <f t="shared" si="24"/>
        <v>#REF!</v>
      </c>
      <c r="BC8" s="1" t="e">
        <f>#REF!</f>
        <v>#REF!</v>
      </c>
      <c r="BD8" s="1" t="e">
        <f t="shared" si="25"/>
        <v>#REF!</v>
      </c>
      <c r="BE8" s="2" t="e">
        <f t="shared" si="26"/>
        <v>#REF!</v>
      </c>
      <c r="BF8" s="3" t="e">
        <f t="shared" si="27"/>
        <v>#REF!</v>
      </c>
    </row>
    <row r="9" spans="1:105">
      <c r="A9" s="1">
        <f>'[1]сырые баллы'!A9:A10</f>
        <v>6</v>
      </c>
      <c r="B9" s="1" t="str">
        <f>IF(список!B7="","",список!B7)</f>
        <v/>
      </c>
      <c r="C9" s="1">
        <f>IF(список!C7="","",список!C7)</f>
        <v>0</v>
      </c>
      <c r="D9" s="13" t="str">
        <f>IF(список!D7="","",список!D7)</f>
        <v>1 младшая группа</v>
      </c>
      <c r="E9" s="16"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1" t="e">
        <f t="shared" si="18"/>
        <v>#REF!</v>
      </c>
      <c r="AQ9" s="1" t="e">
        <f>#REF!</f>
        <v>#REF!</v>
      </c>
      <c r="AR9" s="1" t="e">
        <f t="shared" si="19"/>
        <v>#REF!</v>
      </c>
      <c r="AS9" s="1" t="e">
        <f>#REF!</f>
        <v>#REF!</v>
      </c>
      <c r="AT9" s="1" t="e">
        <f t="shared" si="20"/>
        <v>#REF!</v>
      </c>
      <c r="AU9" s="1" t="e">
        <f>#REF!</f>
        <v>#REF!</v>
      </c>
      <c r="AV9" s="1" t="e">
        <f t="shared" si="21"/>
        <v>#REF!</v>
      </c>
      <c r="AW9" s="1" t="e">
        <f>#REF!</f>
        <v>#REF!</v>
      </c>
      <c r="AX9" s="1" t="e">
        <f t="shared" si="22"/>
        <v>#REF!</v>
      </c>
      <c r="AY9" s="1" t="e">
        <f>#REF!</f>
        <v>#REF!</v>
      </c>
      <c r="AZ9" s="1" t="e">
        <f t="shared" si="23"/>
        <v>#REF!</v>
      </c>
      <c r="BA9" s="1" t="e">
        <f>#REF!</f>
        <v>#REF!</v>
      </c>
      <c r="BB9" s="1" t="e">
        <f t="shared" si="24"/>
        <v>#REF!</v>
      </c>
      <c r="BC9" s="1" t="e">
        <f>#REF!</f>
        <v>#REF!</v>
      </c>
      <c r="BD9" s="1" t="e">
        <f t="shared" si="25"/>
        <v>#REF!</v>
      </c>
      <c r="BE9" s="2" t="e">
        <f t="shared" si="26"/>
        <v>#REF!</v>
      </c>
      <c r="BF9" s="3" t="e">
        <f t="shared" si="27"/>
        <v>#REF!</v>
      </c>
    </row>
    <row r="10" spans="1:105">
      <c r="A10" s="1">
        <f>'[1]сырые баллы'!A10:A11</f>
        <v>7</v>
      </c>
      <c r="B10" s="1" t="str">
        <f>IF(список!B8="","",список!B8)</f>
        <v/>
      </c>
      <c r="C10" s="1" t="e">
        <f>IF(список!#REF!="","",список!#REF!)</f>
        <v>#REF!</v>
      </c>
      <c r="D10" s="13" t="str">
        <f>IF(список!D8="","",список!D8)</f>
        <v>1 младшая группа</v>
      </c>
      <c r="E10" s="16"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1" t="e">
        <f t="shared" si="18"/>
        <v>#REF!</v>
      </c>
      <c r="AQ10" s="1" t="e">
        <f>#REF!</f>
        <v>#REF!</v>
      </c>
      <c r="AR10" s="1" t="e">
        <f t="shared" si="19"/>
        <v>#REF!</v>
      </c>
      <c r="AS10" s="1" t="e">
        <f>#REF!</f>
        <v>#REF!</v>
      </c>
      <c r="AT10" s="1" t="e">
        <f t="shared" si="20"/>
        <v>#REF!</v>
      </c>
      <c r="AU10" s="1" t="e">
        <f>#REF!</f>
        <v>#REF!</v>
      </c>
      <c r="AV10" s="1" t="e">
        <f t="shared" si="21"/>
        <v>#REF!</v>
      </c>
      <c r="AW10" s="1" t="e">
        <f>#REF!</f>
        <v>#REF!</v>
      </c>
      <c r="AX10" s="1" t="e">
        <f t="shared" si="22"/>
        <v>#REF!</v>
      </c>
      <c r="AY10" s="1" t="e">
        <f>#REF!</f>
        <v>#REF!</v>
      </c>
      <c r="AZ10" s="1" t="e">
        <f t="shared" si="23"/>
        <v>#REF!</v>
      </c>
      <c r="BA10" s="1" t="e">
        <f>#REF!</f>
        <v>#REF!</v>
      </c>
      <c r="BB10" s="1" t="e">
        <f t="shared" si="24"/>
        <v>#REF!</v>
      </c>
      <c r="BC10" s="1" t="e">
        <f>#REF!</f>
        <v>#REF!</v>
      </c>
      <c r="BD10" s="1" t="e">
        <f t="shared" si="25"/>
        <v>#REF!</v>
      </c>
      <c r="BE10" s="2" t="e">
        <f t="shared" si="26"/>
        <v>#REF!</v>
      </c>
      <c r="BF10" s="3" t="e">
        <f t="shared" si="27"/>
        <v>#REF!</v>
      </c>
    </row>
    <row r="11" spans="1:105">
      <c r="A11" s="1">
        <f>'[1]сырые баллы'!A11:A12</f>
        <v>8</v>
      </c>
      <c r="B11" s="1" t="str">
        <f>IF(список!B9="","",список!B9)</f>
        <v/>
      </c>
      <c r="C11" s="1">
        <f>IF(список!C9="","",список!C9)</f>
        <v>0</v>
      </c>
      <c r="D11" s="13" t="str">
        <f>IF(список!D9="","",список!D9)</f>
        <v>1 младшая группа</v>
      </c>
      <c r="E11" s="16"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1" t="e">
        <f t="shared" si="18"/>
        <v>#REF!</v>
      </c>
      <c r="AQ11" s="1" t="e">
        <f>#REF!</f>
        <v>#REF!</v>
      </c>
      <c r="AR11" s="1" t="e">
        <f t="shared" si="19"/>
        <v>#REF!</v>
      </c>
      <c r="AS11" s="1" t="e">
        <f>#REF!</f>
        <v>#REF!</v>
      </c>
      <c r="AT11" s="1" t="e">
        <f t="shared" si="20"/>
        <v>#REF!</v>
      </c>
      <c r="AU11" s="1" t="e">
        <f>#REF!</f>
        <v>#REF!</v>
      </c>
      <c r="AV11" s="1" t="e">
        <f t="shared" si="21"/>
        <v>#REF!</v>
      </c>
      <c r="AW11" s="1" t="e">
        <f>#REF!</f>
        <v>#REF!</v>
      </c>
      <c r="AX11" s="1" t="e">
        <f t="shared" si="22"/>
        <v>#REF!</v>
      </c>
      <c r="AY11" s="1" t="e">
        <f>#REF!</f>
        <v>#REF!</v>
      </c>
      <c r="AZ11" s="1" t="e">
        <f t="shared" si="23"/>
        <v>#REF!</v>
      </c>
      <c r="BA11" s="1" t="e">
        <f>#REF!</f>
        <v>#REF!</v>
      </c>
      <c r="BB11" s="1" t="e">
        <f t="shared" si="24"/>
        <v>#REF!</v>
      </c>
      <c r="BC11" s="1" t="e">
        <f>#REF!</f>
        <v>#REF!</v>
      </c>
      <c r="BD11" s="1" t="e">
        <f t="shared" si="25"/>
        <v>#REF!</v>
      </c>
      <c r="BE11" s="2" t="e">
        <f t="shared" si="26"/>
        <v>#REF!</v>
      </c>
      <c r="BF11" s="3" t="e">
        <f t="shared" si="27"/>
        <v>#REF!</v>
      </c>
    </row>
    <row r="12" spans="1:105">
      <c r="A12" s="1">
        <f>'[1]сырые баллы'!A12:A13</f>
        <v>9</v>
      </c>
      <c r="B12" s="1" t="str">
        <f>IF(список!B10="","",список!B10)</f>
        <v/>
      </c>
      <c r="C12" s="1">
        <f>IF(список!C10="","",список!C10)</f>
        <v>0</v>
      </c>
      <c r="D12" s="13" t="str">
        <f>IF(список!D10="","",список!D10)</f>
        <v>1 младшая группа</v>
      </c>
      <c r="E12" s="16"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1" t="e">
        <f t="shared" si="18"/>
        <v>#REF!</v>
      </c>
      <c r="AQ12" s="1" t="e">
        <f>#REF!</f>
        <v>#REF!</v>
      </c>
      <c r="AR12" s="1" t="e">
        <f t="shared" si="19"/>
        <v>#REF!</v>
      </c>
      <c r="AS12" s="1" t="e">
        <f>#REF!</f>
        <v>#REF!</v>
      </c>
      <c r="AT12" s="1" t="e">
        <f t="shared" si="20"/>
        <v>#REF!</v>
      </c>
      <c r="AU12" s="1" t="e">
        <f>#REF!</f>
        <v>#REF!</v>
      </c>
      <c r="AV12" s="1" t="e">
        <f t="shared" si="21"/>
        <v>#REF!</v>
      </c>
      <c r="AW12" s="1" t="e">
        <f>#REF!</f>
        <v>#REF!</v>
      </c>
      <c r="AX12" s="1" t="e">
        <f t="shared" si="22"/>
        <v>#REF!</v>
      </c>
      <c r="AY12" s="1" t="e">
        <f>#REF!</f>
        <v>#REF!</v>
      </c>
      <c r="AZ12" s="1" t="e">
        <f t="shared" si="23"/>
        <v>#REF!</v>
      </c>
      <c r="BA12" s="1" t="e">
        <f>#REF!</f>
        <v>#REF!</v>
      </c>
      <c r="BB12" s="1" t="e">
        <f t="shared" si="24"/>
        <v>#REF!</v>
      </c>
      <c r="BC12" s="1" t="e">
        <f>#REF!</f>
        <v>#REF!</v>
      </c>
      <c r="BD12" s="1" t="e">
        <f t="shared" si="25"/>
        <v>#REF!</v>
      </c>
      <c r="BE12" s="2" t="e">
        <f t="shared" si="26"/>
        <v>#REF!</v>
      </c>
      <c r="BF12" s="3" t="e">
        <f t="shared" si="27"/>
        <v>#REF!</v>
      </c>
    </row>
    <row r="13" spans="1:105">
      <c r="A13" s="1">
        <f>'[1]сырые баллы'!A13:A14</f>
        <v>10</v>
      </c>
      <c r="B13" s="1" t="str">
        <f>IF(список!B11="","",список!B11)</f>
        <v/>
      </c>
      <c r="C13" s="1">
        <f>IF(список!C11="","",список!C11)</f>
        <v>0</v>
      </c>
      <c r="D13" s="13" t="str">
        <f>IF(список!D11="","",список!D11)</f>
        <v>1 младшая группа</v>
      </c>
      <c r="E13" s="16"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1" t="e">
        <f t="shared" si="18"/>
        <v>#REF!</v>
      </c>
      <c r="AQ13" s="1" t="e">
        <f>#REF!</f>
        <v>#REF!</v>
      </c>
      <c r="AR13" s="1" t="e">
        <f t="shared" si="19"/>
        <v>#REF!</v>
      </c>
      <c r="AS13" s="1" t="e">
        <f>#REF!</f>
        <v>#REF!</v>
      </c>
      <c r="AT13" s="1" t="e">
        <f t="shared" si="20"/>
        <v>#REF!</v>
      </c>
      <c r="AU13" s="1" t="e">
        <f>#REF!</f>
        <v>#REF!</v>
      </c>
      <c r="AV13" s="1" t="e">
        <f t="shared" si="21"/>
        <v>#REF!</v>
      </c>
      <c r="AW13" s="1" t="e">
        <f>#REF!</f>
        <v>#REF!</v>
      </c>
      <c r="AX13" s="1" t="e">
        <f t="shared" si="22"/>
        <v>#REF!</v>
      </c>
      <c r="AY13" s="1" t="e">
        <f>#REF!</f>
        <v>#REF!</v>
      </c>
      <c r="AZ13" s="1" t="e">
        <f t="shared" si="23"/>
        <v>#REF!</v>
      </c>
      <c r="BA13" s="1" t="e">
        <f>#REF!</f>
        <v>#REF!</v>
      </c>
      <c r="BB13" s="1" t="e">
        <f t="shared" si="24"/>
        <v>#REF!</v>
      </c>
      <c r="BC13" s="1" t="e">
        <f>#REF!</f>
        <v>#REF!</v>
      </c>
      <c r="BD13" s="1" t="e">
        <f t="shared" si="25"/>
        <v>#REF!</v>
      </c>
      <c r="BE13" s="2" t="e">
        <f t="shared" si="26"/>
        <v>#REF!</v>
      </c>
      <c r="BF13" s="3" t="e">
        <f t="shared" si="27"/>
        <v>#REF!</v>
      </c>
    </row>
    <row r="14" spans="1:105">
      <c r="A14" s="1">
        <f>'[1]сырые баллы'!A14:A15</f>
        <v>11</v>
      </c>
      <c r="B14" s="1" t="str">
        <f>IF(список!B12="","",список!B12)</f>
        <v/>
      </c>
      <c r="C14" s="1">
        <f>IF(список!C12="","",список!C12)</f>
        <v>0</v>
      </c>
      <c r="D14" s="13" t="str">
        <f>IF(список!D12="","",список!D12)</f>
        <v>1 младшая группа</v>
      </c>
      <c r="E14" s="16"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1" t="e">
        <f t="shared" si="18"/>
        <v>#REF!</v>
      </c>
      <c r="AQ14" s="1" t="e">
        <f>#REF!</f>
        <v>#REF!</v>
      </c>
      <c r="AR14" s="1" t="e">
        <f t="shared" si="19"/>
        <v>#REF!</v>
      </c>
      <c r="AS14" s="1" t="e">
        <f>#REF!</f>
        <v>#REF!</v>
      </c>
      <c r="AT14" s="1" t="e">
        <f t="shared" si="20"/>
        <v>#REF!</v>
      </c>
      <c r="AU14" s="1" t="e">
        <f>#REF!</f>
        <v>#REF!</v>
      </c>
      <c r="AV14" s="1" t="e">
        <f t="shared" si="21"/>
        <v>#REF!</v>
      </c>
      <c r="AW14" s="1" t="e">
        <f>#REF!</f>
        <v>#REF!</v>
      </c>
      <c r="AX14" s="1" t="e">
        <f t="shared" si="22"/>
        <v>#REF!</v>
      </c>
      <c r="AY14" s="1" t="e">
        <f>#REF!</f>
        <v>#REF!</v>
      </c>
      <c r="AZ14" s="1" t="e">
        <f t="shared" si="23"/>
        <v>#REF!</v>
      </c>
      <c r="BA14" s="1" t="e">
        <f>#REF!</f>
        <v>#REF!</v>
      </c>
      <c r="BB14" s="1" t="e">
        <f t="shared" si="24"/>
        <v>#REF!</v>
      </c>
      <c r="BC14" s="1" t="e">
        <f>#REF!</f>
        <v>#REF!</v>
      </c>
      <c r="BD14" s="1" t="e">
        <f t="shared" si="25"/>
        <v>#REF!</v>
      </c>
      <c r="BE14" s="2" t="e">
        <f t="shared" si="26"/>
        <v>#REF!</v>
      </c>
      <c r="BF14" s="3" t="e">
        <f t="shared" si="27"/>
        <v>#REF!</v>
      </c>
    </row>
    <row r="15" spans="1:105">
      <c r="A15" s="1">
        <f>'[1]сырые баллы'!A15:A16</f>
        <v>12</v>
      </c>
      <c r="B15" s="1" t="str">
        <f>IF(список!B13="","",список!B13)</f>
        <v/>
      </c>
      <c r="C15" s="1">
        <f>IF(список!C13="","",список!C13)</f>
        <v>0</v>
      </c>
      <c r="D15" s="13" t="str">
        <f>IF(список!D13="","",список!D13)</f>
        <v>1 младшая группа</v>
      </c>
      <c r="E15" s="16"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1" t="e">
        <f t="shared" si="18"/>
        <v>#REF!</v>
      </c>
      <c r="AQ15" s="1" t="e">
        <f>#REF!</f>
        <v>#REF!</v>
      </c>
      <c r="AR15" s="1" t="e">
        <f t="shared" si="19"/>
        <v>#REF!</v>
      </c>
      <c r="AS15" s="1" t="e">
        <f>#REF!</f>
        <v>#REF!</v>
      </c>
      <c r="AT15" s="1" t="e">
        <f t="shared" si="20"/>
        <v>#REF!</v>
      </c>
      <c r="AU15" s="1" t="e">
        <f>#REF!</f>
        <v>#REF!</v>
      </c>
      <c r="AV15" s="1" t="e">
        <f t="shared" si="21"/>
        <v>#REF!</v>
      </c>
      <c r="AW15" s="1" t="e">
        <f>#REF!</f>
        <v>#REF!</v>
      </c>
      <c r="AX15" s="1" t="e">
        <f t="shared" si="22"/>
        <v>#REF!</v>
      </c>
      <c r="AY15" s="1" t="e">
        <f>#REF!</f>
        <v>#REF!</v>
      </c>
      <c r="AZ15" s="1" t="e">
        <f t="shared" si="23"/>
        <v>#REF!</v>
      </c>
      <c r="BA15" s="1" t="e">
        <f>#REF!</f>
        <v>#REF!</v>
      </c>
      <c r="BB15" s="1" t="e">
        <f t="shared" si="24"/>
        <v>#REF!</v>
      </c>
      <c r="BC15" s="1" t="e">
        <f>#REF!</f>
        <v>#REF!</v>
      </c>
      <c r="BD15" s="1" t="e">
        <f t="shared" si="25"/>
        <v>#REF!</v>
      </c>
      <c r="BE15" s="2" t="e">
        <f t="shared" si="26"/>
        <v>#REF!</v>
      </c>
      <c r="BF15" s="3" t="e">
        <f t="shared" si="27"/>
        <v>#REF!</v>
      </c>
    </row>
    <row r="16" spans="1:105">
      <c r="A16" s="1">
        <f>'[1]сырые баллы'!A16:A17</f>
        <v>13</v>
      </c>
      <c r="B16" s="1" t="str">
        <f>IF(список!B14="","",список!B14)</f>
        <v/>
      </c>
      <c r="C16" s="1">
        <f>IF(список!C14="","",список!C14)</f>
        <v>0</v>
      </c>
      <c r="D16" s="13" t="str">
        <f>IF(список!D14="","",список!D14)</f>
        <v>1 младшая группа</v>
      </c>
      <c r="E16" s="16"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1" t="e">
        <f t="shared" si="18"/>
        <v>#REF!</v>
      </c>
      <c r="AQ16" s="1" t="e">
        <f>#REF!</f>
        <v>#REF!</v>
      </c>
      <c r="AR16" s="1" t="e">
        <f t="shared" si="19"/>
        <v>#REF!</v>
      </c>
      <c r="AS16" s="1" t="e">
        <f>#REF!</f>
        <v>#REF!</v>
      </c>
      <c r="AT16" s="1" t="e">
        <f t="shared" si="20"/>
        <v>#REF!</v>
      </c>
      <c r="AU16" s="1" t="e">
        <f>#REF!</f>
        <v>#REF!</v>
      </c>
      <c r="AV16" s="1" t="e">
        <f t="shared" si="21"/>
        <v>#REF!</v>
      </c>
      <c r="AW16" s="1" t="e">
        <f>#REF!</f>
        <v>#REF!</v>
      </c>
      <c r="AX16" s="1" t="e">
        <f t="shared" si="22"/>
        <v>#REF!</v>
      </c>
      <c r="AY16" s="1" t="e">
        <f>#REF!</f>
        <v>#REF!</v>
      </c>
      <c r="AZ16" s="1" t="e">
        <f t="shared" si="23"/>
        <v>#REF!</v>
      </c>
      <c r="BA16" s="1" t="e">
        <f>#REF!</f>
        <v>#REF!</v>
      </c>
      <c r="BB16" s="1" t="e">
        <f t="shared" si="24"/>
        <v>#REF!</v>
      </c>
      <c r="BC16" s="1" t="e">
        <f>#REF!</f>
        <v>#REF!</v>
      </c>
      <c r="BD16" s="1" t="e">
        <f t="shared" si="25"/>
        <v>#REF!</v>
      </c>
      <c r="BE16" s="2" t="e">
        <f t="shared" si="26"/>
        <v>#REF!</v>
      </c>
      <c r="BF16" s="3" t="e">
        <f t="shared" si="27"/>
        <v>#REF!</v>
      </c>
    </row>
    <row r="17" spans="1:58">
      <c r="A17" s="1">
        <f>'[1]сырые баллы'!A17:A18</f>
        <v>14</v>
      </c>
      <c r="B17" s="1" t="str">
        <f>IF(список!B15="","",список!B15)</f>
        <v/>
      </c>
      <c r="C17" s="1">
        <f>IF(список!C15="","",список!C15)</f>
        <v>0</v>
      </c>
      <c r="D17" s="13" t="str">
        <f>IF(список!D15="","",список!D15)</f>
        <v>1 младшая группа</v>
      </c>
      <c r="E17" s="16"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1" t="e">
        <f t="shared" si="18"/>
        <v>#REF!</v>
      </c>
      <c r="AQ17" s="1" t="e">
        <f>#REF!</f>
        <v>#REF!</v>
      </c>
      <c r="AR17" s="1" t="e">
        <f t="shared" si="19"/>
        <v>#REF!</v>
      </c>
      <c r="AS17" s="1" t="e">
        <f>#REF!</f>
        <v>#REF!</v>
      </c>
      <c r="AT17" s="1" t="e">
        <f t="shared" si="20"/>
        <v>#REF!</v>
      </c>
      <c r="AU17" s="1" t="e">
        <f>#REF!</f>
        <v>#REF!</v>
      </c>
      <c r="AV17" s="1" t="e">
        <f t="shared" si="21"/>
        <v>#REF!</v>
      </c>
      <c r="AW17" s="1" t="e">
        <f>#REF!</f>
        <v>#REF!</v>
      </c>
      <c r="AX17" s="1" t="e">
        <f t="shared" si="22"/>
        <v>#REF!</v>
      </c>
      <c r="AY17" s="1" t="e">
        <f>#REF!</f>
        <v>#REF!</v>
      </c>
      <c r="AZ17" s="1" t="e">
        <f t="shared" si="23"/>
        <v>#REF!</v>
      </c>
      <c r="BA17" s="1" t="e">
        <f>#REF!</f>
        <v>#REF!</v>
      </c>
      <c r="BB17" s="1" t="e">
        <f t="shared" si="24"/>
        <v>#REF!</v>
      </c>
      <c r="BC17" s="1" t="e">
        <f>#REF!</f>
        <v>#REF!</v>
      </c>
      <c r="BD17" s="1" t="e">
        <f t="shared" si="25"/>
        <v>#REF!</v>
      </c>
      <c r="BE17" s="2" t="e">
        <f t="shared" si="26"/>
        <v>#REF!</v>
      </c>
      <c r="BF17" s="3" t="e">
        <f t="shared" si="27"/>
        <v>#REF!</v>
      </c>
    </row>
    <row r="18" spans="1:58">
      <c r="A18" s="1">
        <f>'[1]сырые баллы'!A18:A19</f>
        <v>15</v>
      </c>
      <c r="B18" s="1" t="str">
        <f>IF(список!B16="","",список!B16)</f>
        <v/>
      </c>
      <c r="C18" s="1">
        <f>IF(список!C16="","",список!C16)</f>
        <v>0</v>
      </c>
      <c r="D18" s="13" t="str">
        <f>IF(список!D16="","",список!D16)</f>
        <v>1 младшая группа</v>
      </c>
      <c r="E18" s="16"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1" t="e">
        <f t="shared" si="18"/>
        <v>#REF!</v>
      </c>
      <c r="AQ18" s="1" t="e">
        <f>#REF!</f>
        <v>#REF!</v>
      </c>
      <c r="AR18" s="1" t="e">
        <f t="shared" si="19"/>
        <v>#REF!</v>
      </c>
      <c r="AS18" s="1" t="e">
        <f>#REF!</f>
        <v>#REF!</v>
      </c>
      <c r="AT18" s="1" t="e">
        <f t="shared" si="20"/>
        <v>#REF!</v>
      </c>
      <c r="AU18" s="1" t="e">
        <f>#REF!</f>
        <v>#REF!</v>
      </c>
      <c r="AV18" s="1" t="e">
        <f t="shared" si="21"/>
        <v>#REF!</v>
      </c>
      <c r="AW18" s="1" t="e">
        <f>#REF!</f>
        <v>#REF!</v>
      </c>
      <c r="AX18" s="1" t="e">
        <f t="shared" si="22"/>
        <v>#REF!</v>
      </c>
      <c r="AY18" s="1" t="e">
        <f>#REF!</f>
        <v>#REF!</v>
      </c>
      <c r="AZ18" s="1" t="e">
        <f t="shared" si="23"/>
        <v>#REF!</v>
      </c>
      <c r="BA18" s="1" t="e">
        <f>#REF!</f>
        <v>#REF!</v>
      </c>
      <c r="BB18" s="1" t="e">
        <f t="shared" si="24"/>
        <v>#REF!</v>
      </c>
      <c r="BC18" s="1" t="e">
        <f>#REF!</f>
        <v>#REF!</v>
      </c>
      <c r="BD18" s="1" t="e">
        <f t="shared" si="25"/>
        <v>#REF!</v>
      </c>
      <c r="BE18" s="2" t="e">
        <f t="shared" si="26"/>
        <v>#REF!</v>
      </c>
      <c r="BF18" s="3" t="e">
        <f t="shared" si="27"/>
        <v>#REF!</v>
      </c>
    </row>
    <row r="19" spans="1:58">
      <c r="A19" s="1">
        <f>'[1]сырые баллы'!A19:A20</f>
        <v>16</v>
      </c>
      <c r="B19" s="1" t="str">
        <f>IF(список!B17="","",список!B17)</f>
        <v/>
      </c>
      <c r="C19" s="1">
        <f>IF(список!C17="","",список!C17)</f>
        <v>0</v>
      </c>
      <c r="D19" s="13" t="str">
        <f>IF(список!D17="","",список!D17)</f>
        <v>1 младшая группа</v>
      </c>
      <c r="E19" s="16"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1" t="e">
        <f t="shared" si="18"/>
        <v>#REF!</v>
      </c>
      <c r="AQ19" s="1" t="e">
        <f>#REF!</f>
        <v>#REF!</v>
      </c>
      <c r="AR19" s="1" t="e">
        <f t="shared" si="19"/>
        <v>#REF!</v>
      </c>
      <c r="AS19" s="1" t="e">
        <f>#REF!</f>
        <v>#REF!</v>
      </c>
      <c r="AT19" s="1" t="e">
        <f t="shared" si="20"/>
        <v>#REF!</v>
      </c>
      <c r="AU19" s="1" t="e">
        <f>#REF!</f>
        <v>#REF!</v>
      </c>
      <c r="AV19" s="1" t="e">
        <f t="shared" si="21"/>
        <v>#REF!</v>
      </c>
      <c r="AW19" s="1" t="e">
        <f>#REF!</f>
        <v>#REF!</v>
      </c>
      <c r="AX19" s="1" t="e">
        <f t="shared" si="22"/>
        <v>#REF!</v>
      </c>
      <c r="AY19" s="1" t="e">
        <f>#REF!</f>
        <v>#REF!</v>
      </c>
      <c r="AZ19" s="1" t="e">
        <f t="shared" si="23"/>
        <v>#REF!</v>
      </c>
      <c r="BA19" s="1" t="e">
        <f>#REF!</f>
        <v>#REF!</v>
      </c>
      <c r="BB19" s="1" t="e">
        <f t="shared" si="24"/>
        <v>#REF!</v>
      </c>
      <c r="BC19" s="1" t="e">
        <f>#REF!</f>
        <v>#REF!</v>
      </c>
      <c r="BD19" s="1" t="e">
        <f t="shared" si="25"/>
        <v>#REF!</v>
      </c>
      <c r="BE19" s="2" t="e">
        <f t="shared" si="26"/>
        <v>#REF!</v>
      </c>
      <c r="BF19" s="3" t="e">
        <f t="shared" si="27"/>
        <v>#REF!</v>
      </c>
    </row>
    <row r="20" spans="1:58">
      <c r="A20" s="1">
        <f>'[1]сырые баллы'!A20:A21</f>
        <v>17</v>
      </c>
      <c r="B20" s="1" t="str">
        <f>IF(список!B18="","",список!B18)</f>
        <v/>
      </c>
      <c r="C20" s="1">
        <f>IF(список!C18="","",список!C18)</f>
        <v>0</v>
      </c>
      <c r="D20" s="13" t="str">
        <f>IF(список!D18="","",список!D18)</f>
        <v>1 младшая группа</v>
      </c>
      <c r="E20" s="16"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1" t="e">
        <f t="shared" si="18"/>
        <v>#REF!</v>
      </c>
      <c r="AQ20" s="1" t="e">
        <f>#REF!</f>
        <v>#REF!</v>
      </c>
      <c r="AR20" s="1" t="e">
        <f t="shared" si="19"/>
        <v>#REF!</v>
      </c>
      <c r="AS20" s="1" t="e">
        <f>#REF!</f>
        <v>#REF!</v>
      </c>
      <c r="AT20" s="1" t="e">
        <f t="shared" si="20"/>
        <v>#REF!</v>
      </c>
      <c r="AU20" s="1" t="e">
        <f>#REF!</f>
        <v>#REF!</v>
      </c>
      <c r="AV20" s="1" t="e">
        <f t="shared" si="21"/>
        <v>#REF!</v>
      </c>
      <c r="AW20" s="1" t="e">
        <f>#REF!</f>
        <v>#REF!</v>
      </c>
      <c r="AX20" s="1" t="e">
        <f t="shared" si="22"/>
        <v>#REF!</v>
      </c>
      <c r="AY20" s="1" t="e">
        <f>#REF!</f>
        <v>#REF!</v>
      </c>
      <c r="AZ20" s="1" t="e">
        <f t="shared" si="23"/>
        <v>#REF!</v>
      </c>
      <c r="BA20" s="1" t="e">
        <f>#REF!</f>
        <v>#REF!</v>
      </c>
      <c r="BB20" s="1" t="e">
        <f t="shared" si="24"/>
        <v>#REF!</v>
      </c>
      <c r="BC20" s="1" t="e">
        <f>#REF!</f>
        <v>#REF!</v>
      </c>
      <c r="BD20" s="1" t="e">
        <f t="shared" si="25"/>
        <v>#REF!</v>
      </c>
      <c r="BE20" s="2" t="e">
        <f t="shared" si="26"/>
        <v>#REF!</v>
      </c>
      <c r="BF20" s="3" t="e">
        <f t="shared" si="27"/>
        <v>#REF!</v>
      </c>
    </row>
    <row r="21" spans="1:58">
      <c r="A21" s="1">
        <f>'[1]сырые баллы'!A21:A22</f>
        <v>18</v>
      </c>
      <c r="B21" s="1" t="str">
        <f>IF(список!B19="","",список!B19)</f>
        <v/>
      </c>
      <c r="C21" s="1">
        <f>IF(список!C19="","",список!C19)</f>
        <v>0</v>
      </c>
      <c r="D21" s="13" t="str">
        <f>IF(список!D19="","",список!D19)</f>
        <v>1 младшая группа</v>
      </c>
      <c r="E21" s="16"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1" t="e">
        <f t="shared" si="18"/>
        <v>#REF!</v>
      </c>
      <c r="AQ21" s="1" t="e">
        <f>#REF!</f>
        <v>#REF!</v>
      </c>
      <c r="AR21" s="1" t="e">
        <f t="shared" si="19"/>
        <v>#REF!</v>
      </c>
      <c r="AS21" s="1" t="e">
        <f>#REF!</f>
        <v>#REF!</v>
      </c>
      <c r="AT21" s="1" t="e">
        <f t="shared" si="20"/>
        <v>#REF!</v>
      </c>
      <c r="AU21" s="1" t="e">
        <f>#REF!</f>
        <v>#REF!</v>
      </c>
      <c r="AV21" s="1" t="e">
        <f t="shared" si="21"/>
        <v>#REF!</v>
      </c>
      <c r="AW21" s="1" t="e">
        <f>#REF!</f>
        <v>#REF!</v>
      </c>
      <c r="AX21" s="1" t="e">
        <f t="shared" si="22"/>
        <v>#REF!</v>
      </c>
      <c r="AY21" s="1" t="e">
        <f>#REF!</f>
        <v>#REF!</v>
      </c>
      <c r="AZ21" s="1" t="e">
        <f t="shared" si="23"/>
        <v>#REF!</v>
      </c>
      <c r="BA21" s="1" t="e">
        <f>#REF!</f>
        <v>#REF!</v>
      </c>
      <c r="BB21" s="1" t="e">
        <f t="shared" si="24"/>
        <v>#REF!</v>
      </c>
      <c r="BC21" s="1" t="e">
        <f>#REF!</f>
        <v>#REF!</v>
      </c>
      <c r="BD21" s="1" t="e">
        <f t="shared" si="25"/>
        <v>#REF!</v>
      </c>
      <c r="BE21" s="2" t="e">
        <f t="shared" si="26"/>
        <v>#REF!</v>
      </c>
      <c r="BF21" s="3" t="e">
        <f t="shared" si="27"/>
        <v>#REF!</v>
      </c>
    </row>
    <row r="22" spans="1:58">
      <c r="A22" s="1">
        <f>'[1]сырые баллы'!A22:A23</f>
        <v>19</v>
      </c>
      <c r="B22" s="1" t="str">
        <f>IF(список!B20="","",список!B20)</f>
        <v/>
      </c>
      <c r="C22" s="1">
        <f>IF(список!C20="","",список!C20)</f>
        <v>0</v>
      </c>
      <c r="D22" s="13" t="str">
        <f>IF(список!D20="","",список!D20)</f>
        <v>1 младшая группа</v>
      </c>
      <c r="E22" s="16"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1" t="e">
        <f t="shared" si="18"/>
        <v>#REF!</v>
      </c>
      <c r="AQ22" s="1" t="e">
        <f>#REF!</f>
        <v>#REF!</v>
      </c>
      <c r="AR22" s="1" t="e">
        <f t="shared" si="19"/>
        <v>#REF!</v>
      </c>
      <c r="AS22" s="1" t="e">
        <f>#REF!</f>
        <v>#REF!</v>
      </c>
      <c r="AT22" s="1" t="e">
        <f t="shared" si="20"/>
        <v>#REF!</v>
      </c>
      <c r="AU22" s="1" t="e">
        <f>#REF!</f>
        <v>#REF!</v>
      </c>
      <c r="AV22" s="1" t="e">
        <f t="shared" si="21"/>
        <v>#REF!</v>
      </c>
      <c r="AW22" s="1" t="e">
        <f>#REF!</f>
        <v>#REF!</v>
      </c>
      <c r="AX22" s="1" t="e">
        <f t="shared" si="22"/>
        <v>#REF!</v>
      </c>
      <c r="AY22" s="1" t="e">
        <f>#REF!</f>
        <v>#REF!</v>
      </c>
      <c r="AZ22" s="1" t="e">
        <f t="shared" si="23"/>
        <v>#REF!</v>
      </c>
      <c r="BA22" s="1" t="e">
        <f>#REF!</f>
        <v>#REF!</v>
      </c>
      <c r="BB22" s="1" t="e">
        <f t="shared" si="24"/>
        <v>#REF!</v>
      </c>
      <c r="BC22" s="1" t="e">
        <f>#REF!</f>
        <v>#REF!</v>
      </c>
      <c r="BD22" s="1" t="e">
        <f t="shared" si="25"/>
        <v>#REF!</v>
      </c>
      <c r="BE22" s="2" t="e">
        <f t="shared" si="26"/>
        <v>#REF!</v>
      </c>
      <c r="BF22" s="3" t="e">
        <f t="shared" si="27"/>
        <v>#REF!</v>
      </c>
    </row>
    <row r="23" spans="1:58">
      <c r="A23" s="1">
        <f>'[1]сырые баллы'!A23:A24</f>
        <v>20</v>
      </c>
      <c r="B23" s="1" t="str">
        <f>IF(список!B21="","",список!B21)</f>
        <v/>
      </c>
      <c r="C23" s="1">
        <f>IF(список!C21="","",список!C21)</f>
        <v>0</v>
      </c>
      <c r="D23" s="13" t="str">
        <f>IF(список!D21="","",список!D21)</f>
        <v>1 младшая группа</v>
      </c>
      <c r="E23" s="16"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1" t="e">
        <f t="shared" si="18"/>
        <v>#REF!</v>
      </c>
      <c r="AQ23" s="1" t="e">
        <f>#REF!</f>
        <v>#REF!</v>
      </c>
      <c r="AR23" s="1" t="e">
        <f t="shared" si="19"/>
        <v>#REF!</v>
      </c>
      <c r="AS23" s="1" t="e">
        <f>#REF!</f>
        <v>#REF!</v>
      </c>
      <c r="AT23" s="1" t="e">
        <f t="shared" si="20"/>
        <v>#REF!</v>
      </c>
      <c r="AU23" s="1" t="e">
        <f>#REF!</f>
        <v>#REF!</v>
      </c>
      <c r="AV23" s="1" t="e">
        <f t="shared" si="21"/>
        <v>#REF!</v>
      </c>
      <c r="AW23" s="1" t="e">
        <f>#REF!</f>
        <v>#REF!</v>
      </c>
      <c r="AX23" s="1" t="e">
        <f t="shared" si="22"/>
        <v>#REF!</v>
      </c>
      <c r="AY23" s="1" t="e">
        <f>#REF!</f>
        <v>#REF!</v>
      </c>
      <c r="AZ23" s="1" t="e">
        <f t="shared" si="23"/>
        <v>#REF!</v>
      </c>
      <c r="BA23" s="1" t="e">
        <f>#REF!</f>
        <v>#REF!</v>
      </c>
      <c r="BB23" s="1" t="e">
        <f t="shared" si="24"/>
        <v>#REF!</v>
      </c>
      <c r="BC23" s="1" t="e">
        <f>#REF!</f>
        <v>#REF!</v>
      </c>
      <c r="BD23" s="1" t="e">
        <f t="shared" si="25"/>
        <v>#REF!</v>
      </c>
      <c r="BE23" s="2" t="e">
        <f t="shared" si="26"/>
        <v>#REF!</v>
      </c>
      <c r="BF23" s="3" t="e">
        <f t="shared" si="27"/>
        <v>#REF!</v>
      </c>
    </row>
    <row r="24" spans="1:58">
      <c r="A24" s="1">
        <f>'[1]сырые баллы'!A24:A25</f>
        <v>21</v>
      </c>
      <c r="B24" s="1" t="str">
        <f>IF(список!B22="","",список!B22)</f>
        <v/>
      </c>
      <c r="C24" s="1">
        <f>IF(список!C22="","",список!C22)</f>
        <v>0</v>
      </c>
      <c r="D24" s="13" t="str">
        <f>IF(список!D22="","",список!D22)</f>
        <v>1 младшая группа</v>
      </c>
      <c r="E24" s="16"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1" t="e">
        <f t="shared" si="18"/>
        <v>#REF!</v>
      </c>
      <c r="AQ24" s="1" t="e">
        <f>#REF!</f>
        <v>#REF!</v>
      </c>
      <c r="AR24" s="1" t="e">
        <f t="shared" si="19"/>
        <v>#REF!</v>
      </c>
      <c r="AS24" s="1" t="e">
        <f>#REF!</f>
        <v>#REF!</v>
      </c>
      <c r="AT24" s="1" t="e">
        <f t="shared" si="20"/>
        <v>#REF!</v>
      </c>
      <c r="AU24" s="1" t="e">
        <f>#REF!</f>
        <v>#REF!</v>
      </c>
      <c r="AV24" s="1" t="e">
        <f t="shared" si="21"/>
        <v>#REF!</v>
      </c>
      <c r="AW24" s="1" t="e">
        <f>#REF!</f>
        <v>#REF!</v>
      </c>
      <c r="AX24" s="1" t="e">
        <f t="shared" si="22"/>
        <v>#REF!</v>
      </c>
      <c r="AY24" s="1" t="e">
        <f>#REF!</f>
        <v>#REF!</v>
      </c>
      <c r="AZ24" s="1" t="e">
        <f t="shared" si="23"/>
        <v>#REF!</v>
      </c>
      <c r="BA24" s="1" t="e">
        <f>#REF!</f>
        <v>#REF!</v>
      </c>
      <c r="BB24" s="1" t="e">
        <f t="shared" si="24"/>
        <v>#REF!</v>
      </c>
      <c r="BC24" s="1" t="e">
        <f>#REF!</f>
        <v>#REF!</v>
      </c>
      <c r="BD24" s="1" t="e">
        <f t="shared" si="25"/>
        <v>#REF!</v>
      </c>
      <c r="BE24" s="2" t="e">
        <f t="shared" si="26"/>
        <v>#REF!</v>
      </c>
      <c r="BF24" s="3" t="e">
        <f t="shared" si="27"/>
        <v>#REF!</v>
      </c>
    </row>
    <row r="25" spans="1:58">
      <c r="A25" s="1">
        <f>'[1]сырые баллы'!A25:A26</f>
        <v>22</v>
      </c>
      <c r="B25" s="1" t="str">
        <f>IF(список!B23="","",список!B23)</f>
        <v/>
      </c>
      <c r="C25" s="1">
        <f>IF(список!C23="","",список!C23)</f>
        <v>0</v>
      </c>
      <c r="D25" s="13" t="str">
        <f>IF(список!D23="","",список!D23)</f>
        <v>1 младшая группа</v>
      </c>
      <c r="E25" s="16"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1" t="e">
        <f t="shared" si="18"/>
        <v>#REF!</v>
      </c>
      <c r="AQ25" s="1" t="e">
        <f>#REF!</f>
        <v>#REF!</v>
      </c>
      <c r="AR25" s="1" t="e">
        <f t="shared" si="19"/>
        <v>#REF!</v>
      </c>
      <c r="AS25" s="1" t="e">
        <f>#REF!</f>
        <v>#REF!</v>
      </c>
      <c r="AT25" s="1" t="e">
        <f t="shared" si="20"/>
        <v>#REF!</v>
      </c>
      <c r="AU25" s="1" t="e">
        <f>#REF!</f>
        <v>#REF!</v>
      </c>
      <c r="AV25" s="1" t="e">
        <f t="shared" si="21"/>
        <v>#REF!</v>
      </c>
      <c r="AW25" s="1" t="e">
        <f>#REF!</f>
        <v>#REF!</v>
      </c>
      <c r="AX25" s="1" t="e">
        <f t="shared" si="22"/>
        <v>#REF!</v>
      </c>
      <c r="AY25" s="1" t="e">
        <f>#REF!</f>
        <v>#REF!</v>
      </c>
      <c r="AZ25" s="1" t="e">
        <f t="shared" si="23"/>
        <v>#REF!</v>
      </c>
      <c r="BA25" s="1" t="e">
        <f>#REF!</f>
        <v>#REF!</v>
      </c>
      <c r="BB25" s="1" t="e">
        <f t="shared" si="24"/>
        <v>#REF!</v>
      </c>
      <c r="BC25" s="1" t="e">
        <f>#REF!</f>
        <v>#REF!</v>
      </c>
      <c r="BD25" s="1" t="e">
        <f t="shared" si="25"/>
        <v>#REF!</v>
      </c>
      <c r="BE25" s="2" t="e">
        <f t="shared" si="26"/>
        <v>#REF!</v>
      </c>
      <c r="BF25" s="3" t="e">
        <f t="shared" si="27"/>
        <v>#REF!</v>
      </c>
    </row>
    <row r="26" spans="1:58">
      <c r="A26" s="1">
        <f>'[1]сырые баллы'!A26:A27</f>
        <v>23</v>
      </c>
      <c r="B26" s="1" t="str">
        <f>IF(список!B24="","",список!B24)</f>
        <v/>
      </c>
      <c r="C26" s="1">
        <f>IF(список!C24="","",список!C24)</f>
        <v>0</v>
      </c>
      <c r="D26" s="13" t="str">
        <f>IF(список!D24="","",список!D24)</f>
        <v>1 младшая группа</v>
      </c>
      <c r="E26" s="16"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1" t="e">
        <f t="shared" si="18"/>
        <v>#REF!</v>
      </c>
      <c r="AQ26" s="1" t="e">
        <f>#REF!</f>
        <v>#REF!</v>
      </c>
      <c r="AR26" s="1" t="e">
        <f t="shared" si="19"/>
        <v>#REF!</v>
      </c>
      <c r="AS26" s="1" t="e">
        <f>#REF!</f>
        <v>#REF!</v>
      </c>
      <c r="AT26" s="1" t="e">
        <f t="shared" si="20"/>
        <v>#REF!</v>
      </c>
      <c r="AU26" s="1" t="e">
        <f>#REF!</f>
        <v>#REF!</v>
      </c>
      <c r="AV26" s="1" t="e">
        <f t="shared" si="21"/>
        <v>#REF!</v>
      </c>
      <c r="AW26" s="1" t="e">
        <f>#REF!</f>
        <v>#REF!</v>
      </c>
      <c r="AX26" s="1" t="e">
        <f t="shared" si="22"/>
        <v>#REF!</v>
      </c>
      <c r="AY26" s="1" t="e">
        <f>#REF!</f>
        <v>#REF!</v>
      </c>
      <c r="AZ26" s="1" t="e">
        <f t="shared" si="23"/>
        <v>#REF!</v>
      </c>
      <c r="BA26" s="1" t="e">
        <f>#REF!</f>
        <v>#REF!</v>
      </c>
      <c r="BB26" s="1" t="e">
        <f t="shared" si="24"/>
        <v>#REF!</v>
      </c>
      <c r="BC26" s="1" t="e">
        <f>#REF!</f>
        <v>#REF!</v>
      </c>
      <c r="BD26" s="1" t="e">
        <f t="shared" si="25"/>
        <v>#REF!</v>
      </c>
      <c r="BE26" s="2" t="e">
        <f t="shared" si="26"/>
        <v>#REF!</v>
      </c>
      <c r="BF26" s="3" t="e">
        <f t="shared" si="27"/>
        <v>#REF!</v>
      </c>
    </row>
    <row r="27" spans="1:58">
      <c r="A27" s="1">
        <f>'[1]сырые баллы'!A27:A28</f>
        <v>24</v>
      </c>
      <c r="B27" s="1" t="str">
        <f>IF(список!B25="","",список!B25)</f>
        <v/>
      </c>
      <c r="C27" s="1">
        <f>IF(список!C25="","",список!C25)</f>
        <v>0</v>
      </c>
      <c r="D27" s="13" t="str">
        <f>IF(список!D25="","",список!D25)</f>
        <v>1 младшая группа</v>
      </c>
      <c r="E27" s="16"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1" t="e">
        <f t="shared" si="18"/>
        <v>#REF!</v>
      </c>
      <c r="AQ27" s="1" t="e">
        <f>#REF!</f>
        <v>#REF!</v>
      </c>
      <c r="AR27" s="1" t="e">
        <f t="shared" si="19"/>
        <v>#REF!</v>
      </c>
      <c r="AS27" s="1" t="e">
        <f>#REF!</f>
        <v>#REF!</v>
      </c>
      <c r="AT27" s="1" t="e">
        <f t="shared" si="20"/>
        <v>#REF!</v>
      </c>
      <c r="AU27" s="1" t="e">
        <f>#REF!</f>
        <v>#REF!</v>
      </c>
      <c r="AV27" s="1" t="e">
        <f t="shared" si="21"/>
        <v>#REF!</v>
      </c>
      <c r="AW27" s="1" t="e">
        <f>#REF!</f>
        <v>#REF!</v>
      </c>
      <c r="AX27" s="1" t="e">
        <f t="shared" si="22"/>
        <v>#REF!</v>
      </c>
      <c r="AY27" s="1" t="e">
        <f>#REF!</f>
        <v>#REF!</v>
      </c>
      <c r="AZ27" s="1" t="e">
        <f t="shared" si="23"/>
        <v>#REF!</v>
      </c>
      <c r="BA27" s="1" t="e">
        <f>#REF!</f>
        <v>#REF!</v>
      </c>
      <c r="BB27" s="1" t="e">
        <f t="shared" si="24"/>
        <v>#REF!</v>
      </c>
      <c r="BC27" s="1" t="e">
        <f>#REF!</f>
        <v>#REF!</v>
      </c>
      <c r="BD27" s="1" t="e">
        <f t="shared" si="25"/>
        <v>#REF!</v>
      </c>
      <c r="BE27" s="2" t="e">
        <f t="shared" si="26"/>
        <v>#REF!</v>
      </c>
      <c r="BF27" s="3" t="e">
        <f t="shared" si="27"/>
        <v>#REF!</v>
      </c>
    </row>
    <row r="28" spans="1:58">
      <c r="A28" s="1">
        <f>'[1]сырые баллы'!A28:A29</f>
        <v>25</v>
      </c>
      <c r="B28" s="1" t="str">
        <f>IF(список!B26="","",список!B26)</f>
        <v/>
      </c>
      <c r="C28" s="1">
        <f>IF(список!C26="","",список!C26)</f>
        <v>0</v>
      </c>
      <c r="D28" s="13" t="str">
        <f>IF(список!D26="","",список!D26)</f>
        <v>1 младшая группа</v>
      </c>
      <c r="E28" s="16"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1" t="e">
        <f t="shared" si="18"/>
        <v>#REF!</v>
      </c>
      <c r="AQ28" s="1" t="e">
        <f>#REF!</f>
        <v>#REF!</v>
      </c>
      <c r="AR28" s="1" t="e">
        <f t="shared" si="19"/>
        <v>#REF!</v>
      </c>
      <c r="AS28" s="1" t="e">
        <f>#REF!</f>
        <v>#REF!</v>
      </c>
      <c r="AT28" s="1" t="e">
        <f t="shared" si="20"/>
        <v>#REF!</v>
      </c>
      <c r="AU28" s="1" t="e">
        <f>#REF!</f>
        <v>#REF!</v>
      </c>
      <c r="AV28" s="1" t="e">
        <f t="shared" si="21"/>
        <v>#REF!</v>
      </c>
      <c r="AW28" s="1" t="e">
        <f>#REF!</f>
        <v>#REF!</v>
      </c>
      <c r="AX28" s="1" t="e">
        <f t="shared" si="22"/>
        <v>#REF!</v>
      </c>
      <c r="AY28" s="1" t="e">
        <f>#REF!</f>
        <v>#REF!</v>
      </c>
      <c r="AZ28" s="1" t="e">
        <f t="shared" si="23"/>
        <v>#REF!</v>
      </c>
      <c r="BA28" s="1" t="e">
        <f>#REF!</f>
        <v>#REF!</v>
      </c>
      <c r="BB28" s="1" t="e">
        <f t="shared" si="24"/>
        <v>#REF!</v>
      </c>
      <c r="BC28" s="1" t="e">
        <f>#REF!</f>
        <v>#REF!</v>
      </c>
      <c r="BD28" s="1" t="e">
        <f t="shared" si="25"/>
        <v>#REF!</v>
      </c>
      <c r="BE28" s="2" t="e">
        <f t="shared" si="26"/>
        <v>#REF!</v>
      </c>
      <c r="BF28" s="3" t="e">
        <f t="shared" si="27"/>
        <v>#REF!</v>
      </c>
    </row>
    <row r="29" spans="1:58">
      <c r="A29" s="1">
        <f>'[1]сырые баллы'!A29:A30</f>
        <v>26</v>
      </c>
      <c r="B29" s="1" t="str">
        <f>IF(список!B27="","",список!B27)</f>
        <v/>
      </c>
      <c r="C29" s="1">
        <f>IF(список!C27="","",список!C27)</f>
        <v>0</v>
      </c>
      <c r="D29" s="13" t="str">
        <f>IF(список!D27="","",список!D27)</f>
        <v>1 младшая группа</v>
      </c>
      <c r="E29" s="16"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1" t="e">
        <f t="shared" si="18"/>
        <v>#REF!</v>
      </c>
      <c r="AQ29" s="1" t="e">
        <f>#REF!</f>
        <v>#REF!</v>
      </c>
      <c r="AR29" s="1" t="e">
        <f t="shared" si="19"/>
        <v>#REF!</v>
      </c>
      <c r="AS29" s="1" t="e">
        <f>#REF!</f>
        <v>#REF!</v>
      </c>
      <c r="AT29" s="1" t="e">
        <f t="shared" si="20"/>
        <v>#REF!</v>
      </c>
      <c r="AU29" s="1" t="e">
        <f>#REF!</f>
        <v>#REF!</v>
      </c>
      <c r="AV29" s="1" t="e">
        <f t="shared" si="21"/>
        <v>#REF!</v>
      </c>
      <c r="AW29" s="1" t="e">
        <f>#REF!</f>
        <v>#REF!</v>
      </c>
      <c r="AX29" s="1" t="e">
        <f t="shared" si="22"/>
        <v>#REF!</v>
      </c>
      <c r="AY29" s="1" t="e">
        <f>#REF!</f>
        <v>#REF!</v>
      </c>
      <c r="AZ29" s="1" t="e">
        <f t="shared" si="23"/>
        <v>#REF!</v>
      </c>
      <c r="BA29" s="1" t="e">
        <f>#REF!</f>
        <v>#REF!</v>
      </c>
      <c r="BB29" s="1" t="e">
        <f t="shared" si="24"/>
        <v>#REF!</v>
      </c>
      <c r="BC29" s="1" t="e">
        <f>#REF!</f>
        <v>#REF!</v>
      </c>
      <c r="BD29" s="1" t="e">
        <f t="shared" si="25"/>
        <v>#REF!</v>
      </c>
      <c r="BE29" s="2" t="e">
        <f t="shared" si="26"/>
        <v>#REF!</v>
      </c>
      <c r="BF29" s="3" t="e">
        <f t="shared" si="27"/>
        <v>#REF!</v>
      </c>
    </row>
    <row r="30" spans="1:58">
      <c r="A30" s="1">
        <f>'[1]сырые баллы'!A30:A31</f>
        <v>27</v>
      </c>
      <c r="B30" s="1" t="str">
        <f>IF(список!B28="","",список!B28)</f>
        <v/>
      </c>
      <c r="C30" s="1">
        <f>IF(список!C28="","",список!C28)</f>
        <v>0</v>
      </c>
      <c r="D30" s="13" t="str">
        <f>IF(список!D28="","",список!D28)</f>
        <v>1 младшая группа</v>
      </c>
      <c r="E30" s="16"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1" t="e">
        <f t="shared" si="18"/>
        <v>#REF!</v>
      </c>
      <c r="AQ30" s="1" t="e">
        <f>#REF!</f>
        <v>#REF!</v>
      </c>
      <c r="AR30" s="1" t="e">
        <f t="shared" si="19"/>
        <v>#REF!</v>
      </c>
      <c r="AS30" s="1" t="e">
        <f>#REF!</f>
        <v>#REF!</v>
      </c>
      <c r="AT30" s="1" t="e">
        <f t="shared" si="20"/>
        <v>#REF!</v>
      </c>
      <c r="AU30" s="1" t="e">
        <f>#REF!</f>
        <v>#REF!</v>
      </c>
      <c r="AV30" s="1" t="e">
        <f t="shared" si="21"/>
        <v>#REF!</v>
      </c>
      <c r="AW30" s="1" t="e">
        <f>#REF!</f>
        <v>#REF!</v>
      </c>
      <c r="AX30" s="1" t="e">
        <f t="shared" si="22"/>
        <v>#REF!</v>
      </c>
      <c r="AY30" s="1" t="e">
        <f>#REF!</f>
        <v>#REF!</v>
      </c>
      <c r="AZ30" s="1" t="e">
        <f t="shared" si="23"/>
        <v>#REF!</v>
      </c>
      <c r="BA30" s="1" t="e">
        <f>#REF!</f>
        <v>#REF!</v>
      </c>
      <c r="BB30" s="1" t="e">
        <f t="shared" si="24"/>
        <v>#REF!</v>
      </c>
      <c r="BC30" s="1" t="e">
        <f>#REF!</f>
        <v>#REF!</v>
      </c>
      <c r="BD30" s="1" t="e">
        <f t="shared" si="25"/>
        <v>#REF!</v>
      </c>
      <c r="BE30" s="2" t="e">
        <f t="shared" si="26"/>
        <v>#REF!</v>
      </c>
      <c r="BF30" s="3" t="e">
        <f t="shared" si="27"/>
        <v>#REF!</v>
      </c>
    </row>
    <row r="31" spans="1:58">
      <c r="A31" s="1">
        <f>'[1]сырые баллы'!A31:A32</f>
        <v>28</v>
      </c>
      <c r="B31" s="1" t="str">
        <f>IF(список!B29="","",список!B29)</f>
        <v/>
      </c>
      <c r="C31" s="1">
        <f>IF(список!C29="","",список!C29)</f>
        <v>0</v>
      </c>
      <c r="D31" s="13" t="str">
        <f>IF(список!D29="","",список!D29)</f>
        <v>1 младшая группа</v>
      </c>
      <c r="E31" s="16"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1" t="e">
        <f t="shared" si="18"/>
        <v>#REF!</v>
      </c>
      <c r="AQ31" s="1" t="e">
        <f>#REF!</f>
        <v>#REF!</v>
      </c>
      <c r="AR31" s="1" t="e">
        <f t="shared" si="19"/>
        <v>#REF!</v>
      </c>
      <c r="AS31" s="1" t="e">
        <f>#REF!</f>
        <v>#REF!</v>
      </c>
      <c r="AT31" s="1" t="e">
        <f t="shared" si="20"/>
        <v>#REF!</v>
      </c>
      <c r="AU31" s="1" t="e">
        <f>#REF!</f>
        <v>#REF!</v>
      </c>
      <c r="AV31" s="1" t="e">
        <f t="shared" si="21"/>
        <v>#REF!</v>
      </c>
      <c r="AW31" s="1" t="e">
        <f>#REF!</f>
        <v>#REF!</v>
      </c>
      <c r="AX31" s="1" t="e">
        <f t="shared" si="22"/>
        <v>#REF!</v>
      </c>
      <c r="AY31" s="1" t="e">
        <f>#REF!</f>
        <v>#REF!</v>
      </c>
      <c r="AZ31" s="1" t="e">
        <f t="shared" si="23"/>
        <v>#REF!</v>
      </c>
      <c r="BA31" s="1" t="e">
        <f>#REF!</f>
        <v>#REF!</v>
      </c>
      <c r="BB31" s="1" t="e">
        <f t="shared" si="24"/>
        <v>#REF!</v>
      </c>
      <c r="BC31" s="1" t="e">
        <f>#REF!</f>
        <v>#REF!</v>
      </c>
      <c r="BD31" s="1" t="e">
        <f t="shared" si="25"/>
        <v>#REF!</v>
      </c>
      <c r="BE31" s="2" t="e">
        <f t="shared" si="26"/>
        <v>#REF!</v>
      </c>
      <c r="BF31" s="3" t="e">
        <f t="shared" si="27"/>
        <v>#REF!</v>
      </c>
    </row>
    <row r="32" spans="1:58">
      <c r="A32" s="1">
        <f>'[1]сырые баллы'!A32:A33</f>
        <v>29</v>
      </c>
      <c r="B32" s="1">
        <f>IF(список!C8="","",список!C8)</f>
        <v>0</v>
      </c>
      <c r="C32" s="1">
        <f>IF(список!C30="","",список!C30)</f>
        <v>0</v>
      </c>
      <c r="D32" s="13" t="str">
        <f>IF(список!D30="","",список!D30)</f>
        <v>1 младшая группа</v>
      </c>
      <c r="E32" s="16"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1" t="e">
        <f t="shared" si="18"/>
        <v>#REF!</v>
      </c>
      <c r="AQ32" s="1" t="e">
        <f>#REF!</f>
        <v>#REF!</v>
      </c>
      <c r="AR32" s="1" t="e">
        <f t="shared" si="19"/>
        <v>#REF!</v>
      </c>
      <c r="AS32" s="1" t="e">
        <f>#REF!</f>
        <v>#REF!</v>
      </c>
      <c r="AT32" s="1" t="e">
        <f t="shared" si="20"/>
        <v>#REF!</v>
      </c>
      <c r="AU32" s="1" t="e">
        <f>#REF!</f>
        <v>#REF!</v>
      </c>
      <c r="AV32" s="1" t="e">
        <f t="shared" si="21"/>
        <v>#REF!</v>
      </c>
      <c r="AW32" s="1" t="e">
        <f>#REF!</f>
        <v>#REF!</v>
      </c>
      <c r="AX32" s="1" t="e">
        <f t="shared" si="22"/>
        <v>#REF!</v>
      </c>
      <c r="AY32" s="1" t="e">
        <f>#REF!</f>
        <v>#REF!</v>
      </c>
      <c r="AZ32" s="1" t="e">
        <f t="shared" si="23"/>
        <v>#REF!</v>
      </c>
      <c r="BA32" s="1" t="e">
        <f>#REF!</f>
        <v>#REF!</v>
      </c>
      <c r="BB32" s="1" t="e">
        <f t="shared" si="24"/>
        <v>#REF!</v>
      </c>
      <c r="BC32" s="1" t="e">
        <f>#REF!</f>
        <v>#REF!</v>
      </c>
      <c r="BD32" s="1" t="e">
        <f t="shared" si="25"/>
        <v>#REF!</v>
      </c>
      <c r="BE32" s="2" t="e">
        <f t="shared" si="26"/>
        <v>#REF!</v>
      </c>
      <c r="BF32" s="3" t="e">
        <f t="shared" si="27"/>
        <v>#REF!</v>
      </c>
    </row>
    <row r="33" spans="1:58">
      <c r="A33" s="1">
        <f>'[1]сырые баллы'!A33:A34</f>
        <v>30</v>
      </c>
      <c r="B33" s="1" t="str">
        <f>IF(список!B31="","",список!B31)</f>
        <v/>
      </c>
      <c r="C33" s="1">
        <f>IF(список!C31="","",список!C31)</f>
        <v>0</v>
      </c>
      <c r="D33" s="13" t="str">
        <f>IF(список!D31="","",список!D31)</f>
        <v>1 младшая группа</v>
      </c>
      <c r="E33" s="16"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1" t="e">
        <f t="shared" si="18"/>
        <v>#REF!</v>
      </c>
      <c r="AQ33" s="1" t="e">
        <f>#REF!</f>
        <v>#REF!</v>
      </c>
      <c r="AR33" s="1" t="e">
        <f t="shared" si="19"/>
        <v>#REF!</v>
      </c>
      <c r="AS33" s="1" t="e">
        <f>#REF!</f>
        <v>#REF!</v>
      </c>
      <c r="AT33" s="1" t="e">
        <f t="shared" si="20"/>
        <v>#REF!</v>
      </c>
      <c r="AU33" s="1" t="e">
        <f>#REF!</f>
        <v>#REF!</v>
      </c>
      <c r="AV33" s="1" t="e">
        <f t="shared" si="21"/>
        <v>#REF!</v>
      </c>
      <c r="AW33" s="1" t="e">
        <f>#REF!</f>
        <v>#REF!</v>
      </c>
      <c r="AX33" s="1" t="e">
        <f t="shared" si="22"/>
        <v>#REF!</v>
      </c>
      <c r="AY33" s="1" t="e">
        <f>#REF!</f>
        <v>#REF!</v>
      </c>
      <c r="AZ33" s="1" t="e">
        <f t="shared" si="23"/>
        <v>#REF!</v>
      </c>
      <c r="BA33" s="1" t="e">
        <f>#REF!</f>
        <v>#REF!</v>
      </c>
      <c r="BB33" s="1" t="e">
        <f t="shared" si="24"/>
        <v>#REF!</v>
      </c>
      <c r="BC33" s="1" t="e">
        <f>#REF!</f>
        <v>#REF!</v>
      </c>
      <c r="BD33" s="1" t="e">
        <f t="shared" si="25"/>
        <v>#REF!</v>
      </c>
      <c r="BE33" s="2" t="e">
        <f t="shared" si="26"/>
        <v>#REF!</v>
      </c>
      <c r="BF33" s="3" t="e">
        <f t="shared" si="27"/>
        <v>#REF!</v>
      </c>
    </row>
    <row r="34" spans="1:58">
      <c r="A34" s="1">
        <f>'[1]сырые баллы'!A34:A35</f>
        <v>31</v>
      </c>
      <c r="B34" s="1" t="str">
        <f>IF(список!B32="","",список!B32)</f>
        <v/>
      </c>
      <c r="C34" s="1">
        <f>IF(список!C32="","",список!C32)</f>
        <v>0</v>
      </c>
      <c r="D34" s="13" t="str">
        <f>IF(список!D32="","",список!D32)</f>
        <v>1 младшая группа</v>
      </c>
      <c r="E34" s="16" t="e">
        <f>#REF!</f>
        <v>#REF!</v>
      </c>
      <c r="F34" s="1" t="e">
        <f t="shared" si="0"/>
        <v>#REF!</v>
      </c>
      <c r="G34" s="1" t="e">
        <f>#REF!</f>
        <v>#REF!</v>
      </c>
      <c r="H34" s="1" t="e">
        <f t="shared" si="1"/>
        <v>#REF!</v>
      </c>
      <c r="I34" s="1" t="e">
        <f>#REF!</f>
        <v>#REF!</v>
      </c>
      <c r="J34" s="1"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1" t="e">
        <f t="shared" si="10"/>
        <v>#REF!</v>
      </c>
      <c r="AA34" s="1"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1" t="e">
        <f t="shared" si="18"/>
        <v>#REF!</v>
      </c>
      <c r="AQ34" s="1" t="e">
        <f>#REF!</f>
        <v>#REF!</v>
      </c>
      <c r="AR34" s="1" t="e">
        <f t="shared" si="19"/>
        <v>#REF!</v>
      </c>
      <c r="AS34" s="1" t="e">
        <f>#REF!</f>
        <v>#REF!</v>
      </c>
      <c r="AT34" s="1" t="e">
        <f t="shared" si="20"/>
        <v>#REF!</v>
      </c>
      <c r="AU34" s="1" t="e">
        <f>#REF!</f>
        <v>#REF!</v>
      </c>
      <c r="AV34" s="1" t="e">
        <f t="shared" si="21"/>
        <v>#REF!</v>
      </c>
      <c r="AW34" s="1" t="e">
        <f>#REF!</f>
        <v>#REF!</v>
      </c>
      <c r="AX34" s="1" t="e">
        <f t="shared" si="22"/>
        <v>#REF!</v>
      </c>
      <c r="AY34" s="1" t="e">
        <f>#REF!</f>
        <v>#REF!</v>
      </c>
      <c r="AZ34" s="1" t="e">
        <f t="shared" si="23"/>
        <v>#REF!</v>
      </c>
      <c r="BA34" s="1" t="e">
        <f>#REF!</f>
        <v>#REF!</v>
      </c>
      <c r="BB34" s="1" t="e">
        <f t="shared" si="24"/>
        <v>#REF!</v>
      </c>
      <c r="BC34" s="1" t="e">
        <f>#REF!</f>
        <v>#REF!</v>
      </c>
      <c r="BD34" s="1" t="e">
        <f t="shared" si="25"/>
        <v>#REF!</v>
      </c>
      <c r="BE34" s="2" t="e">
        <f t="shared" si="26"/>
        <v>#REF!</v>
      </c>
      <c r="BF34" s="3" t="e">
        <f t="shared" si="27"/>
        <v>#REF!</v>
      </c>
    </row>
  </sheetData>
  <mergeCells count="34">
    <mergeCell ref="AQ3:AR3"/>
    <mergeCell ref="BC3:BD3"/>
    <mergeCell ref="E2:AD2"/>
    <mergeCell ref="I3:J3"/>
    <mergeCell ref="K3:L3"/>
    <mergeCell ref="M3:N3"/>
    <mergeCell ref="AE2:BD2"/>
    <mergeCell ref="E3:F3"/>
    <mergeCell ref="W3:X3"/>
    <mergeCell ref="Y3:Z3"/>
    <mergeCell ref="AK3:AL3"/>
    <mergeCell ref="AM3:AN3"/>
    <mergeCell ref="O3:P3"/>
    <mergeCell ref="Q3:R3"/>
    <mergeCell ref="S3:T3"/>
    <mergeCell ref="AO3:AP3"/>
    <mergeCell ref="A1:X1"/>
    <mergeCell ref="Y1:AK1"/>
    <mergeCell ref="A2:A3"/>
    <mergeCell ref="B2:B3"/>
    <mergeCell ref="C2:C3"/>
    <mergeCell ref="D2:D3"/>
    <mergeCell ref="G3:H3"/>
    <mergeCell ref="U3:V3"/>
    <mergeCell ref="AA3:AB3"/>
    <mergeCell ref="AC3:AD3"/>
    <mergeCell ref="AE3:AF3"/>
    <mergeCell ref="AG3:AH3"/>
    <mergeCell ref="AI3:AJ3"/>
    <mergeCell ref="AS3:AT3"/>
    <mergeCell ref="AU3:AV3"/>
    <mergeCell ref="AW3:AX3"/>
    <mergeCell ref="AY3:AZ3"/>
    <mergeCell ref="BA3:BB3"/>
  </mergeCells>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R34"/>
  <sheetViews>
    <sheetView topLeftCell="F3" workbookViewId="0">
      <selection activeCell="E4" sqref="E4:AP34"/>
    </sheetView>
  </sheetViews>
  <sheetFormatPr defaultColWidth="9.140625" defaultRowHeight="15"/>
  <cols>
    <col min="1" max="1" width="9.140625" style="1"/>
    <col min="2" max="2" width="28.28515625" style="1" customWidth="1"/>
    <col min="3" max="3" width="9.140625" style="1"/>
    <col min="4" max="4" width="15.42578125" style="1" customWidth="1"/>
    <col min="5" max="5" width="5" style="1" customWidth="1"/>
    <col min="6" max="6" width="4.42578125" style="1" customWidth="1"/>
    <col min="7" max="7" width="4.7109375" style="1" customWidth="1"/>
    <col min="8" max="10" width="4.5703125" style="1" customWidth="1"/>
    <col min="11" max="42" width="3.28515625" style="1" customWidth="1"/>
    <col min="43" max="43" width="6.42578125" style="1" customWidth="1"/>
    <col min="44" max="16384" width="9.140625" style="1"/>
  </cols>
  <sheetData>
    <row r="1" spans="1:44" ht="15.75">
      <c r="A1" s="319" t="e">
        <f>#REF!</f>
        <v>#REF!</v>
      </c>
      <c r="B1" s="320"/>
      <c r="C1" s="320"/>
      <c r="D1" s="320"/>
      <c r="E1" s="320"/>
      <c r="F1" s="320"/>
      <c r="G1" s="320"/>
      <c r="H1" s="320"/>
      <c r="I1" s="320"/>
      <c r="J1" s="320"/>
      <c r="K1" s="320"/>
      <c r="L1" s="320"/>
      <c r="M1" s="320"/>
      <c r="N1" s="320"/>
      <c r="O1" s="320"/>
      <c r="P1" s="320"/>
      <c r="Q1" s="320"/>
      <c r="R1" s="320" t="s">
        <v>11</v>
      </c>
      <c r="S1" s="320"/>
      <c r="T1" s="320"/>
      <c r="U1" s="320"/>
      <c r="V1" s="320"/>
      <c r="W1" s="320"/>
      <c r="X1" s="320"/>
      <c r="Y1" s="320"/>
      <c r="Z1" s="320"/>
      <c r="AA1" s="320"/>
      <c r="AB1" s="320"/>
      <c r="AC1" s="320"/>
      <c r="AD1" s="320"/>
      <c r="AE1" s="320"/>
      <c r="AF1" s="320"/>
      <c r="AG1" s="320"/>
      <c r="AH1" s="320"/>
      <c r="AI1" s="320"/>
      <c r="AJ1" s="14"/>
      <c r="AK1" s="14"/>
      <c r="AL1" s="14"/>
      <c r="AM1" s="14"/>
      <c r="AN1" s="14"/>
      <c r="AO1" s="14"/>
      <c r="AP1" s="14"/>
      <c r="AQ1" s="14"/>
      <c r="AR1" s="15"/>
    </row>
    <row r="2" spans="1:44" ht="12.75" customHeight="1">
      <c r="A2" s="309" t="str">
        <f>список!A1</f>
        <v>№</v>
      </c>
      <c r="B2" s="309" t="str">
        <f>список!B1</f>
        <v>Фамилия, имя воспитанника</v>
      </c>
      <c r="C2" s="309" t="str">
        <f>список!C1</f>
        <v xml:space="preserve">дата </v>
      </c>
      <c r="D2" s="309" t="str">
        <f>список!D1</f>
        <v>группа</v>
      </c>
      <c r="E2" s="310" t="s">
        <v>6</v>
      </c>
      <c r="F2" s="321"/>
      <c r="G2" s="321"/>
      <c r="H2" s="321"/>
      <c r="I2" s="321"/>
      <c r="J2" s="321"/>
      <c r="K2" s="321"/>
      <c r="L2" s="321"/>
      <c r="M2" s="321"/>
      <c r="N2" s="321"/>
      <c r="O2" s="321"/>
      <c r="P2" s="321"/>
      <c r="Q2" s="321"/>
      <c r="R2" s="321"/>
      <c r="S2" s="321"/>
      <c r="T2" s="321"/>
      <c r="U2" s="321"/>
      <c r="V2" s="321"/>
      <c r="W2" s="321"/>
      <c r="X2" s="322"/>
      <c r="Y2" s="310" t="s">
        <v>9</v>
      </c>
      <c r="Z2" s="321"/>
      <c r="AA2" s="321"/>
      <c r="AB2" s="321"/>
      <c r="AC2" s="321"/>
      <c r="AD2" s="321"/>
      <c r="AE2" s="321"/>
      <c r="AF2" s="321"/>
      <c r="AG2" s="321"/>
      <c r="AH2" s="321"/>
      <c r="AI2" s="321"/>
      <c r="AJ2" s="321"/>
      <c r="AK2" s="321"/>
      <c r="AL2" s="321"/>
      <c r="AM2" s="321"/>
      <c r="AN2" s="321"/>
      <c r="AO2" s="321"/>
      <c r="AP2" s="322"/>
    </row>
    <row r="3" spans="1:44" ht="23.25" customHeight="1">
      <c r="A3" s="309"/>
      <c r="B3" s="309"/>
      <c r="C3" s="309"/>
      <c r="D3" s="309"/>
      <c r="E3" s="323">
        <v>2</v>
      </c>
      <c r="F3" s="324"/>
      <c r="G3" s="323">
        <v>3</v>
      </c>
      <c r="H3" s="324"/>
      <c r="I3" s="323">
        <v>6</v>
      </c>
      <c r="J3" s="324"/>
      <c r="K3" s="325">
        <v>14</v>
      </c>
      <c r="L3" s="325"/>
      <c r="M3" s="325">
        <v>15</v>
      </c>
      <c r="N3" s="325"/>
      <c r="O3" s="325">
        <v>16</v>
      </c>
      <c r="P3" s="325"/>
      <c r="Q3" s="325">
        <v>17</v>
      </c>
      <c r="R3" s="325"/>
      <c r="S3" s="325">
        <v>18</v>
      </c>
      <c r="T3" s="325"/>
      <c r="U3" s="325">
        <v>19</v>
      </c>
      <c r="V3" s="325"/>
      <c r="W3" s="325">
        <v>20</v>
      </c>
      <c r="X3" s="325"/>
      <c r="Y3" s="317">
        <v>2</v>
      </c>
      <c r="Z3" s="318"/>
      <c r="AA3" s="317">
        <v>3</v>
      </c>
      <c r="AB3" s="318"/>
      <c r="AC3" s="316">
        <v>14</v>
      </c>
      <c r="AD3" s="316"/>
      <c r="AE3" s="316">
        <v>15</v>
      </c>
      <c r="AF3" s="316"/>
      <c r="AG3" s="316">
        <v>16</v>
      </c>
      <c r="AH3" s="316"/>
      <c r="AI3" s="316">
        <v>17</v>
      </c>
      <c r="AJ3" s="316"/>
      <c r="AK3" s="316">
        <v>18</v>
      </c>
      <c r="AL3" s="316"/>
      <c r="AM3" s="316">
        <v>19</v>
      </c>
      <c r="AN3" s="316"/>
      <c r="AO3" s="316">
        <v>20</v>
      </c>
      <c r="AP3" s="316"/>
    </row>
    <row r="4" spans="1:44">
      <c r="A4" s="1">
        <f>список!A2</f>
        <v>1</v>
      </c>
      <c r="B4" s="65"/>
      <c r="C4" s="65"/>
      <c r="D4" s="66"/>
      <c r="E4" s="67" t="e">
        <f>#REF!</f>
        <v>#REF!</v>
      </c>
      <c r="F4" s="67" t="e">
        <f>IF(E4=0,"",IF(E4="а",1,2))</f>
        <v>#REF!</v>
      </c>
      <c r="G4" s="67" t="e">
        <f>#REF!</f>
        <v>#REF!</v>
      </c>
      <c r="H4" s="67" t="e">
        <f>IF(G4=0,"",IF(G4="а",1,2))</f>
        <v>#REF!</v>
      </c>
      <c r="I4" s="67" t="e">
        <f>#REF!</f>
        <v>#REF!</v>
      </c>
      <c r="J4" s="67" t="e">
        <f>IF(I4=0,"",IF(I4="а",1,3))</f>
        <v>#REF!</v>
      </c>
      <c r="K4" s="65" t="e">
        <f>#REF!</f>
        <v>#REF!</v>
      </c>
      <c r="L4" s="65" t="e">
        <f>IF(K4=0,"",IF(K4="б",3,2))</f>
        <v>#REF!</v>
      </c>
      <c r="M4" s="65" t="e">
        <f>#REF!</f>
        <v>#REF!</v>
      </c>
      <c r="N4" s="65" t="e">
        <f>IF(M4=0,"",IF(M4="б",4,3))</f>
        <v>#REF!</v>
      </c>
      <c r="O4" s="65" t="e">
        <f>#REF!</f>
        <v>#REF!</v>
      </c>
      <c r="P4" s="65" t="e">
        <f>IF(O4=0,"",IF(O4="а",1,2))</f>
        <v>#REF!</v>
      </c>
      <c r="Q4" s="65" t="e">
        <f>#REF!</f>
        <v>#REF!</v>
      </c>
      <c r="R4" s="65" t="e">
        <f>IF(Q4=0,"",IF(Q4="а",1,IF(Q4="б",2,4)))</f>
        <v>#REF!</v>
      </c>
      <c r="S4" s="65" t="e">
        <f>#REF!</f>
        <v>#REF!</v>
      </c>
      <c r="T4" s="65" t="e">
        <f>IF(S4=0,"",IF(S4="а",3,4))</f>
        <v>#REF!</v>
      </c>
      <c r="U4" s="65" t="e">
        <f>#REF!</f>
        <v>#REF!</v>
      </c>
      <c r="V4" s="65" t="e">
        <f>IF(U4=0,"",IF(U4="а",4,5))</f>
        <v>#REF!</v>
      </c>
      <c r="W4" s="65" t="e">
        <f>#REF!</f>
        <v>#REF!</v>
      </c>
      <c r="X4" s="65" t="e">
        <f>IF(W4=0,"",IF(W4="а",5,6))</f>
        <v>#REF!</v>
      </c>
      <c r="Y4" s="65" t="e">
        <f>#REF!</f>
        <v>#REF!</v>
      </c>
      <c r="Z4" s="65" t="e">
        <f>IF(Y4=0,"",IF(Y4="а",1,2))</f>
        <v>#REF!</v>
      </c>
      <c r="AA4" s="65" t="e">
        <f>#REF!</f>
        <v>#REF!</v>
      </c>
      <c r="AB4" s="65" t="e">
        <f>IF(AA4=0,"",IF(AA4="а",1,4))</f>
        <v>#REF!</v>
      </c>
      <c r="AC4" s="65" t="e">
        <f>#REF!</f>
        <v>#REF!</v>
      </c>
      <c r="AD4" s="65" t="e">
        <f>IF(AC4=0,"",IF(AC4="б",3,1))</f>
        <v>#REF!</v>
      </c>
      <c r="AE4" s="65" t="e">
        <f>#REF!</f>
        <v>#REF!</v>
      </c>
      <c r="AF4" s="65" t="e">
        <f>IF(AE4=0,"",IF(AE4="б",4,3))</f>
        <v>#REF!</v>
      </c>
      <c r="AG4" s="65" t="e">
        <f>#REF!</f>
        <v>#REF!</v>
      </c>
      <c r="AH4" s="65" t="e">
        <f>IF(AG4=0,"",IF(AG4="а",1,2))</f>
        <v>#REF!</v>
      </c>
      <c r="AI4" s="65" t="e">
        <f>#REF!</f>
        <v>#REF!</v>
      </c>
      <c r="AJ4" s="65" t="e">
        <f>IF(AI4=0,"",IF(AI4="б",4,2))</f>
        <v>#REF!</v>
      </c>
      <c r="AK4" s="65" t="e">
        <f>#REF!</f>
        <v>#REF!</v>
      </c>
      <c r="AL4" s="65" t="e">
        <f>IF(AK4=0,"",IF(AK4="а",4,6))</f>
        <v>#REF!</v>
      </c>
      <c r="AM4" s="65" t="e">
        <f>#REF!</f>
        <v>#REF!</v>
      </c>
      <c r="AN4" s="65" t="e">
        <f>IF(AM4=0,"",IF(AM4="а",3,4))</f>
        <v>#REF!</v>
      </c>
      <c r="AO4" s="65" t="e">
        <f>#REF!</f>
        <v>#REF!</v>
      </c>
      <c r="AP4" s="65" t="e">
        <f>IF(AO4=0,"",IF(AO4="а",5,6))</f>
        <v>#REF!</v>
      </c>
      <c r="AQ4" s="1" t="e">
        <f>SUM(L4:AP4)</f>
        <v>#REF!</v>
      </c>
      <c r="AR4" s="3" t="e">
        <f>IF(AQ4=0,"",IF(AQ4&gt;=70,"6 уровень",IF(AND(AQ4&gt;=58,BE4&lt;70),"5 уровень",IF(AND(AQ4&gt;=48,BE4&lt;58),"4 уровень",IF(AND(AQ4&gt;=24,AQ4&lt;48),"3 уровень",IF(AND(AQ4&gt;=12,AQ4&lt;24),"2 уровень","1 уровень"))))))</f>
        <v>#REF!</v>
      </c>
    </row>
    <row r="5" spans="1:44">
      <c r="A5" s="1">
        <f>список!A3</f>
        <v>2</v>
      </c>
      <c r="B5" s="65"/>
      <c r="C5" s="65"/>
      <c r="D5" s="66"/>
      <c r="E5" s="67" t="e">
        <f>#REF!</f>
        <v>#REF!</v>
      </c>
      <c r="F5" s="67" t="e">
        <f t="shared" ref="F5:F34" si="0">IF(E5=0,"",IF(E5="а",1,2))</f>
        <v>#REF!</v>
      </c>
      <c r="G5" s="67" t="e">
        <f>#REF!</f>
        <v>#REF!</v>
      </c>
      <c r="H5" s="67" t="e">
        <f t="shared" ref="H5:H34" si="1">IF(G5=0,"",IF(G5="а",1,2))</f>
        <v>#REF!</v>
      </c>
      <c r="I5" s="67" t="e">
        <f>#REF!</f>
        <v>#REF!</v>
      </c>
      <c r="J5" s="67" t="e">
        <f t="shared" ref="J5:J34" si="2">IF(I5=0,"",IF(I5="а",1,3))</f>
        <v>#REF!</v>
      </c>
      <c r="K5" s="65" t="e">
        <f>#REF!</f>
        <v>#REF!</v>
      </c>
      <c r="L5" s="65" t="e">
        <f t="shared" ref="L5:L34" si="3">IF(K5=0,"",IF(K5="б",3,2))</f>
        <v>#REF!</v>
      </c>
      <c r="M5" s="65" t="e">
        <f>#REF!</f>
        <v>#REF!</v>
      </c>
      <c r="N5" s="65" t="e">
        <f t="shared" ref="N5:N34" si="4">IF(M5=0,"",IF(M5="б",4,3))</f>
        <v>#REF!</v>
      </c>
      <c r="O5" s="65" t="e">
        <f>#REF!</f>
        <v>#REF!</v>
      </c>
      <c r="P5" s="65" t="e">
        <f t="shared" ref="P5:P34" si="5">IF(O5=0,"",IF(O5="а",1,2))</f>
        <v>#REF!</v>
      </c>
      <c r="Q5" s="65" t="e">
        <f>#REF!</f>
        <v>#REF!</v>
      </c>
      <c r="R5" s="65" t="e">
        <f t="shared" ref="R5:R34" si="6">IF(Q5=0,"",IF(Q5="а",1,IF(Q5="б",2,4)))</f>
        <v>#REF!</v>
      </c>
      <c r="S5" s="65" t="e">
        <f>#REF!</f>
        <v>#REF!</v>
      </c>
      <c r="T5" s="65" t="e">
        <f t="shared" ref="T5:T34" si="7">IF(S5=0,"",IF(S5="а",3,4))</f>
        <v>#REF!</v>
      </c>
      <c r="U5" s="65" t="e">
        <f>#REF!</f>
        <v>#REF!</v>
      </c>
      <c r="V5" s="65" t="e">
        <f t="shared" ref="V5:V34" si="8">IF(U5=0,"",IF(U5="а",4,5))</f>
        <v>#REF!</v>
      </c>
      <c r="W5" s="65" t="e">
        <f>#REF!</f>
        <v>#REF!</v>
      </c>
      <c r="X5" s="65" t="e">
        <f t="shared" ref="X5:X34" si="9">IF(W5=0,"",IF(W5="а",5,6))</f>
        <v>#REF!</v>
      </c>
      <c r="Y5" s="65" t="e">
        <f>#REF!</f>
        <v>#REF!</v>
      </c>
      <c r="Z5" s="65" t="e">
        <f t="shared" ref="Z5:Z34" si="10">IF(Y5=0,"",IF(Y5="а",1,2))</f>
        <v>#REF!</v>
      </c>
      <c r="AA5" s="65" t="e">
        <f>#REF!</f>
        <v>#REF!</v>
      </c>
      <c r="AB5" s="65" t="e">
        <f t="shared" ref="AB5:AB34" si="11">IF(AA5=0,"",IF(AA5="а",1,4))</f>
        <v>#REF!</v>
      </c>
      <c r="AC5" s="65" t="e">
        <f>#REF!</f>
        <v>#REF!</v>
      </c>
      <c r="AD5" s="65" t="e">
        <f t="shared" ref="AD5:AD34" si="12">IF(AC5=0,"",IF(AC5="б",3,1))</f>
        <v>#REF!</v>
      </c>
      <c r="AE5" s="65" t="e">
        <f>#REF!</f>
        <v>#REF!</v>
      </c>
      <c r="AF5" s="65" t="e">
        <f t="shared" ref="AF5:AF34" si="13">IF(AE5=0,"",IF(AE5="б",4,3))</f>
        <v>#REF!</v>
      </c>
      <c r="AG5" s="65" t="e">
        <f>#REF!</f>
        <v>#REF!</v>
      </c>
      <c r="AH5" s="65" t="e">
        <f t="shared" ref="AH5:AH34" si="14">IF(AG5=0,"",IF(AG5="а",1,2))</f>
        <v>#REF!</v>
      </c>
      <c r="AI5" s="65" t="e">
        <f>#REF!</f>
        <v>#REF!</v>
      </c>
      <c r="AJ5" s="65" t="e">
        <f t="shared" ref="AJ5:AJ34" si="15">IF(AI5=0,"",IF(AI5="б",4,2))</f>
        <v>#REF!</v>
      </c>
      <c r="AK5" s="65" t="e">
        <f>#REF!</f>
        <v>#REF!</v>
      </c>
      <c r="AL5" s="65" t="e">
        <f t="shared" ref="AL5:AL34" si="16">IF(AK5=0,"",IF(AK5="а",4,6))</f>
        <v>#REF!</v>
      </c>
      <c r="AM5" s="65" t="e">
        <f>#REF!</f>
        <v>#REF!</v>
      </c>
      <c r="AN5" s="65" t="e">
        <f t="shared" ref="AN5:AN34" si="17">IF(AM5=0,"",IF(AM5="а",3,4))</f>
        <v>#REF!</v>
      </c>
      <c r="AO5" s="65" t="e">
        <f>#REF!</f>
        <v>#REF!</v>
      </c>
      <c r="AP5" s="65" t="e">
        <f t="shared" ref="AP5:AP34" si="18">IF(AO5=0,"",IF(AO5="а",5,6))</f>
        <v>#REF!</v>
      </c>
      <c r="AQ5" s="1" t="e">
        <f t="shared" ref="AQ5:AQ34" si="19">SUM(L5:AP5)</f>
        <v>#REF!</v>
      </c>
      <c r="AR5" s="3" t="e">
        <f>IF(AQ5=0,"",IF(AQ5&gt;=70,"6 уровень",IF(AND(AQ5&gt;=58,BE5&lt;70),"5 уровень",IF(AND(AQ5&gt;=48,BE5&lt;58),"4 уровень",IF(AND(AQ5&gt;=24,AQ5&lt;48),"3 уровень",IF(AND(AQ5&gt;=12,AQ5&lt;24),"2 уровень","1 уровень"))))))</f>
        <v>#REF!</v>
      </c>
    </row>
    <row r="6" spans="1:44">
      <c r="A6" s="1">
        <f>список!A4</f>
        <v>3</v>
      </c>
      <c r="B6" s="65"/>
      <c r="C6" s="65"/>
      <c r="D6" s="66"/>
      <c r="E6" s="67" t="e">
        <f>#REF!</f>
        <v>#REF!</v>
      </c>
      <c r="F6" s="67" t="e">
        <f t="shared" si="0"/>
        <v>#REF!</v>
      </c>
      <c r="G6" s="67" t="e">
        <f>#REF!</f>
        <v>#REF!</v>
      </c>
      <c r="H6" s="67" t="e">
        <f t="shared" si="1"/>
        <v>#REF!</v>
      </c>
      <c r="I6" s="67" t="e">
        <f>#REF!</f>
        <v>#REF!</v>
      </c>
      <c r="J6" s="67" t="e">
        <f t="shared" si="2"/>
        <v>#REF!</v>
      </c>
      <c r="K6" s="65" t="e">
        <f>#REF!</f>
        <v>#REF!</v>
      </c>
      <c r="L6" s="65" t="e">
        <f t="shared" si="3"/>
        <v>#REF!</v>
      </c>
      <c r="M6" s="65" t="e">
        <f>#REF!</f>
        <v>#REF!</v>
      </c>
      <c r="N6" s="65" t="e">
        <f t="shared" si="4"/>
        <v>#REF!</v>
      </c>
      <c r="O6" s="65" t="e">
        <f>#REF!</f>
        <v>#REF!</v>
      </c>
      <c r="P6" s="65" t="e">
        <f t="shared" si="5"/>
        <v>#REF!</v>
      </c>
      <c r="Q6" s="65" t="e">
        <f>#REF!</f>
        <v>#REF!</v>
      </c>
      <c r="R6" s="65" t="e">
        <f t="shared" si="6"/>
        <v>#REF!</v>
      </c>
      <c r="S6" s="65" t="e">
        <f>#REF!</f>
        <v>#REF!</v>
      </c>
      <c r="T6" s="65" t="e">
        <f t="shared" si="7"/>
        <v>#REF!</v>
      </c>
      <c r="U6" s="65" t="e">
        <f>#REF!</f>
        <v>#REF!</v>
      </c>
      <c r="V6" s="65" t="e">
        <f t="shared" si="8"/>
        <v>#REF!</v>
      </c>
      <c r="W6" s="65" t="e">
        <f>#REF!</f>
        <v>#REF!</v>
      </c>
      <c r="X6" s="65" t="e">
        <f t="shared" si="9"/>
        <v>#REF!</v>
      </c>
      <c r="Y6" s="65" t="e">
        <f>#REF!</f>
        <v>#REF!</v>
      </c>
      <c r="Z6" s="65" t="e">
        <f t="shared" si="10"/>
        <v>#REF!</v>
      </c>
      <c r="AA6" s="65" t="e">
        <f>#REF!</f>
        <v>#REF!</v>
      </c>
      <c r="AB6" s="65" t="e">
        <f t="shared" si="11"/>
        <v>#REF!</v>
      </c>
      <c r="AC6" s="65" t="e">
        <f>#REF!</f>
        <v>#REF!</v>
      </c>
      <c r="AD6" s="65" t="e">
        <f t="shared" si="12"/>
        <v>#REF!</v>
      </c>
      <c r="AE6" s="65" t="e">
        <f>#REF!</f>
        <v>#REF!</v>
      </c>
      <c r="AF6" s="65" t="e">
        <f t="shared" si="13"/>
        <v>#REF!</v>
      </c>
      <c r="AG6" s="65" t="e">
        <f>#REF!</f>
        <v>#REF!</v>
      </c>
      <c r="AH6" s="65" t="e">
        <f t="shared" si="14"/>
        <v>#REF!</v>
      </c>
      <c r="AI6" s="65" t="e">
        <f>#REF!</f>
        <v>#REF!</v>
      </c>
      <c r="AJ6" s="65" t="e">
        <f t="shared" si="15"/>
        <v>#REF!</v>
      </c>
      <c r="AK6" s="65" t="e">
        <f>#REF!</f>
        <v>#REF!</v>
      </c>
      <c r="AL6" s="65" t="e">
        <f t="shared" si="16"/>
        <v>#REF!</v>
      </c>
      <c r="AM6" s="65" t="e">
        <f>#REF!</f>
        <v>#REF!</v>
      </c>
      <c r="AN6" s="65" t="e">
        <f t="shared" si="17"/>
        <v>#REF!</v>
      </c>
      <c r="AO6" s="65" t="e">
        <f>#REF!</f>
        <v>#REF!</v>
      </c>
      <c r="AP6" s="65" t="e">
        <f t="shared" si="18"/>
        <v>#REF!</v>
      </c>
      <c r="AQ6" s="1" t="e">
        <f t="shared" si="19"/>
        <v>#REF!</v>
      </c>
      <c r="AR6" s="3" t="e">
        <f t="shared" ref="AR6:AR34" si="20">IF(AQ6=0,"",IF(AQ6&gt;=70,"6 уровень",IF(AND(AQ6&gt;=58,BE6&lt;70),"5 уровень",IF(AND(AQ6&gt;=48,BE6&lt;58),"4 уровень",IF(AND(AQ6&gt;=24,AQ6&lt;48),"3 уровень",IF(AND(AQ6&gt;=12,AQ6&lt;24),"2 уровень","1 уровень"))))))</f>
        <v>#REF!</v>
      </c>
    </row>
    <row r="7" spans="1:44">
      <c r="A7" s="1">
        <f>список!A5</f>
        <v>4</v>
      </c>
      <c r="B7" s="65"/>
      <c r="C7" s="65"/>
      <c r="D7" s="66"/>
      <c r="E7" s="67" t="e">
        <f>#REF!</f>
        <v>#REF!</v>
      </c>
      <c r="F7" s="67" t="e">
        <f t="shared" si="0"/>
        <v>#REF!</v>
      </c>
      <c r="G7" s="67" t="e">
        <f>#REF!</f>
        <v>#REF!</v>
      </c>
      <c r="H7" s="67" t="e">
        <f t="shared" si="1"/>
        <v>#REF!</v>
      </c>
      <c r="I7" s="67" t="e">
        <f>#REF!</f>
        <v>#REF!</v>
      </c>
      <c r="J7" s="67" t="e">
        <f t="shared" si="2"/>
        <v>#REF!</v>
      </c>
      <c r="K7" s="65" t="e">
        <f>#REF!</f>
        <v>#REF!</v>
      </c>
      <c r="L7" s="65" t="e">
        <f t="shared" si="3"/>
        <v>#REF!</v>
      </c>
      <c r="M7" s="65" t="e">
        <f>#REF!</f>
        <v>#REF!</v>
      </c>
      <c r="N7" s="65" t="e">
        <f t="shared" si="4"/>
        <v>#REF!</v>
      </c>
      <c r="O7" s="65" t="e">
        <f>#REF!</f>
        <v>#REF!</v>
      </c>
      <c r="P7" s="65" t="e">
        <f t="shared" si="5"/>
        <v>#REF!</v>
      </c>
      <c r="Q7" s="65" t="e">
        <f>#REF!</f>
        <v>#REF!</v>
      </c>
      <c r="R7" s="65" t="e">
        <f t="shared" si="6"/>
        <v>#REF!</v>
      </c>
      <c r="S7" s="65" t="e">
        <f>#REF!</f>
        <v>#REF!</v>
      </c>
      <c r="T7" s="65" t="e">
        <f t="shared" si="7"/>
        <v>#REF!</v>
      </c>
      <c r="U7" s="65" t="e">
        <f>#REF!</f>
        <v>#REF!</v>
      </c>
      <c r="V7" s="65" t="e">
        <f t="shared" si="8"/>
        <v>#REF!</v>
      </c>
      <c r="W7" s="65" t="e">
        <f>#REF!</f>
        <v>#REF!</v>
      </c>
      <c r="X7" s="65" t="e">
        <f t="shared" si="9"/>
        <v>#REF!</v>
      </c>
      <c r="Y7" s="65" t="e">
        <f>#REF!</f>
        <v>#REF!</v>
      </c>
      <c r="Z7" s="65" t="e">
        <f t="shared" si="10"/>
        <v>#REF!</v>
      </c>
      <c r="AA7" s="65" t="e">
        <f>#REF!</f>
        <v>#REF!</v>
      </c>
      <c r="AB7" s="65" t="e">
        <f t="shared" si="11"/>
        <v>#REF!</v>
      </c>
      <c r="AC7" s="65" t="e">
        <f>#REF!</f>
        <v>#REF!</v>
      </c>
      <c r="AD7" s="65" t="e">
        <f t="shared" si="12"/>
        <v>#REF!</v>
      </c>
      <c r="AE7" s="65" t="e">
        <f>#REF!</f>
        <v>#REF!</v>
      </c>
      <c r="AF7" s="65" t="e">
        <f t="shared" si="13"/>
        <v>#REF!</v>
      </c>
      <c r="AG7" s="65" t="e">
        <f>#REF!</f>
        <v>#REF!</v>
      </c>
      <c r="AH7" s="65" t="e">
        <f t="shared" si="14"/>
        <v>#REF!</v>
      </c>
      <c r="AI7" s="65" t="e">
        <f>#REF!</f>
        <v>#REF!</v>
      </c>
      <c r="AJ7" s="65" t="e">
        <f t="shared" si="15"/>
        <v>#REF!</v>
      </c>
      <c r="AK7" s="65" t="e">
        <f>#REF!</f>
        <v>#REF!</v>
      </c>
      <c r="AL7" s="65" t="e">
        <f t="shared" si="16"/>
        <v>#REF!</v>
      </c>
      <c r="AM7" s="65" t="e">
        <f>#REF!</f>
        <v>#REF!</v>
      </c>
      <c r="AN7" s="65" t="e">
        <f t="shared" si="17"/>
        <v>#REF!</v>
      </c>
      <c r="AO7" s="65" t="e">
        <f>#REF!</f>
        <v>#REF!</v>
      </c>
      <c r="AP7" s="65" t="e">
        <f t="shared" si="18"/>
        <v>#REF!</v>
      </c>
      <c r="AQ7" s="1" t="e">
        <f t="shared" si="19"/>
        <v>#REF!</v>
      </c>
      <c r="AR7" s="3" t="e">
        <f t="shared" si="20"/>
        <v>#REF!</v>
      </c>
    </row>
    <row r="8" spans="1:44">
      <c r="A8" s="1">
        <f>список!A6</f>
        <v>5</v>
      </c>
      <c r="B8" s="65"/>
      <c r="C8" s="65"/>
      <c r="D8" s="66"/>
      <c r="E8" s="67" t="e">
        <f>#REF!</f>
        <v>#REF!</v>
      </c>
      <c r="F8" s="67" t="e">
        <f t="shared" si="0"/>
        <v>#REF!</v>
      </c>
      <c r="G8" s="67" t="e">
        <f>#REF!</f>
        <v>#REF!</v>
      </c>
      <c r="H8" s="67" t="e">
        <f t="shared" si="1"/>
        <v>#REF!</v>
      </c>
      <c r="I8" s="67" t="e">
        <f>#REF!</f>
        <v>#REF!</v>
      </c>
      <c r="J8" s="67" t="e">
        <f t="shared" si="2"/>
        <v>#REF!</v>
      </c>
      <c r="K8" s="65" t="e">
        <f>#REF!</f>
        <v>#REF!</v>
      </c>
      <c r="L8" s="65" t="e">
        <f t="shared" si="3"/>
        <v>#REF!</v>
      </c>
      <c r="M8" s="65" t="e">
        <f>#REF!</f>
        <v>#REF!</v>
      </c>
      <c r="N8" s="65" t="e">
        <f t="shared" si="4"/>
        <v>#REF!</v>
      </c>
      <c r="O8" s="65" t="e">
        <f>#REF!</f>
        <v>#REF!</v>
      </c>
      <c r="P8" s="65" t="e">
        <f t="shared" si="5"/>
        <v>#REF!</v>
      </c>
      <c r="Q8" s="65" t="e">
        <f>#REF!</f>
        <v>#REF!</v>
      </c>
      <c r="R8" s="65" t="e">
        <f t="shared" si="6"/>
        <v>#REF!</v>
      </c>
      <c r="S8" s="65" t="e">
        <f>#REF!</f>
        <v>#REF!</v>
      </c>
      <c r="T8" s="65" t="e">
        <f t="shared" si="7"/>
        <v>#REF!</v>
      </c>
      <c r="U8" s="65" t="e">
        <f>#REF!</f>
        <v>#REF!</v>
      </c>
      <c r="V8" s="65" t="e">
        <f t="shared" si="8"/>
        <v>#REF!</v>
      </c>
      <c r="W8" s="65" t="e">
        <f>#REF!</f>
        <v>#REF!</v>
      </c>
      <c r="X8" s="65" t="e">
        <f t="shared" si="9"/>
        <v>#REF!</v>
      </c>
      <c r="Y8" s="65" t="e">
        <f>#REF!</f>
        <v>#REF!</v>
      </c>
      <c r="Z8" s="65" t="e">
        <f t="shared" si="10"/>
        <v>#REF!</v>
      </c>
      <c r="AA8" s="65" t="e">
        <f>#REF!</f>
        <v>#REF!</v>
      </c>
      <c r="AB8" s="65" t="e">
        <f t="shared" si="11"/>
        <v>#REF!</v>
      </c>
      <c r="AC8" s="65" t="e">
        <f>#REF!</f>
        <v>#REF!</v>
      </c>
      <c r="AD8" s="65" t="e">
        <f t="shared" si="12"/>
        <v>#REF!</v>
      </c>
      <c r="AE8" s="65" t="e">
        <f>#REF!</f>
        <v>#REF!</v>
      </c>
      <c r="AF8" s="65" t="e">
        <f t="shared" si="13"/>
        <v>#REF!</v>
      </c>
      <c r="AG8" s="65" t="e">
        <f>#REF!</f>
        <v>#REF!</v>
      </c>
      <c r="AH8" s="65" t="e">
        <f t="shared" si="14"/>
        <v>#REF!</v>
      </c>
      <c r="AI8" s="65" t="e">
        <f>#REF!</f>
        <v>#REF!</v>
      </c>
      <c r="AJ8" s="65" t="e">
        <f t="shared" si="15"/>
        <v>#REF!</v>
      </c>
      <c r="AK8" s="65" t="e">
        <f>#REF!</f>
        <v>#REF!</v>
      </c>
      <c r="AL8" s="65" t="e">
        <f t="shared" si="16"/>
        <v>#REF!</v>
      </c>
      <c r="AM8" s="65" t="e">
        <f>#REF!</f>
        <v>#REF!</v>
      </c>
      <c r="AN8" s="65" t="e">
        <f t="shared" si="17"/>
        <v>#REF!</v>
      </c>
      <c r="AO8" s="65" t="e">
        <f>#REF!</f>
        <v>#REF!</v>
      </c>
      <c r="AP8" s="65" t="e">
        <f t="shared" si="18"/>
        <v>#REF!</v>
      </c>
      <c r="AQ8" s="1" t="e">
        <f t="shared" si="19"/>
        <v>#REF!</v>
      </c>
      <c r="AR8" s="3" t="e">
        <f t="shared" si="20"/>
        <v>#REF!</v>
      </c>
    </row>
    <row r="9" spans="1:44">
      <c r="A9" s="1">
        <f>список!A7</f>
        <v>6</v>
      </c>
      <c r="B9" s="65"/>
      <c r="C9" s="65"/>
      <c r="D9" s="66"/>
      <c r="E9" s="67" t="e">
        <f>#REF!</f>
        <v>#REF!</v>
      </c>
      <c r="F9" s="67" t="e">
        <f t="shared" si="0"/>
        <v>#REF!</v>
      </c>
      <c r="G9" s="67" t="e">
        <f>#REF!</f>
        <v>#REF!</v>
      </c>
      <c r="H9" s="67" t="e">
        <f t="shared" si="1"/>
        <v>#REF!</v>
      </c>
      <c r="I9" s="67" t="e">
        <f>#REF!</f>
        <v>#REF!</v>
      </c>
      <c r="J9" s="67" t="e">
        <f t="shared" si="2"/>
        <v>#REF!</v>
      </c>
      <c r="K9" s="65" t="e">
        <f>#REF!</f>
        <v>#REF!</v>
      </c>
      <c r="L9" s="65" t="e">
        <f t="shared" si="3"/>
        <v>#REF!</v>
      </c>
      <c r="M9" s="65" t="e">
        <f>#REF!</f>
        <v>#REF!</v>
      </c>
      <c r="N9" s="65" t="e">
        <f t="shared" si="4"/>
        <v>#REF!</v>
      </c>
      <c r="O9" s="65" t="e">
        <f>#REF!</f>
        <v>#REF!</v>
      </c>
      <c r="P9" s="65" t="e">
        <f t="shared" si="5"/>
        <v>#REF!</v>
      </c>
      <c r="Q9" s="65" t="e">
        <f>#REF!</f>
        <v>#REF!</v>
      </c>
      <c r="R9" s="65" t="e">
        <f t="shared" si="6"/>
        <v>#REF!</v>
      </c>
      <c r="S9" s="65" t="e">
        <f>#REF!</f>
        <v>#REF!</v>
      </c>
      <c r="T9" s="65" t="e">
        <f t="shared" si="7"/>
        <v>#REF!</v>
      </c>
      <c r="U9" s="65" t="e">
        <f>#REF!</f>
        <v>#REF!</v>
      </c>
      <c r="V9" s="65" t="e">
        <f t="shared" si="8"/>
        <v>#REF!</v>
      </c>
      <c r="W9" s="65" t="e">
        <f>#REF!</f>
        <v>#REF!</v>
      </c>
      <c r="X9" s="65" t="e">
        <f t="shared" si="9"/>
        <v>#REF!</v>
      </c>
      <c r="Y9" s="65" t="e">
        <f>#REF!</f>
        <v>#REF!</v>
      </c>
      <c r="Z9" s="65" t="e">
        <f t="shared" si="10"/>
        <v>#REF!</v>
      </c>
      <c r="AA9" s="65" t="e">
        <f>#REF!</f>
        <v>#REF!</v>
      </c>
      <c r="AB9" s="65" t="e">
        <f t="shared" si="11"/>
        <v>#REF!</v>
      </c>
      <c r="AC9" s="65" t="e">
        <f>#REF!</f>
        <v>#REF!</v>
      </c>
      <c r="AD9" s="65" t="e">
        <f t="shared" si="12"/>
        <v>#REF!</v>
      </c>
      <c r="AE9" s="65" t="e">
        <f>#REF!</f>
        <v>#REF!</v>
      </c>
      <c r="AF9" s="65" t="e">
        <f t="shared" si="13"/>
        <v>#REF!</v>
      </c>
      <c r="AG9" s="65" t="e">
        <f>#REF!</f>
        <v>#REF!</v>
      </c>
      <c r="AH9" s="65" t="e">
        <f t="shared" si="14"/>
        <v>#REF!</v>
      </c>
      <c r="AI9" s="65" t="e">
        <f>#REF!</f>
        <v>#REF!</v>
      </c>
      <c r="AJ9" s="65" t="e">
        <f t="shared" si="15"/>
        <v>#REF!</v>
      </c>
      <c r="AK9" s="65" t="e">
        <f>#REF!</f>
        <v>#REF!</v>
      </c>
      <c r="AL9" s="65" t="e">
        <f t="shared" si="16"/>
        <v>#REF!</v>
      </c>
      <c r="AM9" s="65" t="e">
        <f>#REF!</f>
        <v>#REF!</v>
      </c>
      <c r="AN9" s="65" t="e">
        <f t="shared" si="17"/>
        <v>#REF!</v>
      </c>
      <c r="AO9" s="65" t="e">
        <f>#REF!</f>
        <v>#REF!</v>
      </c>
      <c r="AP9" s="65" t="e">
        <f t="shared" si="18"/>
        <v>#REF!</v>
      </c>
      <c r="AQ9" s="1" t="e">
        <f t="shared" si="19"/>
        <v>#REF!</v>
      </c>
      <c r="AR9" s="3" t="e">
        <f t="shared" si="20"/>
        <v>#REF!</v>
      </c>
    </row>
    <row r="10" spans="1:44">
      <c r="A10" s="1">
        <f>список!A8</f>
        <v>7</v>
      </c>
      <c r="B10" s="65"/>
      <c r="C10" s="65"/>
      <c r="D10" s="66"/>
      <c r="E10" s="67" t="e">
        <f>#REF!</f>
        <v>#REF!</v>
      </c>
      <c r="F10" s="67" t="e">
        <f t="shared" si="0"/>
        <v>#REF!</v>
      </c>
      <c r="G10" s="67" t="e">
        <f>#REF!</f>
        <v>#REF!</v>
      </c>
      <c r="H10" s="67" t="e">
        <f t="shared" si="1"/>
        <v>#REF!</v>
      </c>
      <c r="I10" s="67" t="e">
        <f>#REF!</f>
        <v>#REF!</v>
      </c>
      <c r="J10" s="67" t="e">
        <f t="shared" si="2"/>
        <v>#REF!</v>
      </c>
      <c r="K10" s="65" t="e">
        <f>#REF!</f>
        <v>#REF!</v>
      </c>
      <c r="L10" s="65" t="e">
        <f t="shared" si="3"/>
        <v>#REF!</v>
      </c>
      <c r="M10" s="65" t="e">
        <f>#REF!</f>
        <v>#REF!</v>
      </c>
      <c r="N10" s="65" t="e">
        <f t="shared" si="4"/>
        <v>#REF!</v>
      </c>
      <c r="O10" s="65" t="e">
        <f>#REF!</f>
        <v>#REF!</v>
      </c>
      <c r="P10" s="65" t="e">
        <f t="shared" si="5"/>
        <v>#REF!</v>
      </c>
      <c r="Q10" s="65" t="e">
        <f>#REF!</f>
        <v>#REF!</v>
      </c>
      <c r="R10" s="65" t="e">
        <f t="shared" si="6"/>
        <v>#REF!</v>
      </c>
      <c r="S10" s="65" t="e">
        <f>#REF!</f>
        <v>#REF!</v>
      </c>
      <c r="T10" s="65" t="e">
        <f t="shared" si="7"/>
        <v>#REF!</v>
      </c>
      <c r="U10" s="65" t="e">
        <f>#REF!</f>
        <v>#REF!</v>
      </c>
      <c r="V10" s="65" t="e">
        <f t="shared" si="8"/>
        <v>#REF!</v>
      </c>
      <c r="W10" s="65" t="e">
        <f>#REF!</f>
        <v>#REF!</v>
      </c>
      <c r="X10" s="65" t="e">
        <f t="shared" si="9"/>
        <v>#REF!</v>
      </c>
      <c r="Y10" s="65" t="e">
        <f>#REF!</f>
        <v>#REF!</v>
      </c>
      <c r="Z10" s="65" t="e">
        <f t="shared" si="10"/>
        <v>#REF!</v>
      </c>
      <c r="AA10" s="65" t="e">
        <f>#REF!</f>
        <v>#REF!</v>
      </c>
      <c r="AB10" s="65" t="e">
        <f t="shared" si="11"/>
        <v>#REF!</v>
      </c>
      <c r="AC10" s="65" t="e">
        <f>#REF!</f>
        <v>#REF!</v>
      </c>
      <c r="AD10" s="65" t="e">
        <f t="shared" si="12"/>
        <v>#REF!</v>
      </c>
      <c r="AE10" s="65" t="e">
        <f>#REF!</f>
        <v>#REF!</v>
      </c>
      <c r="AF10" s="65" t="e">
        <f t="shared" si="13"/>
        <v>#REF!</v>
      </c>
      <c r="AG10" s="65" t="e">
        <f>#REF!</f>
        <v>#REF!</v>
      </c>
      <c r="AH10" s="65" t="e">
        <f t="shared" si="14"/>
        <v>#REF!</v>
      </c>
      <c r="AI10" s="65" t="e">
        <f>#REF!</f>
        <v>#REF!</v>
      </c>
      <c r="AJ10" s="65" t="e">
        <f t="shared" si="15"/>
        <v>#REF!</v>
      </c>
      <c r="AK10" s="65" t="e">
        <f>#REF!</f>
        <v>#REF!</v>
      </c>
      <c r="AL10" s="65" t="e">
        <f t="shared" si="16"/>
        <v>#REF!</v>
      </c>
      <c r="AM10" s="65" t="e">
        <f>#REF!</f>
        <v>#REF!</v>
      </c>
      <c r="AN10" s="65" t="e">
        <f t="shared" si="17"/>
        <v>#REF!</v>
      </c>
      <c r="AO10" s="65" t="e">
        <f>#REF!</f>
        <v>#REF!</v>
      </c>
      <c r="AP10" s="65" t="e">
        <f t="shared" si="18"/>
        <v>#REF!</v>
      </c>
      <c r="AQ10" s="1" t="e">
        <f t="shared" si="19"/>
        <v>#REF!</v>
      </c>
      <c r="AR10" s="3" t="e">
        <f t="shared" si="20"/>
        <v>#REF!</v>
      </c>
    </row>
    <row r="11" spans="1:44">
      <c r="A11" s="1">
        <f>список!A9</f>
        <v>8</v>
      </c>
      <c r="B11" s="65"/>
      <c r="C11" s="65"/>
      <c r="D11" s="66"/>
      <c r="E11" s="67" t="e">
        <f>#REF!</f>
        <v>#REF!</v>
      </c>
      <c r="F11" s="67" t="e">
        <f t="shared" si="0"/>
        <v>#REF!</v>
      </c>
      <c r="G11" s="67" t="e">
        <f>#REF!</f>
        <v>#REF!</v>
      </c>
      <c r="H11" s="67" t="e">
        <f t="shared" si="1"/>
        <v>#REF!</v>
      </c>
      <c r="I11" s="67" t="e">
        <f>#REF!</f>
        <v>#REF!</v>
      </c>
      <c r="J11" s="67" t="e">
        <f t="shared" si="2"/>
        <v>#REF!</v>
      </c>
      <c r="K11" s="65" t="e">
        <f>#REF!</f>
        <v>#REF!</v>
      </c>
      <c r="L11" s="65" t="e">
        <f t="shared" si="3"/>
        <v>#REF!</v>
      </c>
      <c r="M11" s="65" t="e">
        <f>#REF!</f>
        <v>#REF!</v>
      </c>
      <c r="N11" s="65" t="e">
        <f t="shared" si="4"/>
        <v>#REF!</v>
      </c>
      <c r="O11" s="65" t="e">
        <f>#REF!</f>
        <v>#REF!</v>
      </c>
      <c r="P11" s="65" t="e">
        <f t="shared" si="5"/>
        <v>#REF!</v>
      </c>
      <c r="Q11" s="65" t="e">
        <f>#REF!</f>
        <v>#REF!</v>
      </c>
      <c r="R11" s="65" t="e">
        <f t="shared" si="6"/>
        <v>#REF!</v>
      </c>
      <c r="S11" s="65" t="e">
        <f>#REF!</f>
        <v>#REF!</v>
      </c>
      <c r="T11" s="65" t="e">
        <f t="shared" si="7"/>
        <v>#REF!</v>
      </c>
      <c r="U11" s="65" t="e">
        <f>#REF!</f>
        <v>#REF!</v>
      </c>
      <c r="V11" s="65" t="e">
        <f t="shared" si="8"/>
        <v>#REF!</v>
      </c>
      <c r="W11" s="65" t="e">
        <f>#REF!</f>
        <v>#REF!</v>
      </c>
      <c r="X11" s="65" t="e">
        <f t="shared" si="9"/>
        <v>#REF!</v>
      </c>
      <c r="Y11" s="65" t="e">
        <f>#REF!</f>
        <v>#REF!</v>
      </c>
      <c r="Z11" s="65" t="e">
        <f t="shared" si="10"/>
        <v>#REF!</v>
      </c>
      <c r="AA11" s="65" t="e">
        <f>#REF!</f>
        <v>#REF!</v>
      </c>
      <c r="AB11" s="65" t="e">
        <f t="shared" si="11"/>
        <v>#REF!</v>
      </c>
      <c r="AC11" s="65" t="e">
        <f>#REF!</f>
        <v>#REF!</v>
      </c>
      <c r="AD11" s="65" t="e">
        <f t="shared" si="12"/>
        <v>#REF!</v>
      </c>
      <c r="AE11" s="65" t="e">
        <f>#REF!</f>
        <v>#REF!</v>
      </c>
      <c r="AF11" s="65" t="e">
        <f t="shared" si="13"/>
        <v>#REF!</v>
      </c>
      <c r="AG11" s="65" t="e">
        <f>#REF!</f>
        <v>#REF!</v>
      </c>
      <c r="AH11" s="65" t="e">
        <f t="shared" si="14"/>
        <v>#REF!</v>
      </c>
      <c r="AI11" s="65" t="e">
        <f>#REF!</f>
        <v>#REF!</v>
      </c>
      <c r="AJ11" s="65" t="e">
        <f t="shared" si="15"/>
        <v>#REF!</v>
      </c>
      <c r="AK11" s="65" t="e">
        <f>#REF!</f>
        <v>#REF!</v>
      </c>
      <c r="AL11" s="65" t="e">
        <f t="shared" si="16"/>
        <v>#REF!</v>
      </c>
      <c r="AM11" s="65" t="e">
        <f>#REF!</f>
        <v>#REF!</v>
      </c>
      <c r="AN11" s="65" t="e">
        <f t="shared" si="17"/>
        <v>#REF!</v>
      </c>
      <c r="AO11" s="65" t="e">
        <f>#REF!</f>
        <v>#REF!</v>
      </c>
      <c r="AP11" s="65" t="e">
        <f t="shared" si="18"/>
        <v>#REF!</v>
      </c>
      <c r="AQ11" s="1" t="e">
        <f t="shared" si="19"/>
        <v>#REF!</v>
      </c>
      <c r="AR11" s="3" t="e">
        <f t="shared" si="20"/>
        <v>#REF!</v>
      </c>
    </row>
    <row r="12" spans="1:44">
      <c r="A12" s="1">
        <f>список!A10</f>
        <v>9</v>
      </c>
      <c r="B12" s="65"/>
      <c r="C12" s="65"/>
      <c r="D12" s="66"/>
      <c r="E12" s="67" t="e">
        <f>#REF!</f>
        <v>#REF!</v>
      </c>
      <c r="F12" s="67" t="e">
        <f t="shared" si="0"/>
        <v>#REF!</v>
      </c>
      <c r="G12" s="67" t="e">
        <f>#REF!</f>
        <v>#REF!</v>
      </c>
      <c r="H12" s="67" t="e">
        <f t="shared" si="1"/>
        <v>#REF!</v>
      </c>
      <c r="I12" s="67" t="e">
        <f>#REF!</f>
        <v>#REF!</v>
      </c>
      <c r="J12" s="67" t="e">
        <f t="shared" si="2"/>
        <v>#REF!</v>
      </c>
      <c r="K12" s="65" t="e">
        <f>#REF!</f>
        <v>#REF!</v>
      </c>
      <c r="L12" s="65" t="e">
        <f t="shared" si="3"/>
        <v>#REF!</v>
      </c>
      <c r="M12" s="65" t="e">
        <f>#REF!</f>
        <v>#REF!</v>
      </c>
      <c r="N12" s="65" t="e">
        <f t="shared" si="4"/>
        <v>#REF!</v>
      </c>
      <c r="O12" s="65" t="e">
        <f>#REF!</f>
        <v>#REF!</v>
      </c>
      <c r="P12" s="65" t="e">
        <f t="shared" si="5"/>
        <v>#REF!</v>
      </c>
      <c r="Q12" s="65" t="e">
        <f>#REF!</f>
        <v>#REF!</v>
      </c>
      <c r="R12" s="65" t="e">
        <f t="shared" si="6"/>
        <v>#REF!</v>
      </c>
      <c r="S12" s="65" t="e">
        <f>#REF!</f>
        <v>#REF!</v>
      </c>
      <c r="T12" s="65" t="e">
        <f t="shared" si="7"/>
        <v>#REF!</v>
      </c>
      <c r="U12" s="65" t="e">
        <f>#REF!</f>
        <v>#REF!</v>
      </c>
      <c r="V12" s="65" t="e">
        <f t="shared" si="8"/>
        <v>#REF!</v>
      </c>
      <c r="W12" s="65" t="e">
        <f>#REF!</f>
        <v>#REF!</v>
      </c>
      <c r="X12" s="65" t="e">
        <f t="shared" si="9"/>
        <v>#REF!</v>
      </c>
      <c r="Y12" s="65" t="e">
        <f>#REF!</f>
        <v>#REF!</v>
      </c>
      <c r="Z12" s="65" t="e">
        <f t="shared" si="10"/>
        <v>#REF!</v>
      </c>
      <c r="AA12" s="65" t="e">
        <f>#REF!</f>
        <v>#REF!</v>
      </c>
      <c r="AB12" s="65" t="e">
        <f t="shared" si="11"/>
        <v>#REF!</v>
      </c>
      <c r="AC12" s="65" t="e">
        <f>#REF!</f>
        <v>#REF!</v>
      </c>
      <c r="AD12" s="65" t="e">
        <f t="shared" si="12"/>
        <v>#REF!</v>
      </c>
      <c r="AE12" s="65" t="e">
        <f>#REF!</f>
        <v>#REF!</v>
      </c>
      <c r="AF12" s="65" t="e">
        <f t="shared" si="13"/>
        <v>#REF!</v>
      </c>
      <c r="AG12" s="65" t="e">
        <f>#REF!</f>
        <v>#REF!</v>
      </c>
      <c r="AH12" s="65" t="e">
        <f t="shared" si="14"/>
        <v>#REF!</v>
      </c>
      <c r="AI12" s="65" t="e">
        <f>#REF!</f>
        <v>#REF!</v>
      </c>
      <c r="AJ12" s="65" t="e">
        <f t="shared" si="15"/>
        <v>#REF!</v>
      </c>
      <c r="AK12" s="65" t="e">
        <f>#REF!</f>
        <v>#REF!</v>
      </c>
      <c r="AL12" s="65" t="e">
        <f t="shared" si="16"/>
        <v>#REF!</v>
      </c>
      <c r="AM12" s="65" t="e">
        <f>#REF!</f>
        <v>#REF!</v>
      </c>
      <c r="AN12" s="65" t="e">
        <f t="shared" si="17"/>
        <v>#REF!</v>
      </c>
      <c r="AO12" s="65" t="e">
        <f>#REF!</f>
        <v>#REF!</v>
      </c>
      <c r="AP12" s="65" t="e">
        <f t="shared" si="18"/>
        <v>#REF!</v>
      </c>
      <c r="AQ12" s="1" t="e">
        <f t="shared" si="19"/>
        <v>#REF!</v>
      </c>
      <c r="AR12" s="3" t="e">
        <f t="shared" si="20"/>
        <v>#REF!</v>
      </c>
    </row>
    <row r="13" spans="1:44">
      <c r="A13" s="1">
        <f>список!A11</f>
        <v>10</v>
      </c>
      <c r="B13" s="65"/>
      <c r="C13" s="65"/>
      <c r="D13" s="66"/>
      <c r="E13" s="67" t="e">
        <f>#REF!</f>
        <v>#REF!</v>
      </c>
      <c r="F13" s="67" t="e">
        <f t="shared" si="0"/>
        <v>#REF!</v>
      </c>
      <c r="G13" s="67" t="e">
        <f>#REF!</f>
        <v>#REF!</v>
      </c>
      <c r="H13" s="67" t="e">
        <f t="shared" si="1"/>
        <v>#REF!</v>
      </c>
      <c r="I13" s="67" t="e">
        <f>#REF!</f>
        <v>#REF!</v>
      </c>
      <c r="J13" s="67" t="e">
        <f t="shared" si="2"/>
        <v>#REF!</v>
      </c>
      <c r="K13" s="65" t="e">
        <f>#REF!</f>
        <v>#REF!</v>
      </c>
      <c r="L13" s="65" t="e">
        <f t="shared" si="3"/>
        <v>#REF!</v>
      </c>
      <c r="M13" s="65" t="e">
        <f>#REF!</f>
        <v>#REF!</v>
      </c>
      <c r="N13" s="65" t="e">
        <f t="shared" si="4"/>
        <v>#REF!</v>
      </c>
      <c r="O13" s="65" t="e">
        <f>#REF!</f>
        <v>#REF!</v>
      </c>
      <c r="P13" s="65" t="e">
        <f t="shared" si="5"/>
        <v>#REF!</v>
      </c>
      <c r="Q13" s="65" t="e">
        <f>#REF!</f>
        <v>#REF!</v>
      </c>
      <c r="R13" s="65" t="e">
        <f t="shared" si="6"/>
        <v>#REF!</v>
      </c>
      <c r="S13" s="65" t="e">
        <f>#REF!</f>
        <v>#REF!</v>
      </c>
      <c r="T13" s="65" t="e">
        <f t="shared" si="7"/>
        <v>#REF!</v>
      </c>
      <c r="U13" s="65" t="e">
        <f>#REF!</f>
        <v>#REF!</v>
      </c>
      <c r="V13" s="65" t="e">
        <f t="shared" si="8"/>
        <v>#REF!</v>
      </c>
      <c r="W13" s="65" t="e">
        <f>#REF!</f>
        <v>#REF!</v>
      </c>
      <c r="X13" s="65" t="e">
        <f t="shared" si="9"/>
        <v>#REF!</v>
      </c>
      <c r="Y13" s="65" t="e">
        <f>#REF!</f>
        <v>#REF!</v>
      </c>
      <c r="Z13" s="65" t="e">
        <f t="shared" si="10"/>
        <v>#REF!</v>
      </c>
      <c r="AA13" s="65" t="e">
        <f>#REF!</f>
        <v>#REF!</v>
      </c>
      <c r="AB13" s="65" t="e">
        <f t="shared" si="11"/>
        <v>#REF!</v>
      </c>
      <c r="AC13" s="65" t="e">
        <f>#REF!</f>
        <v>#REF!</v>
      </c>
      <c r="AD13" s="65" t="e">
        <f t="shared" si="12"/>
        <v>#REF!</v>
      </c>
      <c r="AE13" s="65" t="e">
        <f>#REF!</f>
        <v>#REF!</v>
      </c>
      <c r="AF13" s="65" t="e">
        <f t="shared" si="13"/>
        <v>#REF!</v>
      </c>
      <c r="AG13" s="65" t="e">
        <f>#REF!</f>
        <v>#REF!</v>
      </c>
      <c r="AH13" s="65" t="e">
        <f t="shared" si="14"/>
        <v>#REF!</v>
      </c>
      <c r="AI13" s="65" t="e">
        <f>#REF!</f>
        <v>#REF!</v>
      </c>
      <c r="AJ13" s="65" t="e">
        <f t="shared" si="15"/>
        <v>#REF!</v>
      </c>
      <c r="AK13" s="65" t="e">
        <f>#REF!</f>
        <v>#REF!</v>
      </c>
      <c r="AL13" s="65" t="e">
        <f t="shared" si="16"/>
        <v>#REF!</v>
      </c>
      <c r="AM13" s="65" t="e">
        <f>#REF!</f>
        <v>#REF!</v>
      </c>
      <c r="AN13" s="65" t="e">
        <f t="shared" si="17"/>
        <v>#REF!</v>
      </c>
      <c r="AO13" s="65" t="e">
        <f>#REF!</f>
        <v>#REF!</v>
      </c>
      <c r="AP13" s="65" t="e">
        <f t="shared" si="18"/>
        <v>#REF!</v>
      </c>
      <c r="AQ13" s="1" t="e">
        <f t="shared" si="19"/>
        <v>#REF!</v>
      </c>
      <c r="AR13" s="3" t="e">
        <f t="shared" si="20"/>
        <v>#REF!</v>
      </c>
    </row>
    <row r="14" spans="1:44">
      <c r="A14" s="1">
        <f>список!A12</f>
        <v>11</v>
      </c>
      <c r="B14" s="65"/>
      <c r="C14" s="65"/>
      <c r="D14" s="66"/>
      <c r="E14" s="67" t="e">
        <f>#REF!</f>
        <v>#REF!</v>
      </c>
      <c r="F14" s="67" t="e">
        <f t="shared" si="0"/>
        <v>#REF!</v>
      </c>
      <c r="G14" s="67" t="e">
        <f>#REF!</f>
        <v>#REF!</v>
      </c>
      <c r="H14" s="67" t="e">
        <f t="shared" si="1"/>
        <v>#REF!</v>
      </c>
      <c r="I14" s="67" t="e">
        <f>#REF!</f>
        <v>#REF!</v>
      </c>
      <c r="J14" s="67" t="e">
        <f t="shared" si="2"/>
        <v>#REF!</v>
      </c>
      <c r="K14" s="65" t="e">
        <f>#REF!</f>
        <v>#REF!</v>
      </c>
      <c r="L14" s="65" t="e">
        <f t="shared" si="3"/>
        <v>#REF!</v>
      </c>
      <c r="M14" s="65" t="e">
        <f>#REF!</f>
        <v>#REF!</v>
      </c>
      <c r="N14" s="65" t="e">
        <f t="shared" si="4"/>
        <v>#REF!</v>
      </c>
      <c r="O14" s="65" t="e">
        <f>#REF!</f>
        <v>#REF!</v>
      </c>
      <c r="P14" s="65" t="e">
        <f t="shared" si="5"/>
        <v>#REF!</v>
      </c>
      <c r="Q14" s="65" t="e">
        <f>#REF!</f>
        <v>#REF!</v>
      </c>
      <c r="R14" s="65" t="e">
        <f t="shared" si="6"/>
        <v>#REF!</v>
      </c>
      <c r="S14" s="65" t="e">
        <f>#REF!</f>
        <v>#REF!</v>
      </c>
      <c r="T14" s="65" t="e">
        <f t="shared" si="7"/>
        <v>#REF!</v>
      </c>
      <c r="U14" s="65" t="e">
        <f>#REF!</f>
        <v>#REF!</v>
      </c>
      <c r="V14" s="65" t="e">
        <f t="shared" si="8"/>
        <v>#REF!</v>
      </c>
      <c r="W14" s="65" t="e">
        <f>#REF!</f>
        <v>#REF!</v>
      </c>
      <c r="X14" s="65" t="e">
        <f t="shared" si="9"/>
        <v>#REF!</v>
      </c>
      <c r="Y14" s="65" t="e">
        <f>#REF!</f>
        <v>#REF!</v>
      </c>
      <c r="Z14" s="65" t="e">
        <f t="shared" si="10"/>
        <v>#REF!</v>
      </c>
      <c r="AA14" s="65" t="e">
        <f>#REF!</f>
        <v>#REF!</v>
      </c>
      <c r="AB14" s="65" t="e">
        <f t="shared" si="11"/>
        <v>#REF!</v>
      </c>
      <c r="AC14" s="65" t="e">
        <f>#REF!</f>
        <v>#REF!</v>
      </c>
      <c r="AD14" s="65" t="e">
        <f t="shared" si="12"/>
        <v>#REF!</v>
      </c>
      <c r="AE14" s="65" t="e">
        <f>#REF!</f>
        <v>#REF!</v>
      </c>
      <c r="AF14" s="65" t="e">
        <f t="shared" si="13"/>
        <v>#REF!</v>
      </c>
      <c r="AG14" s="65" t="e">
        <f>#REF!</f>
        <v>#REF!</v>
      </c>
      <c r="AH14" s="65" t="e">
        <f t="shared" si="14"/>
        <v>#REF!</v>
      </c>
      <c r="AI14" s="65" t="e">
        <f>#REF!</f>
        <v>#REF!</v>
      </c>
      <c r="AJ14" s="65" t="e">
        <f t="shared" si="15"/>
        <v>#REF!</v>
      </c>
      <c r="AK14" s="65" t="e">
        <f>#REF!</f>
        <v>#REF!</v>
      </c>
      <c r="AL14" s="65" t="e">
        <f t="shared" si="16"/>
        <v>#REF!</v>
      </c>
      <c r="AM14" s="65" t="e">
        <f>#REF!</f>
        <v>#REF!</v>
      </c>
      <c r="AN14" s="65" t="e">
        <f t="shared" si="17"/>
        <v>#REF!</v>
      </c>
      <c r="AO14" s="65" t="e">
        <f>#REF!</f>
        <v>#REF!</v>
      </c>
      <c r="AP14" s="65" t="e">
        <f t="shared" si="18"/>
        <v>#REF!</v>
      </c>
      <c r="AQ14" s="1" t="e">
        <f t="shared" si="19"/>
        <v>#REF!</v>
      </c>
      <c r="AR14" s="3" t="e">
        <f t="shared" si="20"/>
        <v>#REF!</v>
      </c>
    </row>
    <row r="15" spans="1:44">
      <c r="A15" s="1">
        <f>список!A13</f>
        <v>12</v>
      </c>
      <c r="B15" s="65"/>
      <c r="C15" s="65"/>
      <c r="D15" s="66"/>
      <c r="E15" s="67" t="e">
        <f>#REF!</f>
        <v>#REF!</v>
      </c>
      <c r="F15" s="67" t="e">
        <f t="shared" si="0"/>
        <v>#REF!</v>
      </c>
      <c r="G15" s="67" t="e">
        <f>#REF!</f>
        <v>#REF!</v>
      </c>
      <c r="H15" s="67" t="e">
        <f t="shared" si="1"/>
        <v>#REF!</v>
      </c>
      <c r="I15" s="67" t="e">
        <f>#REF!</f>
        <v>#REF!</v>
      </c>
      <c r="J15" s="67" t="e">
        <f t="shared" si="2"/>
        <v>#REF!</v>
      </c>
      <c r="K15" s="65" t="e">
        <f>#REF!</f>
        <v>#REF!</v>
      </c>
      <c r="L15" s="65" t="e">
        <f t="shared" si="3"/>
        <v>#REF!</v>
      </c>
      <c r="M15" s="65" t="e">
        <f>#REF!</f>
        <v>#REF!</v>
      </c>
      <c r="N15" s="65" t="e">
        <f t="shared" si="4"/>
        <v>#REF!</v>
      </c>
      <c r="O15" s="65" t="e">
        <f>#REF!</f>
        <v>#REF!</v>
      </c>
      <c r="P15" s="65" t="e">
        <f t="shared" si="5"/>
        <v>#REF!</v>
      </c>
      <c r="Q15" s="65" t="e">
        <f>#REF!</f>
        <v>#REF!</v>
      </c>
      <c r="R15" s="65" t="e">
        <f t="shared" si="6"/>
        <v>#REF!</v>
      </c>
      <c r="S15" s="65" t="e">
        <f>#REF!</f>
        <v>#REF!</v>
      </c>
      <c r="T15" s="65" t="e">
        <f t="shared" si="7"/>
        <v>#REF!</v>
      </c>
      <c r="U15" s="65" t="e">
        <f>#REF!</f>
        <v>#REF!</v>
      </c>
      <c r="V15" s="65" t="e">
        <f t="shared" si="8"/>
        <v>#REF!</v>
      </c>
      <c r="W15" s="65" t="e">
        <f>#REF!</f>
        <v>#REF!</v>
      </c>
      <c r="X15" s="65" t="e">
        <f t="shared" si="9"/>
        <v>#REF!</v>
      </c>
      <c r="Y15" s="65" t="e">
        <f>#REF!</f>
        <v>#REF!</v>
      </c>
      <c r="Z15" s="65" t="e">
        <f t="shared" si="10"/>
        <v>#REF!</v>
      </c>
      <c r="AA15" s="65" t="e">
        <f>#REF!</f>
        <v>#REF!</v>
      </c>
      <c r="AB15" s="65" t="e">
        <f t="shared" si="11"/>
        <v>#REF!</v>
      </c>
      <c r="AC15" s="65" t="e">
        <f>#REF!</f>
        <v>#REF!</v>
      </c>
      <c r="AD15" s="65" t="e">
        <f t="shared" si="12"/>
        <v>#REF!</v>
      </c>
      <c r="AE15" s="65" t="e">
        <f>#REF!</f>
        <v>#REF!</v>
      </c>
      <c r="AF15" s="65" t="e">
        <f t="shared" si="13"/>
        <v>#REF!</v>
      </c>
      <c r="AG15" s="65" t="e">
        <f>#REF!</f>
        <v>#REF!</v>
      </c>
      <c r="AH15" s="65" t="e">
        <f t="shared" si="14"/>
        <v>#REF!</v>
      </c>
      <c r="AI15" s="65" t="e">
        <f>#REF!</f>
        <v>#REF!</v>
      </c>
      <c r="AJ15" s="65" t="e">
        <f t="shared" si="15"/>
        <v>#REF!</v>
      </c>
      <c r="AK15" s="65" t="e">
        <f>#REF!</f>
        <v>#REF!</v>
      </c>
      <c r="AL15" s="65" t="e">
        <f t="shared" si="16"/>
        <v>#REF!</v>
      </c>
      <c r="AM15" s="65" t="e">
        <f>#REF!</f>
        <v>#REF!</v>
      </c>
      <c r="AN15" s="65" t="e">
        <f t="shared" si="17"/>
        <v>#REF!</v>
      </c>
      <c r="AO15" s="65" t="e">
        <f>#REF!</f>
        <v>#REF!</v>
      </c>
      <c r="AP15" s="65" t="e">
        <f t="shared" si="18"/>
        <v>#REF!</v>
      </c>
      <c r="AQ15" s="1" t="e">
        <f t="shared" si="19"/>
        <v>#REF!</v>
      </c>
      <c r="AR15" s="3" t="e">
        <f t="shared" si="20"/>
        <v>#REF!</v>
      </c>
    </row>
    <row r="16" spans="1:44">
      <c r="A16" s="1">
        <f>список!A14</f>
        <v>13</v>
      </c>
      <c r="B16" s="65"/>
      <c r="C16" s="65"/>
      <c r="D16" s="66"/>
      <c r="E16" s="67" t="e">
        <f>#REF!</f>
        <v>#REF!</v>
      </c>
      <c r="F16" s="67" t="e">
        <f t="shared" si="0"/>
        <v>#REF!</v>
      </c>
      <c r="G16" s="67" t="e">
        <f>#REF!</f>
        <v>#REF!</v>
      </c>
      <c r="H16" s="67" t="e">
        <f t="shared" si="1"/>
        <v>#REF!</v>
      </c>
      <c r="I16" s="67" t="e">
        <f>#REF!</f>
        <v>#REF!</v>
      </c>
      <c r="J16" s="67" t="e">
        <f t="shared" si="2"/>
        <v>#REF!</v>
      </c>
      <c r="K16" s="65" t="e">
        <f>#REF!</f>
        <v>#REF!</v>
      </c>
      <c r="L16" s="65" t="e">
        <f t="shared" si="3"/>
        <v>#REF!</v>
      </c>
      <c r="M16" s="65" t="e">
        <f>#REF!</f>
        <v>#REF!</v>
      </c>
      <c r="N16" s="65" t="e">
        <f t="shared" si="4"/>
        <v>#REF!</v>
      </c>
      <c r="O16" s="65" t="e">
        <f>#REF!</f>
        <v>#REF!</v>
      </c>
      <c r="P16" s="65" t="e">
        <f t="shared" si="5"/>
        <v>#REF!</v>
      </c>
      <c r="Q16" s="65" t="e">
        <f>#REF!</f>
        <v>#REF!</v>
      </c>
      <c r="R16" s="65" t="e">
        <f t="shared" si="6"/>
        <v>#REF!</v>
      </c>
      <c r="S16" s="65" t="e">
        <f>#REF!</f>
        <v>#REF!</v>
      </c>
      <c r="T16" s="65" t="e">
        <f t="shared" si="7"/>
        <v>#REF!</v>
      </c>
      <c r="U16" s="65" t="e">
        <f>#REF!</f>
        <v>#REF!</v>
      </c>
      <c r="V16" s="65" t="e">
        <f t="shared" si="8"/>
        <v>#REF!</v>
      </c>
      <c r="W16" s="65" t="e">
        <f>#REF!</f>
        <v>#REF!</v>
      </c>
      <c r="X16" s="65" t="e">
        <f t="shared" si="9"/>
        <v>#REF!</v>
      </c>
      <c r="Y16" s="65" t="e">
        <f>#REF!</f>
        <v>#REF!</v>
      </c>
      <c r="Z16" s="65" t="e">
        <f t="shared" si="10"/>
        <v>#REF!</v>
      </c>
      <c r="AA16" s="65" t="e">
        <f>#REF!</f>
        <v>#REF!</v>
      </c>
      <c r="AB16" s="65" t="e">
        <f t="shared" si="11"/>
        <v>#REF!</v>
      </c>
      <c r="AC16" s="65" t="e">
        <f>#REF!</f>
        <v>#REF!</v>
      </c>
      <c r="AD16" s="65" t="e">
        <f t="shared" si="12"/>
        <v>#REF!</v>
      </c>
      <c r="AE16" s="65" t="e">
        <f>#REF!</f>
        <v>#REF!</v>
      </c>
      <c r="AF16" s="65" t="e">
        <f t="shared" si="13"/>
        <v>#REF!</v>
      </c>
      <c r="AG16" s="65" t="e">
        <f>#REF!</f>
        <v>#REF!</v>
      </c>
      <c r="AH16" s="65" t="e">
        <f t="shared" si="14"/>
        <v>#REF!</v>
      </c>
      <c r="AI16" s="65" t="e">
        <f>#REF!</f>
        <v>#REF!</v>
      </c>
      <c r="AJ16" s="65" t="e">
        <f t="shared" si="15"/>
        <v>#REF!</v>
      </c>
      <c r="AK16" s="65" t="e">
        <f>#REF!</f>
        <v>#REF!</v>
      </c>
      <c r="AL16" s="65" t="e">
        <f t="shared" si="16"/>
        <v>#REF!</v>
      </c>
      <c r="AM16" s="65" t="e">
        <f>#REF!</f>
        <v>#REF!</v>
      </c>
      <c r="AN16" s="65" t="e">
        <f t="shared" si="17"/>
        <v>#REF!</v>
      </c>
      <c r="AO16" s="65" t="e">
        <f>#REF!</f>
        <v>#REF!</v>
      </c>
      <c r="AP16" s="65" t="e">
        <f t="shared" si="18"/>
        <v>#REF!</v>
      </c>
      <c r="AQ16" s="1" t="e">
        <f t="shared" si="19"/>
        <v>#REF!</v>
      </c>
      <c r="AR16" s="3" t="e">
        <f t="shared" si="20"/>
        <v>#REF!</v>
      </c>
    </row>
    <row r="17" spans="1:44">
      <c r="A17" s="1">
        <f>список!A15</f>
        <v>14</v>
      </c>
      <c r="B17" s="65"/>
      <c r="C17" s="65"/>
      <c r="D17" s="66"/>
      <c r="E17" s="67" t="e">
        <f>#REF!</f>
        <v>#REF!</v>
      </c>
      <c r="F17" s="67" t="e">
        <f t="shared" si="0"/>
        <v>#REF!</v>
      </c>
      <c r="G17" s="67" t="e">
        <f>#REF!</f>
        <v>#REF!</v>
      </c>
      <c r="H17" s="67" t="e">
        <f t="shared" si="1"/>
        <v>#REF!</v>
      </c>
      <c r="I17" s="67" t="e">
        <f>#REF!</f>
        <v>#REF!</v>
      </c>
      <c r="J17" s="67" t="e">
        <f t="shared" si="2"/>
        <v>#REF!</v>
      </c>
      <c r="K17" s="65" t="e">
        <f>#REF!</f>
        <v>#REF!</v>
      </c>
      <c r="L17" s="65" t="e">
        <f t="shared" si="3"/>
        <v>#REF!</v>
      </c>
      <c r="M17" s="65" t="e">
        <f>#REF!</f>
        <v>#REF!</v>
      </c>
      <c r="N17" s="65" t="e">
        <f t="shared" si="4"/>
        <v>#REF!</v>
      </c>
      <c r="O17" s="65" t="e">
        <f>#REF!</f>
        <v>#REF!</v>
      </c>
      <c r="P17" s="65" t="e">
        <f t="shared" si="5"/>
        <v>#REF!</v>
      </c>
      <c r="Q17" s="65" t="e">
        <f>#REF!</f>
        <v>#REF!</v>
      </c>
      <c r="R17" s="65" t="e">
        <f t="shared" si="6"/>
        <v>#REF!</v>
      </c>
      <c r="S17" s="65" t="e">
        <f>#REF!</f>
        <v>#REF!</v>
      </c>
      <c r="T17" s="65" t="e">
        <f t="shared" si="7"/>
        <v>#REF!</v>
      </c>
      <c r="U17" s="65" t="e">
        <f>#REF!</f>
        <v>#REF!</v>
      </c>
      <c r="V17" s="65" t="e">
        <f t="shared" si="8"/>
        <v>#REF!</v>
      </c>
      <c r="W17" s="65" t="e">
        <f>#REF!</f>
        <v>#REF!</v>
      </c>
      <c r="X17" s="65" t="e">
        <f t="shared" si="9"/>
        <v>#REF!</v>
      </c>
      <c r="Y17" s="65" t="e">
        <f>#REF!</f>
        <v>#REF!</v>
      </c>
      <c r="Z17" s="65" t="e">
        <f t="shared" si="10"/>
        <v>#REF!</v>
      </c>
      <c r="AA17" s="65" t="e">
        <f>#REF!</f>
        <v>#REF!</v>
      </c>
      <c r="AB17" s="65" t="e">
        <f t="shared" si="11"/>
        <v>#REF!</v>
      </c>
      <c r="AC17" s="65" t="e">
        <f>#REF!</f>
        <v>#REF!</v>
      </c>
      <c r="AD17" s="65" t="e">
        <f t="shared" si="12"/>
        <v>#REF!</v>
      </c>
      <c r="AE17" s="65" t="e">
        <f>#REF!</f>
        <v>#REF!</v>
      </c>
      <c r="AF17" s="65" t="e">
        <f t="shared" si="13"/>
        <v>#REF!</v>
      </c>
      <c r="AG17" s="65" t="e">
        <f>#REF!</f>
        <v>#REF!</v>
      </c>
      <c r="AH17" s="65" t="e">
        <f t="shared" si="14"/>
        <v>#REF!</v>
      </c>
      <c r="AI17" s="65" t="e">
        <f>#REF!</f>
        <v>#REF!</v>
      </c>
      <c r="AJ17" s="65" t="e">
        <f t="shared" si="15"/>
        <v>#REF!</v>
      </c>
      <c r="AK17" s="65" t="e">
        <f>#REF!</f>
        <v>#REF!</v>
      </c>
      <c r="AL17" s="65" t="e">
        <f t="shared" si="16"/>
        <v>#REF!</v>
      </c>
      <c r="AM17" s="65" t="e">
        <f>#REF!</f>
        <v>#REF!</v>
      </c>
      <c r="AN17" s="65" t="e">
        <f t="shared" si="17"/>
        <v>#REF!</v>
      </c>
      <c r="AO17" s="65" t="e">
        <f>#REF!</f>
        <v>#REF!</v>
      </c>
      <c r="AP17" s="65" t="e">
        <f t="shared" si="18"/>
        <v>#REF!</v>
      </c>
      <c r="AQ17" s="1" t="e">
        <f t="shared" si="19"/>
        <v>#REF!</v>
      </c>
      <c r="AR17" s="3" t="e">
        <f t="shared" si="20"/>
        <v>#REF!</v>
      </c>
    </row>
    <row r="18" spans="1:44">
      <c r="A18" s="1">
        <f>список!A16</f>
        <v>15</v>
      </c>
      <c r="B18" s="65"/>
      <c r="C18" s="65"/>
      <c r="D18" s="66"/>
      <c r="E18" s="67" t="e">
        <f>#REF!</f>
        <v>#REF!</v>
      </c>
      <c r="F18" s="67" t="e">
        <f t="shared" si="0"/>
        <v>#REF!</v>
      </c>
      <c r="G18" s="67" t="e">
        <f>#REF!</f>
        <v>#REF!</v>
      </c>
      <c r="H18" s="67" t="e">
        <f t="shared" si="1"/>
        <v>#REF!</v>
      </c>
      <c r="I18" s="67" t="e">
        <f>#REF!</f>
        <v>#REF!</v>
      </c>
      <c r="J18" s="67" t="e">
        <f t="shared" si="2"/>
        <v>#REF!</v>
      </c>
      <c r="K18" s="65" t="e">
        <f>#REF!</f>
        <v>#REF!</v>
      </c>
      <c r="L18" s="65" t="e">
        <f t="shared" si="3"/>
        <v>#REF!</v>
      </c>
      <c r="M18" s="65" t="e">
        <f>#REF!</f>
        <v>#REF!</v>
      </c>
      <c r="N18" s="65" t="e">
        <f t="shared" si="4"/>
        <v>#REF!</v>
      </c>
      <c r="O18" s="65" t="e">
        <f>#REF!</f>
        <v>#REF!</v>
      </c>
      <c r="P18" s="65" t="e">
        <f t="shared" si="5"/>
        <v>#REF!</v>
      </c>
      <c r="Q18" s="65" t="e">
        <f>#REF!</f>
        <v>#REF!</v>
      </c>
      <c r="R18" s="65" t="e">
        <f t="shared" si="6"/>
        <v>#REF!</v>
      </c>
      <c r="S18" s="65" t="e">
        <f>#REF!</f>
        <v>#REF!</v>
      </c>
      <c r="T18" s="65" t="e">
        <f t="shared" si="7"/>
        <v>#REF!</v>
      </c>
      <c r="U18" s="65" t="e">
        <f>#REF!</f>
        <v>#REF!</v>
      </c>
      <c r="V18" s="65" t="e">
        <f t="shared" si="8"/>
        <v>#REF!</v>
      </c>
      <c r="W18" s="65" t="e">
        <f>#REF!</f>
        <v>#REF!</v>
      </c>
      <c r="X18" s="65" t="e">
        <f t="shared" si="9"/>
        <v>#REF!</v>
      </c>
      <c r="Y18" s="65" t="e">
        <f>#REF!</f>
        <v>#REF!</v>
      </c>
      <c r="Z18" s="65" t="e">
        <f t="shared" si="10"/>
        <v>#REF!</v>
      </c>
      <c r="AA18" s="65" t="e">
        <f>#REF!</f>
        <v>#REF!</v>
      </c>
      <c r="AB18" s="65" t="e">
        <f t="shared" si="11"/>
        <v>#REF!</v>
      </c>
      <c r="AC18" s="65" t="e">
        <f>#REF!</f>
        <v>#REF!</v>
      </c>
      <c r="AD18" s="65" t="e">
        <f t="shared" si="12"/>
        <v>#REF!</v>
      </c>
      <c r="AE18" s="65" t="e">
        <f>#REF!</f>
        <v>#REF!</v>
      </c>
      <c r="AF18" s="65" t="e">
        <f t="shared" si="13"/>
        <v>#REF!</v>
      </c>
      <c r="AG18" s="65" t="e">
        <f>#REF!</f>
        <v>#REF!</v>
      </c>
      <c r="AH18" s="65" t="e">
        <f t="shared" si="14"/>
        <v>#REF!</v>
      </c>
      <c r="AI18" s="65" t="e">
        <f>#REF!</f>
        <v>#REF!</v>
      </c>
      <c r="AJ18" s="65" t="e">
        <f t="shared" si="15"/>
        <v>#REF!</v>
      </c>
      <c r="AK18" s="65" t="e">
        <f>#REF!</f>
        <v>#REF!</v>
      </c>
      <c r="AL18" s="65" t="e">
        <f t="shared" si="16"/>
        <v>#REF!</v>
      </c>
      <c r="AM18" s="65" t="e">
        <f>#REF!</f>
        <v>#REF!</v>
      </c>
      <c r="AN18" s="65" t="e">
        <f t="shared" si="17"/>
        <v>#REF!</v>
      </c>
      <c r="AO18" s="65" t="e">
        <f>#REF!</f>
        <v>#REF!</v>
      </c>
      <c r="AP18" s="65" t="e">
        <f t="shared" si="18"/>
        <v>#REF!</v>
      </c>
      <c r="AQ18" s="1" t="e">
        <f t="shared" si="19"/>
        <v>#REF!</v>
      </c>
      <c r="AR18" s="3" t="e">
        <f t="shared" si="20"/>
        <v>#REF!</v>
      </c>
    </row>
    <row r="19" spans="1:44">
      <c r="A19" s="1">
        <f>список!A17</f>
        <v>16</v>
      </c>
      <c r="B19" s="65"/>
      <c r="C19" s="65"/>
      <c r="D19" s="66"/>
      <c r="E19" s="67" t="e">
        <f>#REF!</f>
        <v>#REF!</v>
      </c>
      <c r="F19" s="67" t="e">
        <f t="shared" si="0"/>
        <v>#REF!</v>
      </c>
      <c r="G19" s="67" t="e">
        <f>#REF!</f>
        <v>#REF!</v>
      </c>
      <c r="H19" s="67" t="e">
        <f t="shared" si="1"/>
        <v>#REF!</v>
      </c>
      <c r="I19" s="67" t="e">
        <f>#REF!</f>
        <v>#REF!</v>
      </c>
      <c r="J19" s="67" t="e">
        <f t="shared" si="2"/>
        <v>#REF!</v>
      </c>
      <c r="K19" s="65" t="e">
        <f>#REF!</f>
        <v>#REF!</v>
      </c>
      <c r="L19" s="65" t="e">
        <f t="shared" si="3"/>
        <v>#REF!</v>
      </c>
      <c r="M19" s="65" t="e">
        <f>#REF!</f>
        <v>#REF!</v>
      </c>
      <c r="N19" s="65" t="e">
        <f t="shared" si="4"/>
        <v>#REF!</v>
      </c>
      <c r="O19" s="65" t="e">
        <f>#REF!</f>
        <v>#REF!</v>
      </c>
      <c r="P19" s="65" t="e">
        <f t="shared" si="5"/>
        <v>#REF!</v>
      </c>
      <c r="Q19" s="65" t="e">
        <f>#REF!</f>
        <v>#REF!</v>
      </c>
      <c r="R19" s="65" t="e">
        <f t="shared" si="6"/>
        <v>#REF!</v>
      </c>
      <c r="S19" s="65" t="e">
        <f>#REF!</f>
        <v>#REF!</v>
      </c>
      <c r="T19" s="65" t="e">
        <f t="shared" si="7"/>
        <v>#REF!</v>
      </c>
      <c r="U19" s="65" t="e">
        <f>#REF!</f>
        <v>#REF!</v>
      </c>
      <c r="V19" s="65" t="e">
        <f t="shared" si="8"/>
        <v>#REF!</v>
      </c>
      <c r="W19" s="65" t="e">
        <f>#REF!</f>
        <v>#REF!</v>
      </c>
      <c r="X19" s="65" t="e">
        <f t="shared" si="9"/>
        <v>#REF!</v>
      </c>
      <c r="Y19" s="65" t="e">
        <f>#REF!</f>
        <v>#REF!</v>
      </c>
      <c r="Z19" s="65" t="e">
        <f t="shared" si="10"/>
        <v>#REF!</v>
      </c>
      <c r="AA19" s="65" t="e">
        <f>#REF!</f>
        <v>#REF!</v>
      </c>
      <c r="AB19" s="65" t="e">
        <f t="shared" si="11"/>
        <v>#REF!</v>
      </c>
      <c r="AC19" s="65" t="e">
        <f>#REF!</f>
        <v>#REF!</v>
      </c>
      <c r="AD19" s="65" t="e">
        <f t="shared" si="12"/>
        <v>#REF!</v>
      </c>
      <c r="AE19" s="65" t="e">
        <f>#REF!</f>
        <v>#REF!</v>
      </c>
      <c r="AF19" s="65" t="e">
        <f t="shared" si="13"/>
        <v>#REF!</v>
      </c>
      <c r="AG19" s="65" t="e">
        <f>#REF!</f>
        <v>#REF!</v>
      </c>
      <c r="AH19" s="65" t="e">
        <f t="shared" si="14"/>
        <v>#REF!</v>
      </c>
      <c r="AI19" s="65" t="e">
        <f>#REF!</f>
        <v>#REF!</v>
      </c>
      <c r="AJ19" s="65" t="e">
        <f t="shared" si="15"/>
        <v>#REF!</v>
      </c>
      <c r="AK19" s="65" t="e">
        <f>#REF!</f>
        <v>#REF!</v>
      </c>
      <c r="AL19" s="65" t="e">
        <f t="shared" si="16"/>
        <v>#REF!</v>
      </c>
      <c r="AM19" s="65" t="e">
        <f>#REF!</f>
        <v>#REF!</v>
      </c>
      <c r="AN19" s="65" t="e">
        <f t="shared" si="17"/>
        <v>#REF!</v>
      </c>
      <c r="AO19" s="65" t="e">
        <f>#REF!</f>
        <v>#REF!</v>
      </c>
      <c r="AP19" s="65" t="e">
        <f t="shared" si="18"/>
        <v>#REF!</v>
      </c>
      <c r="AQ19" s="1" t="e">
        <f t="shared" si="19"/>
        <v>#REF!</v>
      </c>
      <c r="AR19" s="3" t="e">
        <f t="shared" si="20"/>
        <v>#REF!</v>
      </c>
    </row>
    <row r="20" spans="1:44">
      <c r="A20" s="1">
        <f>список!A18</f>
        <v>17</v>
      </c>
      <c r="B20" s="65"/>
      <c r="C20" s="65"/>
      <c r="D20" s="66"/>
      <c r="E20" s="67" t="e">
        <f>#REF!</f>
        <v>#REF!</v>
      </c>
      <c r="F20" s="67" t="e">
        <f t="shared" si="0"/>
        <v>#REF!</v>
      </c>
      <c r="G20" s="67" t="e">
        <f>#REF!</f>
        <v>#REF!</v>
      </c>
      <c r="H20" s="67" t="e">
        <f t="shared" si="1"/>
        <v>#REF!</v>
      </c>
      <c r="I20" s="67" t="e">
        <f>#REF!</f>
        <v>#REF!</v>
      </c>
      <c r="J20" s="67" t="e">
        <f t="shared" si="2"/>
        <v>#REF!</v>
      </c>
      <c r="K20" s="65" t="e">
        <f>#REF!</f>
        <v>#REF!</v>
      </c>
      <c r="L20" s="65" t="e">
        <f t="shared" si="3"/>
        <v>#REF!</v>
      </c>
      <c r="M20" s="65" t="e">
        <f>#REF!</f>
        <v>#REF!</v>
      </c>
      <c r="N20" s="65" t="e">
        <f t="shared" si="4"/>
        <v>#REF!</v>
      </c>
      <c r="O20" s="65" t="e">
        <f>#REF!</f>
        <v>#REF!</v>
      </c>
      <c r="P20" s="65" t="e">
        <f t="shared" si="5"/>
        <v>#REF!</v>
      </c>
      <c r="Q20" s="65" t="e">
        <f>#REF!</f>
        <v>#REF!</v>
      </c>
      <c r="R20" s="65" t="e">
        <f t="shared" si="6"/>
        <v>#REF!</v>
      </c>
      <c r="S20" s="65" t="e">
        <f>#REF!</f>
        <v>#REF!</v>
      </c>
      <c r="T20" s="65" t="e">
        <f t="shared" si="7"/>
        <v>#REF!</v>
      </c>
      <c r="U20" s="65" t="e">
        <f>#REF!</f>
        <v>#REF!</v>
      </c>
      <c r="V20" s="65" t="e">
        <f t="shared" si="8"/>
        <v>#REF!</v>
      </c>
      <c r="W20" s="65" t="e">
        <f>#REF!</f>
        <v>#REF!</v>
      </c>
      <c r="X20" s="65" t="e">
        <f t="shared" si="9"/>
        <v>#REF!</v>
      </c>
      <c r="Y20" s="65" t="e">
        <f>#REF!</f>
        <v>#REF!</v>
      </c>
      <c r="Z20" s="65" t="e">
        <f t="shared" si="10"/>
        <v>#REF!</v>
      </c>
      <c r="AA20" s="65" t="e">
        <f>#REF!</f>
        <v>#REF!</v>
      </c>
      <c r="AB20" s="65" t="e">
        <f t="shared" si="11"/>
        <v>#REF!</v>
      </c>
      <c r="AC20" s="65" t="e">
        <f>#REF!</f>
        <v>#REF!</v>
      </c>
      <c r="AD20" s="65" t="e">
        <f t="shared" si="12"/>
        <v>#REF!</v>
      </c>
      <c r="AE20" s="65" t="e">
        <f>#REF!</f>
        <v>#REF!</v>
      </c>
      <c r="AF20" s="65" t="e">
        <f t="shared" si="13"/>
        <v>#REF!</v>
      </c>
      <c r="AG20" s="65" t="e">
        <f>#REF!</f>
        <v>#REF!</v>
      </c>
      <c r="AH20" s="65" t="e">
        <f t="shared" si="14"/>
        <v>#REF!</v>
      </c>
      <c r="AI20" s="65" t="e">
        <f>#REF!</f>
        <v>#REF!</v>
      </c>
      <c r="AJ20" s="65" t="e">
        <f t="shared" si="15"/>
        <v>#REF!</v>
      </c>
      <c r="AK20" s="65" t="e">
        <f>#REF!</f>
        <v>#REF!</v>
      </c>
      <c r="AL20" s="65" t="e">
        <f t="shared" si="16"/>
        <v>#REF!</v>
      </c>
      <c r="AM20" s="65" t="e">
        <f>#REF!</f>
        <v>#REF!</v>
      </c>
      <c r="AN20" s="65" t="e">
        <f t="shared" si="17"/>
        <v>#REF!</v>
      </c>
      <c r="AO20" s="65" t="e">
        <f>#REF!</f>
        <v>#REF!</v>
      </c>
      <c r="AP20" s="65" t="e">
        <f t="shared" si="18"/>
        <v>#REF!</v>
      </c>
      <c r="AQ20" s="1" t="e">
        <f t="shared" si="19"/>
        <v>#REF!</v>
      </c>
      <c r="AR20" s="3" t="e">
        <f t="shared" si="20"/>
        <v>#REF!</v>
      </c>
    </row>
    <row r="21" spans="1:44">
      <c r="A21" s="1">
        <f>список!A19</f>
        <v>18</v>
      </c>
      <c r="B21" s="65"/>
      <c r="C21" s="65"/>
      <c r="D21" s="66"/>
      <c r="E21" s="67" t="e">
        <f>#REF!</f>
        <v>#REF!</v>
      </c>
      <c r="F21" s="67" t="e">
        <f t="shared" si="0"/>
        <v>#REF!</v>
      </c>
      <c r="G21" s="67" t="e">
        <f>#REF!</f>
        <v>#REF!</v>
      </c>
      <c r="H21" s="67" t="e">
        <f t="shared" si="1"/>
        <v>#REF!</v>
      </c>
      <c r="I21" s="67" t="e">
        <f>#REF!</f>
        <v>#REF!</v>
      </c>
      <c r="J21" s="67" t="e">
        <f t="shared" si="2"/>
        <v>#REF!</v>
      </c>
      <c r="K21" s="65" t="e">
        <f>#REF!</f>
        <v>#REF!</v>
      </c>
      <c r="L21" s="65" t="e">
        <f t="shared" si="3"/>
        <v>#REF!</v>
      </c>
      <c r="M21" s="65" t="e">
        <f>#REF!</f>
        <v>#REF!</v>
      </c>
      <c r="N21" s="65" t="e">
        <f t="shared" si="4"/>
        <v>#REF!</v>
      </c>
      <c r="O21" s="65" t="e">
        <f>#REF!</f>
        <v>#REF!</v>
      </c>
      <c r="P21" s="65" t="e">
        <f t="shared" si="5"/>
        <v>#REF!</v>
      </c>
      <c r="Q21" s="65" t="e">
        <f>#REF!</f>
        <v>#REF!</v>
      </c>
      <c r="R21" s="65" t="e">
        <f t="shared" si="6"/>
        <v>#REF!</v>
      </c>
      <c r="S21" s="65" t="e">
        <f>#REF!</f>
        <v>#REF!</v>
      </c>
      <c r="T21" s="65" t="e">
        <f t="shared" si="7"/>
        <v>#REF!</v>
      </c>
      <c r="U21" s="65" t="e">
        <f>#REF!</f>
        <v>#REF!</v>
      </c>
      <c r="V21" s="65" t="e">
        <f t="shared" si="8"/>
        <v>#REF!</v>
      </c>
      <c r="W21" s="65" t="e">
        <f>#REF!</f>
        <v>#REF!</v>
      </c>
      <c r="X21" s="65" t="e">
        <f t="shared" si="9"/>
        <v>#REF!</v>
      </c>
      <c r="Y21" s="65" t="e">
        <f>#REF!</f>
        <v>#REF!</v>
      </c>
      <c r="Z21" s="65" t="e">
        <f t="shared" si="10"/>
        <v>#REF!</v>
      </c>
      <c r="AA21" s="65" t="e">
        <f>#REF!</f>
        <v>#REF!</v>
      </c>
      <c r="AB21" s="65" t="e">
        <f t="shared" si="11"/>
        <v>#REF!</v>
      </c>
      <c r="AC21" s="65" t="e">
        <f>#REF!</f>
        <v>#REF!</v>
      </c>
      <c r="AD21" s="65" t="e">
        <f t="shared" si="12"/>
        <v>#REF!</v>
      </c>
      <c r="AE21" s="65" t="e">
        <f>#REF!</f>
        <v>#REF!</v>
      </c>
      <c r="AF21" s="65" t="e">
        <f t="shared" si="13"/>
        <v>#REF!</v>
      </c>
      <c r="AG21" s="65" t="e">
        <f>#REF!</f>
        <v>#REF!</v>
      </c>
      <c r="AH21" s="65" t="e">
        <f t="shared" si="14"/>
        <v>#REF!</v>
      </c>
      <c r="AI21" s="65" t="e">
        <f>#REF!</f>
        <v>#REF!</v>
      </c>
      <c r="AJ21" s="65" t="e">
        <f t="shared" si="15"/>
        <v>#REF!</v>
      </c>
      <c r="AK21" s="65" t="e">
        <f>#REF!</f>
        <v>#REF!</v>
      </c>
      <c r="AL21" s="65" t="e">
        <f t="shared" si="16"/>
        <v>#REF!</v>
      </c>
      <c r="AM21" s="65" t="e">
        <f>#REF!</f>
        <v>#REF!</v>
      </c>
      <c r="AN21" s="65" t="e">
        <f t="shared" si="17"/>
        <v>#REF!</v>
      </c>
      <c r="AO21" s="65" t="e">
        <f>#REF!</f>
        <v>#REF!</v>
      </c>
      <c r="AP21" s="65" t="e">
        <f t="shared" si="18"/>
        <v>#REF!</v>
      </c>
      <c r="AQ21" s="1" t="e">
        <f t="shared" si="19"/>
        <v>#REF!</v>
      </c>
      <c r="AR21" s="3" t="e">
        <f t="shared" si="20"/>
        <v>#REF!</v>
      </c>
    </row>
    <row r="22" spans="1:44">
      <c r="A22" s="1">
        <f>список!A20</f>
        <v>19</v>
      </c>
      <c r="B22" s="65"/>
      <c r="C22" s="65"/>
      <c r="D22" s="66"/>
      <c r="E22" s="67" t="e">
        <f>#REF!</f>
        <v>#REF!</v>
      </c>
      <c r="F22" s="67" t="e">
        <f t="shared" si="0"/>
        <v>#REF!</v>
      </c>
      <c r="G22" s="67" t="e">
        <f>#REF!</f>
        <v>#REF!</v>
      </c>
      <c r="H22" s="67" t="e">
        <f t="shared" si="1"/>
        <v>#REF!</v>
      </c>
      <c r="I22" s="67" t="e">
        <f>#REF!</f>
        <v>#REF!</v>
      </c>
      <c r="J22" s="67" t="e">
        <f t="shared" si="2"/>
        <v>#REF!</v>
      </c>
      <c r="K22" s="65" t="e">
        <f>#REF!</f>
        <v>#REF!</v>
      </c>
      <c r="L22" s="65" t="e">
        <f t="shared" si="3"/>
        <v>#REF!</v>
      </c>
      <c r="M22" s="65" t="e">
        <f>#REF!</f>
        <v>#REF!</v>
      </c>
      <c r="N22" s="65" t="e">
        <f t="shared" si="4"/>
        <v>#REF!</v>
      </c>
      <c r="O22" s="65" t="e">
        <f>#REF!</f>
        <v>#REF!</v>
      </c>
      <c r="P22" s="65" t="e">
        <f t="shared" si="5"/>
        <v>#REF!</v>
      </c>
      <c r="Q22" s="65" t="e">
        <f>#REF!</f>
        <v>#REF!</v>
      </c>
      <c r="R22" s="65" t="e">
        <f t="shared" si="6"/>
        <v>#REF!</v>
      </c>
      <c r="S22" s="65" t="e">
        <f>#REF!</f>
        <v>#REF!</v>
      </c>
      <c r="T22" s="65" t="e">
        <f t="shared" si="7"/>
        <v>#REF!</v>
      </c>
      <c r="U22" s="65" t="e">
        <f>#REF!</f>
        <v>#REF!</v>
      </c>
      <c r="V22" s="65" t="e">
        <f t="shared" si="8"/>
        <v>#REF!</v>
      </c>
      <c r="W22" s="65" t="e">
        <f>#REF!</f>
        <v>#REF!</v>
      </c>
      <c r="X22" s="65" t="e">
        <f t="shared" si="9"/>
        <v>#REF!</v>
      </c>
      <c r="Y22" s="65" t="e">
        <f>#REF!</f>
        <v>#REF!</v>
      </c>
      <c r="Z22" s="65" t="e">
        <f t="shared" si="10"/>
        <v>#REF!</v>
      </c>
      <c r="AA22" s="65" t="e">
        <f>#REF!</f>
        <v>#REF!</v>
      </c>
      <c r="AB22" s="65" t="e">
        <f t="shared" si="11"/>
        <v>#REF!</v>
      </c>
      <c r="AC22" s="65" t="e">
        <f>#REF!</f>
        <v>#REF!</v>
      </c>
      <c r="AD22" s="65" t="e">
        <f t="shared" si="12"/>
        <v>#REF!</v>
      </c>
      <c r="AE22" s="65" t="e">
        <f>#REF!</f>
        <v>#REF!</v>
      </c>
      <c r="AF22" s="65" t="e">
        <f t="shared" si="13"/>
        <v>#REF!</v>
      </c>
      <c r="AG22" s="65" t="e">
        <f>#REF!</f>
        <v>#REF!</v>
      </c>
      <c r="AH22" s="65" t="e">
        <f t="shared" si="14"/>
        <v>#REF!</v>
      </c>
      <c r="AI22" s="65" t="e">
        <f>#REF!</f>
        <v>#REF!</v>
      </c>
      <c r="AJ22" s="65" t="e">
        <f t="shared" si="15"/>
        <v>#REF!</v>
      </c>
      <c r="AK22" s="65" t="e">
        <f>#REF!</f>
        <v>#REF!</v>
      </c>
      <c r="AL22" s="65" t="e">
        <f t="shared" si="16"/>
        <v>#REF!</v>
      </c>
      <c r="AM22" s="65" t="e">
        <f>#REF!</f>
        <v>#REF!</v>
      </c>
      <c r="AN22" s="65" t="e">
        <f t="shared" si="17"/>
        <v>#REF!</v>
      </c>
      <c r="AO22" s="65" t="e">
        <f>#REF!</f>
        <v>#REF!</v>
      </c>
      <c r="AP22" s="65" t="e">
        <f t="shared" si="18"/>
        <v>#REF!</v>
      </c>
      <c r="AQ22" s="1" t="e">
        <f t="shared" si="19"/>
        <v>#REF!</v>
      </c>
      <c r="AR22" s="3" t="e">
        <f t="shared" si="20"/>
        <v>#REF!</v>
      </c>
    </row>
    <row r="23" spans="1:44">
      <c r="A23" s="1">
        <f>список!A21</f>
        <v>20</v>
      </c>
      <c r="B23" s="65"/>
      <c r="C23" s="65"/>
      <c r="D23" s="66"/>
      <c r="E23" s="67" t="e">
        <f>#REF!</f>
        <v>#REF!</v>
      </c>
      <c r="F23" s="67" t="e">
        <f t="shared" si="0"/>
        <v>#REF!</v>
      </c>
      <c r="G23" s="67" t="e">
        <f>#REF!</f>
        <v>#REF!</v>
      </c>
      <c r="H23" s="67" t="e">
        <f t="shared" si="1"/>
        <v>#REF!</v>
      </c>
      <c r="I23" s="67" t="e">
        <f>#REF!</f>
        <v>#REF!</v>
      </c>
      <c r="J23" s="67" t="e">
        <f t="shared" si="2"/>
        <v>#REF!</v>
      </c>
      <c r="K23" s="65" t="e">
        <f>#REF!</f>
        <v>#REF!</v>
      </c>
      <c r="L23" s="65" t="e">
        <f t="shared" si="3"/>
        <v>#REF!</v>
      </c>
      <c r="M23" s="65" t="e">
        <f>#REF!</f>
        <v>#REF!</v>
      </c>
      <c r="N23" s="65" t="e">
        <f t="shared" si="4"/>
        <v>#REF!</v>
      </c>
      <c r="O23" s="65" t="e">
        <f>#REF!</f>
        <v>#REF!</v>
      </c>
      <c r="P23" s="65" t="e">
        <f t="shared" si="5"/>
        <v>#REF!</v>
      </c>
      <c r="Q23" s="65" t="e">
        <f>#REF!</f>
        <v>#REF!</v>
      </c>
      <c r="R23" s="65" t="e">
        <f t="shared" si="6"/>
        <v>#REF!</v>
      </c>
      <c r="S23" s="65" t="e">
        <f>#REF!</f>
        <v>#REF!</v>
      </c>
      <c r="T23" s="65" t="e">
        <f t="shared" si="7"/>
        <v>#REF!</v>
      </c>
      <c r="U23" s="65" t="e">
        <f>#REF!</f>
        <v>#REF!</v>
      </c>
      <c r="V23" s="65" t="e">
        <f t="shared" si="8"/>
        <v>#REF!</v>
      </c>
      <c r="W23" s="65" t="e">
        <f>#REF!</f>
        <v>#REF!</v>
      </c>
      <c r="X23" s="65" t="e">
        <f t="shared" si="9"/>
        <v>#REF!</v>
      </c>
      <c r="Y23" s="65" t="e">
        <f>#REF!</f>
        <v>#REF!</v>
      </c>
      <c r="Z23" s="65" t="e">
        <f t="shared" si="10"/>
        <v>#REF!</v>
      </c>
      <c r="AA23" s="65" t="e">
        <f>#REF!</f>
        <v>#REF!</v>
      </c>
      <c r="AB23" s="65" t="e">
        <f t="shared" si="11"/>
        <v>#REF!</v>
      </c>
      <c r="AC23" s="65" t="e">
        <f>#REF!</f>
        <v>#REF!</v>
      </c>
      <c r="AD23" s="65" t="e">
        <f t="shared" si="12"/>
        <v>#REF!</v>
      </c>
      <c r="AE23" s="65" t="e">
        <f>#REF!</f>
        <v>#REF!</v>
      </c>
      <c r="AF23" s="65" t="e">
        <f t="shared" si="13"/>
        <v>#REF!</v>
      </c>
      <c r="AG23" s="65" t="e">
        <f>#REF!</f>
        <v>#REF!</v>
      </c>
      <c r="AH23" s="65" t="e">
        <f t="shared" si="14"/>
        <v>#REF!</v>
      </c>
      <c r="AI23" s="65" t="e">
        <f>#REF!</f>
        <v>#REF!</v>
      </c>
      <c r="AJ23" s="65" t="e">
        <f t="shared" si="15"/>
        <v>#REF!</v>
      </c>
      <c r="AK23" s="65" t="e">
        <f>#REF!</f>
        <v>#REF!</v>
      </c>
      <c r="AL23" s="65" t="e">
        <f t="shared" si="16"/>
        <v>#REF!</v>
      </c>
      <c r="AM23" s="65" t="e">
        <f>#REF!</f>
        <v>#REF!</v>
      </c>
      <c r="AN23" s="65" t="e">
        <f t="shared" si="17"/>
        <v>#REF!</v>
      </c>
      <c r="AO23" s="65" t="e">
        <f>#REF!</f>
        <v>#REF!</v>
      </c>
      <c r="AP23" s="65" t="e">
        <f t="shared" si="18"/>
        <v>#REF!</v>
      </c>
      <c r="AQ23" s="1" t="e">
        <f t="shared" si="19"/>
        <v>#REF!</v>
      </c>
      <c r="AR23" s="3" t="e">
        <f t="shared" si="20"/>
        <v>#REF!</v>
      </c>
    </row>
    <row r="24" spans="1:44">
      <c r="A24" s="1">
        <f>список!A22</f>
        <v>21</v>
      </c>
      <c r="B24" s="65"/>
      <c r="C24" s="65"/>
      <c r="D24" s="66"/>
      <c r="E24" s="67" t="e">
        <f>#REF!</f>
        <v>#REF!</v>
      </c>
      <c r="F24" s="67" t="e">
        <f t="shared" si="0"/>
        <v>#REF!</v>
      </c>
      <c r="G24" s="67" t="e">
        <f>#REF!</f>
        <v>#REF!</v>
      </c>
      <c r="H24" s="67" t="e">
        <f t="shared" si="1"/>
        <v>#REF!</v>
      </c>
      <c r="I24" s="67" t="e">
        <f>#REF!</f>
        <v>#REF!</v>
      </c>
      <c r="J24" s="67" t="e">
        <f t="shared" si="2"/>
        <v>#REF!</v>
      </c>
      <c r="K24" s="65" t="e">
        <f>#REF!</f>
        <v>#REF!</v>
      </c>
      <c r="L24" s="65" t="e">
        <f t="shared" si="3"/>
        <v>#REF!</v>
      </c>
      <c r="M24" s="65" t="e">
        <f>#REF!</f>
        <v>#REF!</v>
      </c>
      <c r="N24" s="65" t="e">
        <f t="shared" si="4"/>
        <v>#REF!</v>
      </c>
      <c r="O24" s="65" t="e">
        <f>#REF!</f>
        <v>#REF!</v>
      </c>
      <c r="P24" s="65" t="e">
        <f t="shared" si="5"/>
        <v>#REF!</v>
      </c>
      <c r="Q24" s="65" t="e">
        <f>#REF!</f>
        <v>#REF!</v>
      </c>
      <c r="R24" s="65" t="e">
        <f t="shared" si="6"/>
        <v>#REF!</v>
      </c>
      <c r="S24" s="65" t="e">
        <f>#REF!</f>
        <v>#REF!</v>
      </c>
      <c r="T24" s="65" t="e">
        <f t="shared" si="7"/>
        <v>#REF!</v>
      </c>
      <c r="U24" s="65" t="e">
        <f>#REF!</f>
        <v>#REF!</v>
      </c>
      <c r="V24" s="65" t="e">
        <f t="shared" si="8"/>
        <v>#REF!</v>
      </c>
      <c r="W24" s="65" t="e">
        <f>#REF!</f>
        <v>#REF!</v>
      </c>
      <c r="X24" s="65" t="e">
        <f t="shared" si="9"/>
        <v>#REF!</v>
      </c>
      <c r="Y24" s="65" t="e">
        <f>#REF!</f>
        <v>#REF!</v>
      </c>
      <c r="Z24" s="65" t="e">
        <f t="shared" si="10"/>
        <v>#REF!</v>
      </c>
      <c r="AA24" s="65" t="e">
        <f>#REF!</f>
        <v>#REF!</v>
      </c>
      <c r="AB24" s="65" t="e">
        <f t="shared" si="11"/>
        <v>#REF!</v>
      </c>
      <c r="AC24" s="65" t="e">
        <f>#REF!</f>
        <v>#REF!</v>
      </c>
      <c r="AD24" s="65" t="e">
        <f t="shared" si="12"/>
        <v>#REF!</v>
      </c>
      <c r="AE24" s="65" t="e">
        <f>#REF!</f>
        <v>#REF!</v>
      </c>
      <c r="AF24" s="65" t="e">
        <f t="shared" si="13"/>
        <v>#REF!</v>
      </c>
      <c r="AG24" s="65" t="e">
        <f>#REF!</f>
        <v>#REF!</v>
      </c>
      <c r="AH24" s="65" t="e">
        <f t="shared" si="14"/>
        <v>#REF!</v>
      </c>
      <c r="AI24" s="65" t="e">
        <f>#REF!</f>
        <v>#REF!</v>
      </c>
      <c r="AJ24" s="65" t="e">
        <f t="shared" si="15"/>
        <v>#REF!</v>
      </c>
      <c r="AK24" s="65" t="e">
        <f>#REF!</f>
        <v>#REF!</v>
      </c>
      <c r="AL24" s="65" t="e">
        <f t="shared" si="16"/>
        <v>#REF!</v>
      </c>
      <c r="AM24" s="65" t="e">
        <f>#REF!</f>
        <v>#REF!</v>
      </c>
      <c r="AN24" s="65" t="e">
        <f t="shared" si="17"/>
        <v>#REF!</v>
      </c>
      <c r="AO24" s="65" t="e">
        <f>#REF!</f>
        <v>#REF!</v>
      </c>
      <c r="AP24" s="65" t="e">
        <f t="shared" si="18"/>
        <v>#REF!</v>
      </c>
      <c r="AQ24" s="1" t="e">
        <f t="shared" si="19"/>
        <v>#REF!</v>
      </c>
      <c r="AR24" s="3" t="e">
        <f t="shared" si="20"/>
        <v>#REF!</v>
      </c>
    </row>
    <row r="25" spans="1:44">
      <c r="A25" s="1">
        <f>список!A23</f>
        <v>22</v>
      </c>
      <c r="B25" s="65"/>
      <c r="C25" s="65"/>
      <c r="D25" s="66"/>
      <c r="E25" s="67" t="e">
        <f>#REF!</f>
        <v>#REF!</v>
      </c>
      <c r="F25" s="67" t="e">
        <f t="shared" si="0"/>
        <v>#REF!</v>
      </c>
      <c r="G25" s="67" t="e">
        <f>#REF!</f>
        <v>#REF!</v>
      </c>
      <c r="H25" s="67" t="e">
        <f t="shared" si="1"/>
        <v>#REF!</v>
      </c>
      <c r="I25" s="67" t="e">
        <f>#REF!</f>
        <v>#REF!</v>
      </c>
      <c r="J25" s="67" t="e">
        <f t="shared" si="2"/>
        <v>#REF!</v>
      </c>
      <c r="K25" s="65" t="e">
        <f>#REF!</f>
        <v>#REF!</v>
      </c>
      <c r="L25" s="65" t="e">
        <f t="shared" si="3"/>
        <v>#REF!</v>
      </c>
      <c r="M25" s="65" t="e">
        <f>#REF!</f>
        <v>#REF!</v>
      </c>
      <c r="N25" s="65" t="e">
        <f t="shared" si="4"/>
        <v>#REF!</v>
      </c>
      <c r="O25" s="65" t="e">
        <f>#REF!</f>
        <v>#REF!</v>
      </c>
      <c r="P25" s="65" t="e">
        <f t="shared" si="5"/>
        <v>#REF!</v>
      </c>
      <c r="Q25" s="65" t="e">
        <f>#REF!</f>
        <v>#REF!</v>
      </c>
      <c r="R25" s="65" t="e">
        <f t="shared" si="6"/>
        <v>#REF!</v>
      </c>
      <c r="S25" s="65" t="e">
        <f>#REF!</f>
        <v>#REF!</v>
      </c>
      <c r="T25" s="65" t="e">
        <f t="shared" si="7"/>
        <v>#REF!</v>
      </c>
      <c r="U25" s="65" t="e">
        <f>#REF!</f>
        <v>#REF!</v>
      </c>
      <c r="V25" s="65" t="e">
        <f t="shared" si="8"/>
        <v>#REF!</v>
      </c>
      <c r="W25" s="65" t="e">
        <f>#REF!</f>
        <v>#REF!</v>
      </c>
      <c r="X25" s="65" t="e">
        <f t="shared" si="9"/>
        <v>#REF!</v>
      </c>
      <c r="Y25" s="65" t="e">
        <f>#REF!</f>
        <v>#REF!</v>
      </c>
      <c r="Z25" s="65" t="e">
        <f t="shared" si="10"/>
        <v>#REF!</v>
      </c>
      <c r="AA25" s="65" t="e">
        <f>#REF!</f>
        <v>#REF!</v>
      </c>
      <c r="AB25" s="65" t="e">
        <f t="shared" si="11"/>
        <v>#REF!</v>
      </c>
      <c r="AC25" s="65" t="e">
        <f>#REF!</f>
        <v>#REF!</v>
      </c>
      <c r="AD25" s="65" t="e">
        <f t="shared" si="12"/>
        <v>#REF!</v>
      </c>
      <c r="AE25" s="65" t="e">
        <f>#REF!</f>
        <v>#REF!</v>
      </c>
      <c r="AF25" s="65" t="e">
        <f t="shared" si="13"/>
        <v>#REF!</v>
      </c>
      <c r="AG25" s="65" t="e">
        <f>#REF!</f>
        <v>#REF!</v>
      </c>
      <c r="AH25" s="65" t="e">
        <f t="shared" si="14"/>
        <v>#REF!</v>
      </c>
      <c r="AI25" s="65" t="e">
        <f>#REF!</f>
        <v>#REF!</v>
      </c>
      <c r="AJ25" s="65" t="e">
        <f t="shared" si="15"/>
        <v>#REF!</v>
      </c>
      <c r="AK25" s="65" t="e">
        <f>#REF!</f>
        <v>#REF!</v>
      </c>
      <c r="AL25" s="65" t="e">
        <f t="shared" si="16"/>
        <v>#REF!</v>
      </c>
      <c r="AM25" s="65" t="e">
        <f>#REF!</f>
        <v>#REF!</v>
      </c>
      <c r="AN25" s="65" t="e">
        <f t="shared" si="17"/>
        <v>#REF!</v>
      </c>
      <c r="AO25" s="65" t="e">
        <f>#REF!</f>
        <v>#REF!</v>
      </c>
      <c r="AP25" s="65" t="e">
        <f t="shared" si="18"/>
        <v>#REF!</v>
      </c>
      <c r="AQ25" s="1" t="e">
        <f t="shared" si="19"/>
        <v>#REF!</v>
      </c>
      <c r="AR25" s="3" t="e">
        <f t="shared" si="20"/>
        <v>#REF!</v>
      </c>
    </row>
    <row r="26" spans="1:44">
      <c r="A26" s="1">
        <f>список!A24</f>
        <v>23</v>
      </c>
      <c r="B26" s="65"/>
      <c r="C26" s="65"/>
      <c r="D26" s="66"/>
      <c r="E26" s="67" t="e">
        <f>#REF!</f>
        <v>#REF!</v>
      </c>
      <c r="F26" s="67" t="e">
        <f t="shared" si="0"/>
        <v>#REF!</v>
      </c>
      <c r="G26" s="67" t="e">
        <f>#REF!</f>
        <v>#REF!</v>
      </c>
      <c r="H26" s="67" t="e">
        <f t="shared" si="1"/>
        <v>#REF!</v>
      </c>
      <c r="I26" s="67" t="e">
        <f>#REF!</f>
        <v>#REF!</v>
      </c>
      <c r="J26" s="67" t="e">
        <f t="shared" si="2"/>
        <v>#REF!</v>
      </c>
      <c r="K26" s="65" t="e">
        <f>#REF!</f>
        <v>#REF!</v>
      </c>
      <c r="L26" s="65" t="e">
        <f t="shared" si="3"/>
        <v>#REF!</v>
      </c>
      <c r="M26" s="65" t="e">
        <f>#REF!</f>
        <v>#REF!</v>
      </c>
      <c r="N26" s="65" t="e">
        <f t="shared" si="4"/>
        <v>#REF!</v>
      </c>
      <c r="O26" s="65" t="e">
        <f>#REF!</f>
        <v>#REF!</v>
      </c>
      <c r="P26" s="65" t="e">
        <f t="shared" si="5"/>
        <v>#REF!</v>
      </c>
      <c r="Q26" s="65" t="e">
        <f>#REF!</f>
        <v>#REF!</v>
      </c>
      <c r="R26" s="65" t="e">
        <f t="shared" si="6"/>
        <v>#REF!</v>
      </c>
      <c r="S26" s="65" t="e">
        <f>#REF!</f>
        <v>#REF!</v>
      </c>
      <c r="T26" s="65" t="e">
        <f t="shared" si="7"/>
        <v>#REF!</v>
      </c>
      <c r="U26" s="65" t="e">
        <f>#REF!</f>
        <v>#REF!</v>
      </c>
      <c r="V26" s="65" t="e">
        <f t="shared" si="8"/>
        <v>#REF!</v>
      </c>
      <c r="W26" s="65" t="e">
        <f>#REF!</f>
        <v>#REF!</v>
      </c>
      <c r="X26" s="65" t="e">
        <f t="shared" si="9"/>
        <v>#REF!</v>
      </c>
      <c r="Y26" s="65" t="e">
        <f>#REF!</f>
        <v>#REF!</v>
      </c>
      <c r="Z26" s="65" t="e">
        <f t="shared" si="10"/>
        <v>#REF!</v>
      </c>
      <c r="AA26" s="65" t="e">
        <f>#REF!</f>
        <v>#REF!</v>
      </c>
      <c r="AB26" s="65" t="e">
        <f t="shared" si="11"/>
        <v>#REF!</v>
      </c>
      <c r="AC26" s="65" t="e">
        <f>#REF!</f>
        <v>#REF!</v>
      </c>
      <c r="AD26" s="65" t="e">
        <f t="shared" si="12"/>
        <v>#REF!</v>
      </c>
      <c r="AE26" s="65" t="e">
        <f>#REF!</f>
        <v>#REF!</v>
      </c>
      <c r="AF26" s="65" t="e">
        <f t="shared" si="13"/>
        <v>#REF!</v>
      </c>
      <c r="AG26" s="65" t="e">
        <f>#REF!</f>
        <v>#REF!</v>
      </c>
      <c r="AH26" s="65" t="e">
        <f t="shared" si="14"/>
        <v>#REF!</v>
      </c>
      <c r="AI26" s="65" t="e">
        <f>#REF!</f>
        <v>#REF!</v>
      </c>
      <c r="AJ26" s="65" t="e">
        <f t="shared" si="15"/>
        <v>#REF!</v>
      </c>
      <c r="AK26" s="65" t="e">
        <f>#REF!</f>
        <v>#REF!</v>
      </c>
      <c r="AL26" s="65" t="e">
        <f t="shared" si="16"/>
        <v>#REF!</v>
      </c>
      <c r="AM26" s="65" t="e">
        <f>#REF!</f>
        <v>#REF!</v>
      </c>
      <c r="AN26" s="65" t="e">
        <f t="shared" si="17"/>
        <v>#REF!</v>
      </c>
      <c r="AO26" s="65" t="e">
        <f>#REF!</f>
        <v>#REF!</v>
      </c>
      <c r="AP26" s="65" t="e">
        <f t="shared" si="18"/>
        <v>#REF!</v>
      </c>
      <c r="AQ26" s="1" t="e">
        <f t="shared" si="19"/>
        <v>#REF!</v>
      </c>
      <c r="AR26" s="3" t="e">
        <f t="shared" si="20"/>
        <v>#REF!</v>
      </c>
    </row>
    <row r="27" spans="1:44">
      <c r="A27" s="1">
        <f>список!A25</f>
        <v>24</v>
      </c>
      <c r="B27" s="65"/>
      <c r="C27" s="65"/>
      <c r="D27" s="66"/>
      <c r="E27" s="67" t="e">
        <f>#REF!</f>
        <v>#REF!</v>
      </c>
      <c r="F27" s="67" t="e">
        <f t="shared" si="0"/>
        <v>#REF!</v>
      </c>
      <c r="G27" s="67" t="e">
        <f>#REF!</f>
        <v>#REF!</v>
      </c>
      <c r="H27" s="67" t="e">
        <f t="shared" si="1"/>
        <v>#REF!</v>
      </c>
      <c r="I27" s="67" t="e">
        <f>#REF!</f>
        <v>#REF!</v>
      </c>
      <c r="J27" s="67" t="e">
        <f t="shared" si="2"/>
        <v>#REF!</v>
      </c>
      <c r="K27" s="65" t="e">
        <f>#REF!</f>
        <v>#REF!</v>
      </c>
      <c r="L27" s="65" t="e">
        <f t="shared" si="3"/>
        <v>#REF!</v>
      </c>
      <c r="M27" s="65" t="e">
        <f>#REF!</f>
        <v>#REF!</v>
      </c>
      <c r="N27" s="65" t="e">
        <f t="shared" si="4"/>
        <v>#REF!</v>
      </c>
      <c r="O27" s="65" t="e">
        <f>#REF!</f>
        <v>#REF!</v>
      </c>
      <c r="P27" s="65" t="e">
        <f t="shared" si="5"/>
        <v>#REF!</v>
      </c>
      <c r="Q27" s="65" t="e">
        <f>#REF!</f>
        <v>#REF!</v>
      </c>
      <c r="R27" s="65" t="e">
        <f t="shared" si="6"/>
        <v>#REF!</v>
      </c>
      <c r="S27" s="65" t="e">
        <f>#REF!</f>
        <v>#REF!</v>
      </c>
      <c r="T27" s="65" t="e">
        <f t="shared" si="7"/>
        <v>#REF!</v>
      </c>
      <c r="U27" s="65" t="e">
        <f>#REF!</f>
        <v>#REF!</v>
      </c>
      <c r="V27" s="65" t="e">
        <f t="shared" si="8"/>
        <v>#REF!</v>
      </c>
      <c r="W27" s="65" t="e">
        <f>#REF!</f>
        <v>#REF!</v>
      </c>
      <c r="X27" s="65" t="e">
        <f t="shared" si="9"/>
        <v>#REF!</v>
      </c>
      <c r="Y27" s="65" t="e">
        <f>#REF!</f>
        <v>#REF!</v>
      </c>
      <c r="Z27" s="65" t="e">
        <f t="shared" si="10"/>
        <v>#REF!</v>
      </c>
      <c r="AA27" s="65" t="e">
        <f>#REF!</f>
        <v>#REF!</v>
      </c>
      <c r="AB27" s="65" t="e">
        <f t="shared" si="11"/>
        <v>#REF!</v>
      </c>
      <c r="AC27" s="65" t="e">
        <f>#REF!</f>
        <v>#REF!</v>
      </c>
      <c r="AD27" s="65" t="e">
        <f t="shared" si="12"/>
        <v>#REF!</v>
      </c>
      <c r="AE27" s="65" t="e">
        <f>#REF!</f>
        <v>#REF!</v>
      </c>
      <c r="AF27" s="65" t="e">
        <f t="shared" si="13"/>
        <v>#REF!</v>
      </c>
      <c r="AG27" s="65" t="e">
        <f>#REF!</f>
        <v>#REF!</v>
      </c>
      <c r="AH27" s="65" t="e">
        <f t="shared" si="14"/>
        <v>#REF!</v>
      </c>
      <c r="AI27" s="65" t="e">
        <f>#REF!</f>
        <v>#REF!</v>
      </c>
      <c r="AJ27" s="65" t="e">
        <f t="shared" si="15"/>
        <v>#REF!</v>
      </c>
      <c r="AK27" s="65" t="e">
        <f>#REF!</f>
        <v>#REF!</v>
      </c>
      <c r="AL27" s="65" t="e">
        <f t="shared" si="16"/>
        <v>#REF!</v>
      </c>
      <c r="AM27" s="65" t="e">
        <f>#REF!</f>
        <v>#REF!</v>
      </c>
      <c r="AN27" s="65" t="e">
        <f t="shared" si="17"/>
        <v>#REF!</v>
      </c>
      <c r="AO27" s="65" t="e">
        <f>#REF!</f>
        <v>#REF!</v>
      </c>
      <c r="AP27" s="65" t="e">
        <f t="shared" si="18"/>
        <v>#REF!</v>
      </c>
      <c r="AQ27" s="1" t="e">
        <f t="shared" si="19"/>
        <v>#REF!</v>
      </c>
      <c r="AR27" s="3" t="e">
        <f t="shared" si="20"/>
        <v>#REF!</v>
      </c>
    </row>
    <row r="28" spans="1:44">
      <c r="A28" s="1">
        <f>список!A26</f>
        <v>25</v>
      </c>
      <c r="B28" s="65"/>
      <c r="C28" s="65"/>
      <c r="D28" s="66"/>
      <c r="E28" s="67" t="e">
        <f>#REF!</f>
        <v>#REF!</v>
      </c>
      <c r="F28" s="67" t="e">
        <f t="shared" si="0"/>
        <v>#REF!</v>
      </c>
      <c r="G28" s="67" t="e">
        <f>#REF!</f>
        <v>#REF!</v>
      </c>
      <c r="H28" s="67" t="e">
        <f t="shared" si="1"/>
        <v>#REF!</v>
      </c>
      <c r="I28" s="67" t="e">
        <f>#REF!</f>
        <v>#REF!</v>
      </c>
      <c r="J28" s="67" t="e">
        <f t="shared" si="2"/>
        <v>#REF!</v>
      </c>
      <c r="K28" s="65" t="e">
        <f>#REF!</f>
        <v>#REF!</v>
      </c>
      <c r="L28" s="65" t="e">
        <f t="shared" si="3"/>
        <v>#REF!</v>
      </c>
      <c r="M28" s="65" t="e">
        <f>#REF!</f>
        <v>#REF!</v>
      </c>
      <c r="N28" s="65" t="e">
        <f t="shared" si="4"/>
        <v>#REF!</v>
      </c>
      <c r="O28" s="65" t="e">
        <f>#REF!</f>
        <v>#REF!</v>
      </c>
      <c r="P28" s="65" t="e">
        <f t="shared" si="5"/>
        <v>#REF!</v>
      </c>
      <c r="Q28" s="65" t="e">
        <f>#REF!</f>
        <v>#REF!</v>
      </c>
      <c r="R28" s="65" t="e">
        <f t="shared" si="6"/>
        <v>#REF!</v>
      </c>
      <c r="S28" s="65" t="e">
        <f>#REF!</f>
        <v>#REF!</v>
      </c>
      <c r="T28" s="65" t="e">
        <f t="shared" si="7"/>
        <v>#REF!</v>
      </c>
      <c r="U28" s="65" t="e">
        <f>#REF!</f>
        <v>#REF!</v>
      </c>
      <c r="V28" s="65" t="e">
        <f t="shared" si="8"/>
        <v>#REF!</v>
      </c>
      <c r="W28" s="65" t="e">
        <f>#REF!</f>
        <v>#REF!</v>
      </c>
      <c r="X28" s="65" t="e">
        <f t="shared" si="9"/>
        <v>#REF!</v>
      </c>
      <c r="Y28" s="65" t="e">
        <f>#REF!</f>
        <v>#REF!</v>
      </c>
      <c r="Z28" s="65" t="e">
        <f t="shared" si="10"/>
        <v>#REF!</v>
      </c>
      <c r="AA28" s="65" t="e">
        <f>#REF!</f>
        <v>#REF!</v>
      </c>
      <c r="AB28" s="65" t="e">
        <f t="shared" si="11"/>
        <v>#REF!</v>
      </c>
      <c r="AC28" s="65" t="e">
        <f>#REF!</f>
        <v>#REF!</v>
      </c>
      <c r="AD28" s="65" t="e">
        <f t="shared" si="12"/>
        <v>#REF!</v>
      </c>
      <c r="AE28" s="65" t="e">
        <f>#REF!</f>
        <v>#REF!</v>
      </c>
      <c r="AF28" s="65" t="e">
        <f t="shared" si="13"/>
        <v>#REF!</v>
      </c>
      <c r="AG28" s="65" t="e">
        <f>#REF!</f>
        <v>#REF!</v>
      </c>
      <c r="AH28" s="65" t="e">
        <f t="shared" si="14"/>
        <v>#REF!</v>
      </c>
      <c r="AI28" s="65" t="e">
        <f>#REF!</f>
        <v>#REF!</v>
      </c>
      <c r="AJ28" s="65" t="e">
        <f t="shared" si="15"/>
        <v>#REF!</v>
      </c>
      <c r="AK28" s="65" t="e">
        <f>#REF!</f>
        <v>#REF!</v>
      </c>
      <c r="AL28" s="65" t="e">
        <f t="shared" si="16"/>
        <v>#REF!</v>
      </c>
      <c r="AM28" s="65" t="e">
        <f>#REF!</f>
        <v>#REF!</v>
      </c>
      <c r="AN28" s="65" t="e">
        <f t="shared" si="17"/>
        <v>#REF!</v>
      </c>
      <c r="AO28" s="65" t="e">
        <f>#REF!</f>
        <v>#REF!</v>
      </c>
      <c r="AP28" s="65" t="e">
        <f t="shared" si="18"/>
        <v>#REF!</v>
      </c>
      <c r="AQ28" s="1" t="e">
        <f t="shared" si="19"/>
        <v>#REF!</v>
      </c>
      <c r="AR28" s="3" t="e">
        <f t="shared" si="20"/>
        <v>#REF!</v>
      </c>
    </row>
    <row r="29" spans="1:44">
      <c r="A29" s="1">
        <f>список!A27</f>
        <v>26</v>
      </c>
      <c r="B29" s="65"/>
      <c r="C29" s="65"/>
      <c r="D29" s="66"/>
      <c r="E29" s="67" t="e">
        <f>#REF!</f>
        <v>#REF!</v>
      </c>
      <c r="F29" s="67" t="e">
        <f t="shared" si="0"/>
        <v>#REF!</v>
      </c>
      <c r="G29" s="67" t="e">
        <f>#REF!</f>
        <v>#REF!</v>
      </c>
      <c r="H29" s="67" t="e">
        <f t="shared" si="1"/>
        <v>#REF!</v>
      </c>
      <c r="I29" s="67" t="e">
        <f>#REF!</f>
        <v>#REF!</v>
      </c>
      <c r="J29" s="67" t="e">
        <f t="shared" si="2"/>
        <v>#REF!</v>
      </c>
      <c r="K29" s="65" t="e">
        <f>#REF!</f>
        <v>#REF!</v>
      </c>
      <c r="L29" s="65" t="e">
        <f t="shared" si="3"/>
        <v>#REF!</v>
      </c>
      <c r="M29" s="65" t="e">
        <f>#REF!</f>
        <v>#REF!</v>
      </c>
      <c r="N29" s="65" t="e">
        <f t="shared" si="4"/>
        <v>#REF!</v>
      </c>
      <c r="O29" s="65" t="e">
        <f>#REF!</f>
        <v>#REF!</v>
      </c>
      <c r="P29" s="65" t="e">
        <f t="shared" si="5"/>
        <v>#REF!</v>
      </c>
      <c r="Q29" s="65" t="e">
        <f>#REF!</f>
        <v>#REF!</v>
      </c>
      <c r="R29" s="65" t="e">
        <f t="shared" si="6"/>
        <v>#REF!</v>
      </c>
      <c r="S29" s="65" t="e">
        <f>#REF!</f>
        <v>#REF!</v>
      </c>
      <c r="T29" s="65" t="e">
        <f t="shared" si="7"/>
        <v>#REF!</v>
      </c>
      <c r="U29" s="65" t="e">
        <f>#REF!</f>
        <v>#REF!</v>
      </c>
      <c r="V29" s="65" t="e">
        <f t="shared" si="8"/>
        <v>#REF!</v>
      </c>
      <c r="W29" s="65" t="e">
        <f>#REF!</f>
        <v>#REF!</v>
      </c>
      <c r="X29" s="65" t="e">
        <f t="shared" si="9"/>
        <v>#REF!</v>
      </c>
      <c r="Y29" s="65" t="e">
        <f>#REF!</f>
        <v>#REF!</v>
      </c>
      <c r="Z29" s="65" t="e">
        <f t="shared" si="10"/>
        <v>#REF!</v>
      </c>
      <c r="AA29" s="65" t="e">
        <f>#REF!</f>
        <v>#REF!</v>
      </c>
      <c r="AB29" s="65" t="e">
        <f t="shared" si="11"/>
        <v>#REF!</v>
      </c>
      <c r="AC29" s="65" t="e">
        <f>#REF!</f>
        <v>#REF!</v>
      </c>
      <c r="AD29" s="65" t="e">
        <f t="shared" si="12"/>
        <v>#REF!</v>
      </c>
      <c r="AE29" s="65" t="e">
        <f>#REF!</f>
        <v>#REF!</v>
      </c>
      <c r="AF29" s="65" t="e">
        <f t="shared" si="13"/>
        <v>#REF!</v>
      </c>
      <c r="AG29" s="65" t="e">
        <f>#REF!</f>
        <v>#REF!</v>
      </c>
      <c r="AH29" s="65" t="e">
        <f t="shared" si="14"/>
        <v>#REF!</v>
      </c>
      <c r="AI29" s="65" t="e">
        <f>#REF!</f>
        <v>#REF!</v>
      </c>
      <c r="AJ29" s="65" t="e">
        <f t="shared" si="15"/>
        <v>#REF!</v>
      </c>
      <c r="AK29" s="65" t="e">
        <f>#REF!</f>
        <v>#REF!</v>
      </c>
      <c r="AL29" s="65" t="e">
        <f t="shared" si="16"/>
        <v>#REF!</v>
      </c>
      <c r="AM29" s="65" t="e">
        <f>#REF!</f>
        <v>#REF!</v>
      </c>
      <c r="AN29" s="65" t="e">
        <f t="shared" si="17"/>
        <v>#REF!</v>
      </c>
      <c r="AO29" s="65" t="e">
        <f>#REF!</f>
        <v>#REF!</v>
      </c>
      <c r="AP29" s="65" t="e">
        <f t="shared" si="18"/>
        <v>#REF!</v>
      </c>
      <c r="AQ29" s="1" t="e">
        <f t="shared" si="19"/>
        <v>#REF!</v>
      </c>
      <c r="AR29" s="3" t="e">
        <f t="shared" si="20"/>
        <v>#REF!</v>
      </c>
    </row>
    <row r="30" spans="1:44">
      <c r="A30" s="1">
        <f>список!A28</f>
        <v>27</v>
      </c>
      <c r="B30" s="65"/>
      <c r="C30" s="65"/>
      <c r="D30" s="66"/>
      <c r="E30" s="67" t="e">
        <f>#REF!</f>
        <v>#REF!</v>
      </c>
      <c r="F30" s="67" t="e">
        <f t="shared" si="0"/>
        <v>#REF!</v>
      </c>
      <c r="G30" s="67" t="e">
        <f>#REF!</f>
        <v>#REF!</v>
      </c>
      <c r="H30" s="67" t="e">
        <f t="shared" si="1"/>
        <v>#REF!</v>
      </c>
      <c r="I30" s="67" t="e">
        <f>#REF!</f>
        <v>#REF!</v>
      </c>
      <c r="J30" s="67" t="e">
        <f t="shared" si="2"/>
        <v>#REF!</v>
      </c>
      <c r="K30" s="65" t="e">
        <f>#REF!</f>
        <v>#REF!</v>
      </c>
      <c r="L30" s="65" t="e">
        <f t="shared" si="3"/>
        <v>#REF!</v>
      </c>
      <c r="M30" s="65" t="e">
        <f>#REF!</f>
        <v>#REF!</v>
      </c>
      <c r="N30" s="65" t="e">
        <f t="shared" si="4"/>
        <v>#REF!</v>
      </c>
      <c r="O30" s="65" t="e">
        <f>#REF!</f>
        <v>#REF!</v>
      </c>
      <c r="P30" s="65" t="e">
        <f t="shared" si="5"/>
        <v>#REF!</v>
      </c>
      <c r="Q30" s="65" t="e">
        <f>#REF!</f>
        <v>#REF!</v>
      </c>
      <c r="R30" s="65" t="e">
        <f t="shared" si="6"/>
        <v>#REF!</v>
      </c>
      <c r="S30" s="65" t="e">
        <f>#REF!</f>
        <v>#REF!</v>
      </c>
      <c r="T30" s="65" t="e">
        <f t="shared" si="7"/>
        <v>#REF!</v>
      </c>
      <c r="U30" s="65" t="e">
        <f>#REF!</f>
        <v>#REF!</v>
      </c>
      <c r="V30" s="65" t="e">
        <f t="shared" si="8"/>
        <v>#REF!</v>
      </c>
      <c r="W30" s="65" t="e">
        <f>#REF!</f>
        <v>#REF!</v>
      </c>
      <c r="X30" s="65" t="e">
        <f t="shared" si="9"/>
        <v>#REF!</v>
      </c>
      <c r="Y30" s="65" t="e">
        <f>#REF!</f>
        <v>#REF!</v>
      </c>
      <c r="Z30" s="65" t="e">
        <f t="shared" si="10"/>
        <v>#REF!</v>
      </c>
      <c r="AA30" s="65" t="e">
        <f>#REF!</f>
        <v>#REF!</v>
      </c>
      <c r="AB30" s="65" t="e">
        <f t="shared" si="11"/>
        <v>#REF!</v>
      </c>
      <c r="AC30" s="65" t="e">
        <f>#REF!</f>
        <v>#REF!</v>
      </c>
      <c r="AD30" s="65" t="e">
        <f t="shared" si="12"/>
        <v>#REF!</v>
      </c>
      <c r="AE30" s="65" t="e">
        <f>#REF!</f>
        <v>#REF!</v>
      </c>
      <c r="AF30" s="65" t="e">
        <f t="shared" si="13"/>
        <v>#REF!</v>
      </c>
      <c r="AG30" s="65" t="e">
        <f>#REF!</f>
        <v>#REF!</v>
      </c>
      <c r="AH30" s="65" t="e">
        <f t="shared" si="14"/>
        <v>#REF!</v>
      </c>
      <c r="AI30" s="65" t="e">
        <f>#REF!</f>
        <v>#REF!</v>
      </c>
      <c r="AJ30" s="65" t="e">
        <f t="shared" si="15"/>
        <v>#REF!</v>
      </c>
      <c r="AK30" s="65" t="e">
        <f>#REF!</f>
        <v>#REF!</v>
      </c>
      <c r="AL30" s="65" t="e">
        <f t="shared" si="16"/>
        <v>#REF!</v>
      </c>
      <c r="AM30" s="65" t="e">
        <f>#REF!</f>
        <v>#REF!</v>
      </c>
      <c r="AN30" s="65" t="e">
        <f t="shared" si="17"/>
        <v>#REF!</v>
      </c>
      <c r="AO30" s="65" t="e">
        <f>#REF!</f>
        <v>#REF!</v>
      </c>
      <c r="AP30" s="65" t="e">
        <f t="shared" si="18"/>
        <v>#REF!</v>
      </c>
      <c r="AQ30" s="1" t="e">
        <f t="shared" si="19"/>
        <v>#REF!</v>
      </c>
      <c r="AR30" s="3" t="e">
        <f t="shared" si="20"/>
        <v>#REF!</v>
      </c>
    </row>
    <row r="31" spans="1:44">
      <c r="A31" s="1">
        <f>список!A29</f>
        <v>28</v>
      </c>
      <c r="B31" s="65"/>
      <c r="C31" s="65"/>
      <c r="D31" s="66"/>
      <c r="E31" s="67" t="e">
        <f>#REF!</f>
        <v>#REF!</v>
      </c>
      <c r="F31" s="67" t="e">
        <f t="shared" si="0"/>
        <v>#REF!</v>
      </c>
      <c r="G31" s="67" t="e">
        <f>#REF!</f>
        <v>#REF!</v>
      </c>
      <c r="H31" s="67" t="e">
        <f t="shared" si="1"/>
        <v>#REF!</v>
      </c>
      <c r="I31" s="67" t="e">
        <f>#REF!</f>
        <v>#REF!</v>
      </c>
      <c r="J31" s="67" t="e">
        <f t="shared" si="2"/>
        <v>#REF!</v>
      </c>
      <c r="K31" s="65" t="e">
        <f>#REF!</f>
        <v>#REF!</v>
      </c>
      <c r="L31" s="65" t="e">
        <f t="shared" si="3"/>
        <v>#REF!</v>
      </c>
      <c r="M31" s="65" t="e">
        <f>#REF!</f>
        <v>#REF!</v>
      </c>
      <c r="N31" s="65" t="e">
        <f t="shared" si="4"/>
        <v>#REF!</v>
      </c>
      <c r="O31" s="65" t="e">
        <f>#REF!</f>
        <v>#REF!</v>
      </c>
      <c r="P31" s="65" t="e">
        <f t="shared" si="5"/>
        <v>#REF!</v>
      </c>
      <c r="Q31" s="65" t="e">
        <f>#REF!</f>
        <v>#REF!</v>
      </c>
      <c r="R31" s="65" t="e">
        <f t="shared" si="6"/>
        <v>#REF!</v>
      </c>
      <c r="S31" s="65" t="e">
        <f>#REF!</f>
        <v>#REF!</v>
      </c>
      <c r="T31" s="65" t="e">
        <f t="shared" si="7"/>
        <v>#REF!</v>
      </c>
      <c r="U31" s="65" t="e">
        <f>#REF!</f>
        <v>#REF!</v>
      </c>
      <c r="V31" s="65" t="e">
        <f t="shared" si="8"/>
        <v>#REF!</v>
      </c>
      <c r="W31" s="65" t="e">
        <f>#REF!</f>
        <v>#REF!</v>
      </c>
      <c r="X31" s="65" t="e">
        <f t="shared" si="9"/>
        <v>#REF!</v>
      </c>
      <c r="Y31" s="65" t="e">
        <f>#REF!</f>
        <v>#REF!</v>
      </c>
      <c r="Z31" s="65" t="e">
        <f t="shared" si="10"/>
        <v>#REF!</v>
      </c>
      <c r="AA31" s="65" t="e">
        <f>#REF!</f>
        <v>#REF!</v>
      </c>
      <c r="AB31" s="65" t="e">
        <f t="shared" si="11"/>
        <v>#REF!</v>
      </c>
      <c r="AC31" s="65" t="e">
        <f>#REF!</f>
        <v>#REF!</v>
      </c>
      <c r="AD31" s="65" t="e">
        <f t="shared" si="12"/>
        <v>#REF!</v>
      </c>
      <c r="AE31" s="65" t="e">
        <f>#REF!</f>
        <v>#REF!</v>
      </c>
      <c r="AF31" s="65" t="e">
        <f t="shared" si="13"/>
        <v>#REF!</v>
      </c>
      <c r="AG31" s="65" t="e">
        <f>#REF!</f>
        <v>#REF!</v>
      </c>
      <c r="AH31" s="65" t="e">
        <f t="shared" si="14"/>
        <v>#REF!</v>
      </c>
      <c r="AI31" s="65" t="e">
        <f>#REF!</f>
        <v>#REF!</v>
      </c>
      <c r="AJ31" s="65" t="e">
        <f t="shared" si="15"/>
        <v>#REF!</v>
      </c>
      <c r="AK31" s="65" t="e">
        <f>#REF!</f>
        <v>#REF!</v>
      </c>
      <c r="AL31" s="65" t="e">
        <f t="shared" si="16"/>
        <v>#REF!</v>
      </c>
      <c r="AM31" s="65" t="e">
        <f>#REF!</f>
        <v>#REF!</v>
      </c>
      <c r="AN31" s="65" t="e">
        <f t="shared" si="17"/>
        <v>#REF!</v>
      </c>
      <c r="AO31" s="65" t="e">
        <f>#REF!</f>
        <v>#REF!</v>
      </c>
      <c r="AP31" s="65" t="e">
        <f t="shared" si="18"/>
        <v>#REF!</v>
      </c>
      <c r="AQ31" s="1" t="e">
        <f t="shared" si="19"/>
        <v>#REF!</v>
      </c>
      <c r="AR31" s="3" t="e">
        <f t="shared" si="20"/>
        <v>#REF!</v>
      </c>
    </row>
    <row r="32" spans="1:44">
      <c r="A32" s="1">
        <f>список!A30</f>
        <v>29</v>
      </c>
      <c r="B32" s="65"/>
      <c r="C32" s="65"/>
      <c r="D32" s="66"/>
      <c r="E32" s="67" t="e">
        <f>#REF!</f>
        <v>#REF!</v>
      </c>
      <c r="F32" s="67" t="e">
        <f t="shared" si="0"/>
        <v>#REF!</v>
      </c>
      <c r="G32" s="67" t="e">
        <f>#REF!</f>
        <v>#REF!</v>
      </c>
      <c r="H32" s="67" t="e">
        <f t="shared" si="1"/>
        <v>#REF!</v>
      </c>
      <c r="I32" s="67" t="e">
        <f>#REF!</f>
        <v>#REF!</v>
      </c>
      <c r="J32" s="67" t="e">
        <f t="shared" si="2"/>
        <v>#REF!</v>
      </c>
      <c r="K32" s="65" t="e">
        <f>#REF!</f>
        <v>#REF!</v>
      </c>
      <c r="L32" s="65" t="e">
        <f t="shared" si="3"/>
        <v>#REF!</v>
      </c>
      <c r="M32" s="65" t="e">
        <f>#REF!</f>
        <v>#REF!</v>
      </c>
      <c r="N32" s="65" t="e">
        <f t="shared" si="4"/>
        <v>#REF!</v>
      </c>
      <c r="O32" s="65" t="e">
        <f>#REF!</f>
        <v>#REF!</v>
      </c>
      <c r="P32" s="65" t="e">
        <f t="shared" si="5"/>
        <v>#REF!</v>
      </c>
      <c r="Q32" s="65" t="e">
        <f>#REF!</f>
        <v>#REF!</v>
      </c>
      <c r="R32" s="65" t="e">
        <f t="shared" si="6"/>
        <v>#REF!</v>
      </c>
      <c r="S32" s="65" t="e">
        <f>#REF!</f>
        <v>#REF!</v>
      </c>
      <c r="T32" s="65" t="e">
        <f t="shared" si="7"/>
        <v>#REF!</v>
      </c>
      <c r="U32" s="65" t="e">
        <f>#REF!</f>
        <v>#REF!</v>
      </c>
      <c r="V32" s="65" t="e">
        <f t="shared" si="8"/>
        <v>#REF!</v>
      </c>
      <c r="W32" s="65" t="e">
        <f>#REF!</f>
        <v>#REF!</v>
      </c>
      <c r="X32" s="65" t="e">
        <f t="shared" si="9"/>
        <v>#REF!</v>
      </c>
      <c r="Y32" s="65" t="e">
        <f>#REF!</f>
        <v>#REF!</v>
      </c>
      <c r="Z32" s="65" t="e">
        <f t="shared" si="10"/>
        <v>#REF!</v>
      </c>
      <c r="AA32" s="65" t="e">
        <f>#REF!</f>
        <v>#REF!</v>
      </c>
      <c r="AB32" s="65" t="e">
        <f t="shared" si="11"/>
        <v>#REF!</v>
      </c>
      <c r="AC32" s="65" t="e">
        <f>#REF!</f>
        <v>#REF!</v>
      </c>
      <c r="AD32" s="65" t="e">
        <f t="shared" si="12"/>
        <v>#REF!</v>
      </c>
      <c r="AE32" s="65" t="e">
        <f>#REF!</f>
        <v>#REF!</v>
      </c>
      <c r="AF32" s="65" t="e">
        <f t="shared" si="13"/>
        <v>#REF!</v>
      </c>
      <c r="AG32" s="65" t="e">
        <f>#REF!</f>
        <v>#REF!</v>
      </c>
      <c r="AH32" s="65" t="e">
        <f t="shared" si="14"/>
        <v>#REF!</v>
      </c>
      <c r="AI32" s="65" t="e">
        <f>#REF!</f>
        <v>#REF!</v>
      </c>
      <c r="AJ32" s="65" t="e">
        <f t="shared" si="15"/>
        <v>#REF!</v>
      </c>
      <c r="AK32" s="65" t="e">
        <f>#REF!</f>
        <v>#REF!</v>
      </c>
      <c r="AL32" s="65" t="e">
        <f t="shared" si="16"/>
        <v>#REF!</v>
      </c>
      <c r="AM32" s="65" t="e">
        <f>#REF!</f>
        <v>#REF!</v>
      </c>
      <c r="AN32" s="65" t="e">
        <f t="shared" si="17"/>
        <v>#REF!</v>
      </c>
      <c r="AO32" s="65" t="e">
        <f>#REF!</f>
        <v>#REF!</v>
      </c>
      <c r="AP32" s="65" t="e">
        <f t="shared" si="18"/>
        <v>#REF!</v>
      </c>
      <c r="AQ32" s="1" t="e">
        <f t="shared" si="19"/>
        <v>#REF!</v>
      </c>
      <c r="AR32" s="3" t="e">
        <f t="shared" si="20"/>
        <v>#REF!</v>
      </c>
    </row>
    <row r="33" spans="1:44">
      <c r="A33" s="1">
        <f>список!A31</f>
        <v>30</v>
      </c>
      <c r="B33" s="65"/>
      <c r="C33" s="65"/>
      <c r="D33" s="66"/>
      <c r="E33" s="67" t="e">
        <f>#REF!</f>
        <v>#REF!</v>
      </c>
      <c r="F33" s="67" t="e">
        <f t="shared" si="0"/>
        <v>#REF!</v>
      </c>
      <c r="G33" s="67" t="e">
        <f>#REF!</f>
        <v>#REF!</v>
      </c>
      <c r="H33" s="67" t="e">
        <f t="shared" si="1"/>
        <v>#REF!</v>
      </c>
      <c r="I33" s="67" t="e">
        <f>#REF!</f>
        <v>#REF!</v>
      </c>
      <c r="J33" s="67" t="e">
        <f t="shared" si="2"/>
        <v>#REF!</v>
      </c>
      <c r="K33" s="65" t="e">
        <f>#REF!</f>
        <v>#REF!</v>
      </c>
      <c r="L33" s="65" t="e">
        <f t="shared" si="3"/>
        <v>#REF!</v>
      </c>
      <c r="M33" s="65" t="e">
        <f>#REF!</f>
        <v>#REF!</v>
      </c>
      <c r="N33" s="65" t="e">
        <f t="shared" si="4"/>
        <v>#REF!</v>
      </c>
      <c r="O33" s="65" t="e">
        <f>#REF!</f>
        <v>#REF!</v>
      </c>
      <c r="P33" s="65" t="e">
        <f t="shared" si="5"/>
        <v>#REF!</v>
      </c>
      <c r="Q33" s="65" t="e">
        <f>#REF!</f>
        <v>#REF!</v>
      </c>
      <c r="R33" s="65" t="e">
        <f t="shared" si="6"/>
        <v>#REF!</v>
      </c>
      <c r="S33" s="65" t="e">
        <f>#REF!</f>
        <v>#REF!</v>
      </c>
      <c r="T33" s="65" t="e">
        <f t="shared" si="7"/>
        <v>#REF!</v>
      </c>
      <c r="U33" s="65" t="e">
        <f>#REF!</f>
        <v>#REF!</v>
      </c>
      <c r="V33" s="65" t="e">
        <f t="shared" si="8"/>
        <v>#REF!</v>
      </c>
      <c r="W33" s="65" t="e">
        <f>#REF!</f>
        <v>#REF!</v>
      </c>
      <c r="X33" s="65" t="e">
        <f t="shared" si="9"/>
        <v>#REF!</v>
      </c>
      <c r="Y33" s="65" t="e">
        <f>#REF!</f>
        <v>#REF!</v>
      </c>
      <c r="Z33" s="65" t="e">
        <f t="shared" si="10"/>
        <v>#REF!</v>
      </c>
      <c r="AA33" s="65" t="e">
        <f>#REF!</f>
        <v>#REF!</v>
      </c>
      <c r="AB33" s="65" t="e">
        <f t="shared" si="11"/>
        <v>#REF!</v>
      </c>
      <c r="AC33" s="65" t="e">
        <f>#REF!</f>
        <v>#REF!</v>
      </c>
      <c r="AD33" s="65" t="e">
        <f t="shared" si="12"/>
        <v>#REF!</v>
      </c>
      <c r="AE33" s="65" t="e">
        <f>#REF!</f>
        <v>#REF!</v>
      </c>
      <c r="AF33" s="65" t="e">
        <f t="shared" si="13"/>
        <v>#REF!</v>
      </c>
      <c r="AG33" s="65" t="e">
        <f>#REF!</f>
        <v>#REF!</v>
      </c>
      <c r="AH33" s="65" t="e">
        <f t="shared" si="14"/>
        <v>#REF!</v>
      </c>
      <c r="AI33" s="65" t="e">
        <f>#REF!</f>
        <v>#REF!</v>
      </c>
      <c r="AJ33" s="65" t="e">
        <f t="shared" si="15"/>
        <v>#REF!</v>
      </c>
      <c r="AK33" s="65" t="e">
        <f>#REF!</f>
        <v>#REF!</v>
      </c>
      <c r="AL33" s="65" t="e">
        <f t="shared" si="16"/>
        <v>#REF!</v>
      </c>
      <c r="AM33" s="65" t="e">
        <f>#REF!</f>
        <v>#REF!</v>
      </c>
      <c r="AN33" s="65" t="e">
        <f t="shared" si="17"/>
        <v>#REF!</v>
      </c>
      <c r="AO33" s="65" t="e">
        <f>#REF!</f>
        <v>#REF!</v>
      </c>
      <c r="AP33" s="65" t="e">
        <f t="shared" si="18"/>
        <v>#REF!</v>
      </c>
      <c r="AQ33" s="1" t="e">
        <f t="shared" si="19"/>
        <v>#REF!</v>
      </c>
      <c r="AR33" s="3" t="e">
        <f t="shared" si="20"/>
        <v>#REF!</v>
      </c>
    </row>
    <row r="34" spans="1:44">
      <c r="A34" s="1">
        <f>список!A32</f>
        <v>31</v>
      </c>
      <c r="B34" s="65"/>
      <c r="C34" s="65"/>
      <c r="D34" s="66"/>
      <c r="E34" s="67" t="e">
        <f>#REF!</f>
        <v>#REF!</v>
      </c>
      <c r="F34" s="67" t="e">
        <f t="shared" si="0"/>
        <v>#REF!</v>
      </c>
      <c r="G34" s="67" t="e">
        <f>#REF!</f>
        <v>#REF!</v>
      </c>
      <c r="H34" s="67" t="e">
        <f t="shared" si="1"/>
        <v>#REF!</v>
      </c>
      <c r="I34" s="67" t="e">
        <f>#REF!</f>
        <v>#REF!</v>
      </c>
      <c r="J34" s="67" t="e">
        <f t="shared" si="2"/>
        <v>#REF!</v>
      </c>
      <c r="K34" s="65" t="e">
        <f>#REF!</f>
        <v>#REF!</v>
      </c>
      <c r="L34" s="65" t="e">
        <f t="shared" si="3"/>
        <v>#REF!</v>
      </c>
      <c r="M34" s="65" t="e">
        <f>#REF!</f>
        <v>#REF!</v>
      </c>
      <c r="N34" s="65" t="e">
        <f t="shared" si="4"/>
        <v>#REF!</v>
      </c>
      <c r="O34" s="65" t="e">
        <f>#REF!</f>
        <v>#REF!</v>
      </c>
      <c r="P34" s="65" t="e">
        <f t="shared" si="5"/>
        <v>#REF!</v>
      </c>
      <c r="Q34" s="65" t="e">
        <f>#REF!</f>
        <v>#REF!</v>
      </c>
      <c r="R34" s="65" t="e">
        <f t="shared" si="6"/>
        <v>#REF!</v>
      </c>
      <c r="S34" s="65" t="e">
        <f>#REF!</f>
        <v>#REF!</v>
      </c>
      <c r="T34" s="65" t="e">
        <f t="shared" si="7"/>
        <v>#REF!</v>
      </c>
      <c r="U34" s="65" t="e">
        <f>#REF!</f>
        <v>#REF!</v>
      </c>
      <c r="V34" s="65" t="e">
        <f t="shared" si="8"/>
        <v>#REF!</v>
      </c>
      <c r="W34" s="65" t="e">
        <f>#REF!</f>
        <v>#REF!</v>
      </c>
      <c r="X34" s="65" t="e">
        <f t="shared" si="9"/>
        <v>#REF!</v>
      </c>
      <c r="Y34" s="65" t="e">
        <f>#REF!</f>
        <v>#REF!</v>
      </c>
      <c r="Z34" s="65" t="e">
        <f t="shared" si="10"/>
        <v>#REF!</v>
      </c>
      <c r="AA34" s="65" t="e">
        <f>#REF!</f>
        <v>#REF!</v>
      </c>
      <c r="AB34" s="65" t="e">
        <f t="shared" si="11"/>
        <v>#REF!</v>
      </c>
      <c r="AC34" s="65" t="e">
        <f>#REF!</f>
        <v>#REF!</v>
      </c>
      <c r="AD34" s="65" t="e">
        <f t="shared" si="12"/>
        <v>#REF!</v>
      </c>
      <c r="AE34" s="65" t="e">
        <f>#REF!</f>
        <v>#REF!</v>
      </c>
      <c r="AF34" s="65" t="e">
        <f t="shared" si="13"/>
        <v>#REF!</v>
      </c>
      <c r="AG34" s="65" t="e">
        <f>#REF!</f>
        <v>#REF!</v>
      </c>
      <c r="AH34" s="65" t="e">
        <f t="shared" si="14"/>
        <v>#REF!</v>
      </c>
      <c r="AI34" s="65" t="e">
        <f>#REF!</f>
        <v>#REF!</v>
      </c>
      <c r="AJ34" s="65" t="e">
        <f t="shared" si="15"/>
        <v>#REF!</v>
      </c>
      <c r="AK34" s="65" t="e">
        <f>#REF!</f>
        <v>#REF!</v>
      </c>
      <c r="AL34" s="65" t="e">
        <f t="shared" si="16"/>
        <v>#REF!</v>
      </c>
      <c r="AM34" s="65" t="e">
        <f>#REF!</f>
        <v>#REF!</v>
      </c>
      <c r="AN34" s="65" t="e">
        <f t="shared" si="17"/>
        <v>#REF!</v>
      </c>
      <c r="AO34" s="65" t="e">
        <f>#REF!</f>
        <v>#REF!</v>
      </c>
      <c r="AP34" s="65" t="e">
        <f t="shared" si="18"/>
        <v>#REF!</v>
      </c>
      <c r="AQ34" s="1" t="e">
        <f t="shared" si="19"/>
        <v>#REF!</v>
      </c>
      <c r="AR34" s="3" t="e">
        <f t="shared" si="20"/>
        <v>#REF!</v>
      </c>
    </row>
  </sheetData>
  <sheetProtection password="CB57" sheet="1" objects="1" scenarios="1" selectLockedCells="1"/>
  <mergeCells count="27">
    <mergeCell ref="A1:Q1"/>
    <mergeCell ref="R1:AI1"/>
    <mergeCell ref="Y2:AP2"/>
    <mergeCell ref="E3:F3"/>
    <mergeCell ref="G3:H3"/>
    <mergeCell ref="I3:J3"/>
    <mergeCell ref="K3:L3"/>
    <mergeCell ref="M3:N3"/>
    <mergeCell ref="O3:P3"/>
    <mergeCell ref="Q3:R3"/>
    <mergeCell ref="E2:X2"/>
    <mergeCell ref="W3:X3"/>
    <mergeCell ref="S3:T3"/>
    <mergeCell ref="U3:V3"/>
    <mergeCell ref="A2:A3"/>
    <mergeCell ref="B2:B3"/>
    <mergeCell ref="C2:C3"/>
    <mergeCell ref="D2:D3"/>
    <mergeCell ref="AK3:AL3"/>
    <mergeCell ref="AM3:AN3"/>
    <mergeCell ref="AO3:AP3"/>
    <mergeCell ref="Y3:Z3"/>
    <mergeCell ref="AA3:AB3"/>
    <mergeCell ref="AC3:AD3"/>
    <mergeCell ref="AE3:AF3"/>
    <mergeCell ref="AG3:AH3"/>
    <mergeCell ref="AI3:AJ3"/>
  </mergeCells>
  <phoneticPr fontId="0"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AR34"/>
  <sheetViews>
    <sheetView topLeftCell="A2" workbookViewId="0">
      <selection activeCell="X5" sqref="X5"/>
    </sheetView>
  </sheetViews>
  <sheetFormatPr defaultColWidth="9.140625" defaultRowHeight="15"/>
  <cols>
    <col min="1" max="1" width="9.140625" style="1"/>
    <col min="2" max="2" width="28.28515625" style="1" customWidth="1"/>
    <col min="3" max="3" width="9.140625" style="1"/>
    <col min="4" max="4" width="15.42578125" style="1" customWidth="1"/>
    <col min="5" max="5" width="5" style="1" customWidth="1"/>
    <col min="6" max="6" width="4.42578125" style="1" customWidth="1"/>
    <col min="7" max="7" width="4.7109375" style="1" customWidth="1"/>
    <col min="8" max="10" width="4.5703125" style="1" customWidth="1"/>
    <col min="11" max="42" width="3.28515625" style="1" customWidth="1"/>
    <col min="43" max="43" width="6.42578125" style="1" customWidth="1"/>
    <col min="44" max="16384" width="9.140625" style="1"/>
  </cols>
  <sheetData>
    <row r="1" spans="1:44" ht="15.75">
      <c r="A1" s="319" t="e">
        <f>целеполагание!A1</f>
        <v>#REF!</v>
      </c>
      <c r="B1" s="320"/>
      <c r="C1" s="320"/>
      <c r="D1" s="320"/>
      <c r="E1" s="320"/>
      <c r="F1" s="320"/>
      <c r="G1" s="320"/>
      <c r="H1" s="320"/>
      <c r="I1" s="320"/>
      <c r="J1" s="320"/>
      <c r="K1" s="320" t="s">
        <v>11</v>
      </c>
      <c r="L1" s="320"/>
      <c r="M1" s="320"/>
      <c r="N1" s="320"/>
      <c r="O1" s="320"/>
      <c r="P1" s="320"/>
      <c r="Q1" s="320"/>
      <c r="R1" s="320"/>
      <c r="S1" s="320"/>
      <c r="T1" s="320"/>
      <c r="U1" s="320"/>
      <c r="V1" s="320"/>
      <c r="W1" s="18"/>
      <c r="X1" s="18"/>
      <c r="Y1" s="18"/>
      <c r="Z1" s="18"/>
      <c r="AA1" s="18"/>
      <c r="AB1" s="18"/>
      <c r="AC1" s="18"/>
      <c r="AD1" s="18"/>
      <c r="AE1" s="18"/>
      <c r="AF1" s="18"/>
      <c r="AG1" s="18"/>
      <c r="AH1" s="18"/>
      <c r="AI1" s="18"/>
      <c r="AJ1" s="18"/>
      <c r="AK1" s="18"/>
      <c r="AL1" s="18"/>
      <c r="AM1" s="18"/>
      <c r="AN1" s="18"/>
      <c r="AO1" s="18"/>
      <c r="AP1" s="18"/>
      <c r="AQ1" s="18"/>
      <c r="AR1" s="19"/>
    </row>
    <row r="2" spans="1:44" ht="12.75" customHeight="1">
      <c r="A2" s="309" t="str">
        <f>'[1]сырые баллы'!A2:A3</f>
        <v>№</v>
      </c>
      <c r="B2" s="309" t="str">
        <f>'[1]сырые баллы'!B2:B3</f>
        <v>Ф.И.</v>
      </c>
      <c r="C2" s="309" t="str">
        <f>'[1]сырые баллы'!C2:C3</f>
        <v>Класс</v>
      </c>
      <c r="D2" s="311" t="str">
        <f>'[1]сырые баллы'!D2:D2</f>
        <v>дата заполнения</v>
      </c>
      <c r="E2" s="310" t="s">
        <v>6</v>
      </c>
      <c r="F2" s="321"/>
      <c r="G2" s="321"/>
      <c r="H2" s="321"/>
      <c r="I2" s="321"/>
      <c r="J2" s="321"/>
      <c r="K2" s="321"/>
      <c r="L2" s="321"/>
      <c r="M2" s="321"/>
      <c r="N2" s="321"/>
      <c r="O2" s="321"/>
      <c r="P2" s="321"/>
      <c r="Q2" s="321"/>
      <c r="R2" s="321"/>
      <c r="S2" s="321"/>
      <c r="T2" s="321"/>
      <c r="U2" s="321"/>
      <c r="V2" s="321"/>
      <c r="W2" s="321"/>
      <c r="X2" s="322"/>
      <c r="Y2" s="310" t="s">
        <v>9</v>
      </c>
      <c r="Z2" s="321"/>
      <c r="AA2" s="321"/>
      <c r="AB2" s="321"/>
      <c r="AC2" s="321"/>
      <c r="AD2" s="321"/>
      <c r="AE2" s="321"/>
      <c r="AF2" s="321"/>
      <c r="AG2" s="321"/>
      <c r="AH2" s="321"/>
      <c r="AI2" s="321"/>
      <c r="AJ2" s="321"/>
      <c r="AK2" s="321"/>
      <c r="AL2" s="321"/>
      <c r="AM2" s="321"/>
      <c r="AN2" s="321"/>
      <c r="AO2" s="321"/>
      <c r="AP2" s="322"/>
    </row>
    <row r="3" spans="1:44" ht="23.25" customHeight="1">
      <c r="A3" s="309"/>
      <c r="B3" s="309"/>
      <c r="C3" s="309"/>
      <c r="D3" s="311"/>
      <c r="E3" s="323">
        <v>2</v>
      </c>
      <c r="F3" s="324"/>
      <c r="G3" s="323">
        <v>3</v>
      </c>
      <c r="H3" s="324"/>
      <c r="I3" s="323">
        <v>6</v>
      </c>
      <c r="J3" s="324"/>
      <c r="K3" s="325">
        <f>'[1]сырые баллы'!R3</f>
        <v>14</v>
      </c>
      <c r="L3" s="325"/>
      <c r="M3" s="325">
        <f>'[1]сырые баллы'!S3</f>
        <v>15</v>
      </c>
      <c r="N3" s="325"/>
      <c r="O3" s="325">
        <f>'[1]сырые баллы'!T3</f>
        <v>16</v>
      </c>
      <c r="P3" s="325"/>
      <c r="Q3" s="325">
        <f>'[1]сырые баллы'!U3</f>
        <v>17</v>
      </c>
      <c r="R3" s="325"/>
      <c r="S3" s="325">
        <f>'[1]сырые баллы'!V3</f>
        <v>18</v>
      </c>
      <c r="T3" s="325"/>
      <c r="U3" s="325">
        <f>'[1]сырые баллы'!W3</f>
        <v>19</v>
      </c>
      <c r="V3" s="325"/>
      <c r="W3" s="325">
        <f>'[1]сырые баллы'!X3</f>
        <v>20</v>
      </c>
      <c r="X3" s="325"/>
      <c r="Y3" s="317">
        <v>2</v>
      </c>
      <c r="Z3" s="318"/>
      <c r="AA3" s="317">
        <v>3</v>
      </c>
      <c r="AB3" s="318"/>
      <c r="AC3" s="316">
        <f>'[1]сырые баллы'!BC3</f>
        <v>14</v>
      </c>
      <c r="AD3" s="316"/>
      <c r="AE3" s="316">
        <f>'[1]сырые баллы'!BD3</f>
        <v>15</v>
      </c>
      <c r="AF3" s="316"/>
      <c r="AG3" s="316">
        <f>'[1]сырые баллы'!BE3</f>
        <v>16</v>
      </c>
      <c r="AH3" s="316"/>
      <c r="AI3" s="316">
        <f>'[1]сырые баллы'!BF3</f>
        <v>17</v>
      </c>
      <c r="AJ3" s="316"/>
      <c r="AK3" s="316">
        <f>'[1]сырые баллы'!BG3</f>
        <v>18</v>
      </c>
      <c r="AL3" s="316"/>
      <c r="AM3" s="316">
        <f>'[1]сырые баллы'!BH3</f>
        <v>19</v>
      </c>
      <c r="AN3" s="316"/>
      <c r="AO3" s="316">
        <f>'[1]сырые баллы'!BI3</f>
        <v>20</v>
      </c>
      <c r="AP3" s="316"/>
    </row>
    <row r="4" spans="1:44">
      <c r="A4" s="1">
        <f>список!A2</f>
        <v>1</v>
      </c>
      <c r="B4" s="1" t="str">
        <f>IF(список!B2="","",список!B2)</f>
        <v/>
      </c>
      <c r="C4" s="1">
        <f>список!C2</f>
        <v>0</v>
      </c>
      <c r="D4" s="13" t="str">
        <f>список!D$2</f>
        <v>1 младшая группа</v>
      </c>
      <c r="E4" s="16" t="e">
        <f>#REF!</f>
        <v>#REF!</v>
      </c>
      <c r="F4" s="16" t="e">
        <f>IF(E4=0,"",IF(E4="а",1,2))</f>
        <v>#REF!</v>
      </c>
      <c r="G4" s="16" t="e">
        <f>#REF!</f>
        <v>#REF!</v>
      </c>
      <c r="H4" s="16" t="e">
        <f>IF(G4=0,"",IF(G4="а",1,2))</f>
        <v>#REF!</v>
      </c>
      <c r="I4" s="16" t="e">
        <f>#REF!</f>
        <v>#REF!</v>
      </c>
      <c r="J4" s="16" t="e">
        <f>IF(I4=0,"",IF(I4="а",1,3))</f>
        <v>#REF!</v>
      </c>
      <c r="K4" s="1" t="e">
        <f>#REF!</f>
        <v>#REF!</v>
      </c>
      <c r="L4" s="1" t="e">
        <f>IF(K4=0,"",IF(K4="б",3,2))</f>
        <v>#REF!</v>
      </c>
      <c r="M4" s="1" t="e">
        <f>#REF!</f>
        <v>#REF!</v>
      </c>
      <c r="N4" s="1" t="e">
        <f>IF(M4=0,"",IF(M4="б",4,3))</f>
        <v>#REF!</v>
      </c>
      <c r="O4" s="1" t="e">
        <f>#REF!</f>
        <v>#REF!</v>
      </c>
      <c r="P4" s="1" t="e">
        <f>IF(O4=0,"",IF(O4="а",1,2))</f>
        <v>#REF!</v>
      </c>
      <c r="Q4" s="1" t="e">
        <f>#REF!</f>
        <v>#REF!</v>
      </c>
      <c r="R4" s="1" t="e">
        <f>IF(Q4=0,"",IF(Q4="а",1,IF(Q4="б",2,4)))</f>
        <v>#REF!</v>
      </c>
      <c r="S4" s="1" t="e">
        <f>#REF!</f>
        <v>#REF!</v>
      </c>
      <c r="T4" s="1" t="e">
        <f>IF(S4=0,"",IF(S4="а",3,4))</f>
        <v>#REF!</v>
      </c>
      <c r="U4" s="1" t="e">
        <f>#REF!</f>
        <v>#REF!</v>
      </c>
      <c r="V4" s="1" t="e">
        <f>IF(U4=0,"",IF(U4="а",4,5))</f>
        <v>#REF!</v>
      </c>
      <c r="W4" s="1" t="e">
        <f>#REF!</f>
        <v>#REF!</v>
      </c>
      <c r="X4" s="1" t="e">
        <f>IF(W4=0,"",IF(W4="а",5,6))</f>
        <v>#REF!</v>
      </c>
      <c r="Y4" s="1" t="e">
        <f>#REF!</f>
        <v>#REF!</v>
      </c>
      <c r="Z4" s="1" t="e">
        <f>IF(Y4=0,"",IF(Y4="а",1,2))</f>
        <v>#REF!</v>
      </c>
      <c r="AA4" s="1" t="e">
        <f>#REF!</f>
        <v>#REF!</v>
      </c>
      <c r="AB4" s="1" t="e">
        <f>IF(AA4=0,"",IF(AA4="а",1,4))</f>
        <v>#REF!</v>
      </c>
      <c r="AC4" s="1" t="e">
        <f>#REF!</f>
        <v>#REF!</v>
      </c>
      <c r="AD4" s="1" t="e">
        <f>IF(AC4=0,"",IF(AC4="б",3,1))</f>
        <v>#REF!</v>
      </c>
      <c r="AE4" s="1" t="e">
        <f>#REF!</f>
        <v>#REF!</v>
      </c>
      <c r="AF4" s="1" t="e">
        <f>IF(AE4=0,"",IF(AE4="б",4,3))</f>
        <v>#REF!</v>
      </c>
      <c r="AG4" s="1" t="e">
        <f>#REF!</f>
        <v>#REF!</v>
      </c>
      <c r="AH4" s="1" t="e">
        <f>IF(AG4=0,"",IF(AG4="а",1,2))</f>
        <v>#REF!</v>
      </c>
      <c r="AI4" s="1" t="e">
        <f>#REF!</f>
        <v>#REF!</v>
      </c>
      <c r="AJ4" s="1" t="e">
        <f>IF(AI4=0,"",IF(AI4="б",4,2))</f>
        <v>#REF!</v>
      </c>
      <c r="AK4" s="1" t="e">
        <f>#REF!</f>
        <v>#REF!</v>
      </c>
      <c r="AL4" s="1" t="e">
        <f>IF(AK4=0,"",IF(AK4="а",4,6))</f>
        <v>#REF!</v>
      </c>
      <c r="AM4" s="1" t="e">
        <f>#REF!</f>
        <v>#REF!</v>
      </c>
      <c r="AN4" s="1" t="e">
        <f>IF(AM4=0,"",IF(AM4="а",3,4))</f>
        <v>#REF!</v>
      </c>
      <c r="AO4" s="1" t="e">
        <f>#REF!</f>
        <v>#REF!</v>
      </c>
      <c r="AP4" s="1" t="e">
        <f>IF(AO4=0,"",IF(AO4="а",5,6))</f>
        <v>#REF!</v>
      </c>
      <c r="AQ4" s="1" t="e">
        <f>SUM(L4:AP4)</f>
        <v>#REF!</v>
      </c>
      <c r="AR4" s="3" t="e">
        <f>IF(AQ4=0,"",IF(AQ4&gt;=70,"6 уровень",IF(AND(AQ4&gt;=58,BE4&lt;70),"5 уровень",IF(AND(AQ4&gt;=48,BE4&lt;58),"4 уровень",IF(AND(AQ4&gt;=24,AQ4&lt;48),"3 уровень",IF(AND(AQ4&gt;=12,AQ4&lt;24),"2 уровень","1 уровень"))))))</f>
        <v>#REF!</v>
      </c>
    </row>
    <row r="5" spans="1:44">
      <c r="A5" s="1">
        <f>список!A3</f>
        <v>2</v>
      </c>
      <c r="B5" s="1" t="str">
        <f>IF(список!B3="","",список!B3)</f>
        <v/>
      </c>
      <c r="C5" s="1">
        <f>список!C3</f>
        <v>0</v>
      </c>
      <c r="D5" s="13" t="str">
        <f>список!D$2</f>
        <v>1 младшая группа</v>
      </c>
      <c r="E5" s="16" t="e">
        <f>#REF!</f>
        <v>#REF!</v>
      </c>
      <c r="F5" s="16" t="e">
        <f t="shared" ref="F5:F34" si="0">IF(E5=0,"",IF(E5="а",1,2))</f>
        <v>#REF!</v>
      </c>
      <c r="G5" s="16" t="e">
        <f>#REF!</f>
        <v>#REF!</v>
      </c>
      <c r="H5" s="16" t="e">
        <f t="shared" ref="H5:H34" si="1">IF(G5=0,"",IF(G5="а",1,2))</f>
        <v>#REF!</v>
      </c>
      <c r="I5" s="16" t="e">
        <f>#REF!</f>
        <v>#REF!</v>
      </c>
      <c r="J5" s="16" t="e">
        <f t="shared" ref="J5:J34" si="2">IF(I5=0,"",IF(I5="а",1,3))</f>
        <v>#REF!</v>
      </c>
      <c r="K5" s="1" t="e">
        <f>#REF!</f>
        <v>#REF!</v>
      </c>
      <c r="L5" s="1" t="e">
        <f t="shared" ref="L5:L34" si="3">IF(K5=0,"",IF(K5="б",3,2))</f>
        <v>#REF!</v>
      </c>
      <c r="M5" s="1" t="e">
        <f>#REF!</f>
        <v>#REF!</v>
      </c>
      <c r="N5" s="1" t="e">
        <f t="shared" ref="N5:N34" si="4">IF(M5=0,"",IF(M5="б",4,3))</f>
        <v>#REF!</v>
      </c>
      <c r="O5" s="1" t="e">
        <f>#REF!</f>
        <v>#REF!</v>
      </c>
      <c r="P5" s="1" t="e">
        <f t="shared" ref="P5:P34" si="5">IF(O5=0,"",IF(O5="а",1,2))</f>
        <v>#REF!</v>
      </c>
      <c r="Q5" s="1" t="e">
        <f>#REF!</f>
        <v>#REF!</v>
      </c>
      <c r="R5" s="1" t="e">
        <f t="shared" ref="R5:R34" si="6">IF(Q5=0,"",IF(Q5="а",1,IF(Q5="б",2,4)))</f>
        <v>#REF!</v>
      </c>
      <c r="S5" s="1" t="e">
        <f>#REF!</f>
        <v>#REF!</v>
      </c>
      <c r="T5" s="1" t="e">
        <f t="shared" ref="T5:T34" si="7">IF(S5=0,"",IF(S5="а",3,4))</f>
        <v>#REF!</v>
      </c>
      <c r="U5" s="1" t="e">
        <f>#REF!</f>
        <v>#REF!</v>
      </c>
      <c r="V5" s="1" t="e">
        <f t="shared" ref="V5:V34" si="8">IF(U5=0,"",IF(U5="а",4,5))</f>
        <v>#REF!</v>
      </c>
      <c r="W5" s="1" t="e">
        <f>#REF!</f>
        <v>#REF!</v>
      </c>
      <c r="X5" s="1" t="e">
        <f t="shared" ref="X5:X34" si="9">IF(W5=0,"",IF(W5="а",5,6))</f>
        <v>#REF!</v>
      </c>
      <c r="Y5" s="1" t="e">
        <f>#REF!</f>
        <v>#REF!</v>
      </c>
      <c r="Z5" s="1" t="e">
        <f t="shared" ref="Z5:Z34" si="10">IF(Y5=0,"",IF(Y5="а",1,2))</f>
        <v>#REF!</v>
      </c>
      <c r="AA5" s="1" t="e">
        <f>#REF!</f>
        <v>#REF!</v>
      </c>
      <c r="AB5" s="1" t="e">
        <f t="shared" ref="AB5:AB34" si="11">IF(AA5=0,"",IF(AA5="а",1,4))</f>
        <v>#REF!</v>
      </c>
      <c r="AC5" s="1" t="e">
        <f>#REF!</f>
        <v>#REF!</v>
      </c>
      <c r="AD5" s="1" t="e">
        <f t="shared" ref="AD5:AD34" si="12">IF(AC5=0,"",IF(AC5="б",3,1))</f>
        <v>#REF!</v>
      </c>
      <c r="AE5" s="1" t="e">
        <f>#REF!</f>
        <v>#REF!</v>
      </c>
      <c r="AF5" s="1" t="e">
        <f t="shared" ref="AF5:AF34" si="13">IF(AE5=0,"",IF(AE5="б",4,3))</f>
        <v>#REF!</v>
      </c>
      <c r="AG5" s="1" t="e">
        <f>#REF!</f>
        <v>#REF!</v>
      </c>
      <c r="AH5" s="1" t="e">
        <f t="shared" ref="AH5:AH34" si="14">IF(AG5=0,"",IF(AG5="а",1,2))</f>
        <v>#REF!</v>
      </c>
      <c r="AI5" s="1" t="e">
        <f>#REF!</f>
        <v>#REF!</v>
      </c>
      <c r="AJ5" s="1" t="e">
        <f t="shared" ref="AJ5:AJ34" si="15">IF(AI5=0,"",IF(AI5="б",4,2))</f>
        <v>#REF!</v>
      </c>
      <c r="AK5" s="1" t="e">
        <f>#REF!</f>
        <v>#REF!</v>
      </c>
      <c r="AL5" s="1" t="e">
        <f t="shared" ref="AL5:AL34" si="16">IF(AK5=0,"",IF(AK5="а",4,6))</f>
        <v>#REF!</v>
      </c>
      <c r="AM5" s="1" t="e">
        <f>#REF!</f>
        <v>#REF!</v>
      </c>
      <c r="AN5" s="1" t="e">
        <f t="shared" ref="AN5:AN34" si="17">IF(AM5=0,"",IF(AM5="а",3,4))</f>
        <v>#REF!</v>
      </c>
      <c r="AO5" s="1" t="e">
        <f>#REF!</f>
        <v>#REF!</v>
      </c>
      <c r="AP5" s="1" t="e">
        <f t="shared" ref="AP5:AP34" si="18">IF(AO5=0,"",IF(AO5="а",5,6))</f>
        <v>#REF!</v>
      </c>
      <c r="AQ5" s="1" t="e">
        <f t="shared" ref="AQ5:AQ34" si="19">SUM(L5:AP5)</f>
        <v>#REF!</v>
      </c>
      <c r="AR5" s="3" t="e">
        <f t="shared" ref="AR5:AR34" si="20">IF(AQ5=0,"",IF(AQ5&gt;=70,"6 уровень",IF(AND(AQ5&gt;=58,BE5&lt;70),"5 уровень",IF(AND(AQ5&gt;=48,BE5&lt;58),"4 уровень",IF(AND(AQ5&gt;=24,AQ5&lt;48),"3 уровень",IF(AND(AQ5&gt;=12,AQ5&lt;24),"2 уровень","1 уровень"))))))</f>
        <v>#REF!</v>
      </c>
    </row>
    <row r="6" spans="1:44">
      <c r="A6" s="1">
        <f>список!A4</f>
        <v>3</v>
      </c>
      <c r="B6" s="1" t="str">
        <f>IF(список!B4="","",список!B4)</f>
        <v/>
      </c>
      <c r="C6" s="1">
        <f>список!C4</f>
        <v>0</v>
      </c>
      <c r="D6" s="13" t="str">
        <f>список!D$2</f>
        <v>1 младшая группа</v>
      </c>
      <c r="E6" s="16"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1" t="e">
        <f t="shared" si="18"/>
        <v>#REF!</v>
      </c>
      <c r="AQ6" s="1" t="e">
        <f t="shared" si="19"/>
        <v>#REF!</v>
      </c>
      <c r="AR6" s="3" t="e">
        <f t="shared" si="20"/>
        <v>#REF!</v>
      </c>
    </row>
    <row r="7" spans="1:44">
      <c r="A7" s="1">
        <f>список!A5</f>
        <v>4</v>
      </c>
      <c r="B7" s="1" t="str">
        <f>IF(список!B5="","",список!B5)</f>
        <v/>
      </c>
      <c r="C7" s="1">
        <f>список!C5</f>
        <v>0</v>
      </c>
      <c r="D7" s="13" t="str">
        <f>список!D$2</f>
        <v>1 младшая группа</v>
      </c>
      <c r="E7" s="16"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1" t="e">
        <f t="shared" si="18"/>
        <v>#REF!</v>
      </c>
      <c r="AQ7" s="1" t="e">
        <f t="shared" si="19"/>
        <v>#REF!</v>
      </c>
      <c r="AR7" s="3" t="e">
        <f t="shared" si="20"/>
        <v>#REF!</v>
      </c>
    </row>
    <row r="8" spans="1:44">
      <c r="A8" s="1">
        <f>список!A6</f>
        <v>5</v>
      </c>
      <c r="B8" s="1" t="str">
        <f>IF(список!B6="","",список!B6)</f>
        <v/>
      </c>
      <c r="C8" s="1">
        <f>список!C6</f>
        <v>0</v>
      </c>
      <c r="D8" s="13" t="str">
        <f>список!D$2</f>
        <v>1 младшая группа</v>
      </c>
      <c r="E8" s="16"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1" t="e">
        <f t="shared" si="18"/>
        <v>#REF!</v>
      </c>
      <c r="AQ8" s="1" t="e">
        <f t="shared" si="19"/>
        <v>#REF!</v>
      </c>
      <c r="AR8" s="3" t="e">
        <f t="shared" si="20"/>
        <v>#REF!</v>
      </c>
    </row>
    <row r="9" spans="1:44">
      <c r="A9" s="1">
        <f>список!A7</f>
        <v>6</v>
      </c>
      <c r="B9" s="1" t="str">
        <f>IF(список!B7="","",список!B7)</f>
        <v/>
      </c>
      <c r="C9" s="1">
        <f>список!C7</f>
        <v>0</v>
      </c>
      <c r="D9" s="13" t="str">
        <f>список!D$2</f>
        <v>1 младшая группа</v>
      </c>
      <c r="E9" s="16"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1" t="e">
        <f t="shared" si="18"/>
        <v>#REF!</v>
      </c>
      <c r="AQ9" s="1" t="e">
        <f t="shared" si="19"/>
        <v>#REF!</v>
      </c>
      <c r="AR9" s="3" t="e">
        <f t="shared" si="20"/>
        <v>#REF!</v>
      </c>
    </row>
    <row r="10" spans="1:44">
      <c r="A10" s="1">
        <f>список!A8</f>
        <v>7</v>
      </c>
      <c r="B10" s="1" t="str">
        <f>IF(список!B8="","",список!B8)</f>
        <v/>
      </c>
      <c r="C10" s="1" t="e">
        <f>список!#REF!</f>
        <v>#REF!</v>
      </c>
      <c r="D10" s="13" t="str">
        <f>список!D$2</f>
        <v>1 младшая группа</v>
      </c>
      <c r="E10" s="16" t="e">
        <f>#REF!</f>
        <v>#REF!</v>
      </c>
      <c r="F10" s="16" t="e">
        <f>IF(E10=0,"",IF(E10="а",1,2))</f>
        <v>#REF!</v>
      </c>
      <c r="G10" s="16" t="e">
        <f>#REF!</f>
        <v>#REF!</v>
      </c>
      <c r="H10" s="16" t="e">
        <f>IF(G10=0,"",IF(G10="а",1,2))</f>
        <v>#REF!</v>
      </c>
      <c r="I10" s="16" t="e">
        <f>#REF!</f>
        <v>#REF!</v>
      </c>
      <c r="J10" s="16" t="e">
        <f>IF(I10=0,"",IF(I10="а",1,3))</f>
        <v>#REF!</v>
      </c>
      <c r="K10" s="1" t="e">
        <f>#REF!</f>
        <v>#REF!</v>
      </c>
      <c r="L10" s="1" t="e">
        <f>IF(K10=0,"",IF(K10="б",3,2))</f>
        <v>#REF!</v>
      </c>
      <c r="M10" s="1" t="e">
        <f>#REF!</f>
        <v>#REF!</v>
      </c>
      <c r="N10" s="1" t="e">
        <f>IF(M10=0,"",IF(M10="б",4,3))</f>
        <v>#REF!</v>
      </c>
      <c r="O10" s="1" t="e">
        <f>#REF!</f>
        <v>#REF!</v>
      </c>
      <c r="P10" s="1" t="e">
        <f>IF(O10=0,"",IF(O10="а",1,2))</f>
        <v>#REF!</v>
      </c>
      <c r="Q10" s="1" t="e">
        <f>#REF!</f>
        <v>#REF!</v>
      </c>
      <c r="R10" s="1" t="e">
        <f>IF(Q10=0,"",IF(Q10="а",1,IF(Q10="б",2,4)))</f>
        <v>#REF!</v>
      </c>
      <c r="S10" s="1" t="e">
        <f>#REF!</f>
        <v>#REF!</v>
      </c>
      <c r="T10" s="1" t="e">
        <f>IF(S10=0,"",IF(S10="а",3,4))</f>
        <v>#REF!</v>
      </c>
      <c r="U10" s="1" t="e">
        <f>#REF!</f>
        <v>#REF!</v>
      </c>
      <c r="V10" s="1" t="e">
        <f>IF(U10=0,"",IF(U10="а",4,5))</f>
        <v>#REF!</v>
      </c>
      <c r="W10" s="1" t="e">
        <f>#REF!</f>
        <v>#REF!</v>
      </c>
      <c r="X10" s="1" t="e">
        <f>IF(W10=0,"",IF(W10="а",5,6))</f>
        <v>#REF!</v>
      </c>
      <c r="Y10" s="1" t="e">
        <f>#REF!</f>
        <v>#REF!</v>
      </c>
      <c r="Z10" s="1" t="e">
        <f>IF(Y10=0,"",IF(Y10="а",1,2))</f>
        <v>#REF!</v>
      </c>
      <c r="AA10" s="1" t="e">
        <f>#REF!</f>
        <v>#REF!</v>
      </c>
      <c r="AB10" s="1" t="e">
        <f>IF(AA10=0,"",IF(AA10="а",1,4))</f>
        <v>#REF!</v>
      </c>
      <c r="AC10" s="1" t="e">
        <f>#REF!</f>
        <v>#REF!</v>
      </c>
      <c r="AD10" s="1" t="e">
        <f>IF(AC10=0,"",IF(AC10="б",3,1))</f>
        <v>#REF!</v>
      </c>
      <c r="AE10" s="1" t="e">
        <f>#REF!</f>
        <v>#REF!</v>
      </c>
      <c r="AF10" s="1" t="e">
        <f>IF(AE10=0,"",IF(AE10="б",4,3))</f>
        <v>#REF!</v>
      </c>
      <c r="AG10" s="1" t="e">
        <f>#REF!</f>
        <v>#REF!</v>
      </c>
      <c r="AH10" s="1" t="e">
        <f>IF(AG10=0,"",IF(AG10="а",1,2))</f>
        <v>#REF!</v>
      </c>
      <c r="AI10" s="1" t="e">
        <f>#REF!</f>
        <v>#REF!</v>
      </c>
      <c r="AJ10" s="1" t="e">
        <f>IF(AI10=0,"",IF(AI10="б",4,2))</f>
        <v>#REF!</v>
      </c>
      <c r="AK10" s="1" t="e">
        <f>#REF!</f>
        <v>#REF!</v>
      </c>
      <c r="AL10" s="1" t="e">
        <f>IF(AK10=0,"",IF(AK10="а",4,6))</f>
        <v>#REF!</v>
      </c>
      <c r="AM10" s="1" t="e">
        <f>#REF!</f>
        <v>#REF!</v>
      </c>
      <c r="AN10" s="1" t="e">
        <f>IF(AM10=0,"",IF(AM10="а",3,4))</f>
        <v>#REF!</v>
      </c>
      <c r="AO10" s="1" t="e">
        <f>#REF!</f>
        <v>#REF!</v>
      </c>
      <c r="AP10" s="1" t="e">
        <f>IF(AO10=0,"",IF(AO10="а",5,6))</f>
        <v>#REF!</v>
      </c>
      <c r="AQ10" s="1" t="e">
        <f t="shared" si="19"/>
        <v>#REF!</v>
      </c>
      <c r="AR10" s="3" t="e">
        <f t="shared" si="20"/>
        <v>#REF!</v>
      </c>
    </row>
    <row r="11" spans="1:44">
      <c r="A11" s="1">
        <f>список!A9</f>
        <v>8</v>
      </c>
      <c r="B11" s="1" t="str">
        <f>IF(список!B9="","",список!B9)</f>
        <v/>
      </c>
      <c r="C11" s="1">
        <f>список!C9</f>
        <v>0</v>
      </c>
      <c r="D11" s="13" t="str">
        <f>список!D$2</f>
        <v>1 младшая группа</v>
      </c>
      <c r="E11" s="16"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1" t="e">
        <f t="shared" si="18"/>
        <v>#REF!</v>
      </c>
      <c r="AQ11" s="1" t="e">
        <f t="shared" si="19"/>
        <v>#REF!</v>
      </c>
      <c r="AR11" s="3" t="e">
        <f t="shared" si="20"/>
        <v>#REF!</v>
      </c>
    </row>
    <row r="12" spans="1:44">
      <c r="A12" s="1">
        <f>список!A10</f>
        <v>9</v>
      </c>
      <c r="B12" s="1" t="str">
        <f>IF(список!B10="","",список!B10)</f>
        <v/>
      </c>
      <c r="C12" s="1">
        <f>список!C10</f>
        <v>0</v>
      </c>
      <c r="D12" s="13" t="str">
        <f>список!D$2</f>
        <v>1 младшая группа</v>
      </c>
      <c r="E12" s="16"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1" t="e">
        <f t="shared" si="18"/>
        <v>#REF!</v>
      </c>
      <c r="AQ12" s="1" t="e">
        <f t="shared" si="19"/>
        <v>#REF!</v>
      </c>
      <c r="AR12" s="3" t="e">
        <f t="shared" si="20"/>
        <v>#REF!</v>
      </c>
    </row>
    <row r="13" spans="1:44">
      <c r="A13" s="1">
        <f>список!A11</f>
        <v>10</v>
      </c>
      <c r="B13" s="1" t="str">
        <f>IF(список!B11="","",список!B11)</f>
        <v/>
      </c>
      <c r="C13" s="1">
        <f>список!C11</f>
        <v>0</v>
      </c>
      <c r="D13" s="13" t="str">
        <f>список!D$2</f>
        <v>1 младшая группа</v>
      </c>
      <c r="E13" s="16"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1" t="e">
        <f t="shared" si="18"/>
        <v>#REF!</v>
      </c>
      <c r="AQ13" s="1" t="e">
        <f t="shared" si="19"/>
        <v>#REF!</v>
      </c>
      <c r="AR13" s="3" t="e">
        <f t="shared" si="20"/>
        <v>#REF!</v>
      </c>
    </row>
    <row r="14" spans="1:44">
      <c r="A14" s="1">
        <f>список!A12</f>
        <v>11</v>
      </c>
      <c r="B14" s="1" t="str">
        <f>IF(список!B12="","",список!B12)</f>
        <v/>
      </c>
      <c r="C14" s="1">
        <f>список!C12</f>
        <v>0</v>
      </c>
      <c r="D14" s="13" t="str">
        <f>список!D$2</f>
        <v>1 младшая группа</v>
      </c>
      <c r="E14" s="16"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1" t="e">
        <f t="shared" si="18"/>
        <v>#REF!</v>
      </c>
      <c r="AQ14" s="1" t="e">
        <f t="shared" si="19"/>
        <v>#REF!</v>
      </c>
      <c r="AR14" s="3" t="e">
        <f t="shared" si="20"/>
        <v>#REF!</v>
      </c>
    </row>
    <row r="15" spans="1:44">
      <c r="A15" s="1">
        <f>список!A13</f>
        <v>12</v>
      </c>
      <c r="B15" s="1" t="str">
        <f>IF(список!B13="","",список!B13)</f>
        <v/>
      </c>
      <c r="C15" s="1">
        <f>список!C13</f>
        <v>0</v>
      </c>
      <c r="D15" s="13" t="str">
        <f>список!D$2</f>
        <v>1 младшая группа</v>
      </c>
      <c r="E15" s="16"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1" t="e">
        <f t="shared" si="18"/>
        <v>#REF!</v>
      </c>
      <c r="AQ15" s="1" t="e">
        <f t="shared" si="19"/>
        <v>#REF!</v>
      </c>
      <c r="AR15" s="3" t="e">
        <f t="shared" si="20"/>
        <v>#REF!</v>
      </c>
    </row>
    <row r="16" spans="1:44">
      <c r="A16" s="1">
        <f>список!A14</f>
        <v>13</v>
      </c>
      <c r="B16" s="1" t="str">
        <f>IF(список!B14="","",список!B14)</f>
        <v/>
      </c>
      <c r="C16" s="1">
        <f>список!C14</f>
        <v>0</v>
      </c>
      <c r="D16" s="13" t="str">
        <f>список!D$2</f>
        <v>1 младшая группа</v>
      </c>
      <c r="E16" s="16" t="e">
        <f>#REF!</f>
        <v>#REF!</v>
      </c>
      <c r="F16" s="16" t="e">
        <f>IF(E16=0,"",IF(E16="а",1,2))</f>
        <v>#REF!</v>
      </c>
      <c r="G16" s="16" t="e">
        <f>#REF!</f>
        <v>#REF!</v>
      </c>
      <c r="H16" s="16" t="e">
        <f>IF(G16=0,"",IF(G16="а",1,2))</f>
        <v>#REF!</v>
      </c>
      <c r="I16" s="16" t="e">
        <f>#REF!</f>
        <v>#REF!</v>
      </c>
      <c r="J16" s="16" t="e">
        <f>IF(I16=0,"",IF(I16="а",1,3))</f>
        <v>#REF!</v>
      </c>
      <c r="K16" s="1" t="e">
        <f>#REF!</f>
        <v>#REF!</v>
      </c>
      <c r="L16" s="1" t="e">
        <f>IF(K16=0,"",IF(K16="б",3,2))</f>
        <v>#REF!</v>
      </c>
      <c r="M16" s="1" t="e">
        <f>#REF!</f>
        <v>#REF!</v>
      </c>
      <c r="N16" s="1" t="e">
        <f>IF(M16=0,"",IF(M16="б",4,3))</f>
        <v>#REF!</v>
      </c>
      <c r="O16" s="1" t="e">
        <f>#REF!</f>
        <v>#REF!</v>
      </c>
      <c r="P16" s="1" t="e">
        <f>IF(O16=0,"",IF(O16="а",1,2))</f>
        <v>#REF!</v>
      </c>
      <c r="Q16" s="1" t="e">
        <f>#REF!</f>
        <v>#REF!</v>
      </c>
      <c r="R16" s="1" t="e">
        <f>IF(Q16=0,"",IF(Q16="а",1,IF(Q16="б",2,4)))</f>
        <v>#REF!</v>
      </c>
      <c r="S16" s="1" t="e">
        <f>#REF!</f>
        <v>#REF!</v>
      </c>
      <c r="T16" s="1" t="e">
        <f>IF(S16=0,"",IF(S16="а",3,4))</f>
        <v>#REF!</v>
      </c>
      <c r="U16" s="1" t="e">
        <f>#REF!</f>
        <v>#REF!</v>
      </c>
      <c r="V16" s="1" t="e">
        <f>IF(U16=0,"",IF(U16="а",4,5))</f>
        <v>#REF!</v>
      </c>
      <c r="W16" s="1" t="e">
        <f>#REF!</f>
        <v>#REF!</v>
      </c>
      <c r="X16" s="1" t="e">
        <f>IF(W16=0,"",IF(W16="а",5,6))</f>
        <v>#REF!</v>
      </c>
      <c r="Y16" s="1" t="e">
        <f>#REF!</f>
        <v>#REF!</v>
      </c>
      <c r="Z16" s="1" t="e">
        <f>IF(Y16=0,"",IF(Y16="а",1,2))</f>
        <v>#REF!</v>
      </c>
      <c r="AA16" s="1" t="e">
        <f>#REF!</f>
        <v>#REF!</v>
      </c>
      <c r="AB16" s="1" t="e">
        <f>IF(AA16=0,"",IF(AA16="а",1,4))</f>
        <v>#REF!</v>
      </c>
      <c r="AC16" s="1" t="e">
        <f>#REF!</f>
        <v>#REF!</v>
      </c>
      <c r="AD16" s="1" t="e">
        <f>IF(AC16=0,"",IF(AC16="б",3,1))</f>
        <v>#REF!</v>
      </c>
      <c r="AE16" s="1" t="e">
        <f>#REF!</f>
        <v>#REF!</v>
      </c>
      <c r="AF16" s="1" t="e">
        <f>IF(AE16=0,"",IF(AE16="б",4,3))</f>
        <v>#REF!</v>
      </c>
      <c r="AG16" s="1" t="e">
        <f>#REF!</f>
        <v>#REF!</v>
      </c>
      <c r="AH16" s="1" t="e">
        <f>IF(AG16=0,"",IF(AG16="а",1,2))</f>
        <v>#REF!</v>
      </c>
      <c r="AI16" s="1" t="e">
        <f>#REF!</f>
        <v>#REF!</v>
      </c>
      <c r="AJ16" s="1" t="e">
        <f>IF(AI16=0,"",IF(AI16="б",4,2))</f>
        <v>#REF!</v>
      </c>
      <c r="AK16" s="1" t="e">
        <f>#REF!</f>
        <v>#REF!</v>
      </c>
      <c r="AL16" s="1" t="e">
        <f>IF(AK16=0,"",IF(AK16="а",4,6))</f>
        <v>#REF!</v>
      </c>
      <c r="AM16" s="1" t="e">
        <f>#REF!</f>
        <v>#REF!</v>
      </c>
      <c r="AN16" s="1" t="e">
        <f>IF(AM16=0,"",IF(AM16="а",3,4))</f>
        <v>#REF!</v>
      </c>
      <c r="AO16" s="1" t="e">
        <f>#REF!</f>
        <v>#REF!</v>
      </c>
      <c r="AP16" s="1" t="e">
        <f>IF(AO16=0,"",IF(AO16="а",5,6))</f>
        <v>#REF!</v>
      </c>
      <c r="AQ16" s="1" t="e">
        <f t="shared" si="19"/>
        <v>#REF!</v>
      </c>
      <c r="AR16" s="3" t="e">
        <f t="shared" si="20"/>
        <v>#REF!</v>
      </c>
    </row>
    <row r="17" spans="1:44">
      <c r="A17" s="1">
        <f>список!A15</f>
        <v>14</v>
      </c>
      <c r="B17" s="1" t="str">
        <f>IF(список!B15="","",список!B15)</f>
        <v/>
      </c>
      <c r="C17" s="1">
        <f>список!C15</f>
        <v>0</v>
      </c>
      <c r="D17" s="13" t="str">
        <f>список!D$2</f>
        <v>1 младшая группа</v>
      </c>
      <c r="E17" s="16"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1" t="e">
        <f t="shared" si="18"/>
        <v>#REF!</v>
      </c>
      <c r="AQ17" s="1" t="e">
        <f t="shared" si="19"/>
        <v>#REF!</v>
      </c>
      <c r="AR17" s="3" t="e">
        <f t="shared" si="20"/>
        <v>#REF!</v>
      </c>
    </row>
    <row r="18" spans="1:44">
      <c r="A18" s="1">
        <f>список!A16</f>
        <v>15</v>
      </c>
      <c r="B18" s="1" t="str">
        <f>IF(список!B16="","",список!B16)</f>
        <v/>
      </c>
      <c r="C18" s="1">
        <f>список!C16</f>
        <v>0</v>
      </c>
      <c r="D18" s="13" t="str">
        <f>список!D$2</f>
        <v>1 младшая группа</v>
      </c>
      <c r="E18" s="16"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1" t="e">
        <f t="shared" si="18"/>
        <v>#REF!</v>
      </c>
      <c r="AQ18" s="1" t="e">
        <f t="shared" si="19"/>
        <v>#REF!</v>
      </c>
      <c r="AR18" s="3" t="e">
        <f t="shared" si="20"/>
        <v>#REF!</v>
      </c>
    </row>
    <row r="19" spans="1:44">
      <c r="A19" s="1">
        <f>список!A17</f>
        <v>16</v>
      </c>
      <c r="B19" s="1" t="str">
        <f>IF(список!B17="","",список!B17)</f>
        <v/>
      </c>
      <c r="C19" s="1">
        <f>список!C17</f>
        <v>0</v>
      </c>
      <c r="D19" s="13" t="str">
        <f>список!D$2</f>
        <v>1 младшая группа</v>
      </c>
      <c r="E19" s="16"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1" t="e">
        <f t="shared" si="18"/>
        <v>#REF!</v>
      </c>
      <c r="AQ19" s="1" t="e">
        <f t="shared" si="19"/>
        <v>#REF!</v>
      </c>
      <c r="AR19" s="3" t="e">
        <f t="shared" si="20"/>
        <v>#REF!</v>
      </c>
    </row>
    <row r="20" spans="1:44">
      <c r="A20" s="1">
        <f>список!A18</f>
        <v>17</v>
      </c>
      <c r="B20" s="1" t="str">
        <f>IF(список!B18="","",список!B18)</f>
        <v/>
      </c>
      <c r="C20" s="1">
        <f>список!C18</f>
        <v>0</v>
      </c>
      <c r="D20" s="13" t="str">
        <f>список!D$2</f>
        <v>1 младшая группа</v>
      </c>
      <c r="E20" s="16"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1" t="e">
        <f t="shared" si="18"/>
        <v>#REF!</v>
      </c>
      <c r="AQ20" s="1" t="e">
        <f t="shared" si="19"/>
        <v>#REF!</v>
      </c>
      <c r="AR20" s="3" t="e">
        <f t="shared" si="20"/>
        <v>#REF!</v>
      </c>
    </row>
    <row r="21" spans="1:44">
      <c r="A21" s="1">
        <f>список!A19</f>
        <v>18</v>
      </c>
      <c r="B21" s="1" t="str">
        <f>IF(список!B19="","",список!B19)</f>
        <v/>
      </c>
      <c r="C21" s="1">
        <f>список!C19</f>
        <v>0</v>
      </c>
      <c r="D21" s="13" t="str">
        <f>список!D$2</f>
        <v>1 младшая группа</v>
      </c>
      <c r="E21" s="16"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1" t="e">
        <f t="shared" si="18"/>
        <v>#REF!</v>
      </c>
      <c r="AQ21" s="1" t="e">
        <f t="shared" si="19"/>
        <v>#REF!</v>
      </c>
      <c r="AR21" s="3" t="e">
        <f t="shared" si="20"/>
        <v>#REF!</v>
      </c>
    </row>
    <row r="22" spans="1:44">
      <c r="A22" s="1">
        <f>список!A20</f>
        <v>19</v>
      </c>
      <c r="B22" s="1" t="str">
        <f>IF(список!B20="","",список!B20)</f>
        <v/>
      </c>
      <c r="C22" s="1">
        <f>список!C20</f>
        <v>0</v>
      </c>
      <c r="D22" s="13" t="str">
        <f>список!D$2</f>
        <v>1 младшая группа</v>
      </c>
      <c r="E22" s="16"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1" t="e">
        <f t="shared" si="18"/>
        <v>#REF!</v>
      </c>
      <c r="AQ22" s="1" t="e">
        <f t="shared" si="19"/>
        <v>#REF!</v>
      </c>
      <c r="AR22" s="3" t="e">
        <f t="shared" si="20"/>
        <v>#REF!</v>
      </c>
    </row>
    <row r="23" spans="1:44">
      <c r="A23" s="1">
        <f>список!A21</f>
        <v>20</v>
      </c>
      <c r="B23" s="1" t="str">
        <f>IF(список!B21="","",список!B21)</f>
        <v/>
      </c>
      <c r="C23" s="1">
        <f>список!C21</f>
        <v>0</v>
      </c>
      <c r="D23" s="13" t="str">
        <f>список!D$2</f>
        <v>1 младшая группа</v>
      </c>
      <c r="E23" s="16"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1" t="e">
        <f t="shared" si="18"/>
        <v>#REF!</v>
      </c>
      <c r="AQ23" s="1" t="e">
        <f t="shared" si="19"/>
        <v>#REF!</v>
      </c>
      <c r="AR23" s="3" t="e">
        <f t="shared" si="20"/>
        <v>#REF!</v>
      </c>
    </row>
    <row r="24" spans="1:44">
      <c r="A24" s="1">
        <f>список!A22</f>
        <v>21</v>
      </c>
      <c r="B24" s="1" t="str">
        <f>IF(список!B22="","",список!B22)</f>
        <v/>
      </c>
      <c r="C24" s="1">
        <f>список!C22</f>
        <v>0</v>
      </c>
      <c r="D24" s="13" t="str">
        <f>список!D$2</f>
        <v>1 младшая группа</v>
      </c>
      <c r="E24" s="16"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1" t="e">
        <f t="shared" si="18"/>
        <v>#REF!</v>
      </c>
      <c r="AQ24" s="1" t="e">
        <f t="shared" si="19"/>
        <v>#REF!</v>
      </c>
      <c r="AR24" s="3" t="e">
        <f t="shared" si="20"/>
        <v>#REF!</v>
      </c>
    </row>
    <row r="25" spans="1:44">
      <c r="A25" s="1">
        <f>список!A23</f>
        <v>22</v>
      </c>
      <c r="B25" s="1" t="str">
        <f>IF(список!B23="","",список!B23)</f>
        <v/>
      </c>
      <c r="C25" s="1">
        <f>список!C23</f>
        <v>0</v>
      </c>
      <c r="D25" s="13" t="str">
        <f>список!D$2</f>
        <v>1 младшая группа</v>
      </c>
      <c r="E25" s="16"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1" t="e">
        <f t="shared" si="18"/>
        <v>#REF!</v>
      </c>
      <c r="AQ25" s="1" t="e">
        <f t="shared" si="19"/>
        <v>#REF!</v>
      </c>
      <c r="AR25" s="3" t="e">
        <f t="shared" si="20"/>
        <v>#REF!</v>
      </c>
    </row>
    <row r="26" spans="1:44">
      <c r="A26" s="1">
        <f>список!A24</f>
        <v>23</v>
      </c>
      <c r="B26" s="1" t="str">
        <f>IF(список!B24="","",список!B24)</f>
        <v/>
      </c>
      <c r="C26" s="1">
        <f>список!C24</f>
        <v>0</v>
      </c>
      <c r="D26" s="13" t="str">
        <f>список!D$2</f>
        <v>1 младшая группа</v>
      </c>
      <c r="E26" s="16"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1" t="e">
        <f t="shared" si="18"/>
        <v>#REF!</v>
      </c>
      <c r="AQ26" s="1" t="e">
        <f t="shared" si="19"/>
        <v>#REF!</v>
      </c>
      <c r="AR26" s="3" t="e">
        <f t="shared" si="20"/>
        <v>#REF!</v>
      </c>
    </row>
    <row r="27" spans="1:44">
      <c r="A27" s="1">
        <f>список!A25</f>
        <v>24</v>
      </c>
      <c r="B27" s="1" t="str">
        <f>IF(список!B25="","",список!B25)</f>
        <v/>
      </c>
      <c r="C27" s="1">
        <f>список!C25</f>
        <v>0</v>
      </c>
      <c r="D27" s="13" t="str">
        <f>список!D$2</f>
        <v>1 младшая группа</v>
      </c>
      <c r="E27" s="16"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1" t="e">
        <f t="shared" si="18"/>
        <v>#REF!</v>
      </c>
      <c r="AQ27" s="1" t="e">
        <f t="shared" si="19"/>
        <v>#REF!</v>
      </c>
      <c r="AR27" s="3" t="e">
        <f t="shared" si="20"/>
        <v>#REF!</v>
      </c>
    </row>
    <row r="28" spans="1:44">
      <c r="A28" s="1">
        <f>список!A26</f>
        <v>25</v>
      </c>
      <c r="B28" s="1" t="str">
        <f>IF(список!B26="","",список!B26)</f>
        <v/>
      </c>
      <c r="C28" s="1">
        <f>список!C26</f>
        <v>0</v>
      </c>
      <c r="D28" s="13" t="str">
        <f>список!D$2</f>
        <v>1 младшая группа</v>
      </c>
      <c r="E28" s="16"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1" t="e">
        <f t="shared" si="18"/>
        <v>#REF!</v>
      </c>
      <c r="AQ28" s="1" t="e">
        <f t="shared" si="19"/>
        <v>#REF!</v>
      </c>
      <c r="AR28" s="3" t="e">
        <f t="shared" si="20"/>
        <v>#REF!</v>
      </c>
    </row>
    <row r="29" spans="1:44">
      <c r="A29" s="1">
        <f>список!A27</f>
        <v>26</v>
      </c>
      <c r="B29" s="1" t="str">
        <f>IF(список!B27="","",список!B27)</f>
        <v/>
      </c>
      <c r="C29" s="1">
        <f>список!C27</f>
        <v>0</v>
      </c>
      <c r="D29" s="13" t="str">
        <f>список!D$2</f>
        <v>1 младшая группа</v>
      </c>
      <c r="E29" s="16"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1" t="e">
        <f t="shared" si="18"/>
        <v>#REF!</v>
      </c>
      <c r="AQ29" s="1" t="e">
        <f t="shared" si="19"/>
        <v>#REF!</v>
      </c>
      <c r="AR29" s="3" t="e">
        <f t="shared" si="20"/>
        <v>#REF!</v>
      </c>
    </row>
    <row r="30" spans="1:44">
      <c r="A30" s="1">
        <f>список!A28</f>
        <v>27</v>
      </c>
      <c r="B30" s="1" t="str">
        <f>IF(список!B28="","",список!B28)</f>
        <v/>
      </c>
      <c r="C30" s="1">
        <f>список!C28</f>
        <v>0</v>
      </c>
      <c r="D30" s="13" t="str">
        <f>список!D$2</f>
        <v>1 младшая группа</v>
      </c>
      <c r="E30" s="16"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1" t="e">
        <f t="shared" si="18"/>
        <v>#REF!</v>
      </c>
      <c r="AQ30" s="1" t="e">
        <f t="shared" si="19"/>
        <v>#REF!</v>
      </c>
      <c r="AR30" s="3" t="e">
        <f t="shared" si="20"/>
        <v>#REF!</v>
      </c>
    </row>
    <row r="31" spans="1:44">
      <c r="A31" s="1">
        <f>список!A29</f>
        <v>28</v>
      </c>
      <c r="B31" s="1" t="str">
        <f>IF(список!B29="","",список!B29)</f>
        <v/>
      </c>
      <c r="C31" s="1">
        <f>список!C29</f>
        <v>0</v>
      </c>
      <c r="D31" s="13" t="str">
        <f>список!D$2</f>
        <v>1 младшая группа</v>
      </c>
      <c r="E31" s="16"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1" t="e">
        <f t="shared" si="18"/>
        <v>#REF!</v>
      </c>
      <c r="AQ31" s="1" t="e">
        <f t="shared" si="19"/>
        <v>#REF!</v>
      </c>
      <c r="AR31" s="3" t="e">
        <f t="shared" si="20"/>
        <v>#REF!</v>
      </c>
    </row>
    <row r="32" spans="1:44">
      <c r="A32" s="1">
        <f>список!A30</f>
        <v>29</v>
      </c>
      <c r="B32" s="1">
        <f>IF(список!C8="","",список!C8)</f>
        <v>0</v>
      </c>
      <c r="C32" s="1">
        <f>список!C30</f>
        <v>0</v>
      </c>
      <c r="D32" s="13" t="str">
        <f>список!D$2</f>
        <v>1 младшая группа</v>
      </c>
      <c r="E32" s="16"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1" t="e">
        <f t="shared" si="18"/>
        <v>#REF!</v>
      </c>
      <c r="AQ32" s="1" t="e">
        <f t="shared" si="19"/>
        <v>#REF!</v>
      </c>
      <c r="AR32" s="3" t="e">
        <f t="shared" si="20"/>
        <v>#REF!</v>
      </c>
    </row>
    <row r="33" spans="1:44">
      <c r="A33" s="1">
        <f>список!A31</f>
        <v>30</v>
      </c>
      <c r="B33" s="1" t="str">
        <f>IF(список!B31="","",список!B31)</f>
        <v/>
      </c>
      <c r="C33" s="1">
        <f>список!C31</f>
        <v>0</v>
      </c>
      <c r="D33" s="13" t="str">
        <f>список!D$2</f>
        <v>1 младшая группа</v>
      </c>
      <c r="E33" s="16"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1" t="e">
        <f t="shared" si="18"/>
        <v>#REF!</v>
      </c>
      <c r="AQ33" s="1" t="e">
        <f t="shared" si="19"/>
        <v>#REF!</v>
      </c>
      <c r="AR33" s="3" t="e">
        <f t="shared" si="20"/>
        <v>#REF!</v>
      </c>
    </row>
    <row r="34" spans="1:44">
      <c r="A34" s="1">
        <f>список!A32</f>
        <v>31</v>
      </c>
      <c r="B34" s="1" t="str">
        <f>IF(список!B32="","",список!B32)</f>
        <v/>
      </c>
      <c r="C34" s="1">
        <f>список!C32</f>
        <v>0</v>
      </c>
      <c r="D34" s="13" t="str">
        <f>список!D$2</f>
        <v>1 младшая группа</v>
      </c>
      <c r="E34" s="16"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1" t="e">
        <f t="shared" si="10"/>
        <v>#REF!</v>
      </c>
      <c r="AA34" s="1"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1" t="e">
        <f t="shared" si="18"/>
        <v>#REF!</v>
      </c>
      <c r="AQ34" s="1" t="e">
        <f t="shared" si="19"/>
        <v>#REF!</v>
      </c>
      <c r="AR34" s="3" t="e">
        <f t="shared" si="20"/>
        <v>#REF!</v>
      </c>
    </row>
  </sheetData>
  <mergeCells count="27">
    <mergeCell ref="A1:J1"/>
    <mergeCell ref="K1:V1"/>
    <mergeCell ref="A2:A3"/>
    <mergeCell ref="W3:X3"/>
    <mergeCell ref="Y3:Z3"/>
    <mergeCell ref="K3:L3"/>
    <mergeCell ref="M3:N3"/>
    <mergeCell ref="O3:P3"/>
    <mergeCell ref="Q3:R3"/>
    <mergeCell ref="B2:B3"/>
    <mergeCell ref="C2:C3"/>
    <mergeCell ref="D2:D3"/>
    <mergeCell ref="E2:X2"/>
    <mergeCell ref="Y2:AP2"/>
    <mergeCell ref="E3:F3"/>
    <mergeCell ref="G3:H3"/>
    <mergeCell ref="I3:J3"/>
    <mergeCell ref="S3:T3"/>
    <mergeCell ref="U3:V3"/>
    <mergeCell ref="AA3:AB3"/>
    <mergeCell ref="AI3:AJ3"/>
    <mergeCell ref="AK3:AL3"/>
    <mergeCell ref="AM3:AN3"/>
    <mergeCell ref="AO3:AP3"/>
    <mergeCell ref="AC3:AD3"/>
    <mergeCell ref="AE3:AF3"/>
    <mergeCell ref="AG3:AH3"/>
  </mergeCells>
  <phoneticPr fontId="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R34"/>
  <sheetViews>
    <sheetView topLeftCell="A3" workbookViewId="0">
      <selection activeCell="B4" sqref="B4:D34"/>
    </sheetView>
  </sheetViews>
  <sheetFormatPr defaultRowHeight="15"/>
  <cols>
    <col min="2" max="2" width="21.28515625" customWidth="1"/>
    <col min="4" max="4" width="18.28515625" customWidth="1"/>
    <col min="5" max="42" width="3.28515625" customWidth="1"/>
    <col min="44" max="44" width="13.42578125" customWidth="1"/>
  </cols>
  <sheetData>
    <row r="1" spans="1:44" ht="16.5" thickBot="1">
      <c r="A1" s="319" t="e">
        <f>#REF!</f>
        <v>#REF!</v>
      </c>
      <c r="B1" s="320"/>
      <c r="C1" s="320"/>
      <c r="D1" s="320"/>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20"/>
      <c r="AR1" s="326"/>
    </row>
    <row r="2" spans="1:44">
      <c r="A2" s="309" t="str">
        <f>список!A1</f>
        <v>№</v>
      </c>
      <c r="B2" s="309" t="str">
        <f>список!B1</f>
        <v>Фамилия, имя воспитанника</v>
      </c>
      <c r="C2" s="309" t="str">
        <f>список!C1</f>
        <v xml:space="preserve">дата </v>
      </c>
      <c r="D2" s="332" t="str">
        <f>список!D1</f>
        <v>группа</v>
      </c>
      <c r="E2" s="327" t="s">
        <v>6</v>
      </c>
      <c r="F2" s="328"/>
      <c r="G2" s="328"/>
      <c r="H2" s="328"/>
      <c r="I2" s="328"/>
      <c r="J2" s="328"/>
      <c r="K2" s="328"/>
      <c r="L2" s="328"/>
      <c r="M2" s="328"/>
      <c r="N2" s="328"/>
      <c r="O2" s="328"/>
      <c r="P2" s="328"/>
      <c r="Q2" s="328"/>
      <c r="R2" s="328"/>
      <c r="S2" s="328"/>
      <c r="T2" s="328"/>
      <c r="U2" s="328"/>
      <c r="V2" s="328"/>
      <c r="W2" s="328"/>
      <c r="X2" s="328"/>
      <c r="Y2" s="328"/>
      <c r="Z2" s="329"/>
      <c r="AA2" s="334" t="s">
        <v>7</v>
      </c>
      <c r="AB2" s="335"/>
      <c r="AC2" s="335"/>
      <c r="AD2" s="335"/>
      <c r="AE2" s="335"/>
      <c r="AF2" s="335"/>
      <c r="AG2" s="335"/>
      <c r="AH2" s="335"/>
      <c r="AI2" s="335"/>
      <c r="AJ2" s="335"/>
      <c r="AK2" s="335"/>
      <c r="AL2" s="335"/>
      <c r="AM2" s="335"/>
      <c r="AN2" s="335"/>
      <c r="AO2" s="335"/>
      <c r="AP2" s="336"/>
      <c r="AQ2" s="5"/>
      <c r="AR2" s="1"/>
    </row>
    <row r="3" spans="1:44" ht="15.75" thickBot="1">
      <c r="A3" s="309"/>
      <c r="B3" s="309"/>
      <c r="C3" s="309"/>
      <c r="D3" s="332"/>
      <c r="E3" s="333">
        <v>6</v>
      </c>
      <c r="F3" s="324"/>
      <c r="G3" s="323">
        <v>14</v>
      </c>
      <c r="H3" s="324"/>
      <c r="I3" s="323">
        <v>18</v>
      </c>
      <c r="J3" s="324"/>
      <c r="K3" s="325">
        <f>'[1]сырые баллы'!Y3</f>
        <v>21</v>
      </c>
      <c r="L3" s="325"/>
      <c r="M3" s="325">
        <f>'[1]сырые баллы'!Z3</f>
        <v>22</v>
      </c>
      <c r="N3" s="325"/>
      <c r="O3" s="325">
        <f>'[1]сырые баллы'!AA3</f>
        <v>23</v>
      </c>
      <c r="P3" s="325"/>
      <c r="Q3" s="325">
        <f>'[1]сырые баллы'!AB3</f>
        <v>24</v>
      </c>
      <c r="R3" s="325"/>
      <c r="S3" s="325">
        <f>'[1]сырые баллы'!AC3</f>
        <v>25</v>
      </c>
      <c r="T3" s="325"/>
      <c r="U3" s="325">
        <f>'[1]сырые баллы'!AD3</f>
        <v>26</v>
      </c>
      <c r="V3" s="325"/>
      <c r="W3" s="325">
        <f>'[1]сырые баллы'!AE3</f>
        <v>27</v>
      </c>
      <c r="X3" s="325"/>
      <c r="Y3" s="325">
        <f>'[1]сырые баллы'!AF3</f>
        <v>28</v>
      </c>
      <c r="Z3" s="331"/>
      <c r="AA3" s="337">
        <f>'[1]сырые баллы'!BJ3</f>
        <v>21</v>
      </c>
      <c r="AB3" s="316"/>
      <c r="AC3" s="316">
        <f>'[1]сырые баллы'!BK3</f>
        <v>22</v>
      </c>
      <c r="AD3" s="316"/>
      <c r="AE3" s="316">
        <f>'[1]сырые баллы'!BL3</f>
        <v>23</v>
      </c>
      <c r="AF3" s="316"/>
      <c r="AG3" s="316">
        <f>'[1]сырые баллы'!BM3</f>
        <v>24</v>
      </c>
      <c r="AH3" s="316"/>
      <c r="AI3" s="316">
        <f>'[1]сырые баллы'!BN3</f>
        <v>25</v>
      </c>
      <c r="AJ3" s="316"/>
      <c r="AK3" s="316">
        <f>'[1]сырые баллы'!BO3</f>
        <v>26</v>
      </c>
      <c r="AL3" s="316"/>
      <c r="AM3" s="316">
        <f>'[1]сырые баллы'!BP3</f>
        <v>27</v>
      </c>
      <c r="AN3" s="316"/>
      <c r="AO3" s="316">
        <f>'[1]сырые баллы'!BQ3</f>
        <v>28</v>
      </c>
      <c r="AP3" s="330"/>
      <c r="AQ3" s="63"/>
      <c r="AR3" s="9"/>
    </row>
    <row r="4" spans="1:44">
      <c r="A4" s="1">
        <f>список!A2</f>
        <v>1</v>
      </c>
      <c r="B4" s="1" t="str">
        <f>IF(список!B2="","",список!B2)</f>
        <v/>
      </c>
      <c r="C4" s="1" t="str">
        <f>IF(список!C2="","",список!C2)</f>
        <v/>
      </c>
      <c r="D4" s="13" t="str">
        <f>IF(список!D2="","",список!D2)</f>
        <v>1 младшая группа</v>
      </c>
      <c r="E4" s="17" t="e">
        <f>#REF!</f>
        <v>#REF!</v>
      </c>
      <c r="F4" s="16" t="e">
        <f>IF(E4=0,"",IF(E4="б",3,2))</f>
        <v>#REF!</v>
      </c>
      <c r="G4" s="16" t="e">
        <f>#REF!</f>
        <v>#REF!</v>
      </c>
      <c r="H4" s="16" t="e">
        <f>IF(G4=0,"",IF(G4="б",3,2))</f>
        <v>#REF!</v>
      </c>
      <c r="I4" s="16" t="e">
        <f>#REF!</f>
        <v>#REF!</v>
      </c>
      <c r="J4" s="16" t="e">
        <f>IF(I4=0,"",IF(I4="а",3,5))</f>
        <v>#REF!</v>
      </c>
      <c r="K4" s="1" t="e">
        <f>#REF!</f>
        <v>#REF!</v>
      </c>
      <c r="L4" s="1" t="e">
        <f>IF(K4=0,"",IF(K4="а",1,5))</f>
        <v>#REF!</v>
      </c>
      <c r="M4" s="1" t="e">
        <f>#REF!</f>
        <v>#REF!</v>
      </c>
      <c r="N4" s="1" t="e">
        <f>IF(M4=0,"",IF(M4="а",1,2))</f>
        <v>#REF!</v>
      </c>
      <c r="O4" s="1" t="e">
        <f>#REF!</f>
        <v>#REF!</v>
      </c>
      <c r="P4" s="1" t="e">
        <f>IF(O4=0,"",IF(O4="а",2,4))</f>
        <v>#REF!</v>
      </c>
      <c r="Q4" s="1" t="e">
        <f>#REF!</f>
        <v>#REF!</v>
      </c>
      <c r="R4" s="1" t="e">
        <f>IF(Q4=0,"",IF(Q4="а",2,IF(Q4="в",4,3)))</f>
        <v>#REF!</v>
      </c>
      <c r="S4" s="1" t="e">
        <f>#REF!</f>
        <v>#REF!</v>
      </c>
      <c r="T4" s="1" t="e">
        <f>IF(S4=0,"",IF(S4="а",4,2))</f>
        <v>#REF!</v>
      </c>
      <c r="U4" s="1" t="e">
        <f>#REF!</f>
        <v>#REF!</v>
      </c>
      <c r="V4" s="1" t="e">
        <f>IF(U4=0,"",IF(U4="в",4,IF(U4="г",5,IF(U4="а",1,2))))</f>
        <v>#REF!</v>
      </c>
      <c r="W4" s="1" t="e">
        <f>#REF!</f>
        <v>#REF!</v>
      </c>
      <c r="X4" s="1" t="e">
        <f>IF(W4=0,"",IF(W4="б",4,3))</f>
        <v>#REF!</v>
      </c>
      <c r="Y4" s="1" t="e">
        <f>#REF!</f>
        <v>#REF!</v>
      </c>
      <c r="Z4" s="8" t="e">
        <f>IF(Y4=0,"",IF(Y4="б",6,5))</f>
        <v>#REF!</v>
      </c>
      <c r="AA4" s="7" t="e">
        <f>#REF!</f>
        <v>#REF!</v>
      </c>
      <c r="AB4" s="1" t="e">
        <f>IF(AA4=0,"",IF(AA4="а",1,3))</f>
        <v>#REF!</v>
      </c>
      <c r="AC4" s="1" t="e">
        <f>#REF!</f>
        <v>#REF!</v>
      </c>
      <c r="AD4" s="1" t="e">
        <f>IF(AC4=0,"",IF(AC4="а",1,2))</f>
        <v>#REF!</v>
      </c>
      <c r="AE4" s="1" t="e">
        <f>#REF!</f>
        <v>#REF!</v>
      </c>
      <c r="AF4" s="1" t="e">
        <f>IF(AE4=0,"",IF(AE4="а",2,4))</f>
        <v>#REF!</v>
      </c>
      <c r="AG4" s="1" t="e">
        <f>#REF!</f>
        <v>#REF!</v>
      </c>
      <c r="AH4" s="1" t="e">
        <f>IF(AG4=0,"",IF(AG4="а",2,IF(AG4="б",3,4)))</f>
        <v>#REF!</v>
      </c>
      <c r="AI4" s="1" t="e">
        <f>#REF!</f>
        <v>#REF!</v>
      </c>
      <c r="AJ4" s="1" t="e">
        <f>IF(AI4=0,"",IF(AI4="а",4,6))</f>
        <v>#REF!</v>
      </c>
      <c r="AK4" s="1" t="e">
        <f>#REF!</f>
        <v>#REF!</v>
      </c>
      <c r="AL4" s="1" t="e">
        <f>IF(AK4=0,"",IF(AK4="б",3,IF(AK4="в",4,IF(AK4="г",5,0))))</f>
        <v>#REF!</v>
      </c>
      <c r="AM4" s="1" t="e">
        <f>#REF!</f>
        <v>#REF!</v>
      </c>
      <c r="AN4" s="1" t="e">
        <f>IF(AM4=0,"",IF(AM4="а",3,4))</f>
        <v>#REF!</v>
      </c>
      <c r="AO4" s="1" t="e">
        <f>#REF!</f>
        <v>#REF!</v>
      </c>
      <c r="AP4" s="8" t="e">
        <f>IF(AO4=0,"",IF(AO4="в",6,IF(AO4="б",5,0)))</f>
        <v>#REF!</v>
      </c>
      <c r="AQ4" s="58" t="e">
        <f>SUM(L4:AP4)</f>
        <v>#REF!</v>
      </c>
      <c r="AR4" s="64" t="e">
        <f>IF(AQ4=0,"",IF(AQ4&gt;=70,"6 уровень",IF(AND(AQ4&gt;=52,BE4&lt;70),"5 уровень",IF(AND(AQ4&gt;=37,BE4&lt;52),"4 уровень",IF(AND(AQ4&gt;=16,AQ4&lt;37),"3 уровень",IF(AND(AQ4&gt;=4,AQ4&lt;16),"2 уровень","1 уровень"))))))</f>
        <v>#REF!</v>
      </c>
    </row>
    <row r="5" spans="1:44">
      <c r="A5" s="1">
        <f>список!A3</f>
        <v>2</v>
      </c>
      <c r="B5" s="1" t="str">
        <f>IF(список!B3="","",список!B3)</f>
        <v/>
      </c>
      <c r="C5" s="1">
        <f>IF(список!C3="","",список!C3)</f>
        <v>0</v>
      </c>
      <c r="D5" s="13" t="str">
        <f>IF(список!D3="","",список!D3)</f>
        <v>1 младшая группа</v>
      </c>
      <c r="E5" s="17" t="e">
        <f>#REF!</f>
        <v>#REF!</v>
      </c>
      <c r="F5" s="16" t="e">
        <f t="shared" ref="F5:F34" si="0">IF(E5=0,"",IF(E5="б",3,2))</f>
        <v>#REF!</v>
      </c>
      <c r="G5" s="16" t="e">
        <f>#REF!</f>
        <v>#REF!</v>
      </c>
      <c r="H5" s="16" t="e">
        <f t="shared" ref="H5:H34" si="1">IF(G5=0,"",IF(G5="б",3,2))</f>
        <v>#REF!</v>
      </c>
      <c r="I5" s="16" t="e">
        <f>#REF!</f>
        <v>#REF!</v>
      </c>
      <c r="J5" s="16" t="e">
        <f t="shared" ref="J5:J34" si="2">IF(I5=0,"",IF(I5="а",3,5))</f>
        <v>#REF!</v>
      </c>
      <c r="K5" s="1" t="e">
        <f>#REF!</f>
        <v>#REF!</v>
      </c>
      <c r="L5" s="1" t="e">
        <f t="shared" ref="L5:L34" si="3">IF(K5=0,"",IF(K5="а",1,5))</f>
        <v>#REF!</v>
      </c>
      <c r="M5" s="1" t="e">
        <f>#REF!</f>
        <v>#REF!</v>
      </c>
      <c r="N5" s="1" t="e">
        <f t="shared" ref="N5:N34" si="4">IF(M5=0,"",IF(M5="а",1,2))</f>
        <v>#REF!</v>
      </c>
      <c r="O5" s="1" t="e">
        <f>#REF!</f>
        <v>#REF!</v>
      </c>
      <c r="P5" s="1" t="e">
        <f t="shared" ref="P5:P34" si="5">IF(O5=0,"",IF(O5="а",2,4))</f>
        <v>#REF!</v>
      </c>
      <c r="Q5" s="1" t="e">
        <f>#REF!</f>
        <v>#REF!</v>
      </c>
      <c r="R5" s="1" t="e">
        <f t="shared" ref="R5:R34" si="6">IF(Q5=0,"",IF(Q5="а",2,IF(Q5="в",4,3)))</f>
        <v>#REF!</v>
      </c>
      <c r="S5" s="1" t="e">
        <f>#REF!</f>
        <v>#REF!</v>
      </c>
      <c r="T5" s="1" t="e">
        <f t="shared" ref="T5:T34" si="7">IF(S5=0,"",IF(S5="а",4,2))</f>
        <v>#REF!</v>
      </c>
      <c r="U5" s="1" t="e">
        <f>#REF!</f>
        <v>#REF!</v>
      </c>
      <c r="V5" s="1" t="e">
        <f t="shared" ref="V5:V34" si="8">IF(U5=0,"",IF(U5="в",4,IF(U5="г",5,IF(U5="а",1,2))))</f>
        <v>#REF!</v>
      </c>
      <c r="W5" s="1" t="e">
        <f>#REF!</f>
        <v>#REF!</v>
      </c>
      <c r="X5" s="1" t="e">
        <f t="shared" ref="X5:X34" si="9">IF(W5=0,"",IF(W5="б",4,3))</f>
        <v>#REF!</v>
      </c>
      <c r="Y5" s="1" t="e">
        <f>#REF!</f>
        <v>#REF!</v>
      </c>
      <c r="Z5" s="8" t="e">
        <f t="shared" ref="Z5:Z34" si="10">IF(Y5=0,"",IF(Y5="б",6,5))</f>
        <v>#REF!</v>
      </c>
      <c r="AA5" s="7" t="e">
        <f>#REF!</f>
        <v>#REF!</v>
      </c>
      <c r="AB5" s="1" t="e">
        <f t="shared" ref="AB5:AB34" si="11">IF(AA5=0,"",IF(AA5="а",1,3))</f>
        <v>#REF!</v>
      </c>
      <c r="AC5" s="1" t="e">
        <f>#REF!</f>
        <v>#REF!</v>
      </c>
      <c r="AD5" s="1" t="e">
        <f t="shared" ref="AD5:AD34" si="12">IF(AC5=0,"",IF(AC5="а",1,2))</f>
        <v>#REF!</v>
      </c>
      <c r="AE5" s="1" t="e">
        <f>#REF!</f>
        <v>#REF!</v>
      </c>
      <c r="AF5" s="1" t="e">
        <f t="shared" ref="AF5:AF34" si="13">IF(AE5=0,"",IF(AE5="а",2,4))</f>
        <v>#REF!</v>
      </c>
      <c r="AG5" s="1" t="e">
        <f>#REF!</f>
        <v>#REF!</v>
      </c>
      <c r="AH5" s="1" t="e">
        <f t="shared" ref="AH5:AH34" si="14">IF(AG5=0,"",IF(AG5="а",2,IF(AG5="б",3,4)))</f>
        <v>#REF!</v>
      </c>
      <c r="AI5" s="1" t="e">
        <f>#REF!</f>
        <v>#REF!</v>
      </c>
      <c r="AJ5" s="1" t="e">
        <f t="shared" ref="AJ5:AJ34" si="15">IF(AI5=0,"",IF(AI5="а",4,6))</f>
        <v>#REF!</v>
      </c>
      <c r="AK5" s="1" t="e">
        <f>#REF!</f>
        <v>#REF!</v>
      </c>
      <c r="AL5" s="1" t="e">
        <f t="shared" ref="AL5:AL34" si="16">IF(AK5=0,"",IF(AK5="б",3,IF(AK5="в",4,IF(AK5="г",5,0))))</f>
        <v>#REF!</v>
      </c>
      <c r="AM5" s="1" t="e">
        <f>#REF!</f>
        <v>#REF!</v>
      </c>
      <c r="AN5" s="1" t="e">
        <f t="shared" ref="AN5:AN34" si="17">IF(AM5=0,"",IF(AM5="а",3,4))</f>
        <v>#REF!</v>
      </c>
      <c r="AO5" s="1" t="e">
        <f>#REF!</f>
        <v>#REF!</v>
      </c>
      <c r="AP5" s="8" t="e">
        <f t="shared" ref="AP5:AP34" si="18">IF(AO5=0,"",IF(AO5="в",6,IF(AO5="б",5,0)))</f>
        <v>#REF!</v>
      </c>
      <c r="AQ5" s="59" t="e">
        <f t="shared" ref="AQ5:AQ34" si="19">SUM(L5:AP5)</f>
        <v>#REF!</v>
      </c>
      <c r="AR5" s="60" t="e">
        <f t="shared" ref="AR5:AR34" si="20">IF(AQ5=0,"",IF(AQ5&gt;=70,"6 уровень",IF(AND(AQ5&gt;=52,BE5&lt;70),"5 уровень",IF(AND(AQ5&gt;=37,BE5&lt;52),"4 уровень",IF(AND(AQ5&gt;=16,AQ5&lt;37),"3 уровень",IF(AND(AQ5&gt;=4,AQ5&lt;16),"2 уровень","1 уровень"))))))</f>
        <v>#REF!</v>
      </c>
    </row>
    <row r="6" spans="1:44">
      <c r="A6" s="1">
        <f>список!A4</f>
        <v>3</v>
      </c>
      <c r="B6" s="1" t="str">
        <f>IF(список!B4="","",список!B4)</f>
        <v/>
      </c>
      <c r="C6" s="1">
        <f>IF(список!C4="","",список!C4)</f>
        <v>0</v>
      </c>
      <c r="D6" s="13" t="str">
        <f>IF(список!D4="","",список!D4)</f>
        <v>1 младшая группа</v>
      </c>
      <c r="E6" s="17"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8" t="e">
        <f t="shared" si="10"/>
        <v>#REF!</v>
      </c>
      <c r="AA6" s="7"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8" t="e">
        <f t="shared" si="18"/>
        <v>#REF!</v>
      </c>
      <c r="AQ6" s="59" t="e">
        <f t="shared" si="19"/>
        <v>#REF!</v>
      </c>
      <c r="AR6" s="60" t="e">
        <f t="shared" si="20"/>
        <v>#REF!</v>
      </c>
    </row>
    <row r="7" spans="1:44">
      <c r="A7" s="1">
        <f>список!A5</f>
        <v>4</v>
      </c>
      <c r="B7" s="1" t="str">
        <f>IF(список!B5="","",список!B5)</f>
        <v/>
      </c>
      <c r="C7" s="1">
        <f>IF(список!C5="","",список!C5)</f>
        <v>0</v>
      </c>
      <c r="D7" s="13" t="str">
        <f>IF(список!D5="","",список!D5)</f>
        <v>1 младшая группа</v>
      </c>
      <c r="E7" s="17"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8" t="e">
        <f t="shared" si="10"/>
        <v>#REF!</v>
      </c>
      <c r="AA7" s="7"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8" t="e">
        <f t="shared" si="18"/>
        <v>#REF!</v>
      </c>
      <c r="AQ7" s="59" t="e">
        <f t="shared" si="19"/>
        <v>#REF!</v>
      </c>
      <c r="AR7" s="60" t="e">
        <f t="shared" si="20"/>
        <v>#REF!</v>
      </c>
    </row>
    <row r="8" spans="1:44">
      <c r="A8" s="1">
        <f>список!A6</f>
        <v>5</v>
      </c>
      <c r="B8" s="1" t="str">
        <f>IF(список!B6="","",список!B6)</f>
        <v/>
      </c>
      <c r="C8" s="1">
        <f>IF(список!C6="","",список!C6)</f>
        <v>0</v>
      </c>
      <c r="D8" s="13" t="str">
        <f>IF(список!D6="","",список!D6)</f>
        <v>1 младшая группа</v>
      </c>
      <c r="E8" s="17"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8" t="e">
        <f t="shared" si="10"/>
        <v>#REF!</v>
      </c>
      <c r="AA8" s="7"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8" t="e">
        <f t="shared" si="18"/>
        <v>#REF!</v>
      </c>
      <c r="AQ8" s="59" t="e">
        <f t="shared" si="19"/>
        <v>#REF!</v>
      </c>
      <c r="AR8" s="60" t="e">
        <f t="shared" si="20"/>
        <v>#REF!</v>
      </c>
    </row>
    <row r="9" spans="1:44">
      <c r="A9" s="1">
        <f>список!A7</f>
        <v>6</v>
      </c>
      <c r="B9" s="1" t="str">
        <f>IF(список!B7="","",список!B7)</f>
        <v/>
      </c>
      <c r="C9" s="1">
        <f>IF(список!C7="","",список!C7)</f>
        <v>0</v>
      </c>
      <c r="D9" s="13" t="str">
        <f>IF(список!D7="","",список!D7)</f>
        <v>1 младшая группа</v>
      </c>
      <c r="E9" s="17"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8" t="e">
        <f t="shared" si="10"/>
        <v>#REF!</v>
      </c>
      <c r="AA9" s="7"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8" t="e">
        <f t="shared" si="18"/>
        <v>#REF!</v>
      </c>
      <c r="AQ9" s="59" t="e">
        <f t="shared" si="19"/>
        <v>#REF!</v>
      </c>
      <c r="AR9" s="60" t="e">
        <f t="shared" si="20"/>
        <v>#REF!</v>
      </c>
    </row>
    <row r="10" spans="1:44">
      <c r="A10" s="1">
        <f>список!A8</f>
        <v>7</v>
      </c>
      <c r="B10" s="1" t="str">
        <f>IF(список!B8="","",список!B8)</f>
        <v/>
      </c>
      <c r="C10" s="1" t="e">
        <f>IF(список!#REF!="","",список!#REF!)</f>
        <v>#REF!</v>
      </c>
      <c r="D10" s="13" t="str">
        <f>IF(список!D8="","",список!D8)</f>
        <v>1 младшая группа</v>
      </c>
      <c r="E10" s="17" t="e">
        <f>#REF!</f>
        <v>#REF!</v>
      </c>
      <c r="F10" s="16" t="e">
        <f t="shared" si="0"/>
        <v>#REF!</v>
      </c>
      <c r="G10" s="16" t="e">
        <f>#REF!</f>
        <v>#REF!</v>
      </c>
      <c r="H10" s="16" t="e">
        <f t="shared" si="1"/>
        <v>#REF!</v>
      </c>
      <c r="I10" s="16" t="e">
        <f>#REF!</f>
        <v>#REF!</v>
      </c>
      <c r="J10" s="16"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8" t="e">
        <f t="shared" si="10"/>
        <v>#REF!</v>
      </c>
      <c r="AA10" s="7"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8" t="e">
        <f t="shared" si="18"/>
        <v>#REF!</v>
      </c>
      <c r="AQ10" s="59" t="e">
        <f t="shared" si="19"/>
        <v>#REF!</v>
      </c>
      <c r="AR10" s="60" t="e">
        <f t="shared" si="20"/>
        <v>#REF!</v>
      </c>
    </row>
    <row r="11" spans="1:44">
      <c r="A11" s="1">
        <f>список!A9</f>
        <v>8</v>
      </c>
      <c r="B11" s="1" t="str">
        <f>IF(список!B9="","",список!B9)</f>
        <v/>
      </c>
      <c r="C11" s="1">
        <f>IF(список!C9="","",список!C9)</f>
        <v>0</v>
      </c>
      <c r="D11" s="13" t="str">
        <f>IF(список!D9="","",список!D9)</f>
        <v>1 младшая группа</v>
      </c>
      <c r="E11" s="17"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8" t="e">
        <f t="shared" si="10"/>
        <v>#REF!</v>
      </c>
      <c r="AA11" s="7"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8" t="e">
        <f t="shared" si="18"/>
        <v>#REF!</v>
      </c>
      <c r="AQ11" s="59" t="e">
        <f t="shared" si="19"/>
        <v>#REF!</v>
      </c>
      <c r="AR11" s="60" t="e">
        <f t="shared" si="20"/>
        <v>#REF!</v>
      </c>
    </row>
    <row r="12" spans="1:44">
      <c r="A12" s="1">
        <f>список!A10</f>
        <v>9</v>
      </c>
      <c r="B12" s="1" t="str">
        <f>IF(список!B10="","",список!B10)</f>
        <v/>
      </c>
      <c r="C12" s="1">
        <f>IF(список!C10="","",список!C10)</f>
        <v>0</v>
      </c>
      <c r="D12" s="13" t="str">
        <f>IF(список!D10="","",список!D10)</f>
        <v>1 младшая группа</v>
      </c>
      <c r="E12" s="17"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8" t="e">
        <f t="shared" si="10"/>
        <v>#REF!</v>
      </c>
      <c r="AA12" s="7"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8" t="e">
        <f t="shared" si="18"/>
        <v>#REF!</v>
      </c>
      <c r="AQ12" s="59" t="e">
        <f t="shared" si="19"/>
        <v>#REF!</v>
      </c>
      <c r="AR12" s="60" t="e">
        <f t="shared" si="20"/>
        <v>#REF!</v>
      </c>
    </row>
    <row r="13" spans="1:44">
      <c r="A13" s="1">
        <f>список!A11</f>
        <v>10</v>
      </c>
      <c r="B13" s="1" t="str">
        <f>IF(список!B11="","",список!B11)</f>
        <v/>
      </c>
      <c r="C13" s="1">
        <f>IF(список!C11="","",список!C11)</f>
        <v>0</v>
      </c>
      <c r="D13" s="13" t="str">
        <f>IF(список!D11="","",список!D11)</f>
        <v>1 младшая группа</v>
      </c>
      <c r="E13" s="17"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8" t="e">
        <f t="shared" si="10"/>
        <v>#REF!</v>
      </c>
      <c r="AA13" s="7"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8" t="e">
        <f t="shared" si="18"/>
        <v>#REF!</v>
      </c>
      <c r="AQ13" s="59" t="e">
        <f t="shared" si="19"/>
        <v>#REF!</v>
      </c>
      <c r="AR13" s="60" t="e">
        <f t="shared" si="20"/>
        <v>#REF!</v>
      </c>
    </row>
    <row r="14" spans="1:44">
      <c r="A14" s="1">
        <f>список!A12</f>
        <v>11</v>
      </c>
      <c r="B14" s="1" t="str">
        <f>IF(список!B12="","",список!B12)</f>
        <v/>
      </c>
      <c r="C14" s="1">
        <f>IF(список!C12="","",список!C12)</f>
        <v>0</v>
      </c>
      <c r="D14" s="13" t="str">
        <f>IF(список!D12="","",список!D12)</f>
        <v>1 младшая группа</v>
      </c>
      <c r="E14" s="17"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8" t="e">
        <f t="shared" si="10"/>
        <v>#REF!</v>
      </c>
      <c r="AA14" s="7"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8" t="e">
        <f t="shared" si="18"/>
        <v>#REF!</v>
      </c>
      <c r="AQ14" s="59" t="e">
        <f t="shared" si="19"/>
        <v>#REF!</v>
      </c>
      <c r="AR14" s="60" t="e">
        <f t="shared" si="20"/>
        <v>#REF!</v>
      </c>
    </row>
    <row r="15" spans="1:44">
      <c r="A15" s="1">
        <f>список!A13</f>
        <v>12</v>
      </c>
      <c r="B15" s="1" t="str">
        <f>IF(список!B13="","",список!B13)</f>
        <v/>
      </c>
      <c r="C15" s="1">
        <f>IF(список!C13="","",список!C13)</f>
        <v>0</v>
      </c>
      <c r="D15" s="13" t="str">
        <f>IF(список!D13="","",список!D13)</f>
        <v>1 младшая группа</v>
      </c>
      <c r="E15" s="17"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8" t="e">
        <f t="shared" si="10"/>
        <v>#REF!</v>
      </c>
      <c r="AA15" s="7"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8" t="e">
        <f t="shared" si="18"/>
        <v>#REF!</v>
      </c>
      <c r="AQ15" s="59" t="e">
        <f t="shared" si="19"/>
        <v>#REF!</v>
      </c>
      <c r="AR15" s="60" t="e">
        <f t="shared" si="20"/>
        <v>#REF!</v>
      </c>
    </row>
    <row r="16" spans="1:44">
      <c r="A16" s="1">
        <f>список!A14</f>
        <v>13</v>
      </c>
      <c r="B16" s="1" t="str">
        <f>IF(список!B14="","",список!B14)</f>
        <v/>
      </c>
      <c r="C16" s="1">
        <f>IF(список!C14="","",список!C14)</f>
        <v>0</v>
      </c>
      <c r="D16" s="13" t="str">
        <f>IF(список!D14="","",список!D14)</f>
        <v>1 младшая группа</v>
      </c>
      <c r="E16" s="17" t="e">
        <f>#REF!</f>
        <v>#REF!</v>
      </c>
      <c r="F16" s="16" t="e">
        <f t="shared" si="0"/>
        <v>#REF!</v>
      </c>
      <c r="G16" s="16" t="e">
        <f>#REF!</f>
        <v>#REF!</v>
      </c>
      <c r="H16" s="16" t="e">
        <f t="shared" si="1"/>
        <v>#REF!</v>
      </c>
      <c r="I16" s="16" t="e">
        <f>#REF!</f>
        <v>#REF!</v>
      </c>
      <c r="J16" s="16"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8" t="e">
        <f t="shared" si="10"/>
        <v>#REF!</v>
      </c>
      <c r="AA16" s="7"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8" t="e">
        <f t="shared" si="18"/>
        <v>#REF!</v>
      </c>
      <c r="AQ16" s="59" t="e">
        <f t="shared" si="19"/>
        <v>#REF!</v>
      </c>
      <c r="AR16" s="60" t="e">
        <f t="shared" si="20"/>
        <v>#REF!</v>
      </c>
    </row>
    <row r="17" spans="1:44">
      <c r="A17" s="1">
        <f>список!A15</f>
        <v>14</v>
      </c>
      <c r="B17" s="1" t="str">
        <f>IF(список!B15="","",список!B15)</f>
        <v/>
      </c>
      <c r="C17" s="1">
        <f>IF(список!C15="","",список!C15)</f>
        <v>0</v>
      </c>
      <c r="D17" s="13" t="str">
        <f>IF(список!D15="","",список!D15)</f>
        <v>1 младшая группа</v>
      </c>
      <c r="E17" s="17"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8" t="e">
        <f t="shared" si="10"/>
        <v>#REF!</v>
      </c>
      <c r="AA17" s="7"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8" t="e">
        <f t="shared" si="18"/>
        <v>#REF!</v>
      </c>
      <c r="AQ17" s="59" t="e">
        <f t="shared" si="19"/>
        <v>#REF!</v>
      </c>
      <c r="AR17" s="60" t="e">
        <f t="shared" si="20"/>
        <v>#REF!</v>
      </c>
    </row>
    <row r="18" spans="1:44">
      <c r="A18" s="1">
        <f>список!A16</f>
        <v>15</v>
      </c>
      <c r="B18" s="1" t="str">
        <f>IF(список!B16="","",список!B16)</f>
        <v/>
      </c>
      <c r="C18" s="1">
        <f>IF(список!C16="","",список!C16)</f>
        <v>0</v>
      </c>
      <c r="D18" s="13" t="str">
        <f>IF(список!D16="","",список!D16)</f>
        <v>1 младшая группа</v>
      </c>
      <c r="E18" s="17"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8" t="e">
        <f t="shared" si="10"/>
        <v>#REF!</v>
      </c>
      <c r="AA18" s="7"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8" t="e">
        <f t="shared" si="18"/>
        <v>#REF!</v>
      </c>
      <c r="AQ18" s="59" t="e">
        <f t="shared" si="19"/>
        <v>#REF!</v>
      </c>
      <c r="AR18" s="60" t="e">
        <f t="shared" si="20"/>
        <v>#REF!</v>
      </c>
    </row>
    <row r="19" spans="1:44">
      <c r="A19" s="1">
        <f>список!A17</f>
        <v>16</v>
      </c>
      <c r="B19" s="1" t="str">
        <f>IF(список!B17="","",список!B17)</f>
        <v/>
      </c>
      <c r="C19" s="1">
        <f>IF(список!C17="","",список!C17)</f>
        <v>0</v>
      </c>
      <c r="D19" s="13" t="str">
        <f>IF(список!D17="","",список!D17)</f>
        <v>1 младшая группа</v>
      </c>
      <c r="E19" s="17"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8" t="e">
        <f t="shared" si="10"/>
        <v>#REF!</v>
      </c>
      <c r="AA19" s="7"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8" t="e">
        <f t="shared" si="18"/>
        <v>#REF!</v>
      </c>
      <c r="AQ19" s="59" t="e">
        <f t="shared" si="19"/>
        <v>#REF!</v>
      </c>
      <c r="AR19" s="60" t="e">
        <f t="shared" si="20"/>
        <v>#REF!</v>
      </c>
    </row>
    <row r="20" spans="1:44">
      <c r="A20" s="1">
        <f>список!A18</f>
        <v>17</v>
      </c>
      <c r="B20" s="1" t="str">
        <f>IF(список!B18="","",список!B18)</f>
        <v/>
      </c>
      <c r="C20" s="1">
        <f>IF(список!C18="","",список!C18)</f>
        <v>0</v>
      </c>
      <c r="D20" s="13" t="str">
        <f>IF(список!D18="","",список!D18)</f>
        <v>1 младшая группа</v>
      </c>
      <c r="E20" s="17"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8" t="e">
        <f t="shared" si="10"/>
        <v>#REF!</v>
      </c>
      <c r="AA20" s="7"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8" t="e">
        <f t="shared" si="18"/>
        <v>#REF!</v>
      </c>
      <c r="AQ20" s="59" t="e">
        <f t="shared" si="19"/>
        <v>#REF!</v>
      </c>
      <c r="AR20" s="60" t="e">
        <f t="shared" si="20"/>
        <v>#REF!</v>
      </c>
    </row>
    <row r="21" spans="1:44">
      <c r="A21" s="1">
        <f>список!A19</f>
        <v>18</v>
      </c>
      <c r="B21" s="1" t="str">
        <f>IF(список!B19="","",список!B19)</f>
        <v/>
      </c>
      <c r="C21" s="1">
        <f>IF(список!C19="","",список!C19)</f>
        <v>0</v>
      </c>
      <c r="D21" s="13" t="str">
        <f>IF(список!D19="","",список!D19)</f>
        <v>1 младшая группа</v>
      </c>
      <c r="E21" s="17"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8" t="e">
        <f t="shared" si="10"/>
        <v>#REF!</v>
      </c>
      <c r="AA21" s="7"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8" t="e">
        <f t="shared" si="18"/>
        <v>#REF!</v>
      </c>
      <c r="AQ21" s="59" t="e">
        <f t="shared" si="19"/>
        <v>#REF!</v>
      </c>
      <c r="AR21" s="60" t="e">
        <f t="shared" si="20"/>
        <v>#REF!</v>
      </c>
    </row>
    <row r="22" spans="1:44">
      <c r="A22" s="1">
        <f>список!A20</f>
        <v>19</v>
      </c>
      <c r="B22" s="1" t="str">
        <f>IF(список!B20="","",список!B20)</f>
        <v/>
      </c>
      <c r="C22" s="1">
        <f>IF(список!C20="","",список!C20)</f>
        <v>0</v>
      </c>
      <c r="D22" s="13" t="str">
        <f>IF(список!D20="","",список!D20)</f>
        <v>1 младшая группа</v>
      </c>
      <c r="E22" s="17"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8" t="e">
        <f t="shared" si="10"/>
        <v>#REF!</v>
      </c>
      <c r="AA22" s="7"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8" t="e">
        <f t="shared" si="18"/>
        <v>#REF!</v>
      </c>
      <c r="AQ22" s="59" t="e">
        <f t="shared" si="19"/>
        <v>#REF!</v>
      </c>
      <c r="AR22" s="60" t="e">
        <f t="shared" si="20"/>
        <v>#REF!</v>
      </c>
    </row>
    <row r="23" spans="1:44">
      <c r="A23" s="1">
        <f>список!A21</f>
        <v>20</v>
      </c>
      <c r="B23" s="1" t="str">
        <f>IF(список!B21="","",список!B21)</f>
        <v/>
      </c>
      <c r="C23" s="1">
        <f>IF(список!C21="","",список!C21)</f>
        <v>0</v>
      </c>
      <c r="D23" s="13" t="str">
        <f>IF(список!D21="","",список!D21)</f>
        <v>1 младшая группа</v>
      </c>
      <c r="E23" s="17"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8" t="e">
        <f t="shared" si="10"/>
        <v>#REF!</v>
      </c>
      <c r="AA23" s="7"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8" t="e">
        <f t="shared" si="18"/>
        <v>#REF!</v>
      </c>
      <c r="AQ23" s="59" t="e">
        <f t="shared" si="19"/>
        <v>#REF!</v>
      </c>
      <c r="AR23" s="60" t="e">
        <f t="shared" si="20"/>
        <v>#REF!</v>
      </c>
    </row>
    <row r="24" spans="1:44">
      <c r="A24" s="1">
        <f>список!A22</f>
        <v>21</v>
      </c>
      <c r="B24" s="1" t="str">
        <f>IF(список!B22="","",список!B22)</f>
        <v/>
      </c>
      <c r="C24" s="1">
        <f>IF(список!C22="","",список!C22)</f>
        <v>0</v>
      </c>
      <c r="D24" s="13" t="str">
        <f>IF(список!D22="","",список!D22)</f>
        <v>1 младшая группа</v>
      </c>
      <c r="E24" s="17"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8" t="e">
        <f t="shared" si="10"/>
        <v>#REF!</v>
      </c>
      <c r="AA24" s="7"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8" t="e">
        <f t="shared" si="18"/>
        <v>#REF!</v>
      </c>
      <c r="AQ24" s="59" t="e">
        <f t="shared" si="19"/>
        <v>#REF!</v>
      </c>
      <c r="AR24" s="60" t="e">
        <f t="shared" si="20"/>
        <v>#REF!</v>
      </c>
    </row>
    <row r="25" spans="1:44">
      <c r="A25" s="1">
        <f>список!A23</f>
        <v>22</v>
      </c>
      <c r="B25" s="1" t="str">
        <f>IF(список!B23="","",список!B23)</f>
        <v/>
      </c>
      <c r="C25" s="1">
        <f>IF(список!C23="","",список!C23)</f>
        <v>0</v>
      </c>
      <c r="D25" s="13" t="str">
        <f>IF(список!D23="","",список!D23)</f>
        <v>1 младшая группа</v>
      </c>
      <c r="E25" s="17"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8" t="e">
        <f t="shared" si="10"/>
        <v>#REF!</v>
      </c>
      <c r="AA25" s="7"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8" t="e">
        <f t="shared" si="18"/>
        <v>#REF!</v>
      </c>
      <c r="AQ25" s="59" t="e">
        <f t="shared" si="19"/>
        <v>#REF!</v>
      </c>
      <c r="AR25" s="60" t="e">
        <f t="shared" si="20"/>
        <v>#REF!</v>
      </c>
    </row>
    <row r="26" spans="1:44">
      <c r="A26" s="1">
        <f>список!A24</f>
        <v>23</v>
      </c>
      <c r="B26" s="1" t="str">
        <f>IF(список!B24="","",список!B24)</f>
        <v/>
      </c>
      <c r="C26" s="1">
        <f>IF(список!C24="","",список!C24)</f>
        <v>0</v>
      </c>
      <c r="D26" s="13" t="str">
        <f>IF(список!D24="","",список!D24)</f>
        <v>1 младшая группа</v>
      </c>
      <c r="E26" s="17"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8" t="e">
        <f t="shared" si="10"/>
        <v>#REF!</v>
      </c>
      <c r="AA26" s="7"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8" t="e">
        <f t="shared" si="18"/>
        <v>#REF!</v>
      </c>
      <c r="AQ26" s="59" t="e">
        <f t="shared" si="19"/>
        <v>#REF!</v>
      </c>
      <c r="AR26" s="60" t="e">
        <f t="shared" si="20"/>
        <v>#REF!</v>
      </c>
    </row>
    <row r="27" spans="1:44">
      <c r="A27" s="1">
        <f>список!A25</f>
        <v>24</v>
      </c>
      <c r="B27" s="1" t="str">
        <f>IF(список!B25="","",список!B25)</f>
        <v/>
      </c>
      <c r="C27" s="1">
        <f>IF(список!C25="","",список!C25)</f>
        <v>0</v>
      </c>
      <c r="D27" s="13" t="str">
        <f>IF(список!D25="","",список!D25)</f>
        <v>1 младшая группа</v>
      </c>
      <c r="E27" s="17"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8" t="e">
        <f t="shared" si="10"/>
        <v>#REF!</v>
      </c>
      <c r="AA27" s="7"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8" t="e">
        <f t="shared" si="18"/>
        <v>#REF!</v>
      </c>
      <c r="AQ27" s="59" t="e">
        <f t="shared" si="19"/>
        <v>#REF!</v>
      </c>
      <c r="AR27" s="60" t="e">
        <f t="shared" si="20"/>
        <v>#REF!</v>
      </c>
    </row>
    <row r="28" spans="1:44">
      <c r="A28" s="1">
        <f>список!A26</f>
        <v>25</v>
      </c>
      <c r="B28" s="1" t="str">
        <f>IF(список!B26="","",список!B26)</f>
        <v/>
      </c>
      <c r="C28" s="1">
        <f>IF(список!C26="","",список!C26)</f>
        <v>0</v>
      </c>
      <c r="D28" s="13" t="str">
        <f>IF(список!D26="","",список!D26)</f>
        <v>1 младшая группа</v>
      </c>
      <c r="E28" s="17"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8" t="e">
        <f t="shared" si="10"/>
        <v>#REF!</v>
      </c>
      <c r="AA28" s="7"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8" t="e">
        <f t="shared" si="18"/>
        <v>#REF!</v>
      </c>
      <c r="AQ28" s="59" t="e">
        <f t="shared" si="19"/>
        <v>#REF!</v>
      </c>
      <c r="AR28" s="60" t="e">
        <f t="shared" si="20"/>
        <v>#REF!</v>
      </c>
    </row>
    <row r="29" spans="1:44">
      <c r="A29" s="1">
        <f>список!A27</f>
        <v>26</v>
      </c>
      <c r="B29" s="1" t="str">
        <f>IF(список!B27="","",список!B27)</f>
        <v/>
      </c>
      <c r="C29" s="1">
        <f>IF(список!C27="","",список!C27)</f>
        <v>0</v>
      </c>
      <c r="D29" s="13" t="str">
        <f>IF(список!D27="","",список!D27)</f>
        <v>1 младшая группа</v>
      </c>
      <c r="E29" s="17"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8" t="e">
        <f t="shared" si="10"/>
        <v>#REF!</v>
      </c>
      <c r="AA29" s="7"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8" t="e">
        <f t="shared" si="18"/>
        <v>#REF!</v>
      </c>
      <c r="AQ29" s="59" t="e">
        <f t="shared" si="19"/>
        <v>#REF!</v>
      </c>
      <c r="AR29" s="60" t="e">
        <f t="shared" si="20"/>
        <v>#REF!</v>
      </c>
    </row>
    <row r="30" spans="1:44">
      <c r="A30" s="1">
        <f>список!A28</f>
        <v>27</v>
      </c>
      <c r="B30" s="1" t="str">
        <f>IF(список!B28="","",список!B28)</f>
        <v/>
      </c>
      <c r="C30" s="1">
        <f>IF(список!C28="","",список!C28)</f>
        <v>0</v>
      </c>
      <c r="D30" s="13" t="str">
        <f>IF(список!D28="","",список!D28)</f>
        <v>1 младшая группа</v>
      </c>
      <c r="E30" s="17"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8" t="e">
        <f t="shared" si="10"/>
        <v>#REF!</v>
      </c>
      <c r="AA30" s="7"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8" t="e">
        <f t="shared" si="18"/>
        <v>#REF!</v>
      </c>
      <c r="AQ30" s="59" t="e">
        <f t="shared" si="19"/>
        <v>#REF!</v>
      </c>
      <c r="AR30" s="60" t="e">
        <f t="shared" si="20"/>
        <v>#REF!</v>
      </c>
    </row>
    <row r="31" spans="1:44">
      <c r="A31" s="1">
        <f>список!A29</f>
        <v>28</v>
      </c>
      <c r="B31" s="1" t="str">
        <f>IF(список!B29="","",список!B29)</f>
        <v/>
      </c>
      <c r="C31" s="1">
        <f>IF(список!C29="","",список!C29)</f>
        <v>0</v>
      </c>
      <c r="D31" s="13" t="str">
        <f>IF(список!D29="","",список!D29)</f>
        <v>1 младшая группа</v>
      </c>
      <c r="E31" s="17"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8" t="e">
        <f t="shared" si="10"/>
        <v>#REF!</v>
      </c>
      <c r="AA31" s="7"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8" t="e">
        <f t="shared" si="18"/>
        <v>#REF!</v>
      </c>
      <c r="AQ31" s="59" t="e">
        <f t="shared" si="19"/>
        <v>#REF!</v>
      </c>
      <c r="AR31" s="60" t="e">
        <f t="shared" si="20"/>
        <v>#REF!</v>
      </c>
    </row>
    <row r="32" spans="1:44" ht="15.75" thickBot="1">
      <c r="A32" s="1">
        <f>список!A30</f>
        <v>29</v>
      </c>
      <c r="B32" s="1">
        <f>IF(список!C8="","",список!C8)</f>
        <v>0</v>
      </c>
      <c r="C32" s="1">
        <f>IF(список!C30="","",список!C30)</f>
        <v>0</v>
      </c>
      <c r="D32" s="13" t="str">
        <f>IF(список!D30="","",список!D30)</f>
        <v>1 младшая группа</v>
      </c>
      <c r="E32" s="17"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8" t="e">
        <f t="shared" si="10"/>
        <v>#REF!</v>
      </c>
      <c r="AA32" s="7"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8" t="e">
        <f t="shared" si="18"/>
        <v>#REF!</v>
      </c>
      <c r="AQ32" s="61" t="e">
        <f t="shared" si="19"/>
        <v>#REF!</v>
      </c>
      <c r="AR32" s="62" t="e">
        <f t="shared" si="20"/>
        <v>#REF!</v>
      </c>
    </row>
    <row r="33" spans="1:44">
      <c r="A33" s="1">
        <f>список!A31</f>
        <v>30</v>
      </c>
      <c r="B33" s="1" t="str">
        <f>IF(список!B31="","",список!B31)</f>
        <v/>
      </c>
      <c r="C33" s="1">
        <f>IF(список!C31="","",список!C31)</f>
        <v>0</v>
      </c>
      <c r="D33" s="13" t="str">
        <f>IF(список!D31="","",список!D31)</f>
        <v>1 младшая группа</v>
      </c>
      <c r="E33" s="17"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8" t="e">
        <f t="shared" si="10"/>
        <v>#REF!</v>
      </c>
      <c r="AA33" s="7"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8" t="e">
        <f t="shared" si="18"/>
        <v>#REF!</v>
      </c>
      <c r="AQ33" s="37" t="e">
        <f t="shared" si="19"/>
        <v>#REF!</v>
      </c>
      <c r="AR33" s="6" t="e">
        <f t="shared" si="20"/>
        <v>#REF!</v>
      </c>
    </row>
    <row r="34" spans="1:44">
      <c r="A34" s="1">
        <f>'[1]сырые баллы'!A34:A35</f>
        <v>31</v>
      </c>
      <c r="B34" s="1" t="str">
        <f>IF(список!B32="","",список!B32)</f>
        <v/>
      </c>
      <c r="C34" s="1">
        <f>IF(список!C32="","",список!C32)</f>
        <v>0</v>
      </c>
      <c r="D34" s="13" t="str">
        <f>IF(список!D32="","",список!D32)</f>
        <v>1 младшая группа</v>
      </c>
      <c r="E34" s="17"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8" t="e">
        <f t="shared" si="10"/>
        <v>#REF!</v>
      </c>
      <c r="AA34" s="7"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8" t="e">
        <f t="shared" si="18"/>
        <v>#REF!</v>
      </c>
      <c r="AQ34" s="5" t="e">
        <f t="shared" si="19"/>
        <v>#REF!</v>
      </c>
      <c r="AR34" s="1" t="e">
        <f t="shared" si="20"/>
        <v>#REF!</v>
      </c>
    </row>
  </sheetData>
  <mergeCells count="26">
    <mergeCell ref="E3:F3"/>
    <mergeCell ref="AA2:AP2"/>
    <mergeCell ref="K3:L3"/>
    <mergeCell ref="M3:N3"/>
    <mergeCell ref="O3:P3"/>
    <mergeCell ref="Q3:R3"/>
    <mergeCell ref="S3:T3"/>
    <mergeCell ref="AE3:AF3"/>
    <mergeCell ref="AA3:AB3"/>
    <mergeCell ref="AC3:AD3"/>
    <mergeCell ref="A1:AR1"/>
    <mergeCell ref="E2:Z2"/>
    <mergeCell ref="AG3:AH3"/>
    <mergeCell ref="AI3:AJ3"/>
    <mergeCell ref="AK3:AL3"/>
    <mergeCell ref="AM3:AN3"/>
    <mergeCell ref="AO3:AP3"/>
    <mergeCell ref="G3:H3"/>
    <mergeCell ref="W3:X3"/>
    <mergeCell ref="Y3:Z3"/>
    <mergeCell ref="I3:J3"/>
    <mergeCell ref="U3:V3"/>
    <mergeCell ref="A2:A3"/>
    <mergeCell ref="B2:B3"/>
    <mergeCell ref="C2:C3"/>
    <mergeCell ref="D2:D3"/>
  </mergeCells>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R34"/>
  <sheetViews>
    <sheetView topLeftCell="A3" workbookViewId="0">
      <selection activeCell="B4" sqref="B4:D34"/>
    </sheetView>
  </sheetViews>
  <sheetFormatPr defaultRowHeight="15"/>
  <cols>
    <col min="2" max="2" width="21.28515625" customWidth="1"/>
    <col min="4" max="4" width="18.28515625" customWidth="1"/>
    <col min="5" max="42" width="3.28515625" customWidth="1"/>
    <col min="44" max="44" width="13.42578125" customWidth="1"/>
  </cols>
  <sheetData>
    <row r="1" spans="1:44" ht="16.5" thickBot="1">
      <c r="A1" s="319" t="e">
        <f>#REF!</f>
        <v>#REF!</v>
      </c>
      <c r="B1" s="320"/>
      <c r="C1" s="320"/>
      <c r="D1" s="320"/>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20"/>
      <c r="AR1" s="326"/>
    </row>
    <row r="2" spans="1:44">
      <c r="A2" s="309" t="str">
        <f>список!A1</f>
        <v>№</v>
      </c>
      <c r="B2" s="309" t="str">
        <f>список!B1</f>
        <v>Фамилия, имя воспитанника</v>
      </c>
      <c r="C2" s="309" t="str">
        <f>список!C1</f>
        <v xml:space="preserve">дата </v>
      </c>
      <c r="D2" s="332" t="str">
        <f>список!D1</f>
        <v>группа</v>
      </c>
      <c r="E2" s="327" t="s">
        <v>6</v>
      </c>
      <c r="F2" s="328"/>
      <c r="G2" s="328"/>
      <c r="H2" s="328"/>
      <c r="I2" s="328"/>
      <c r="J2" s="328"/>
      <c r="K2" s="328"/>
      <c r="L2" s="328"/>
      <c r="M2" s="328"/>
      <c r="N2" s="328"/>
      <c r="O2" s="328"/>
      <c r="P2" s="328"/>
      <c r="Q2" s="328"/>
      <c r="R2" s="328"/>
      <c r="S2" s="328"/>
      <c r="T2" s="328"/>
      <c r="U2" s="328"/>
      <c r="V2" s="328"/>
      <c r="W2" s="328"/>
      <c r="X2" s="328"/>
      <c r="Y2" s="328"/>
      <c r="Z2" s="329"/>
      <c r="AA2" s="334" t="s">
        <v>7</v>
      </c>
      <c r="AB2" s="335"/>
      <c r="AC2" s="335"/>
      <c r="AD2" s="335"/>
      <c r="AE2" s="335"/>
      <c r="AF2" s="335"/>
      <c r="AG2" s="335"/>
      <c r="AH2" s="335"/>
      <c r="AI2" s="335"/>
      <c r="AJ2" s="335"/>
      <c r="AK2" s="335"/>
      <c r="AL2" s="335"/>
      <c r="AM2" s="335"/>
      <c r="AN2" s="335"/>
      <c r="AO2" s="335"/>
      <c r="AP2" s="336"/>
      <c r="AQ2" s="5"/>
      <c r="AR2" s="1"/>
    </row>
    <row r="3" spans="1:44">
      <c r="A3" s="309"/>
      <c r="B3" s="309"/>
      <c r="C3" s="309"/>
      <c r="D3" s="332"/>
      <c r="E3" s="333">
        <v>6</v>
      </c>
      <c r="F3" s="324"/>
      <c r="G3" s="323">
        <v>14</v>
      </c>
      <c r="H3" s="324"/>
      <c r="I3" s="323">
        <v>18</v>
      </c>
      <c r="J3" s="324"/>
      <c r="K3" s="325">
        <f>'[1]сырые баллы'!Y3</f>
        <v>21</v>
      </c>
      <c r="L3" s="325"/>
      <c r="M3" s="325">
        <f>'[1]сырые баллы'!Z3</f>
        <v>22</v>
      </c>
      <c r="N3" s="325"/>
      <c r="O3" s="325">
        <f>'[1]сырые баллы'!AA3</f>
        <v>23</v>
      </c>
      <c r="P3" s="325"/>
      <c r="Q3" s="325">
        <f>'[1]сырые баллы'!AB3</f>
        <v>24</v>
      </c>
      <c r="R3" s="325"/>
      <c r="S3" s="325">
        <f>'[1]сырые баллы'!AC3</f>
        <v>25</v>
      </c>
      <c r="T3" s="325"/>
      <c r="U3" s="325">
        <f>'[1]сырые баллы'!AD3</f>
        <v>26</v>
      </c>
      <c r="V3" s="325"/>
      <c r="W3" s="325">
        <f>'[1]сырые баллы'!AE3</f>
        <v>27</v>
      </c>
      <c r="X3" s="325"/>
      <c r="Y3" s="325">
        <f>'[1]сырые баллы'!AF3</f>
        <v>28</v>
      </c>
      <c r="Z3" s="331"/>
      <c r="AA3" s="337">
        <f>'[1]сырые баллы'!BJ3</f>
        <v>21</v>
      </c>
      <c r="AB3" s="316"/>
      <c r="AC3" s="316">
        <f>'[1]сырые баллы'!BK3</f>
        <v>22</v>
      </c>
      <c r="AD3" s="316"/>
      <c r="AE3" s="316">
        <f>'[1]сырые баллы'!BL3</f>
        <v>23</v>
      </c>
      <c r="AF3" s="316"/>
      <c r="AG3" s="316">
        <f>'[1]сырые баллы'!BM3</f>
        <v>24</v>
      </c>
      <c r="AH3" s="316"/>
      <c r="AI3" s="316">
        <f>'[1]сырые баллы'!BN3</f>
        <v>25</v>
      </c>
      <c r="AJ3" s="316"/>
      <c r="AK3" s="316">
        <f>'[1]сырые баллы'!BO3</f>
        <v>26</v>
      </c>
      <c r="AL3" s="316"/>
      <c r="AM3" s="316">
        <f>'[1]сырые баллы'!BP3</f>
        <v>27</v>
      </c>
      <c r="AN3" s="316"/>
      <c r="AO3" s="316">
        <f>'[1]сырые баллы'!BQ3</f>
        <v>28</v>
      </c>
      <c r="AP3" s="330"/>
      <c r="AQ3" s="5"/>
      <c r="AR3" s="1"/>
    </row>
    <row r="4" spans="1:44">
      <c r="A4" s="1">
        <f>список!A2</f>
        <v>1</v>
      </c>
      <c r="B4" s="1" t="str">
        <f>IF(список!B2="","",список!B2)</f>
        <v/>
      </c>
      <c r="C4" s="1" t="str">
        <f>IF(список!C2="","",список!C2)</f>
        <v/>
      </c>
      <c r="D4" s="13" t="str">
        <f>IF(список!D2="","",список!D2)</f>
        <v>1 младшая группа</v>
      </c>
      <c r="E4" s="17" t="e">
        <f>#REF!</f>
        <v>#REF!</v>
      </c>
      <c r="F4" s="16" t="e">
        <f>IF(K4=0,"",IF(K4="б",3,2))</f>
        <v>#REF!</v>
      </c>
      <c r="G4" s="16" t="e">
        <f>#REF!</f>
        <v>#REF!</v>
      </c>
      <c r="H4" s="16" t="e">
        <f>IF(G4=0,"",IF(G4="б",3,2))</f>
        <v>#REF!</v>
      </c>
      <c r="I4" s="16" t="e">
        <f>#REF!</f>
        <v>#REF!</v>
      </c>
      <c r="J4" s="16" t="e">
        <f>IF(I4=0,"",IF(I4="а",3,5))</f>
        <v>#REF!</v>
      </c>
      <c r="K4" s="1" t="e">
        <f>#REF!</f>
        <v>#REF!</v>
      </c>
      <c r="L4" s="1" t="e">
        <f>IF(K4=0,"",IF(K4="а",1,5))</f>
        <v>#REF!</v>
      </c>
      <c r="M4" s="1" t="e">
        <f>#REF!</f>
        <v>#REF!</v>
      </c>
      <c r="N4" s="1" t="e">
        <f>IF(O4=0,"",IF(O4="а",2,4))</f>
        <v>#REF!</v>
      </c>
      <c r="O4" s="1" t="e">
        <f>#REF!</f>
        <v>#REF!</v>
      </c>
      <c r="P4" s="1" t="e">
        <f>IF(Q4=0,"",IF(Q4="а",2,IF(Q4="в",4,3)))</f>
        <v>#REF!</v>
      </c>
      <c r="Q4" s="1" t="e">
        <f>#REF!</f>
        <v>#REF!</v>
      </c>
      <c r="R4" s="1" t="e">
        <f>IF(S4=0,"",IF(S4="а",4,2))</f>
        <v>#REF!</v>
      </c>
      <c r="S4" s="1" t="e">
        <f>#REF!</f>
        <v>#REF!</v>
      </c>
      <c r="T4" s="1" t="e">
        <f>IF(S4=0,"",IF(S4="в",4,IF(S4="г",5,IF(S4="а",1,2))))</f>
        <v>#REF!</v>
      </c>
      <c r="U4" s="1" t="e">
        <f>#REF!</f>
        <v>#REF!</v>
      </c>
      <c r="V4" s="1" t="e">
        <f>IF(U4=0,"",IF(U4="в",4,IF(U4="г",5,IF(U4="а",1,2))))</f>
        <v>#REF!</v>
      </c>
      <c r="W4" s="1" t="e">
        <f>#REF!</f>
        <v>#REF!</v>
      </c>
      <c r="X4" s="1" t="e">
        <f>IF(W4=0,"",IF(W4="б",4,3))</f>
        <v>#REF!</v>
      </c>
      <c r="Y4" s="1" t="e">
        <f>#REF!</f>
        <v>#REF!</v>
      </c>
      <c r="Z4" s="8" t="e">
        <f>IF(Y4=0,"",IF(Y4="б",6,5))</f>
        <v>#REF!</v>
      </c>
      <c r="AA4" s="7" t="e">
        <f>#REF!</f>
        <v>#REF!</v>
      </c>
      <c r="AB4" s="1" t="e">
        <f>IF(AA4=0,"",IF(AA4="а",1,3))</f>
        <v>#REF!</v>
      </c>
      <c r="AC4" s="1" t="e">
        <f>#REF!</f>
        <v>#REF!</v>
      </c>
      <c r="AD4" s="1" t="e">
        <f>IF(AC4=0,"",IF(AC4="а",1,2))</f>
        <v>#REF!</v>
      </c>
      <c r="AE4" s="1" t="e">
        <f>#REF!</f>
        <v>#REF!</v>
      </c>
      <c r="AF4" s="1" t="e">
        <f>IF(AE4=0,"",IF(AE4="а",2,4))</f>
        <v>#REF!</v>
      </c>
      <c r="AG4" s="1" t="e">
        <f>#REF!</f>
        <v>#REF!</v>
      </c>
      <c r="AH4" s="1" t="e">
        <f>IF(AG4=0,"",IF(AG4="а",2,IF(AG4="б",3,4)))</f>
        <v>#REF!</v>
      </c>
      <c r="AI4" s="1" t="e">
        <f>#REF!</f>
        <v>#REF!</v>
      </c>
      <c r="AJ4" s="1" t="e">
        <f>IF(AI4=0,"",IF(AI4="а",4,6))</f>
        <v>#REF!</v>
      </c>
      <c r="AK4" s="1" t="e">
        <f>#REF!</f>
        <v>#REF!</v>
      </c>
      <c r="AL4" s="1" t="e">
        <f>IF(AK4=0,"",IF(AK4="б",3,IF(AK4="в",4,IF(AK4="г",5,0))))</f>
        <v>#REF!</v>
      </c>
      <c r="AM4" s="1" t="e">
        <f>#REF!</f>
        <v>#REF!</v>
      </c>
      <c r="AN4" s="1" t="e">
        <f>IF(AM4=0,"",IF(AM4="а",3,4))</f>
        <v>#REF!</v>
      </c>
      <c r="AO4" s="1" t="e">
        <f>#REF!</f>
        <v>#REF!</v>
      </c>
      <c r="AP4" s="8" t="e">
        <f>IF(AO4=0,"",IF(AO4="в",6,IF(AO4="б",5,0)))</f>
        <v>#REF!</v>
      </c>
      <c r="AQ4" s="5" t="e">
        <f>SUM(L4:AP4)</f>
        <v>#REF!</v>
      </c>
      <c r="AR4" s="1" t="e">
        <f>IF(AQ4=0,"",IF(AQ4&gt;=70,"6 уровень",IF(AND(AQ4&gt;=52,BE4&lt;70),"5 уровень",IF(AND(AQ4&gt;=37,BE4&lt;52),"4 уровень",IF(AND(AQ4&gt;=16,AQ4&lt;37),"3 уровень",IF(AND(AQ4&gt;=4,AQ4&lt;16),"2 уровень","1 уровень"))))))</f>
        <v>#REF!</v>
      </c>
    </row>
    <row r="5" spans="1:44">
      <c r="A5" s="1">
        <f>список!A3</f>
        <v>2</v>
      </c>
      <c r="B5" s="1" t="str">
        <f>IF(список!B3="","",список!B3)</f>
        <v/>
      </c>
      <c r="C5" s="1">
        <f>IF(список!C3="","",список!C3)</f>
        <v>0</v>
      </c>
      <c r="D5" s="13" t="str">
        <f>IF(список!D3="","",список!D3)</f>
        <v>1 младшая группа</v>
      </c>
      <c r="E5" s="17" t="e">
        <f>#REF!</f>
        <v>#REF!</v>
      </c>
      <c r="F5" s="16" t="e">
        <f t="shared" ref="F5:F34" si="0">IF(K5=0,"",IF(K5="б",3,2))</f>
        <v>#REF!</v>
      </c>
      <c r="G5" s="16" t="e">
        <f>#REF!</f>
        <v>#REF!</v>
      </c>
      <c r="H5" s="16" t="e">
        <f t="shared" ref="H5:H34" si="1">IF(G5=0,"",IF(G5="б",3,2))</f>
        <v>#REF!</v>
      </c>
      <c r="I5" s="16" t="e">
        <f>#REF!</f>
        <v>#REF!</v>
      </c>
      <c r="J5" s="16" t="e">
        <f t="shared" ref="J5:J34" si="2">IF(I5=0,"",IF(I5="а",3,5))</f>
        <v>#REF!</v>
      </c>
      <c r="K5" s="1" t="e">
        <f>#REF!</f>
        <v>#REF!</v>
      </c>
      <c r="L5" s="1" t="e">
        <f t="shared" ref="L5:L34" si="3">IF(K5=0,"",IF(K5="а",1,5))</f>
        <v>#REF!</v>
      </c>
      <c r="M5" s="1" t="e">
        <f>#REF!</f>
        <v>#REF!</v>
      </c>
      <c r="N5" s="1" t="e">
        <f t="shared" ref="N5:N34" si="4">IF(O5=0,"",IF(O5="а",2,4))</f>
        <v>#REF!</v>
      </c>
      <c r="O5" s="1" t="e">
        <f>#REF!</f>
        <v>#REF!</v>
      </c>
      <c r="P5" s="1" t="e">
        <f t="shared" ref="P5:P34" si="5">IF(Q5=0,"",IF(Q5="а",2,IF(Q5="в",4,3)))</f>
        <v>#REF!</v>
      </c>
      <c r="Q5" s="1" t="e">
        <f>#REF!</f>
        <v>#REF!</v>
      </c>
      <c r="R5" s="1" t="e">
        <f t="shared" ref="R5:R34" si="6">IF(S5=0,"",IF(S5="а",4,2))</f>
        <v>#REF!</v>
      </c>
      <c r="S5" s="1" t="e">
        <f>#REF!</f>
        <v>#REF!</v>
      </c>
      <c r="T5" s="1" t="e">
        <f t="shared" ref="T5:T34" si="7">IF(S5=0,"",IF(S5="в",4,IF(S5="г",5,IF(S5="а",1,2))))</f>
        <v>#REF!</v>
      </c>
      <c r="U5" s="1" t="e">
        <f>#REF!</f>
        <v>#REF!</v>
      </c>
      <c r="V5" s="1" t="e">
        <f t="shared" ref="V5:V34" si="8">IF(U5=0,"",IF(U5="в",4,IF(U5="г",5,IF(U5="а",1,2))))</f>
        <v>#REF!</v>
      </c>
      <c r="W5" s="1" t="e">
        <f>#REF!</f>
        <v>#REF!</v>
      </c>
      <c r="X5" s="1" t="e">
        <f t="shared" ref="X5:X34" si="9">IF(W5=0,"",IF(W5="б",4,3))</f>
        <v>#REF!</v>
      </c>
      <c r="Y5" s="1" t="e">
        <f>#REF!</f>
        <v>#REF!</v>
      </c>
      <c r="Z5" s="8" t="e">
        <f t="shared" ref="Z5:Z34" si="10">IF(Y5=0,"",IF(Y5="б",6,5))</f>
        <v>#REF!</v>
      </c>
      <c r="AA5" s="7" t="e">
        <f>#REF!</f>
        <v>#REF!</v>
      </c>
      <c r="AB5" s="1" t="e">
        <f t="shared" ref="AB5:AB34" si="11">IF(AA5=0,"",IF(AA5="а",1,3))</f>
        <v>#REF!</v>
      </c>
      <c r="AC5" s="1" t="e">
        <f>#REF!</f>
        <v>#REF!</v>
      </c>
      <c r="AD5" s="1" t="e">
        <f t="shared" ref="AD5:AD34" si="12">IF(AC5=0,"",IF(AC5="а",1,2))</f>
        <v>#REF!</v>
      </c>
      <c r="AE5" s="1" t="e">
        <f>#REF!</f>
        <v>#REF!</v>
      </c>
      <c r="AF5" s="1" t="e">
        <f t="shared" ref="AF5:AF34" si="13">IF(AE5=0,"",IF(AE5="а",2,4))</f>
        <v>#REF!</v>
      </c>
      <c r="AG5" s="1" t="e">
        <f>#REF!</f>
        <v>#REF!</v>
      </c>
      <c r="AH5" s="1" t="e">
        <f t="shared" ref="AH5:AH34" si="14">IF(AG5=0,"",IF(AG5="а",2,IF(AG5="б",3,4)))</f>
        <v>#REF!</v>
      </c>
      <c r="AI5" s="1" t="e">
        <f>#REF!</f>
        <v>#REF!</v>
      </c>
      <c r="AJ5" s="1" t="e">
        <f t="shared" ref="AJ5:AJ34" si="15">IF(AI5=0,"",IF(AI5="а",4,6))</f>
        <v>#REF!</v>
      </c>
      <c r="AK5" s="1" t="e">
        <f>#REF!</f>
        <v>#REF!</v>
      </c>
      <c r="AL5" s="1" t="e">
        <f t="shared" ref="AL5:AL34" si="16">IF(AK5=0,"",IF(AK5="б",3,IF(AK5="в",4,IF(AK5="г",5,0))))</f>
        <v>#REF!</v>
      </c>
      <c r="AM5" s="1" t="e">
        <f>#REF!</f>
        <v>#REF!</v>
      </c>
      <c r="AN5" s="1" t="e">
        <f t="shared" ref="AN5:AN34" si="17">IF(AM5=0,"",IF(AM5="а",3,4))</f>
        <v>#REF!</v>
      </c>
      <c r="AO5" s="1" t="e">
        <f>#REF!</f>
        <v>#REF!</v>
      </c>
      <c r="AP5" s="8" t="e">
        <f t="shared" ref="AP5:AP34" si="18">IF(AO5=0,"",IF(AO5="в",6,IF(AO5="б",5,0)))</f>
        <v>#REF!</v>
      </c>
      <c r="AQ5" s="5" t="e">
        <f t="shared" ref="AQ5:AQ34" si="19">SUM(L5:AP5)</f>
        <v>#REF!</v>
      </c>
      <c r="AR5" s="1" t="e">
        <f t="shared" ref="AR5:AR34" si="20">IF(AQ5=0,"",IF(AQ5&gt;=70,"6 уровень",IF(AND(AQ5&gt;=52,BE5&lt;70),"5 уровень",IF(AND(AQ5&gt;=37,BE5&lt;52),"4 уровень",IF(AND(AQ5&gt;=16,AQ5&lt;37),"3 уровень",IF(AND(AQ5&gt;=4,AQ5&lt;16),"2 уровень","1 уровень"))))))</f>
        <v>#REF!</v>
      </c>
    </row>
    <row r="6" spans="1:44">
      <c r="A6" s="1">
        <f>список!A4</f>
        <v>3</v>
      </c>
      <c r="B6" s="1" t="str">
        <f>IF(список!B4="","",список!B4)</f>
        <v/>
      </c>
      <c r="C6" s="1">
        <f>IF(список!C4="","",список!C4)</f>
        <v>0</v>
      </c>
      <c r="D6" s="13" t="str">
        <f>IF(список!D4="","",список!D4)</f>
        <v>1 младшая группа</v>
      </c>
      <c r="E6" s="17"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8" t="e">
        <f t="shared" si="10"/>
        <v>#REF!</v>
      </c>
      <c r="AA6" s="7"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8" t="e">
        <f t="shared" si="18"/>
        <v>#REF!</v>
      </c>
      <c r="AQ6" s="5" t="e">
        <f t="shared" si="19"/>
        <v>#REF!</v>
      </c>
      <c r="AR6" s="1" t="e">
        <f t="shared" si="20"/>
        <v>#REF!</v>
      </c>
    </row>
    <row r="7" spans="1:44">
      <c r="A7" s="1">
        <f>список!A5</f>
        <v>4</v>
      </c>
      <c r="B7" s="1" t="str">
        <f>IF(список!B5="","",список!B5)</f>
        <v/>
      </c>
      <c r="C7" s="1">
        <f>IF(список!C5="","",список!C5)</f>
        <v>0</v>
      </c>
      <c r="D7" s="13" t="str">
        <f>IF(список!D5="","",список!D5)</f>
        <v>1 младшая группа</v>
      </c>
      <c r="E7" s="17"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8" t="e">
        <f t="shared" si="10"/>
        <v>#REF!</v>
      </c>
      <c r="AA7" s="7"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8" t="e">
        <f t="shared" si="18"/>
        <v>#REF!</v>
      </c>
      <c r="AQ7" s="5" t="e">
        <f t="shared" si="19"/>
        <v>#REF!</v>
      </c>
      <c r="AR7" s="1" t="e">
        <f t="shared" si="20"/>
        <v>#REF!</v>
      </c>
    </row>
    <row r="8" spans="1:44">
      <c r="A8" s="1">
        <f>список!A6</f>
        <v>5</v>
      </c>
      <c r="B8" s="1" t="str">
        <f>IF(список!B6="","",список!B6)</f>
        <v/>
      </c>
      <c r="C8" s="1">
        <f>IF(список!C6="","",список!C6)</f>
        <v>0</v>
      </c>
      <c r="D8" s="13" t="str">
        <f>IF(список!D6="","",список!D6)</f>
        <v>1 младшая группа</v>
      </c>
      <c r="E8" s="17"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8" t="e">
        <f t="shared" si="10"/>
        <v>#REF!</v>
      </c>
      <c r="AA8" s="7"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8" t="e">
        <f t="shared" si="18"/>
        <v>#REF!</v>
      </c>
      <c r="AQ8" s="5" t="e">
        <f t="shared" si="19"/>
        <v>#REF!</v>
      </c>
      <c r="AR8" s="1" t="e">
        <f t="shared" si="20"/>
        <v>#REF!</v>
      </c>
    </row>
    <row r="9" spans="1:44">
      <c r="A9" s="1">
        <f>список!A7</f>
        <v>6</v>
      </c>
      <c r="B9" s="1" t="str">
        <f>IF(список!B7="","",список!B7)</f>
        <v/>
      </c>
      <c r="C9" s="1">
        <f>IF(список!C7="","",список!C7)</f>
        <v>0</v>
      </c>
      <c r="D9" s="13" t="str">
        <f>IF(список!D7="","",список!D7)</f>
        <v>1 младшая группа</v>
      </c>
      <c r="E9" s="17"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8" t="e">
        <f t="shared" si="10"/>
        <v>#REF!</v>
      </c>
      <c r="AA9" s="7"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8" t="e">
        <f t="shared" si="18"/>
        <v>#REF!</v>
      </c>
      <c r="AQ9" s="5" t="e">
        <f t="shared" si="19"/>
        <v>#REF!</v>
      </c>
      <c r="AR9" s="1" t="e">
        <f t="shared" si="20"/>
        <v>#REF!</v>
      </c>
    </row>
    <row r="10" spans="1:44">
      <c r="A10" s="1">
        <f>список!A8</f>
        <v>7</v>
      </c>
      <c r="B10" s="1" t="str">
        <f>IF(список!B8="","",список!B8)</f>
        <v/>
      </c>
      <c r="C10" s="1" t="e">
        <f>IF(список!#REF!="","",список!#REF!)</f>
        <v>#REF!</v>
      </c>
      <c r="D10" s="13" t="str">
        <f>IF(список!D8="","",список!D8)</f>
        <v>1 младшая группа</v>
      </c>
      <c r="E10" s="17" t="e">
        <f>#REF!</f>
        <v>#REF!</v>
      </c>
      <c r="F10" s="16" t="e">
        <f t="shared" si="0"/>
        <v>#REF!</v>
      </c>
      <c r="G10" s="16" t="e">
        <f>#REF!</f>
        <v>#REF!</v>
      </c>
      <c r="H10" s="16" t="e">
        <f t="shared" si="1"/>
        <v>#REF!</v>
      </c>
      <c r="I10" s="16" t="e">
        <f>#REF!</f>
        <v>#REF!</v>
      </c>
      <c r="J10" s="16"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8" t="e">
        <f t="shared" si="10"/>
        <v>#REF!</v>
      </c>
      <c r="AA10" s="7"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8" t="e">
        <f t="shared" si="18"/>
        <v>#REF!</v>
      </c>
      <c r="AQ10" s="5" t="e">
        <f t="shared" si="19"/>
        <v>#REF!</v>
      </c>
      <c r="AR10" s="1" t="e">
        <f t="shared" si="20"/>
        <v>#REF!</v>
      </c>
    </row>
    <row r="11" spans="1:44">
      <c r="A11" s="1">
        <f>список!A9</f>
        <v>8</v>
      </c>
      <c r="B11" s="1" t="str">
        <f>IF(список!B9="","",список!B9)</f>
        <v/>
      </c>
      <c r="C11" s="1">
        <f>IF(список!C9="","",список!C9)</f>
        <v>0</v>
      </c>
      <c r="D11" s="13" t="str">
        <f>IF(список!D9="","",список!D9)</f>
        <v>1 младшая группа</v>
      </c>
      <c r="E11" s="17"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8" t="e">
        <f t="shared" si="10"/>
        <v>#REF!</v>
      </c>
      <c r="AA11" s="7"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8" t="e">
        <f t="shared" si="18"/>
        <v>#REF!</v>
      </c>
      <c r="AQ11" s="5" t="e">
        <f t="shared" si="19"/>
        <v>#REF!</v>
      </c>
      <c r="AR11" s="1" t="e">
        <f t="shared" si="20"/>
        <v>#REF!</v>
      </c>
    </row>
    <row r="12" spans="1:44">
      <c r="A12" s="1">
        <f>список!A10</f>
        <v>9</v>
      </c>
      <c r="B12" s="1" t="str">
        <f>IF(список!B10="","",список!B10)</f>
        <v/>
      </c>
      <c r="C12" s="1">
        <f>IF(список!C10="","",список!C10)</f>
        <v>0</v>
      </c>
      <c r="D12" s="13" t="str">
        <f>IF(список!D10="","",список!D10)</f>
        <v>1 младшая группа</v>
      </c>
      <c r="E12" s="17"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8" t="e">
        <f t="shared" si="10"/>
        <v>#REF!</v>
      </c>
      <c r="AA12" s="7"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8" t="e">
        <f t="shared" si="18"/>
        <v>#REF!</v>
      </c>
      <c r="AQ12" s="5" t="e">
        <f t="shared" si="19"/>
        <v>#REF!</v>
      </c>
      <c r="AR12" s="1" t="e">
        <f t="shared" si="20"/>
        <v>#REF!</v>
      </c>
    </row>
    <row r="13" spans="1:44">
      <c r="A13" s="1">
        <f>список!A11</f>
        <v>10</v>
      </c>
      <c r="B13" s="1" t="str">
        <f>IF(список!B11="","",список!B11)</f>
        <v/>
      </c>
      <c r="C13" s="1">
        <f>IF(список!C11="","",список!C11)</f>
        <v>0</v>
      </c>
      <c r="D13" s="13" t="str">
        <f>IF(список!D11="","",список!D11)</f>
        <v>1 младшая группа</v>
      </c>
      <c r="E13" s="17"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8" t="e">
        <f t="shared" si="10"/>
        <v>#REF!</v>
      </c>
      <c r="AA13" s="7"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8" t="e">
        <f t="shared" si="18"/>
        <v>#REF!</v>
      </c>
      <c r="AQ13" s="5" t="e">
        <f t="shared" si="19"/>
        <v>#REF!</v>
      </c>
      <c r="AR13" s="1" t="e">
        <f t="shared" si="20"/>
        <v>#REF!</v>
      </c>
    </row>
    <row r="14" spans="1:44">
      <c r="A14" s="1">
        <f>список!A12</f>
        <v>11</v>
      </c>
      <c r="B14" s="1" t="str">
        <f>IF(список!B12="","",список!B12)</f>
        <v/>
      </c>
      <c r="C14" s="1">
        <f>IF(список!C12="","",список!C12)</f>
        <v>0</v>
      </c>
      <c r="D14" s="13" t="str">
        <f>IF(список!D12="","",список!D12)</f>
        <v>1 младшая группа</v>
      </c>
      <c r="E14" s="17"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8" t="e">
        <f t="shared" si="10"/>
        <v>#REF!</v>
      </c>
      <c r="AA14" s="7"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8" t="e">
        <f t="shared" si="18"/>
        <v>#REF!</v>
      </c>
      <c r="AQ14" s="5" t="e">
        <f t="shared" si="19"/>
        <v>#REF!</v>
      </c>
      <c r="AR14" s="1" t="e">
        <f t="shared" si="20"/>
        <v>#REF!</v>
      </c>
    </row>
    <row r="15" spans="1:44">
      <c r="A15" s="1">
        <f>список!A13</f>
        <v>12</v>
      </c>
      <c r="B15" s="1" t="str">
        <f>IF(список!B13="","",список!B13)</f>
        <v/>
      </c>
      <c r="C15" s="1">
        <f>IF(список!C13="","",список!C13)</f>
        <v>0</v>
      </c>
      <c r="D15" s="13" t="str">
        <f>IF(список!D13="","",список!D13)</f>
        <v>1 младшая группа</v>
      </c>
      <c r="E15" s="17"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8" t="e">
        <f t="shared" si="10"/>
        <v>#REF!</v>
      </c>
      <c r="AA15" s="7"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8" t="e">
        <f t="shared" si="18"/>
        <v>#REF!</v>
      </c>
      <c r="AQ15" s="5" t="e">
        <f t="shared" si="19"/>
        <v>#REF!</v>
      </c>
      <c r="AR15" s="1" t="e">
        <f t="shared" si="20"/>
        <v>#REF!</v>
      </c>
    </row>
    <row r="16" spans="1:44">
      <c r="A16" s="1">
        <f>список!A14</f>
        <v>13</v>
      </c>
      <c r="B16" s="1" t="str">
        <f>IF(список!B14="","",список!B14)</f>
        <v/>
      </c>
      <c r="C16" s="1">
        <f>IF(список!C14="","",список!C14)</f>
        <v>0</v>
      </c>
      <c r="D16" s="13" t="str">
        <f>IF(список!D14="","",список!D14)</f>
        <v>1 младшая группа</v>
      </c>
      <c r="E16" s="17" t="e">
        <f>#REF!</f>
        <v>#REF!</v>
      </c>
      <c r="F16" s="16" t="e">
        <f t="shared" si="0"/>
        <v>#REF!</v>
      </c>
      <c r="G16" s="16" t="e">
        <f>#REF!</f>
        <v>#REF!</v>
      </c>
      <c r="H16" s="16" t="e">
        <f t="shared" si="1"/>
        <v>#REF!</v>
      </c>
      <c r="I16" s="16" t="e">
        <f>#REF!</f>
        <v>#REF!</v>
      </c>
      <c r="J16" s="16"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8" t="e">
        <f t="shared" si="10"/>
        <v>#REF!</v>
      </c>
      <c r="AA16" s="7"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8" t="e">
        <f t="shared" si="18"/>
        <v>#REF!</v>
      </c>
      <c r="AQ16" s="5" t="e">
        <f t="shared" si="19"/>
        <v>#REF!</v>
      </c>
      <c r="AR16" s="1" t="e">
        <f t="shared" si="20"/>
        <v>#REF!</v>
      </c>
    </row>
    <row r="17" spans="1:44">
      <c r="A17" s="1">
        <f>список!A15</f>
        <v>14</v>
      </c>
      <c r="B17" s="1" t="str">
        <f>IF(список!B15="","",список!B15)</f>
        <v/>
      </c>
      <c r="C17" s="1">
        <f>IF(список!C15="","",список!C15)</f>
        <v>0</v>
      </c>
      <c r="D17" s="13" t="str">
        <f>IF(список!D15="","",список!D15)</f>
        <v>1 младшая группа</v>
      </c>
      <c r="E17" s="17"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8" t="e">
        <f t="shared" si="10"/>
        <v>#REF!</v>
      </c>
      <c r="AA17" s="7"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8" t="e">
        <f t="shared" si="18"/>
        <v>#REF!</v>
      </c>
      <c r="AQ17" s="5" t="e">
        <f t="shared" si="19"/>
        <v>#REF!</v>
      </c>
      <c r="AR17" s="1" t="e">
        <f t="shared" si="20"/>
        <v>#REF!</v>
      </c>
    </row>
    <row r="18" spans="1:44">
      <c r="A18" s="1">
        <f>список!A16</f>
        <v>15</v>
      </c>
      <c r="B18" s="1" t="str">
        <f>IF(список!B16="","",список!B16)</f>
        <v/>
      </c>
      <c r="C18" s="1">
        <f>IF(список!C16="","",список!C16)</f>
        <v>0</v>
      </c>
      <c r="D18" s="13" t="str">
        <f>IF(список!D16="","",список!D16)</f>
        <v>1 младшая группа</v>
      </c>
      <c r="E18" s="17"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8" t="e">
        <f t="shared" si="10"/>
        <v>#REF!</v>
      </c>
      <c r="AA18" s="7"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8" t="e">
        <f t="shared" si="18"/>
        <v>#REF!</v>
      </c>
      <c r="AQ18" s="5" t="e">
        <f t="shared" si="19"/>
        <v>#REF!</v>
      </c>
      <c r="AR18" s="1" t="e">
        <f t="shared" si="20"/>
        <v>#REF!</v>
      </c>
    </row>
    <row r="19" spans="1:44">
      <c r="A19" s="1">
        <f>список!A17</f>
        <v>16</v>
      </c>
      <c r="B19" s="1" t="str">
        <f>IF(список!B17="","",список!B17)</f>
        <v/>
      </c>
      <c r="C19" s="1">
        <f>IF(список!C17="","",список!C17)</f>
        <v>0</v>
      </c>
      <c r="D19" s="13" t="str">
        <f>IF(список!D17="","",список!D17)</f>
        <v>1 младшая группа</v>
      </c>
      <c r="E19" s="17"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8" t="e">
        <f t="shared" si="10"/>
        <v>#REF!</v>
      </c>
      <c r="AA19" s="7"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8" t="e">
        <f t="shared" si="18"/>
        <v>#REF!</v>
      </c>
      <c r="AQ19" s="5" t="e">
        <f t="shared" si="19"/>
        <v>#REF!</v>
      </c>
      <c r="AR19" s="1" t="e">
        <f t="shared" si="20"/>
        <v>#REF!</v>
      </c>
    </row>
    <row r="20" spans="1:44">
      <c r="A20" s="1">
        <f>список!A18</f>
        <v>17</v>
      </c>
      <c r="B20" s="1" t="str">
        <f>IF(список!B18="","",список!B18)</f>
        <v/>
      </c>
      <c r="C20" s="1">
        <f>IF(список!C18="","",список!C18)</f>
        <v>0</v>
      </c>
      <c r="D20" s="13" t="str">
        <f>IF(список!D18="","",список!D18)</f>
        <v>1 младшая группа</v>
      </c>
      <c r="E20" s="17"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8" t="e">
        <f t="shared" si="10"/>
        <v>#REF!</v>
      </c>
      <c r="AA20" s="7"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8" t="e">
        <f t="shared" si="18"/>
        <v>#REF!</v>
      </c>
      <c r="AQ20" s="5" t="e">
        <f t="shared" si="19"/>
        <v>#REF!</v>
      </c>
      <c r="AR20" s="1" t="e">
        <f t="shared" si="20"/>
        <v>#REF!</v>
      </c>
    </row>
    <row r="21" spans="1:44">
      <c r="A21" s="1">
        <f>список!A19</f>
        <v>18</v>
      </c>
      <c r="B21" s="1" t="str">
        <f>IF(список!B19="","",список!B19)</f>
        <v/>
      </c>
      <c r="C21" s="1">
        <f>IF(список!C19="","",список!C19)</f>
        <v>0</v>
      </c>
      <c r="D21" s="13" t="str">
        <f>IF(список!D19="","",список!D19)</f>
        <v>1 младшая группа</v>
      </c>
      <c r="E21" s="17"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8" t="e">
        <f t="shared" si="10"/>
        <v>#REF!</v>
      </c>
      <c r="AA21" s="7"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8" t="e">
        <f t="shared" si="18"/>
        <v>#REF!</v>
      </c>
      <c r="AQ21" s="5" t="e">
        <f t="shared" si="19"/>
        <v>#REF!</v>
      </c>
      <c r="AR21" s="1" t="e">
        <f t="shared" si="20"/>
        <v>#REF!</v>
      </c>
    </row>
    <row r="22" spans="1:44">
      <c r="A22" s="1">
        <f>список!A20</f>
        <v>19</v>
      </c>
      <c r="B22" s="1" t="str">
        <f>IF(список!B20="","",список!B20)</f>
        <v/>
      </c>
      <c r="C22" s="1">
        <f>IF(список!C20="","",список!C20)</f>
        <v>0</v>
      </c>
      <c r="D22" s="13" t="str">
        <f>IF(список!D20="","",список!D20)</f>
        <v>1 младшая группа</v>
      </c>
      <c r="E22" s="17"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8" t="e">
        <f t="shared" si="10"/>
        <v>#REF!</v>
      </c>
      <c r="AA22" s="7"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8" t="e">
        <f t="shared" si="18"/>
        <v>#REF!</v>
      </c>
      <c r="AQ22" s="5" t="e">
        <f t="shared" si="19"/>
        <v>#REF!</v>
      </c>
      <c r="AR22" s="1" t="e">
        <f t="shared" si="20"/>
        <v>#REF!</v>
      </c>
    </row>
    <row r="23" spans="1:44">
      <c r="A23" s="1">
        <f>список!A21</f>
        <v>20</v>
      </c>
      <c r="B23" s="1" t="str">
        <f>IF(список!B21="","",список!B21)</f>
        <v/>
      </c>
      <c r="C23" s="1">
        <f>IF(список!C21="","",список!C21)</f>
        <v>0</v>
      </c>
      <c r="D23" s="13" t="str">
        <f>IF(список!D21="","",список!D21)</f>
        <v>1 младшая группа</v>
      </c>
      <c r="E23" s="17"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8" t="e">
        <f t="shared" si="10"/>
        <v>#REF!</v>
      </c>
      <c r="AA23" s="7"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8" t="e">
        <f t="shared" si="18"/>
        <v>#REF!</v>
      </c>
      <c r="AQ23" s="5" t="e">
        <f t="shared" si="19"/>
        <v>#REF!</v>
      </c>
      <c r="AR23" s="1" t="e">
        <f t="shared" si="20"/>
        <v>#REF!</v>
      </c>
    </row>
    <row r="24" spans="1:44">
      <c r="A24" s="1">
        <f>список!A22</f>
        <v>21</v>
      </c>
      <c r="B24" s="1" t="str">
        <f>IF(список!B22="","",список!B22)</f>
        <v/>
      </c>
      <c r="C24" s="1">
        <f>IF(список!C22="","",список!C22)</f>
        <v>0</v>
      </c>
      <c r="D24" s="13" t="str">
        <f>IF(список!D22="","",список!D22)</f>
        <v>1 младшая группа</v>
      </c>
      <c r="E24" s="17"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8" t="e">
        <f t="shared" si="10"/>
        <v>#REF!</v>
      </c>
      <c r="AA24" s="7"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8" t="e">
        <f t="shared" si="18"/>
        <v>#REF!</v>
      </c>
      <c r="AQ24" s="5" t="e">
        <f t="shared" si="19"/>
        <v>#REF!</v>
      </c>
      <c r="AR24" s="1" t="e">
        <f t="shared" si="20"/>
        <v>#REF!</v>
      </c>
    </row>
    <row r="25" spans="1:44">
      <c r="A25" s="1">
        <f>список!A23</f>
        <v>22</v>
      </c>
      <c r="B25" s="1" t="str">
        <f>IF(список!B23="","",список!B23)</f>
        <v/>
      </c>
      <c r="C25" s="1">
        <f>IF(список!C23="","",список!C23)</f>
        <v>0</v>
      </c>
      <c r="D25" s="13" t="str">
        <f>IF(список!D23="","",список!D23)</f>
        <v>1 младшая группа</v>
      </c>
      <c r="E25" s="17"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8" t="e">
        <f t="shared" si="10"/>
        <v>#REF!</v>
      </c>
      <c r="AA25" s="7"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8" t="e">
        <f t="shared" si="18"/>
        <v>#REF!</v>
      </c>
      <c r="AQ25" s="5" t="e">
        <f t="shared" si="19"/>
        <v>#REF!</v>
      </c>
      <c r="AR25" s="1" t="e">
        <f t="shared" si="20"/>
        <v>#REF!</v>
      </c>
    </row>
    <row r="26" spans="1:44">
      <c r="A26" s="1">
        <f>список!A24</f>
        <v>23</v>
      </c>
      <c r="B26" s="1" t="str">
        <f>IF(список!B24="","",список!B24)</f>
        <v/>
      </c>
      <c r="C26" s="1">
        <f>IF(список!C24="","",список!C24)</f>
        <v>0</v>
      </c>
      <c r="D26" s="13" t="str">
        <f>IF(список!D24="","",список!D24)</f>
        <v>1 младшая группа</v>
      </c>
      <c r="E26" s="17"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8" t="e">
        <f t="shared" si="10"/>
        <v>#REF!</v>
      </c>
      <c r="AA26" s="7"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8" t="e">
        <f t="shared" si="18"/>
        <v>#REF!</v>
      </c>
      <c r="AQ26" s="5" t="e">
        <f t="shared" si="19"/>
        <v>#REF!</v>
      </c>
      <c r="AR26" s="1" t="e">
        <f t="shared" si="20"/>
        <v>#REF!</v>
      </c>
    </row>
    <row r="27" spans="1:44">
      <c r="A27" s="1">
        <f>список!A25</f>
        <v>24</v>
      </c>
      <c r="B27" s="1" t="str">
        <f>IF(список!B25="","",список!B25)</f>
        <v/>
      </c>
      <c r="C27" s="1">
        <f>IF(список!C25="","",список!C25)</f>
        <v>0</v>
      </c>
      <c r="D27" s="13" t="str">
        <f>IF(список!D25="","",список!D25)</f>
        <v>1 младшая группа</v>
      </c>
      <c r="E27" s="17"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8" t="e">
        <f t="shared" si="10"/>
        <v>#REF!</v>
      </c>
      <c r="AA27" s="7"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8" t="e">
        <f t="shared" si="18"/>
        <v>#REF!</v>
      </c>
      <c r="AQ27" s="5" t="e">
        <f t="shared" si="19"/>
        <v>#REF!</v>
      </c>
      <c r="AR27" s="1" t="e">
        <f t="shared" si="20"/>
        <v>#REF!</v>
      </c>
    </row>
    <row r="28" spans="1:44">
      <c r="A28" s="1">
        <f>список!A26</f>
        <v>25</v>
      </c>
      <c r="B28" s="1" t="str">
        <f>IF(список!B26="","",список!B26)</f>
        <v/>
      </c>
      <c r="C28" s="1">
        <f>IF(список!C26="","",список!C26)</f>
        <v>0</v>
      </c>
      <c r="D28" s="13" t="str">
        <f>IF(список!D26="","",список!D26)</f>
        <v>1 младшая группа</v>
      </c>
      <c r="E28" s="17"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8" t="e">
        <f t="shared" si="10"/>
        <v>#REF!</v>
      </c>
      <c r="AA28" s="7"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8" t="e">
        <f t="shared" si="18"/>
        <v>#REF!</v>
      </c>
      <c r="AQ28" s="5" t="e">
        <f t="shared" si="19"/>
        <v>#REF!</v>
      </c>
      <c r="AR28" s="1" t="e">
        <f t="shared" si="20"/>
        <v>#REF!</v>
      </c>
    </row>
    <row r="29" spans="1:44">
      <c r="A29" s="1">
        <f>список!A27</f>
        <v>26</v>
      </c>
      <c r="B29" s="1" t="str">
        <f>IF(список!B27="","",список!B27)</f>
        <v/>
      </c>
      <c r="C29" s="1">
        <f>IF(список!C27="","",список!C27)</f>
        <v>0</v>
      </c>
      <c r="D29" s="13" t="str">
        <f>IF(список!D27="","",список!D27)</f>
        <v>1 младшая группа</v>
      </c>
      <c r="E29" s="17"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8" t="e">
        <f t="shared" si="10"/>
        <v>#REF!</v>
      </c>
      <c r="AA29" s="7"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8" t="e">
        <f t="shared" si="18"/>
        <v>#REF!</v>
      </c>
      <c r="AQ29" s="5" t="e">
        <f t="shared" si="19"/>
        <v>#REF!</v>
      </c>
      <c r="AR29" s="1" t="e">
        <f t="shared" si="20"/>
        <v>#REF!</v>
      </c>
    </row>
    <row r="30" spans="1:44">
      <c r="A30" s="1">
        <f>список!A28</f>
        <v>27</v>
      </c>
      <c r="B30" s="1" t="str">
        <f>IF(список!B28="","",список!B28)</f>
        <v/>
      </c>
      <c r="C30" s="1">
        <f>IF(список!C28="","",список!C28)</f>
        <v>0</v>
      </c>
      <c r="D30" s="13" t="str">
        <f>IF(список!D28="","",список!D28)</f>
        <v>1 младшая группа</v>
      </c>
      <c r="E30" s="17"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8" t="e">
        <f t="shared" si="10"/>
        <v>#REF!</v>
      </c>
      <c r="AA30" s="7"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8" t="e">
        <f t="shared" si="18"/>
        <v>#REF!</v>
      </c>
      <c r="AQ30" s="5" t="e">
        <f t="shared" si="19"/>
        <v>#REF!</v>
      </c>
      <c r="AR30" s="1" t="e">
        <f t="shared" si="20"/>
        <v>#REF!</v>
      </c>
    </row>
    <row r="31" spans="1:44">
      <c r="A31" s="1">
        <f>список!A29</f>
        <v>28</v>
      </c>
      <c r="B31" s="1" t="str">
        <f>IF(список!B29="","",список!B29)</f>
        <v/>
      </c>
      <c r="C31" s="1">
        <f>IF(список!C29="","",список!C29)</f>
        <v>0</v>
      </c>
      <c r="D31" s="13" t="str">
        <f>IF(список!D29="","",список!D29)</f>
        <v>1 младшая группа</v>
      </c>
      <c r="E31" s="17"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8" t="e">
        <f t="shared" si="10"/>
        <v>#REF!</v>
      </c>
      <c r="AA31" s="7"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8" t="e">
        <f t="shared" si="18"/>
        <v>#REF!</v>
      </c>
      <c r="AQ31" s="5" t="e">
        <f t="shared" si="19"/>
        <v>#REF!</v>
      </c>
      <c r="AR31" s="1" t="e">
        <f t="shared" si="20"/>
        <v>#REF!</v>
      </c>
    </row>
    <row r="32" spans="1:44">
      <c r="A32" s="1">
        <f>список!A30</f>
        <v>29</v>
      </c>
      <c r="B32" s="1">
        <f>IF(список!C8="","",список!C8)</f>
        <v>0</v>
      </c>
      <c r="C32" s="1">
        <f>IF(список!C30="","",список!C30)</f>
        <v>0</v>
      </c>
      <c r="D32" s="13" t="str">
        <f>IF(список!D30="","",список!D30)</f>
        <v>1 младшая группа</v>
      </c>
      <c r="E32" s="17"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8" t="e">
        <f t="shared" si="10"/>
        <v>#REF!</v>
      </c>
      <c r="AA32" s="7"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8" t="e">
        <f t="shared" si="18"/>
        <v>#REF!</v>
      </c>
      <c r="AQ32" s="5" t="e">
        <f t="shared" si="19"/>
        <v>#REF!</v>
      </c>
      <c r="AR32" s="1" t="e">
        <f t="shared" si="20"/>
        <v>#REF!</v>
      </c>
    </row>
    <row r="33" spans="1:44">
      <c r="A33" s="1">
        <f>список!A31</f>
        <v>30</v>
      </c>
      <c r="B33" s="1" t="str">
        <f>IF(список!B31="","",список!B31)</f>
        <v/>
      </c>
      <c r="C33" s="1">
        <f>IF(список!C31="","",список!C31)</f>
        <v>0</v>
      </c>
      <c r="D33" s="13" t="str">
        <f>IF(список!D31="","",список!D31)</f>
        <v>1 младшая группа</v>
      </c>
      <c r="E33" s="17"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8" t="e">
        <f t="shared" si="10"/>
        <v>#REF!</v>
      </c>
      <c r="AA33" s="7"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8" t="e">
        <f t="shared" si="18"/>
        <v>#REF!</v>
      </c>
      <c r="AQ33" s="5" t="e">
        <f t="shared" si="19"/>
        <v>#REF!</v>
      </c>
      <c r="AR33" s="1" t="e">
        <f t="shared" si="20"/>
        <v>#REF!</v>
      </c>
    </row>
    <row r="34" spans="1:44">
      <c r="A34" s="1">
        <f>'[1]сырые баллы'!A34:A35</f>
        <v>31</v>
      </c>
      <c r="B34" s="1" t="str">
        <f>IF(список!B32="","",список!B32)</f>
        <v/>
      </c>
      <c r="C34" s="1">
        <f>IF(список!C32="","",список!C32)</f>
        <v>0</v>
      </c>
      <c r="D34" s="13" t="str">
        <f>IF(список!D32="","",список!D32)</f>
        <v>1 младшая группа</v>
      </c>
      <c r="E34" s="17"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8" t="e">
        <f t="shared" si="10"/>
        <v>#REF!</v>
      </c>
      <c r="AA34" s="7"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8" t="e">
        <f t="shared" si="18"/>
        <v>#REF!</v>
      </c>
      <c r="AQ34" s="5" t="e">
        <f t="shared" si="19"/>
        <v>#REF!</v>
      </c>
      <c r="AR34" s="1" t="e">
        <f t="shared" si="20"/>
        <v>#REF!</v>
      </c>
    </row>
  </sheetData>
  <mergeCells count="26">
    <mergeCell ref="U3:V3"/>
    <mergeCell ref="O3:P3"/>
    <mergeCell ref="AM3:AN3"/>
    <mergeCell ref="AO3:AP3"/>
    <mergeCell ref="W3:X3"/>
    <mergeCell ref="Y3:Z3"/>
    <mergeCell ref="AA3:AB3"/>
    <mergeCell ref="AC3:AD3"/>
    <mergeCell ref="AE3:AF3"/>
    <mergeCell ref="AG3:AH3"/>
    <mergeCell ref="A1:AR1"/>
    <mergeCell ref="A2:A3"/>
    <mergeCell ref="B2:B3"/>
    <mergeCell ref="C2:C3"/>
    <mergeCell ref="D2:D3"/>
    <mergeCell ref="E2:Z2"/>
    <mergeCell ref="AA2:AP2"/>
    <mergeCell ref="I3:J3"/>
    <mergeCell ref="K3:L3"/>
    <mergeCell ref="M3:N3"/>
    <mergeCell ref="E3:F3"/>
    <mergeCell ref="G3:H3"/>
    <mergeCell ref="AI3:AJ3"/>
    <mergeCell ref="AK3:AL3"/>
    <mergeCell ref="Q3:R3"/>
    <mergeCell ref="S3:T3"/>
  </mergeCells>
  <phoneticPr fontId="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080949792F425948B7DAB055DA048CA3" ma:contentTypeVersion="1" ma:contentTypeDescription="Создание документа." ma:contentTypeScope="" ma:versionID="ca9f407b70107b49e8a79d685cd81fff">
  <xsd:schema xmlns:xsd="http://www.w3.org/2001/XMLSchema" xmlns:xs="http://www.w3.org/2001/XMLSchema" xmlns:p="http://schemas.microsoft.com/office/2006/metadata/properties" xmlns:ns2="6434c500-c195-4837-b047-5e71706d4cb2" targetNamespace="http://schemas.microsoft.com/office/2006/metadata/properties" ma:root="true" ma:fieldsID="499b5db816f3e0543885560e27e22f27" ns2:_="">
    <xsd:import namespace="6434c500-c195-4837-b047-5e71706d4cb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34c500-c195-4837-b047-5e71706d4cb2"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434c500-c195-4837-b047-5e71706d4cb2">S5QAU4VNKZPS-845-3509</_dlc_DocId>
    <_dlc_DocIdUrl xmlns="6434c500-c195-4837-b047-5e71706d4cb2">
      <Url>http://www.eduportal44.ru/Buy/Rodnik/_layouts/15/DocIdRedir.aspx?ID=S5QAU4VNKZPS-845-3509</Url>
      <Description>S5QAU4VNKZPS-845-3509</Description>
    </_dlc_DocIdUrl>
  </documentManagement>
</p:properties>
</file>

<file path=customXml/itemProps1.xml><?xml version="1.0" encoding="utf-8"?>
<ds:datastoreItem xmlns:ds="http://schemas.openxmlformats.org/officeDocument/2006/customXml" ds:itemID="{E034DFFB-C57A-43E5-BE48-AC98CD91F865}"/>
</file>

<file path=customXml/itemProps2.xml><?xml version="1.0" encoding="utf-8"?>
<ds:datastoreItem xmlns:ds="http://schemas.openxmlformats.org/officeDocument/2006/customXml" ds:itemID="{B5F1911A-2963-4801-BB54-C61723EB8EC6}"/>
</file>

<file path=customXml/itemProps3.xml><?xml version="1.0" encoding="utf-8"?>
<ds:datastoreItem xmlns:ds="http://schemas.openxmlformats.org/officeDocument/2006/customXml" ds:itemID="{E59BB09C-AE4A-4888-B48C-41D599A93018}"/>
</file>

<file path=customXml/itemProps4.xml><?xml version="1.0" encoding="utf-8"?>
<ds:datastoreItem xmlns:ds="http://schemas.openxmlformats.org/officeDocument/2006/customXml" ds:itemID="{6927C5F4-C42B-478A-91D4-BB17EC41C3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23</vt:i4>
      </vt:variant>
    </vt:vector>
  </HeadingPairs>
  <TitlesOfParts>
    <vt:vector size="23" baseType="lpstr">
      <vt:lpstr>список</vt:lpstr>
      <vt:lpstr>Социально-коммуникативное разви</vt:lpstr>
      <vt:lpstr>познавательное развитие</vt:lpstr>
      <vt:lpstr>мотивация май</vt:lpstr>
      <vt:lpstr>учебно-позн. интерес октябрь</vt:lpstr>
      <vt:lpstr>целеполагание</vt:lpstr>
      <vt:lpstr>целеполагание май</vt:lpstr>
      <vt:lpstr>учебные действия</vt:lpstr>
      <vt:lpstr>учебные действия май </vt:lpstr>
      <vt:lpstr>действия контроля</vt:lpstr>
      <vt:lpstr>действие контроля май</vt:lpstr>
      <vt:lpstr>действия оценки</vt:lpstr>
      <vt:lpstr>действия оценки май</vt:lpstr>
      <vt:lpstr>Речевое развитие</vt:lpstr>
      <vt:lpstr>Художественно-эстетическое разв</vt:lpstr>
      <vt:lpstr>Физическое развитие</vt:lpstr>
      <vt:lpstr>сводная по группе</vt:lpstr>
      <vt:lpstr>Индивидуальная карта_1</vt:lpstr>
      <vt:lpstr>характ уровней</vt:lpstr>
      <vt:lpstr>Лист1</vt:lpstr>
      <vt:lpstr>Целевые ориентиры</vt:lpstr>
      <vt:lpstr>Целевые ориентиры_сводная</vt:lpstr>
      <vt:lpstr>Индивидуальная карта_2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metodist</dc:creator>
  <cp:lastModifiedBy>1</cp:lastModifiedBy>
  <cp:lastPrinted>2016-11-15T10:38:57Z</cp:lastPrinted>
  <dcterms:created xsi:type="dcterms:W3CDTF">2011-08-30T11:41:57Z</dcterms:created>
  <dcterms:modified xsi:type="dcterms:W3CDTF">2016-11-30T21:15:38Z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0x010100080949792F425948B7DAB055DA048CA3</vt:lpwstr>
  </property>
  <property fmtid="{D5CDD505-2E9C-101B-9397-08002B2CF9AE}" pid="3" name="_dlc_DocIdItemGuid">
    <vt:lpwstr>5e68be96-95b7-44f1-9b0c-e2a2d019c48c</vt:lpwstr>
  </property>
</Properties>
</file>